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P:\Obstaravanie\LH_Obstaravanie\LE OBSTARÁVANIE r. 2022\VS RÚRY Nová súťaž Žilina\FINAL NA SCHVÁLENIE\"/>
    </mc:Choice>
  </mc:AlternateContent>
  <xr:revisionPtr revIDLastSave="0" documentId="13_ncr:1_{4995BAC2-9142-482A-A90F-EB71159B9E6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kapitulácia stavby" sheetId="1" r:id="rId1"/>
    <sheet name="a1 - SO 02.100.1  Potrubn..." sheetId="2" r:id="rId2"/>
    <sheet name="a4 - SO 02.100.1 Potrubná..." sheetId="3" r:id="rId3"/>
    <sheet name="a7 - SO 02.100.1 Potrubná..." sheetId="4" r:id="rId4"/>
    <sheet name="O1 - SO 02.100.1 Potrubná..." sheetId="5" r:id="rId5"/>
    <sheet name="O1.2 - SO 02.100.1 Potrub..." sheetId="6" r:id="rId6"/>
    <sheet name="O1.4 - SO 02.100.1 Potrub..." sheetId="7" r:id="rId7"/>
    <sheet name="O1.7 - SO 02.100.1 Potrub..." sheetId="8" r:id="rId8"/>
    <sheet name="O1.8 - SO 02.100.1 Potrub..." sheetId="9" r:id="rId9"/>
    <sheet name="O1.1 - SO 02.100.1 Potrub..." sheetId="10" r:id="rId10"/>
    <sheet name="O1.1.1 - SO 02.100.1 Potr..." sheetId="11" r:id="rId11"/>
    <sheet name="O1.1.2 - SO 02.100.1 Potr..." sheetId="12" r:id="rId12"/>
    <sheet name="O1.1.3 - SO 02.100.1 Potr..." sheetId="13" r:id="rId13"/>
    <sheet name="O2 - SO 02.100,1 Potrubná..." sheetId="14" r:id="rId14"/>
    <sheet name="O3.0 - SO 02.100.1 Potrub..." sheetId="15" r:id="rId15"/>
    <sheet name="O3.1 - SO 02.100.1 Potrub..." sheetId="16" r:id="rId16"/>
    <sheet name="O3.2 - SO 02.100.1 Potrub..." sheetId="17" r:id="rId17"/>
    <sheet name="O3.3 - SO 02.100.1 Potrub..." sheetId="18" r:id="rId18"/>
    <sheet name="1f - Monitorovací systém" sheetId="19" r:id="rId19"/>
    <sheet name="1g - Optické prepojenie" sheetId="20" r:id="rId20"/>
    <sheet name="1 - Hlavna trasa, O4, O5,..." sheetId="21" r:id="rId21"/>
    <sheet name="2 - O1 (O1.2, O1.4, O1.5,..." sheetId="22" r:id="rId22"/>
    <sheet name="3 - O1.1 (O1.1.1, O1.1.2,..." sheetId="23" r:id="rId23"/>
    <sheet name="4 - O2 (O2.1)" sheetId="24" r:id="rId24"/>
    <sheet name="5 - O3 (O3.1 O3.1.1, O3.1..." sheetId="25" r:id="rId25"/>
  </sheets>
  <definedNames>
    <definedName name="_xlnm._FilterDatabase" localSheetId="20" hidden="1">'1 - Hlavna trasa, O4, O5,...'!$C$143:$K$339</definedName>
    <definedName name="_xlnm._FilterDatabase" localSheetId="18" hidden="1">'1f - Monitorovací systém'!$C$125:$K$130</definedName>
    <definedName name="_xlnm._FilterDatabase" localSheetId="19" hidden="1">'1g - Optické prepojenie'!$C$125:$K$129</definedName>
    <definedName name="_xlnm._FilterDatabase" localSheetId="21" hidden="1">'2 - O1 (O1.2, O1.4, O1.5,...'!$C$145:$K$336</definedName>
    <definedName name="_xlnm._FilterDatabase" localSheetId="22" hidden="1">'3 - O1.1 (O1.1.1, O1.1.2,...'!$C$145:$K$310</definedName>
    <definedName name="_xlnm._FilterDatabase" localSheetId="23" hidden="1">'4 - O2 (O2.1)'!$C$143:$K$299</definedName>
    <definedName name="_xlnm._FilterDatabase" localSheetId="24" hidden="1">'5 - O3 (O3.1 O3.1.1, O3.1...'!$C$143:$K$311</definedName>
    <definedName name="_xlnm._FilterDatabase" localSheetId="1" hidden="1">'a1 - SO 02.100.1  Potrubn...'!$C$134:$K$628</definedName>
    <definedName name="_xlnm._FilterDatabase" localSheetId="2" hidden="1">'a4 - SO 02.100.1 Potrubná...'!$C$131:$K$202</definedName>
    <definedName name="_xlnm._FilterDatabase" localSheetId="3" hidden="1">'a7 - SO 02.100.1 Potrubná...'!$C$133:$K$196</definedName>
    <definedName name="_xlnm._FilterDatabase" localSheetId="4" hidden="1">'O1 - SO 02.100.1 Potrubná...'!$C$134:$K$427</definedName>
    <definedName name="_xlnm._FilterDatabase" localSheetId="9" hidden="1">'O1.1 - SO 02.100.1 Potrub...'!$C$134:$K$268</definedName>
    <definedName name="_xlnm._FilterDatabase" localSheetId="10" hidden="1">'O1.1.1 - SO 02.100.1 Potr...'!$C$133:$K$217</definedName>
    <definedName name="_xlnm._FilterDatabase" localSheetId="11" hidden="1">'O1.1.2 - SO 02.100.1 Potr...'!$C$133:$K$219</definedName>
    <definedName name="_xlnm._FilterDatabase" localSheetId="12" hidden="1">'O1.1.3 - SO 02.100.1 Potr...'!$C$133:$K$203</definedName>
    <definedName name="_xlnm._FilterDatabase" localSheetId="5" hidden="1">'O1.2 - SO 02.100.1 Potrub...'!$C$134:$K$215</definedName>
    <definedName name="_xlnm._FilterDatabase" localSheetId="6" hidden="1">'O1.4 - SO 02.100.1 Potrub...'!$C$133:$K$196</definedName>
    <definedName name="_xlnm._FilterDatabase" localSheetId="7" hidden="1">'O1.7 - SO 02.100.1 Potrub...'!$C$133:$K$204</definedName>
    <definedName name="_xlnm._FilterDatabase" localSheetId="8" hidden="1">'O1.8 - SO 02.100.1 Potrub...'!$C$133:$K$209</definedName>
    <definedName name="_xlnm._FilterDatabase" localSheetId="13" hidden="1">'O2 - SO 02.100,1 Potrubná...'!$C$134:$K$244</definedName>
    <definedName name="_xlnm._FilterDatabase" localSheetId="14" hidden="1">'O3.0 - SO 02.100.1 Potrub...'!$C$134:$K$315</definedName>
    <definedName name="_xlnm._FilterDatabase" localSheetId="15" hidden="1">'O3.1 - SO 02.100.1 Potrub...'!$C$134:$K$298</definedName>
    <definedName name="_xlnm._FilterDatabase" localSheetId="16" hidden="1">'O3.2 - SO 02.100.1 Potrub...'!$C$133:$K$196</definedName>
    <definedName name="_xlnm._FilterDatabase" localSheetId="17" hidden="1">'O3.3 - SO 02.100.1 Potrub...'!$C$133:$K$259</definedName>
    <definedName name="_xlnm.Print_Titles" localSheetId="20">'1 - Hlavna trasa, O4, O5,...'!$143:$143</definedName>
    <definedName name="_xlnm.Print_Titles" localSheetId="18">'1f - Monitorovací systém'!$125:$125</definedName>
    <definedName name="_xlnm.Print_Titles" localSheetId="19">'1g - Optické prepojenie'!$125:$125</definedName>
    <definedName name="_xlnm.Print_Titles" localSheetId="21">'2 - O1 (O1.2, O1.4, O1.5,...'!$145:$145</definedName>
    <definedName name="_xlnm.Print_Titles" localSheetId="22">'3 - O1.1 (O1.1.1, O1.1.2,...'!$145:$145</definedName>
    <definedName name="_xlnm.Print_Titles" localSheetId="23">'4 - O2 (O2.1)'!$143:$143</definedName>
    <definedName name="_xlnm.Print_Titles" localSheetId="24">'5 - O3 (O3.1 O3.1.1, O3.1...'!$143:$143</definedName>
    <definedName name="_xlnm.Print_Titles" localSheetId="1">'a1 - SO 02.100.1  Potrubn...'!$134:$134</definedName>
    <definedName name="_xlnm.Print_Titles" localSheetId="2">'a4 - SO 02.100.1 Potrubná...'!$131:$131</definedName>
    <definedName name="_xlnm.Print_Titles" localSheetId="3">'a7 - SO 02.100.1 Potrubná...'!$133:$133</definedName>
    <definedName name="_xlnm.Print_Titles" localSheetId="4">'O1 - SO 02.100.1 Potrubná...'!$134:$134</definedName>
    <definedName name="_xlnm.Print_Titles" localSheetId="9">'O1.1 - SO 02.100.1 Potrub...'!$134:$134</definedName>
    <definedName name="_xlnm.Print_Titles" localSheetId="10">'O1.1.1 - SO 02.100.1 Potr...'!$133:$133</definedName>
    <definedName name="_xlnm.Print_Titles" localSheetId="11">'O1.1.2 - SO 02.100.1 Potr...'!$133:$133</definedName>
    <definedName name="_xlnm.Print_Titles" localSheetId="12">'O1.1.3 - SO 02.100.1 Potr...'!$133:$133</definedName>
    <definedName name="_xlnm.Print_Titles" localSheetId="5">'O1.2 - SO 02.100.1 Potrub...'!$134:$134</definedName>
    <definedName name="_xlnm.Print_Titles" localSheetId="6">'O1.4 - SO 02.100.1 Potrub...'!$133:$133</definedName>
    <definedName name="_xlnm.Print_Titles" localSheetId="7">'O1.7 - SO 02.100.1 Potrub...'!$133:$133</definedName>
    <definedName name="_xlnm.Print_Titles" localSheetId="8">'O1.8 - SO 02.100.1 Potrub...'!$133:$133</definedName>
    <definedName name="_xlnm.Print_Titles" localSheetId="13">'O2 - SO 02.100,1 Potrubná...'!$134:$134</definedName>
    <definedName name="_xlnm.Print_Titles" localSheetId="14">'O3.0 - SO 02.100.1 Potrub...'!$134:$134</definedName>
    <definedName name="_xlnm.Print_Titles" localSheetId="15">'O3.1 - SO 02.100.1 Potrub...'!$134:$134</definedName>
    <definedName name="_xlnm.Print_Titles" localSheetId="16">'O3.2 - SO 02.100.1 Potrub...'!$133:$133</definedName>
    <definedName name="_xlnm.Print_Titles" localSheetId="17">'O3.3 - SO 02.100.1 Potrub...'!$133:$133</definedName>
    <definedName name="_xlnm.Print_Titles" localSheetId="0">'Rekapitulácia stavby'!$92:$92</definedName>
    <definedName name="_xlnm.Print_Area" localSheetId="20">'1 - Hlavna trasa, O4, O5,...'!$C$4:$J$76,'1 - Hlavna trasa, O4, O5,...'!$C$127:$J$339</definedName>
    <definedName name="_xlnm.Print_Area" localSheetId="18">'1f - Monitorovací systém'!$C$4:$J$76,'1f - Monitorovací systém'!$C$109:$J$130</definedName>
    <definedName name="_xlnm.Print_Area" localSheetId="19">'1g - Optické prepojenie'!$C$4:$J$76,'1g - Optické prepojenie'!$C$109:$J$129</definedName>
    <definedName name="_xlnm.Print_Area" localSheetId="21">'2 - O1 (O1.2, O1.4, O1.5,...'!$C$4:$J$76,'2 - O1 (O1.2, O1.4, O1.5,...'!$C$129:$J$336</definedName>
    <definedName name="_xlnm.Print_Area" localSheetId="22">'3 - O1.1 (O1.1.1, O1.1.2,...'!$C$4:$J$76,'3 - O1.1 (O1.1.1, O1.1.2,...'!$C$129:$J$310</definedName>
    <definedName name="_xlnm.Print_Area" localSheetId="23">'4 - O2 (O2.1)'!$C$4:$J$76,'4 - O2 (O2.1)'!$C$127:$J$299</definedName>
    <definedName name="_xlnm.Print_Area" localSheetId="24">'5 - O3 (O3.1 O3.1.1, O3.1...'!$C$4:$J$76,'5 - O3 (O3.1 O3.1.1, O3.1...'!$C$127:$J$311</definedName>
    <definedName name="_xlnm.Print_Area" localSheetId="1">'a1 - SO 02.100.1  Potrubn...'!$C$4:$J$76,'a1 - SO 02.100.1  Potrubn...'!$C$118:$J$628</definedName>
    <definedName name="_xlnm.Print_Area" localSheetId="2">'a4 - SO 02.100.1 Potrubná...'!$C$4:$J$76,'a4 - SO 02.100.1 Potrubná...'!$C$115:$J$202</definedName>
    <definedName name="_xlnm.Print_Area" localSheetId="3">'a7 - SO 02.100.1 Potrubná...'!$C$4:$J$76,'a7 - SO 02.100.1 Potrubná...'!$C$117:$J$196</definedName>
    <definedName name="_xlnm.Print_Area" localSheetId="4">'O1 - SO 02.100.1 Potrubná...'!$C$4:$J$76,'O1 - SO 02.100.1 Potrubná...'!$C$118:$J$427</definedName>
    <definedName name="_xlnm.Print_Area" localSheetId="9">'O1.1 - SO 02.100.1 Potrub...'!$C$4:$J$76,'O1.1 - SO 02.100.1 Potrub...'!$C$118:$J$268</definedName>
    <definedName name="_xlnm.Print_Area" localSheetId="10">'O1.1.1 - SO 02.100.1 Potr...'!$C$4:$J$76,'O1.1.1 - SO 02.100.1 Potr...'!$C$117:$J$217</definedName>
    <definedName name="_xlnm.Print_Area" localSheetId="11">'O1.1.2 - SO 02.100.1 Potr...'!$C$4:$J$76,'O1.1.2 - SO 02.100.1 Potr...'!$C$117:$J$219</definedName>
    <definedName name="_xlnm.Print_Area" localSheetId="12">'O1.1.3 - SO 02.100.1 Potr...'!$C$4:$J$76,'O1.1.3 - SO 02.100.1 Potr...'!$C$117:$J$203</definedName>
    <definedName name="_xlnm.Print_Area" localSheetId="5">'O1.2 - SO 02.100.1 Potrub...'!$C$4:$J$76,'O1.2 - SO 02.100.1 Potrub...'!$C$118:$J$215</definedName>
    <definedName name="_xlnm.Print_Area" localSheetId="6">'O1.4 - SO 02.100.1 Potrub...'!$C$4:$J$76,'O1.4 - SO 02.100.1 Potrub...'!$C$117:$J$196</definedName>
    <definedName name="_xlnm.Print_Area" localSheetId="7">'O1.7 - SO 02.100.1 Potrub...'!$C$4:$J$76,'O1.7 - SO 02.100.1 Potrub...'!$C$117:$J$204</definedName>
    <definedName name="_xlnm.Print_Area" localSheetId="8">'O1.8 - SO 02.100.1 Potrub...'!$C$4:$J$76,'O1.8 - SO 02.100.1 Potrub...'!$C$117:$J$209</definedName>
    <definedName name="_xlnm.Print_Area" localSheetId="13">'O2 - SO 02.100,1 Potrubná...'!$C$4:$J$76,'O2 - SO 02.100,1 Potrubná...'!$C$118:$J$244</definedName>
    <definedName name="_xlnm.Print_Area" localSheetId="14">'O3.0 - SO 02.100.1 Potrub...'!$C$4:$J$76,'O3.0 - SO 02.100.1 Potrub...'!$C$118:$J$315</definedName>
    <definedName name="_xlnm.Print_Area" localSheetId="15">'O3.1 - SO 02.100.1 Potrub...'!$C$4:$J$76,'O3.1 - SO 02.100.1 Potrub...'!$C$118:$J$298</definedName>
    <definedName name="_xlnm.Print_Area" localSheetId="16">'O3.2 - SO 02.100.1 Potrub...'!$C$4:$J$76,'O3.2 - SO 02.100.1 Potrub...'!$C$117:$J$196</definedName>
    <definedName name="_xlnm.Print_Area" localSheetId="17">'O3.3 - SO 02.100.1 Potrub...'!$C$4:$J$76,'O3.3 - SO 02.100.1 Potrub...'!$C$117:$J$259</definedName>
    <definedName name="_xlnm.Print_Area" localSheetId="0">'Rekapitulácia stavby'!$D$4:$AO$76,'Rekapitulácia stavby'!$C$82:$AQ$127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" i="25" l="1"/>
  <c r="J40" i="25"/>
  <c r="AY126" i="1"/>
  <c r="J39" i="25"/>
  <c r="AX126" i="1"/>
  <c r="BI311" i="25"/>
  <c r="BH311" i="25"/>
  <c r="BG311" i="25"/>
  <c r="BE311" i="25"/>
  <c r="T311" i="25"/>
  <c r="T310" i="25"/>
  <c r="R311" i="25"/>
  <c r="R310" i="25"/>
  <c r="P311" i="25"/>
  <c r="P310" i="25"/>
  <c r="BI309" i="25"/>
  <c r="BH309" i="25"/>
  <c r="BG309" i="25"/>
  <c r="BE309" i="25"/>
  <c r="T309" i="25"/>
  <c r="R309" i="25"/>
  <c r="P309" i="25"/>
  <c r="BI308" i="25"/>
  <c r="BH308" i="25"/>
  <c r="BG308" i="25"/>
  <c r="BE308" i="25"/>
  <c r="T308" i="25"/>
  <c r="R308" i="25"/>
  <c r="P308" i="25"/>
  <c r="BI307" i="25"/>
  <c r="BH307" i="25"/>
  <c r="BG307" i="25"/>
  <c r="BE307" i="25"/>
  <c r="T307" i="25"/>
  <c r="R307" i="25"/>
  <c r="P307" i="25"/>
  <c r="BI305" i="25"/>
  <c r="BH305" i="25"/>
  <c r="BG305" i="25"/>
  <c r="BE305" i="25"/>
  <c r="T305" i="25"/>
  <c r="R305" i="25"/>
  <c r="P305" i="25"/>
  <c r="BI304" i="25"/>
  <c r="BH304" i="25"/>
  <c r="BG304" i="25"/>
  <c r="BE304" i="25"/>
  <c r="T304" i="25"/>
  <c r="R304" i="25"/>
  <c r="P304" i="25"/>
  <c r="BI301" i="25"/>
  <c r="BH301" i="25"/>
  <c r="BG301" i="25"/>
  <c r="BE301" i="25"/>
  <c r="T301" i="25"/>
  <c r="R301" i="25"/>
  <c r="P301" i="25"/>
  <c r="BI300" i="25"/>
  <c r="BH300" i="25"/>
  <c r="BG300" i="25"/>
  <c r="BE300" i="25"/>
  <c r="T300" i="25"/>
  <c r="R300" i="25"/>
  <c r="P300" i="25"/>
  <c r="BI299" i="25"/>
  <c r="BH299" i="25"/>
  <c r="BG299" i="25"/>
  <c r="BE299" i="25"/>
  <c r="T299" i="25"/>
  <c r="R299" i="25"/>
  <c r="P299" i="25"/>
  <c r="BI297" i="25"/>
  <c r="BH297" i="25"/>
  <c r="BG297" i="25"/>
  <c r="BE297" i="25"/>
  <c r="T297" i="25"/>
  <c r="R297" i="25"/>
  <c r="P297" i="25"/>
  <c r="BI296" i="25"/>
  <c r="BH296" i="25"/>
  <c r="BG296" i="25"/>
  <c r="BE296" i="25"/>
  <c r="T296" i="25"/>
  <c r="R296" i="25"/>
  <c r="P296" i="25"/>
  <c r="BI295" i="25"/>
  <c r="BH295" i="25"/>
  <c r="BG295" i="25"/>
  <c r="BE295" i="25"/>
  <c r="T295" i="25"/>
  <c r="R295" i="25"/>
  <c r="P295" i="25"/>
  <c r="BI294" i="25"/>
  <c r="BH294" i="25"/>
  <c r="BG294" i="25"/>
  <c r="BE294" i="25"/>
  <c r="T294" i="25"/>
  <c r="R294" i="25"/>
  <c r="P294" i="25"/>
  <c r="BI293" i="25"/>
  <c r="BH293" i="25"/>
  <c r="BG293" i="25"/>
  <c r="BE293" i="25"/>
  <c r="T293" i="25"/>
  <c r="R293" i="25"/>
  <c r="P293" i="25"/>
  <c r="BI291" i="25"/>
  <c r="BH291" i="25"/>
  <c r="BG291" i="25"/>
  <c r="BE291" i="25"/>
  <c r="T291" i="25"/>
  <c r="R291" i="25"/>
  <c r="P291" i="25"/>
  <c r="BI290" i="25"/>
  <c r="BH290" i="25"/>
  <c r="BG290" i="25"/>
  <c r="BE290" i="25"/>
  <c r="T290" i="25"/>
  <c r="R290" i="25"/>
  <c r="P290" i="25"/>
  <c r="BI289" i="25"/>
  <c r="BH289" i="25"/>
  <c r="BG289" i="25"/>
  <c r="BE289" i="25"/>
  <c r="T289" i="25"/>
  <c r="R289" i="25"/>
  <c r="P289" i="25"/>
  <c r="BI286" i="25"/>
  <c r="BH286" i="25"/>
  <c r="BG286" i="25"/>
  <c r="BE286" i="25"/>
  <c r="T286" i="25"/>
  <c r="T285" i="25"/>
  <c r="R286" i="25"/>
  <c r="R285" i="25"/>
  <c r="P286" i="25"/>
  <c r="P285" i="25"/>
  <c r="BI284" i="25"/>
  <c r="BH284" i="25"/>
  <c r="BG284" i="25"/>
  <c r="BE284" i="25"/>
  <c r="T284" i="25"/>
  <c r="R284" i="25"/>
  <c r="P284" i="25"/>
  <c r="BI283" i="25"/>
  <c r="BH283" i="25"/>
  <c r="BG283" i="25"/>
  <c r="BE283" i="25"/>
  <c r="T283" i="25"/>
  <c r="R283" i="25"/>
  <c r="P283" i="25"/>
  <c r="BI282" i="25"/>
  <c r="BH282" i="25"/>
  <c r="BG282" i="25"/>
  <c r="BE282" i="25"/>
  <c r="T282" i="25"/>
  <c r="R282" i="25"/>
  <c r="P282" i="25"/>
  <c r="BI281" i="25"/>
  <c r="BH281" i="25"/>
  <c r="BG281" i="25"/>
  <c r="BE281" i="25"/>
  <c r="T281" i="25"/>
  <c r="R281" i="25"/>
  <c r="P281" i="25"/>
  <c r="BI280" i="25"/>
  <c r="BH280" i="25"/>
  <c r="BG280" i="25"/>
  <c r="BE280" i="25"/>
  <c r="T280" i="25"/>
  <c r="R280" i="25"/>
  <c r="P280" i="25"/>
  <c r="BI278" i="25"/>
  <c r="BH278" i="25"/>
  <c r="BG278" i="25"/>
  <c r="BE278" i="25"/>
  <c r="T278" i="25"/>
  <c r="R278" i="25"/>
  <c r="P278" i="25"/>
  <c r="BI277" i="25"/>
  <c r="BH277" i="25"/>
  <c r="BG277" i="25"/>
  <c r="BE277" i="25"/>
  <c r="T277" i="25"/>
  <c r="R277" i="25"/>
  <c r="P277" i="25"/>
  <c r="BI276" i="25"/>
  <c r="BH276" i="25"/>
  <c r="BG276" i="25"/>
  <c r="BE276" i="25"/>
  <c r="T276" i="25"/>
  <c r="R276" i="25"/>
  <c r="P276" i="25"/>
  <c r="BI275" i="25"/>
  <c r="BH275" i="25"/>
  <c r="BG275" i="25"/>
  <c r="BE275" i="25"/>
  <c r="T275" i="25"/>
  <c r="R275" i="25"/>
  <c r="P275" i="25"/>
  <c r="BI274" i="25"/>
  <c r="BH274" i="25"/>
  <c r="BG274" i="25"/>
  <c r="BE274" i="25"/>
  <c r="T274" i="25"/>
  <c r="R274" i="25"/>
  <c r="P274" i="25"/>
  <c r="BI273" i="25"/>
  <c r="BH273" i="25"/>
  <c r="BG273" i="25"/>
  <c r="BE273" i="25"/>
  <c r="T273" i="25"/>
  <c r="R273" i="25"/>
  <c r="P273" i="25"/>
  <c r="BI272" i="25"/>
  <c r="BH272" i="25"/>
  <c r="BG272" i="25"/>
  <c r="BE272" i="25"/>
  <c r="T272" i="25"/>
  <c r="R272" i="25"/>
  <c r="P272" i="25"/>
  <c r="BI271" i="25"/>
  <c r="BH271" i="25"/>
  <c r="BG271" i="25"/>
  <c r="BE271" i="25"/>
  <c r="T271" i="25"/>
  <c r="R271" i="25"/>
  <c r="P271" i="25"/>
  <c r="BI270" i="25"/>
  <c r="BH270" i="25"/>
  <c r="BG270" i="25"/>
  <c r="BE270" i="25"/>
  <c r="T270" i="25"/>
  <c r="R270" i="25"/>
  <c r="P270" i="25"/>
  <c r="BI269" i="25"/>
  <c r="BH269" i="25"/>
  <c r="BG269" i="25"/>
  <c r="BE269" i="25"/>
  <c r="T269" i="25"/>
  <c r="R269" i="25"/>
  <c r="P269" i="25"/>
  <c r="BI268" i="25"/>
  <c r="BH268" i="25"/>
  <c r="BG268" i="25"/>
  <c r="BE268" i="25"/>
  <c r="T268" i="25"/>
  <c r="R268" i="25"/>
  <c r="P268" i="25"/>
  <c r="BI267" i="25"/>
  <c r="BH267" i="25"/>
  <c r="BG267" i="25"/>
  <c r="BE267" i="25"/>
  <c r="T267" i="25"/>
  <c r="R267" i="25"/>
  <c r="P267" i="25"/>
  <c r="BI266" i="25"/>
  <c r="BH266" i="25"/>
  <c r="BG266" i="25"/>
  <c r="BE266" i="25"/>
  <c r="T266" i="25"/>
  <c r="R266" i="25"/>
  <c r="P266" i="25"/>
  <c r="BI265" i="25"/>
  <c r="BH265" i="25"/>
  <c r="BG265" i="25"/>
  <c r="BE265" i="25"/>
  <c r="T265" i="25"/>
  <c r="R265" i="25"/>
  <c r="P265" i="25"/>
  <c r="BI264" i="25"/>
  <c r="BH264" i="25"/>
  <c r="BG264" i="25"/>
  <c r="BE264" i="25"/>
  <c r="T264" i="25"/>
  <c r="R264" i="25"/>
  <c r="P264" i="25"/>
  <c r="BI263" i="25"/>
  <c r="BH263" i="25"/>
  <c r="BG263" i="25"/>
  <c r="BE263" i="25"/>
  <c r="T263" i="25"/>
  <c r="R263" i="25"/>
  <c r="P263" i="25"/>
  <c r="BI262" i="25"/>
  <c r="BH262" i="25"/>
  <c r="BG262" i="25"/>
  <c r="BE262" i="25"/>
  <c r="T262" i="25"/>
  <c r="R262" i="25"/>
  <c r="P262" i="25"/>
  <c r="BI261" i="25"/>
  <c r="BH261" i="25"/>
  <c r="BG261" i="25"/>
  <c r="BE261" i="25"/>
  <c r="T261" i="25"/>
  <c r="R261" i="25"/>
  <c r="P261" i="25"/>
  <c r="BI260" i="25"/>
  <c r="BH260" i="25"/>
  <c r="BG260" i="25"/>
  <c r="BE260" i="25"/>
  <c r="T260" i="25"/>
  <c r="R260" i="25"/>
  <c r="P260" i="25"/>
  <c r="BI259" i="25"/>
  <c r="BH259" i="25"/>
  <c r="BG259" i="25"/>
  <c r="BE259" i="25"/>
  <c r="T259" i="25"/>
  <c r="R259" i="25"/>
  <c r="P259" i="25"/>
  <c r="BI258" i="25"/>
  <c r="BH258" i="25"/>
  <c r="BG258" i="25"/>
  <c r="BE258" i="25"/>
  <c r="T258" i="25"/>
  <c r="R258" i="25"/>
  <c r="P258" i="25"/>
  <c r="BI257" i="25"/>
  <c r="BH257" i="25"/>
  <c r="BG257" i="25"/>
  <c r="BE257" i="25"/>
  <c r="T257" i="25"/>
  <c r="R257" i="25"/>
  <c r="P257" i="25"/>
  <c r="BI256" i="25"/>
  <c r="BH256" i="25"/>
  <c r="BG256" i="25"/>
  <c r="BE256" i="25"/>
  <c r="T256" i="25"/>
  <c r="R256" i="25"/>
  <c r="P256" i="25"/>
  <c r="BI255" i="25"/>
  <c r="BH255" i="25"/>
  <c r="BG255" i="25"/>
  <c r="BE255" i="25"/>
  <c r="T255" i="25"/>
  <c r="R255" i="25"/>
  <c r="P255" i="25"/>
  <c r="BI253" i="25"/>
  <c r="BH253" i="25"/>
  <c r="BG253" i="25"/>
  <c r="BE253" i="25"/>
  <c r="T253" i="25"/>
  <c r="R253" i="25"/>
  <c r="P253" i="25"/>
  <c r="BI252" i="25"/>
  <c r="BH252" i="25"/>
  <c r="BG252" i="25"/>
  <c r="BE252" i="25"/>
  <c r="T252" i="25"/>
  <c r="R252" i="25"/>
  <c r="P252" i="25"/>
  <c r="BI251" i="25"/>
  <c r="BH251" i="25"/>
  <c r="BG251" i="25"/>
  <c r="BE251" i="25"/>
  <c r="T251" i="25"/>
  <c r="R251" i="25"/>
  <c r="P251" i="25"/>
  <c r="BI250" i="25"/>
  <c r="BH250" i="25"/>
  <c r="BG250" i="25"/>
  <c r="BE250" i="25"/>
  <c r="T250" i="25"/>
  <c r="R250" i="25"/>
  <c r="P250" i="25"/>
  <c r="BI249" i="25"/>
  <c r="BH249" i="25"/>
  <c r="BG249" i="25"/>
  <c r="BE249" i="25"/>
  <c r="T249" i="25"/>
  <c r="R249" i="25"/>
  <c r="P249" i="25"/>
  <c r="BI248" i="25"/>
  <c r="BH248" i="25"/>
  <c r="BG248" i="25"/>
  <c r="BE248" i="25"/>
  <c r="T248" i="25"/>
  <c r="R248" i="25"/>
  <c r="P248" i="25"/>
  <c r="BI247" i="25"/>
  <c r="BH247" i="25"/>
  <c r="BG247" i="25"/>
  <c r="BE247" i="25"/>
  <c r="T247" i="25"/>
  <c r="R247" i="25"/>
  <c r="P247" i="25"/>
  <c r="BI246" i="25"/>
  <c r="BH246" i="25"/>
  <c r="BG246" i="25"/>
  <c r="BE246" i="25"/>
  <c r="T246" i="25"/>
  <c r="R246" i="25"/>
  <c r="P246" i="25"/>
  <c r="BI245" i="25"/>
  <c r="BH245" i="25"/>
  <c r="BG245" i="25"/>
  <c r="BE245" i="25"/>
  <c r="T245" i="25"/>
  <c r="R245" i="25"/>
  <c r="P245" i="25"/>
  <c r="BI244" i="25"/>
  <c r="BH244" i="25"/>
  <c r="BG244" i="25"/>
  <c r="BE244" i="25"/>
  <c r="T244" i="25"/>
  <c r="R244" i="25"/>
  <c r="P244" i="25"/>
  <c r="BI243" i="25"/>
  <c r="BH243" i="25"/>
  <c r="BG243" i="25"/>
  <c r="BE243" i="25"/>
  <c r="T243" i="25"/>
  <c r="R243" i="25"/>
  <c r="P243" i="25"/>
  <c r="BI242" i="25"/>
  <c r="BH242" i="25"/>
  <c r="BG242" i="25"/>
  <c r="BE242" i="25"/>
  <c r="T242" i="25"/>
  <c r="R242" i="25"/>
  <c r="P242" i="25"/>
  <c r="BI241" i="25"/>
  <c r="BH241" i="25"/>
  <c r="BG241" i="25"/>
  <c r="BE241" i="25"/>
  <c r="T241" i="25"/>
  <c r="R241" i="25"/>
  <c r="P241" i="25"/>
  <c r="BI240" i="25"/>
  <c r="BH240" i="25"/>
  <c r="BG240" i="25"/>
  <c r="BE240" i="25"/>
  <c r="T240" i="25"/>
  <c r="R240" i="25"/>
  <c r="P240" i="25"/>
  <c r="BI239" i="25"/>
  <c r="BH239" i="25"/>
  <c r="BG239" i="25"/>
  <c r="BE239" i="25"/>
  <c r="T239" i="25"/>
  <c r="R239" i="25"/>
  <c r="P239" i="25"/>
  <c r="BI238" i="25"/>
  <c r="BH238" i="25"/>
  <c r="BG238" i="25"/>
  <c r="BE238" i="25"/>
  <c r="T238" i="25"/>
  <c r="R238" i="25"/>
  <c r="P238" i="25"/>
  <c r="BI237" i="25"/>
  <c r="BH237" i="25"/>
  <c r="BG237" i="25"/>
  <c r="BE237" i="25"/>
  <c r="T237" i="25"/>
  <c r="R237" i="25"/>
  <c r="P237" i="25"/>
  <c r="BI236" i="25"/>
  <c r="BH236" i="25"/>
  <c r="BG236" i="25"/>
  <c r="BE236" i="25"/>
  <c r="T236" i="25"/>
  <c r="R236" i="25"/>
  <c r="P236" i="25"/>
  <c r="BI235" i="25"/>
  <c r="BH235" i="25"/>
  <c r="BG235" i="25"/>
  <c r="BE235" i="25"/>
  <c r="T235" i="25"/>
  <c r="R235" i="25"/>
  <c r="P235" i="25"/>
  <c r="BI234" i="25"/>
  <c r="BH234" i="25"/>
  <c r="BG234" i="25"/>
  <c r="BE234" i="25"/>
  <c r="T234" i="25"/>
  <c r="R234" i="25"/>
  <c r="P234" i="25"/>
  <c r="BI233" i="25"/>
  <c r="BH233" i="25"/>
  <c r="BG233" i="25"/>
  <c r="BE233" i="25"/>
  <c r="T233" i="25"/>
  <c r="R233" i="25"/>
  <c r="P233" i="25"/>
  <c r="BI232" i="25"/>
  <c r="BH232" i="25"/>
  <c r="BG232" i="25"/>
  <c r="BE232" i="25"/>
  <c r="T232" i="25"/>
  <c r="R232" i="25"/>
  <c r="P232" i="25"/>
  <c r="BI230" i="25"/>
  <c r="BH230" i="25"/>
  <c r="BG230" i="25"/>
  <c r="BE230" i="25"/>
  <c r="T230" i="25"/>
  <c r="R230" i="25"/>
  <c r="P230" i="25"/>
  <c r="BI229" i="25"/>
  <c r="BH229" i="25"/>
  <c r="BG229" i="25"/>
  <c r="BE229" i="25"/>
  <c r="T229" i="25"/>
  <c r="R229" i="25"/>
  <c r="P229" i="25"/>
  <c r="BI227" i="25"/>
  <c r="BH227" i="25"/>
  <c r="BG227" i="25"/>
  <c r="BE227" i="25"/>
  <c r="T227" i="25"/>
  <c r="R227" i="25"/>
  <c r="P227" i="25"/>
  <c r="BI226" i="25"/>
  <c r="BH226" i="25"/>
  <c r="BG226" i="25"/>
  <c r="BE226" i="25"/>
  <c r="T226" i="25"/>
  <c r="R226" i="25"/>
  <c r="P226" i="25"/>
  <c r="BI225" i="25"/>
  <c r="BH225" i="25"/>
  <c r="BG225" i="25"/>
  <c r="BE225" i="25"/>
  <c r="T225" i="25"/>
  <c r="R225" i="25"/>
  <c r="P225" i="25"/>
  <c r="BI224" i="25"/>
  <c r="BH224" i="25"/>
  <c r="BG224" i="25"/>
  <c r="BE224" i="25"/>
  <c r="T224" i="25"/>
  <c r="R224" i="25"/>
  <c r="P224" i="25"/>
  <c r="BI223" i="25"/>
  <c r="BH223" i="25"/>
  <c r="BG223" i="25"/>
  <c r="BE223" i="25"/>
  <c r="T223" i="25"/>
  <c r="R223" i="25"/>
  <c r="P223" i="25"/>
  <c r="BI222" i="25"/>
  <c r="BH222" i="25"/>
  <c r="BG222" i="25"/>
  <c r="BE222" i="25"/>
  <c r="T222" i="25"/>
  <c r="R222" i="25"/>
  <c r="P222" i="25"/>
  <c r="BI221" i="25"/>
  <c r="BH221" i="25"/>
  <c r="BG221" i="25"/>
  <c r="BE221" i="25"/>
  <c r="T221" i="25"/>
  <c r="R221" i="25"/>
  <c r="P221" i="25"/>
  <c r="BI220" i="25"/>
  <c r="BH220" i="25"/>
  <c r="BG220" i="25"/>
  <c r="BE220" i="25"/>
  <c r="T220" i="25"/>
  <c r="R220" i="25"/>
  <c r="P220" i="25"/>
  <c r="BI219" i="25"/>
  <c r="BH219" i="25"/>
  <c r="BG219" i="25"/>
  <c r="BE219" i="25"/>
  <c r="T219" i="25"/>
  <c r="R219" i="25"/>
  <c r="P219" i="25"/>
  <c r="BI218" i="25"/>
  <c r="BH218" i="25"/>
  <c r="BG218" i="25"/>
  <c r="BE218" i="25"/>
  <c r="T218" i="25"/>
  <c r="R218" i="25"/>
  <c r="P218" i="25"/>
  <c r="BI217" i="25"/>
  <c r="BH217" i="25"/>
  <c r="BG217" i="25"/>
  <c r="BE217" i="25"/>
  <c r="T217" i="25"/>
  <c r="R217" i="25"/>
  <c r="P217" i="25"/>
  <c r="BI216" i="25"/>
  <c r="BH216" i="25"/>
  <c r="BG216" i="25"/>
  <c r="BE216" i="25"/>
  <c r="T216" i="25"/>
  <c r="R216" i="25"/>
  <c r="P216" i="25"/>
  <c r="BI215" i="25"/>
  <c r="BH215" i="25"/>
  <c r="BG215" i="25"/>
  <c r="BE215" i="25"/>
  <c r="T215" i="25"/>
  <c r="R215" i="25"/>
  <c r="P215" i="25"/>
  <c r="BI214" i="25"/>
  <c r="BH214" i="25"/>
  <c r="BG214" i="25"/>
  <c r="BE214" i="25"/>
  <c r="T214" i="25"/>
  <c r="R214" i="25"/>
  <c r="P214" i="25"/>
  <c r="BI213" i="25"/>
  <c r="BH213" i="25"/>
  <c r="BG213" i="25"/>
  <c r="BE213" i="25"/>
  <c r="T213" i="25"/>
  <c r="R213" i="25"/>
  <c r="P213" i="25"/>
  <c r="BI212" i="25"/>
  <c r="BH212" i="25"/>
  <c r="BG212" i="25"/>
  <c r="BE212" i="25"/>
  <c r="T212" i="25"/>
  <c r="R212" i="25"/>
  <c r="P212" i="25"/>
  <c r="BI210" i="25"/>
  <c r="BH210" i="25"/>
  <c r="BG210" i="25"/>
  <c r="BE210" i="25"/>
  <c r="T210" i="25"/>
  <c r="R210" i="25"/>
  <c r="P210" i="25"/>
  <c r="BI209" i="25"/>
  <c r="BH209" i="25"/>
  <c r="BG209" i="25"/>
  <c r="BE209" i="25"/>
  <c r="T209" i="25"/>
  <c r="R209" i="25"/>
  <c r="P209" i="25"/>
  <c r="BI208" i="25"/>
  <c r="BH208" i="25"/>
  <c r="BG208" i="25"/>
  <c r="BE208" i="25"/>
  <c r="T208" i="25"/>
  <c r="R208" i="25"/>
  <c r="P208" i="25"/>
  <c r="BI207" i="25"/>
  <c r="BH207" i="25"/>
  <c r="BG207" i="25"/>
  <c r="BE207" i="25"/>
  <c r="T207" i="25"/>
  <c r="R207" i="25"/>
  <c r="P207" i="25"/>
  <c r="BI206" i="25"/>
  <c r="BH206" i="25"/>
  <c r="BG206" i="25"/>
  <c r="BE206" i="25"/>
  <c r="T206" i="25"/>
  <c r="R206" i="25"/>
  <c r="P206" i="25"/>
  <c r="BI204" i="25"/>
  <c r="BH204" i="25"/>
  <c r="BG204" i="25"/>
  <c r="BE204" i="25"/>
  <c r="T204" i="25"/>
  <c r="R204" i="25"/>
  <c r="P204" i="25"/>
  <c r="BI203" i="25"/>
  <c r="BH203" i="25"/>
  <c r="BG203" i="25"/>
  <c r="BE203" i="25"/>
  <c r="T203" i="25"/>
  <c r="R203" i="25"/>
  <c r="P203" i="25"/>
  <c r="BI202" i="25"/>
  <c r="BH202" i="25"/>
  <c r="BG202" i="25"/>
  <c r="BE202" i="25"/>
  <c r="T202" i="25"/>
  <c r="R202" i="25"/>
  <c r="P202" i="25"/>
  <c r="BI201" i="25"/>
  <c r="BH201" i="25"/>
  <c r="BG201" i="25"/>
  <c r="BE201" i="25"/>
  <c r="T201" i="25"/>
  <c r="R201" i="25"/>
  <c r="P201" i="25"/>
  <c r="BI200" i="25"/>
  <c r="BH200" i="25"/>
  <c r="BG200" i="25"/>
  <c r="BE200" i="25"/>
  <c r="T200" i="25"/>
  <c r="R200" i="25"/>
  <c r="P200" i="25"/>
  <c r="BI199" i="25"/>
  <c r="BH199" i="25"/>
  <c r="BG199" i="25"/>
  <c r="BE199" i="25"/>
  <c r="T199" i="25"/>
  <c r="R199" i="25"/>
  <c r="P199" i="25"/>
  <c r="BI198" i="25"/>
  <c r="BH198" i="25"/>
  <c r="BG198" i="25"/>
  <c r="BE198" i="25"/>
  <c r="T198" i="25"/>
  <c r="R198" i="25"/>
  <c r="P198" i="25"/>
  <c r="BI197" i="25"/>
  <c r="BH197" i="25"/>
  <c r="BG197" i="25"/>
  <c r="BE197" i="25"/>
  <c r="T197" i="25"/>
  <c r="R197" i="25"/>
  <c r="P197" i="25"/>
  <c r="BI196" i="25"/>
  <c r="BH196" i="25"/>
  <c r="BG196" i="25"/>
  <c r="BE196" i="25"/>
  <c r="T196" i="25"/>
  <c r="R196" i="25"/>
  <c r="P196" i="25"/>
  <c r="BI195" i="25"/>
  <c r="BH195" i="25"/>
  <c r="BG195" i="25"/>
  <c r="BE195" i="25"/>
  <c r="T195" i="25"/>
  <c r="R195" i="25"/>
  <c r="P195" i="25"/>
  <c r="BI193" i="25"/>
  <c r="BH193" i="25"/>
  <c r="BG193" i="25"/>
  <c r="BE193" i="25"/>
  <c r="T193" i="25"/>
  <c r="R193" i="25"/>
  <c r="P193" i="25"/>
  <c r="BI192" i="25"/>
  <c r="BH192" i="25"/>
  <c r="BG192" i="25"/>
  <c r="BE192" i="25"/>
  <c r="T192" i="25"/>
  <c r="R192" i="25"/>
  <c r="P192" i="25"/>
  <c r="BI191" i="25"/>
  <c r="BH191" i="25"/>
  <c r="BG191" i="25"/>
  <c r="BE191" i="25"/>
  <c r="T191" i="25"/>
  <c r="R191" i="25"/>
  <c r="P191" i="25"/>
  <c r="BI190" i="25"/>
  <c r="BH190" i="25"/>
  <c r="BG190" i="25"/>
  <c r="BE190" i="25"/>
  <c r="T190" i="25"/>
  <c r="R190" i="25"/>
  <c r="P190" i="25"/>
  <c r="BI189" i="25"/>
  <c r="BH189" i="25"/>
  <c r="BG189" i="25"/>
  <c r="BE189" i="25"/>
  <c r="T189" i="25"/>
  <c r="R189" i="25"/>
  <c r="P189" i="25"/>
  <c r="BI188" i="25"/>
  <c r="BH188" i="25"/>
  <c r="BG188" i="25"/>
  <c r="BE188" i="25"/>
  <c r="T188" i="25"/>
  <c r="R188" i="25"/>
  <c r="P188" i="25"/>
  <c r="BI187" i="25"/>
  <c r="BH187" i="25"/>
  <c r="BG187" i="25"/>
  <c r="BE187" i="25"/>
  <c r="T187" i="25"/>
  <c r="R187" i="25"/>
  <c r="P187" i="25"/>
  <c r="BI185" i="25"/>
  <c r="BH185" i="25"/>
  <c r="BG185" i="25"/>
  <c r="BE185" i="25"/>
  <c r="T185" i="25"/>
  <c r="R185" i="25"/>
  <c r="P185" i="25"/>
  <c r="BI184" i="25"/>
  <c r="BH184" i="25"/>
  <c r="BG184" i="25"/>
  <c r="BE184" i="25"/>
  <c r="T184" i="25"/>
  <c r="R184" i="25"/>
  <c r="P184" i="25"/>
  <c r="BI183" i="25"/>
  <c r="BH183" i="25"/>
  <c r="BG183" i="25"/>
  <c r="BE183" i="25"/>
  <c r="T183" i="25"/>
  <c r="R183" i="25"/>
  <c r="P183" i="25"/>
  <c r="BI182" i="25"/>
  <c r="BH182" i="25"/>
  <c r="BG182" i="25"/>
  <c r="BE182" i="25"/>
  <c r="T182" i="25"/>
  <c r="R182" i="25"/>
  <c r="P182" i="25"/>
  <c r="BI181" i="25"/>
  <c r="BH181" i="25"/>
  <c r="BG181" i="25"/>
  <c r="BE181" i="25"/>
  <c r="T181" i="25"/>
  <c r="R181" i="25"/>
  <c r="P181" i="25"/>
  <c r="BI179" i="25"/>
  <c r="BH179" i="25"/>
  <c r="BG179" i="25"/>
  <c r="BE179" i="25"/>
  <c r="T179" i="25"/>
  <c r="R179" i="25"/>
  <c r="P179" i="25"/>
  <c r="BI178" i="25"/>
  <c r="BH178" i="25"/>
  <c r="BG178" i="25"/>
  <c r="BE178" i="25"/>
  <c r="T178" i="25"/>
  <c r="R178" i="25"/>
  <c r="P178" i="25"/>
  <c r="BI177" i="25"/>
  <c r="BH177" i="25"/>
  <c r="BG177" i="25"/>
  <c r="BE177" i="25"/>
  <c r="T177" i="25"/>
  <c r="R177" i="25"/>
  <c r="P177" i="25"/>
  <c r="BI176" i="25"/>
  <c r="BH176" i="25"/>
  <c r="BG176" i="25"/>
  <c r="BE176" i="25"/>
  <c r="T176" i="25"/>
  <c r="R176" i="25"/>
  <c r="P176" i="25"/>
  <c r="BI175" i="25"/>
  <c r="BH175" i="25"/>
  <c r="BG175" i="25"/>
  <c r="BE175" i="25"/>
  <c r="T175" i="25"/>
  <c r="R175" i="25"/>
  <c r="P175" i="25"/>
  <c r="BI174" i="25"/>
  <c r="BH174" i="25"/>
  <c r="BG174" i="25"/>
  <c r="BE174" i="25"/>
  <c r="T174" i="25"/>
  <c r="R174" i="25"/>
  <c r="P174" i="25"/>
  <c r="BI173" i="25"/>
  <c r="BH173" i="25"/>
  <c r="BG173" i="25"/>
  <c r="BE173" i="25"/>
  <c r="T173" i="25"/>
  <c r="R173" i="25"/>
  <c r="P173" i="25"/>
  <c r="BI172" i="25"/>
  <c r="BH172" i="25"/>
  <c r="BG172" i="25"/>
  <c r="BE172" i="25"/>
  <c r="T172" i="25"/>
  <c r="R172" i="25"/>
  <c r="P172" i="25"/>
  <c r="BI171" i="25"/>
  <c r="BH171" i="25"/>
  <c r="BG171" i="25"/>
  <c r="BE171" i="25"/>
  <c r="T171" i="25"/>
  <c r="R171" i="25"/>
  <c r="P171" i="25"/>
  <c r="BI170" i="25"/>
  <c r="BH170" i="25"/>
  <c r="BG170" i="25"/>
  <c r="BE170" i="25"/>
  <c r="T170" i="25"/>
  <c r="R170" i="25"/>
  <c r="P170" i="25"/>
  <c r="BI169" i="25"/>
  <c r="BH169" i="25"/>
  <c r="BG169" i="25"/>
  <c r="BE169" i="25"/>
  <c r="T169" i="25"/>
  <c r="R169" i="25"/>
  <c r="P169" i="25"/>
  <c r="BI168" i="25"/>
  <c r="BH168" i="25"/>
  <c r="BG168" i="25"/>
  <c r="BE168" i="25"/>
  <c r="T168" i="25"/>
  <c r="R168" i="25"/>
  <c r="P168" i="25"/>
  <c r="BI167" i="25"/>
  <c r="BH167" i="25"/>
  <c r="BG167" i="25"/>
  <c r="BE167" i="25"/>
  <c r="T167" i="25"/>
  <c r="R167" i="25"/>
  <c r="P167" i="25"/>
  <c r="BI166" i="25"/>
  <c r="BH166" i="25"/>
  <c r="BG166" i="25"/>
  <c r="BE166" i="25"/>
  <c r="T166" i="25"/>
  <c r="R166" i="25"/>
  <c r="P166" i="25"/>
  <c r="BI165" i="25"/>
  <c r="BH165" i="25"/>
  <c r="BG165" i="25"/>
  <c r="BE165" i="25"/>
  <c r="T165" i="25"/>
  <c r="R165" i="25"/>
  <c r="P165" i="25"/>
  <c r="BI164" i="25"/>
  <c r="BH164" i="25"/>
  <c r="BG164" i="25"/>
  <c r="BE164" i="25"/>
  <c r="T164" i="25"/>
  <c r="R164" i="25"/>
  <c r="P164" i="25"/>
  <c r="BI163" i="25"/>
  <c r="BH163" i="25"/>
  <c r="BG163" i="25"/>
  <c r="BE163" i="25"/>
  <c r="T163" i="25"/>
  <c r="R163" i="25"/>
  <c r="P163" i="25"/>
  <c r="BI162" i="25"/>
  <c r="BH162" i="25"/>
  <c r="BG162" i="25"/>
  <c r="BE162" i="25"/>
  <c r="T162" i="25"/>
  <c r="R162" i="25"/>
  <c r="P162" i="25"/>
  <c r="BI161" i="25"/>
  <c r="BH161" i="25"/>
  <c r="BG161" i="25"/>
  <c r="BE161" i="25"/>
  <c r="T161" i="25"/>
  <c r="R161" i="25"/>
  <c r="P161" i="25"/>
  <c r="BI160" i="25"/>
  <c r="BH160" i="25"/>
  <c r="BG160" i="25"/>
  <c r="BE160" i="25"/>
  <c r="T160" i="25"/>
  <c r="R160" i="25"/>
  <c r="P160" i="25"/>
  <c r="BI159" i="25"/>
  <c r="BH159" i="25"/>
  <c r="BG159" i="25"/>
  <c r="BE159" i="25"/>
  <c r="T159" i="25"/>
  <c r="R159" i="25"/>
  <c r="P159" i="25"/>
  <c r="BI158" i="25"/>
  <c r="BH158" i="25"/>
  <c r="BG158" i="25"/>
  <c r="BE158" i="25"/>
  <c r="T158" i="25"/>
  <c r="R158" i="25"/>
  <c r="P158" i="25"/>
  <c r="BI157" i="25"/>
  <c r="BH157" i="25"/>
  <c r="BG157" i="25"/>
  <c r="BE157" i="25"/>
  <c r="T157" i="25"/>
  <c r="R157" i="25"/>
  <c r="P157" i="25"/>
  <c r="BI156" i="25"/>
  <c r="BH156" i="25"/>
  <c r="BG156" i="25"/>
  <c r="BE156" i="25"/>
  <c r="T156" i="25"/>
  <c r="R156" i="25"/>
  <c r="P156" i="25"/>
  <c r="BI155" i="25"/>
  <c r="BH155" i="25"/>
  <c r="BG155" i="25"/>
  <c r="BE155" i="25"/>
  <c r="T155" i="25"/>
  <c r="R155" i="25"/>
  <c r="P155" i="25"/>
  <c r="BI154" i="25"/>
  <c r="BH154" i="25"/>
  <c r="BG154" i="25"/>
  <c r="BE154" i="25"/>
  <c r="T154" i="25"/>
  <c r="R154" i="25"/>
  <c r="P154" i="25"/>
  <c r="BI153" i="25"/>
  <c r="BH153" i="25"/>
  <c r="BG153" i="25"/>
  <c r="BE153" i="25"/>
  <c r="T153" i="25"/>
  <c r="R153" i="25"/>
  <c r="P153" i="25"/>
  <c r="BI152" i="25"/>
  <c r="BH152" i="25"/>
  <c r="BG152" i="25"/>
  <c r="BE152" i="25"/>
  <c r="T152" i="25"/>
  <c r="R152" i="25"/>
  <c r="P152" i="25"/>
  <c r="BI151" i="25"/>
  <c r="BH151" i="25"/>
  <c r="BG151" i="25"/>
  <c r="BE151" i="25"/>
  <c r="T151" i="25"/>
  <c r="R151" i="25"/>
  <c r="P151" i="25"/>
  <c r="BI150" i="25"/>
  <c r="BH150" i="25"/>
  <c r="BG150" i="25"/>
  <c r="BE150" i="25"/>
  <c r="T150" i="25"/>
  <c r="R150" i="25"/>
  <c r="P150" i="25"/>
  <c r="BI149" i="25"/>
  <c r="BH149" i="25"/>
  <c r="BG149" i="25"/>
  <c r="BE149" i="25"/>
  <c r="T149" i="25"/>
  <c r="R149" i="25"/>
  <c r="P149" i="25"/>
  <c r="BI148" i="25"/>
  <c r="BH148" i="25"/>
  <c r="BG148" i="25"/>
  <c r="BE148" i="25"/>
  <c r="T148" i="25"/>
  <c r="R148" i="25"/>
  <c r="P148" i="25"/>
  <c r="BI147" i="25"/>
  <c r="BH147" i="25"/>
  <c r="BG147" i="25"/>
  <c r="BE147" i="25"/>
  <c r="T147" i="25"/>
  <c r="R147" i="25"/>
  <c r="P147" i="25"/>
  <c r="J141" i="25"/>
  <c r="J140" i="25"/>
  <c r="F140" i="25"/>
  <c r="F138" i="25"/>
  <c r="E136" i="25"/>
  <c r="J96" i="25"/>
  <c r="J95" i="25"/>
  <c r="F95" i="25"/>
  <c r="F93" i="25"/>
  <c r="E91" i="25"/>
  <c r="J22" i="25"/>
  <c r="E22" i="25"/>
  <c r="F141" i="25"/>
  <c r="J21" i="25"/>
  <c r="J16" i="25"/>
  <c r="J138" i="25"/>
  <c r="E7" i="25"/>
  <c r="E130" i="25"/>
  <c r="J41" i="24"/>
  <c r="J40" i="24"/>
  <c r="AY125" i="1"/>
  <c r="J39" i="24"/>
  <c r="AX125" i="1"/>
  <c r="BI299" i="24"/>
  <c r="BH299" i="24"/>
  <c r="BG299" i="24"/>
  <c r="BE299" i="24"/>
  <c r="T299" i="24"/>
  <c r="T298" i="24"/>
  <c r="R299" i="24"/>
  <c r="R298" i="24"/>
  <c r="P299" i="24"/>
  <c r="P298" i="24"/>
  <c r="BI297" i="24"/>
  <c r="BH297" i="24"/>
  <c r="BG297" i="24"/>
  <c r="BE297" i="24"/>
  <c r="T297" i="24"/>
  <c r="R297" i="24"/>
  <c r="P297" i="24"/>
  <c r="BI296" i="24"/>
  <c r="BH296" i="24"/>
  <c r="BG296" i="24"/>
  <c r="BE296" i="24"/>
  <c r="T296" i="24"/>
  <c r="R296" i="24"/>
  <c r="P296" i="24"/>
  <c r="BI295" i="24"/>
  <c r="BH295" i="24"/>
  <c r="BG295" i="24"/>
  <c r="BE295" i="24"/>
  <c r="T295" i="24"/>
  <c r="R295" i="24"/>
  <c r="P295" i="24"/>
  <c r="BI293" i="24"/>
  <c r="BH293" i="24"/>
  <c r="BG293" i="24"/>
  <c r="BE293" i="24"/>
  <c r="T293" i="24"/>
  <c r="R293" i="24"/>
  <c r="P293" i="24"/>
  <c r="BI292" i="24"/>
  <c r="BH292" i="24"/>
  <c r="BG292" i="24"/>
  <c r="BE292" i="24"/>
  <c r="T292" i="24"/>
  <c r="R292" i="24"/>
  <c r="P292" i="24"/>
  <c r="BI289" i="24"/>
  <c r="BH289" i="24"/>
  <c r="BG289" i="24"/>
  <c r="BE289" i="24"/>
  <c r="T289" i="24"/>
  <c r="R289" i="24"/>
  <c r="P289" i="24"/>
  <c r="BI288" i="24"/>
  <c r="BH288" i="24"/>
  <c r="BG288" i="24"/>
  <c r="BE288" i="24"/>
  <c r="T288" i="24"/>
  <c r="R288" i="24"/>
  <c r="P288" i="24"/>
  <c r="BI287" i="24"/>
  <c r="BH287" i="24"/>
  <c r="BG287" i="24"/>
  <c r="BE287" i="24"/>
  <c r="T287" i="24"/>
  <c r="R287" i="24"/>
  <c r="P287" i="24"/>
  <c r="BI285" i="24"/>
  <c r="BH285" i="24"/>
  <c r="BG285" i="24"/>
  <c r="BE285" i="24"/>
  <c r="T285" i="24"/>
  <c r="R285" i="24"/>
  <c r="P285" i="24"/>
  <c r="BI284" i="24"/>
  <c r="BH284" i="24"/>
  <c r="BG284" i="24"/>
  <c r="BE284" i="24"/>
  <c r="T284" i="24"/>
  <c r="R284" i="24"/>
  <c r="P284" i="24"/>
  <c r="BI283" i="24"/>
  <c r="BH283" i="24"/>
  <c r="BG283" i="24"/>
  <c r="BE283" i="24"/>
  <c r="T283" i="24"/>
  <c r="R283" i="24"/>
  <c r="P283" i="24"/>
  <c r="BI282" i="24"/>
  <c r="BH282" i="24"/>
  <c r="BG282" i="24"/>
  <c r="BE282" i="24"/>
  <c r="T282" i="24"/>
  <c r="R282" i="24"/>
  <c r="P282" i="24"/>
  <c r="BI280" i="24"/>
  <c r="BH280" i="24"/>
  <c r="BG280" i="24"/>
  <c r="BE280" i="24"/>
  <c r="T280" i="24"/>
  <c r="R280" i="24"/>
  <c r="P280" i="24"/>
  <c r="BI279" i="24"/>
  <c r="BH279" i="24"/>
  <c r="BG279" i="24"/>
  <c r="BE279" i="24"/>
  <c r="T279" i="24"/>
  <c r="R279" i="24"/>
  <c r="P279" i="24"/>
  <c r="BI278" i="24"/>
  <c r="BH278" i="24"/>
  <c r="BG278" i="24"/>
  <c r="BE278" i="24"/>
  <c r="T278" i="24"/>
  <c r="R278" i="24"/>
  <c r="P278" i="24"/>
  <c r="BI275" i="24"/>
  <c r="BH275" i="24"/>
  <c r="BG275" i="24"/>
  <c r="BE275" i="24"/>
  <c r="T275" i="24"/>
  <c r="T274" i="24"/>
  <c r="R275" i="24"/>
  <c r="R274" i="24"/>
  <c r="P275" i="24"/>
  <c r="P274" i="24"/>
  <c r="BI273" i="24"/>
  <c r="BH273" i="24"/>
  <c r="BG273" i="24"/>
  <c r="BE273" i="24"/>
  <c r="T273" i="24"/>
  <c r="R273" i="24"/>
  <c r="P273" i="24"/>
  <c r="BI272" i="24"/>
  <c r="BH272" i="24"/>
  <c r="BG272" i="24"/>
  <c r="BE272" i="24"/>
  <c r="T272" i="24"/>
  <c r="R272" i="24"/>
  <c r="P272" i="24"/>
  <c r="BI271" i="24"/>
  <c r="BH271" i="24"/>
  <c r="BG271" i="24"/>
  <c r="BE271" i="24"/>
  <c r="T271" i="24"/>
  <c r="R271" i="24"/>
  <c r="P271" i="24"/>
  <c r="BI270" i="24"/>
  <c r="BH270" i="24"/>
  <c r="BG270" i="24"/>
  <c r="BE270" i="24"/>
  <c r="T270" i="24"/>
  <c r="R270" i="24"/>
  <c r="P270" i="24"/>
  <c r="BI269" i="24"/>
  <c r="BH269" i="24"/>
  <c r="BG269" i="24"/>
  <c r="BE269" i="24"/>
  <c r="T269" i="24"/>
  <c r="R269" i="24"/>
  <c r="P269" i="24"/>
  <c r="BI267" i="24"/>
  <c r="BH267" i="24"/>
  <c r="BG267" i="24"/>
  <c r="BE267" i="24"/>
  <c r="T267" i="24"/>
  <c r="R267" i="24"/>
  <c r="P267" i="24"/>
  <c r="BI266" i="24"/>
  <c r="BH266" i="24"/>
  <c r="BG266" i="24"/>
  <c r="BE266" i="24"/>
  <c r="T266" i="24"/>
  <c r="R266" i="24"/>
  <c r="P266" i="24"/>
  <c r="BI265" i="24"/>
  <c r="BH265" i="24"/>
  <c r="BG265" i="24"/>
  <c r="BE265" i="24"/>
  <c r="T265" i="24"/>
  <c r="R265" i="24"/>
  <c r="P265" i="24"/>
  <c r="BI264" i="24"/>
  <c r="BH264" i="24"/>
  <c r="BG264" i="24"/>
  <c r="BE264" i="24"/>
  <c r="T264" i="24"/>
  <c r="R264" i="24"/>
  <c r="P264" i="24"/>
  <c r="BI263" i="24"/>
  <c r="BH263" i="24"/>
  <c r="BG263" i="24"/>
  <c r="BE263" i="24"/>
  <c r="T263" i="24"/>
  <c r="R263" i="24"/>
  <c r="P263" i="24"/>
  <c r="BI262" i="24"/>
  <c r="BH262" i="24"/>
  <c r="BG262" i="24"/>
  <c r="BE262" i="24"/>
  <c r="T262" i="24"/>
  <c r="R262" i="24"/>
  <c r="P262" i="24"/>
  <c r="BI261" i="24"/>
  <c r="BH261" i="24"/>
  <c r="BG261" i="24"/>
  <c r="BE261" i="24"/>
  <c r="T261" i="24"/>
  <c r="R261" i="24"/>
  <c r="P261" i="24"/>
  <c r="BI260" i="24"/>
  <c r="BH260" i="24"/>
  <c r="BG260" i="24"/>
  <c r="BE260" i="24"/>
  <c r="T260" i="24"/>
  <c r="R260" i="24"/>
  <c r="P260" i="24"/>
  <c r="BI259" i="24"/>
  <c r="BH259" i="24"/>
  <c r="BG259" i="24"/>
  <c r="BE259" i="24"/>
  <c r="T259" i="24"/>
  <c r="R259" i="24"/>
  <c r="P259" i="24"/>
  <c r="BI258" i="24"/>
  <c r="BH258" i="24"/>
  <c r="BG258" i="24"/>
  <c r="BE258" i="24"/>
  <c r="T258" i="24"/>
  <c r="R258" i="24"/>
  <c r="P258" i="24"/>
  <c r="BI257" i="24"/>
  <c r="BH257" i="24"/>
  <c r="BG257" i="24"/>
  <c r="BE257" i="24"/>
  <c r="T257" i="24"/>
  <c r="R257" i="24"/>
  <c r="P257" i="24"/>
  <c r="BI256" i="24"/>
  <c r="BH256" i="24"/>
  <c r="BG256" i="24"/>
  <c r="BE256" i="24"/>
  <c r="T256" i="24"/>
  <c r="R256" i="24"/>
  <c r="P256" i="24"/>
  <c r="BI255" i="24"/>
  <c r="BH255" i="24"/>
  <c r="BG255" i="24"/>
  <c r="BE255" i="24"/>
  <c r="T255" i="24"/>
  <c r="R255" i="24"/>
  <c r="P255" i="24"/>
  <c r="BI254" i="24"/>
  <c r="BH254" i="24"/>
  <c r="BG254" i="24"/>
  <c r="BE254" i="24"/>
  <c r="T254" i="24"/>
  <c r="R254" i="24"/>
  <c r="P254" i="24"/>
  <c r="BI253" i="24"/>
  <c r="BH253" i="24"/>
  <c r="BG253" i="24"/>
  <c r="BE253" i="24"/>
  <c r="T253" i="24"/>
  <c r="R253" i="24"/>
  <c r="P253" i="24"/>
  <c r="BI252" i="24"/>
  <c r="BH252" i="24"/>
  <c r="BG252" i="24"/>
  <c r="BE252" i="24"/>
  <c r="T252" i="24"/>
  <c r="R252" i="24"/>
  <c r="P252" i="24"/>
  <c r="BI251" i="24"/>
  <c r="BH251" i="24"/>
  <c r="BG251" i="24"/>
  <c r="BE251" i="24"/>
  <c r="T251" i="24"/>
  <c r="R251" i="24"/>
  <c r="P251" i="24"/>
  <c r="BI250" i="24"/>
  <c r="BH250" i="24"/>
  <c r="BG250" i="24"/>
  <c r="BE250" i="24"/>
  <c r="T250" i="24"/>
  <c r="R250" i="24"/>
  <c r="P250" i="24"/>
  <c r="BI249" i="24"/>
  <c r="BH249" i="24"/>
  <c r="BG249" i="24"/>
  <c r="BE249" i="24"/>
  <c r="T249" i="24"/>
  <c r="R249" i="24"/>
  <c r="P249" i="24"/>
  <c r="BI248" i="24"/>
  <c r="BH248" i="24"/>
  <c r="BG248" i="24"/>
  <c r="BE248" i="24"/>
  <c r="T248" i="24"/>
  <c r="R248" i="24"/>
  <c r="P248" i="24"/>
  <c r="BI247" i="24"/>
  <c r="BH247" i="24"/>
  <c r="BG247" i="24"/>
  <c r="BE247" i="24"/>
  <c r="T247" i="24"/>
  <c r="R247" i="24"/>
  <c r="P247" i="24"/>
  <c r="BI246" i="24"/>
  <c r="BH246" i="24"/>
  <c r="BG246" i="24"/>
  <c r="BE246" i="24"/>
  <c r="T246" i="24"/>
  <c r="R246" i="24"/>
  <c r="P246" i="24"/>
  <c r="BI245" i="24"/>
  <c r="BH245" i="24"/>
  <c r="BG245" i="24"/>
  <c r="BE245" i="24"/>
  <c r="T245" i="24"/>
  <c r="R245" i="24"/>
  <c r="P245" i="24"/>
  <c r="BI244" i="24"/>
  <c r="BH244" i="24"/>
  <c r="BG244" i="24"/>
  <c r="BE244" i="24"/>
  <c r="T244" i="24"/>
  <c r="R244" i="24"/>
  <c r="P244" i="24"/>
  <c r="BI242" i="24"/>
  <c r="BH242" i="24"/>
  <c r="BG242" i="24"/>
  <c r="BE242" i="24"/>
  <c r="T242" i="24"/>
  <c r="R242" i="24"/>
  <c r="P242" i="24"/>
  <c r="BI241" i="24"/>
  <c r="BH241" i="24"/>
  <c r="BG241" i="24"/>
  <c r="BE241" i="24"/>
  <c r="T241" i="24"/>
  <c r="R241" i="24"/>
  <c r="P241" i="24"/>
  <c r="BI240" i="24"/>
  <c r="BH240" i="24"/>
  <c r="BG240" i="24"/>
  <c r="BE240" i="24"/>
  <c r="T240" i="24"/>
  <c r="R240" i="24"/>
  <c r="P240" i="24"/>
  <c r="BI239" i="24"/>
  <c r="BH239" i="24"/>
  <c r="BG239" i="24"/>
  <c r="BE239" i="24"/>
  <c r="T239" i="24"/>
  <c r="R239" i="24"/>
  <c r="P239" i="24"/>
  <c r="BI238" i="24"/>
  <c r="BH238" i="24"/>
  <c r="BG238" i="24"/>
  <c r="BE238" i="24"/>
  <c r="T238" i="24"/>
  <c r="R238" i="24"/>
  <c r="P238" i="24"/>
  <c r="BI237" i="24"/>
  <c r="BH237" i="24"/>
  <c r="BG237" i="24"/>
  <c r="BE237" i="24"/>
  <c r="T237" i="24"/>
  <c r="R237" i="24"/>
  <c r="P237" i="24"/>
  <c r="BI236" i="24"/>
  <c r="BH236" i="24"/>
  <c r="BG236" i="24"/>
  <c r="BE236" i="24"/>
  <c r="T236" i="24"/>
  <c r="R236" i="24"/>
  <c r="P236" i="24"/>
  <c r="BI235" i="24"/>
  <c r="BH235" i="24"/>
  <c r="BG235" i="24"/>
  <c r="BE235" i="24"/>
  <c r="T235" i="24"/>
  <c r="R235" i="24"/>
  <c r="P235" i="24"/>
  <c r="BI234" i="24"/>
  <c r="BH234" i="24"/>
  <c r="BG234" i="24"/>
  <c r="BE234" i="24"/>
  <c r="T234" i="24"/>
  <c r="R234" i="24"/>
  <c r="P234" i="24"/>
  <c r="BI233" i="24"/>
  <c r="BH233" i="24"/>
  <c r="BG233" i="24"/>
  <c r="BE233" i="24"/>
  <c r="T233" i="24"/>
  <c r="R233" i="24"/>
  <c r="P233" i="24"/>
  <c r="BI231" i="24"/>
  <c r="BH231" i="24"/>
  <c r="BG231" i="24"/>
  <c r="BE231" i="24"/>
  <c r="T231" i="24"/>
  <c r="R231" i="24"/>
  <c r="P231" i="24"/>
  <c r="BI230" i="24"/>
  <c r="BH230" i="24"/>
  <c r="BG230" i="24"/>
  <c r="BE230" i="24"/>
  <c r="T230" i="24"/>
  <c r="R230" i="24"/>
  <c r="P230" i="24"/>
  <c r="BI228" i="24"/>
  <c r="BH228" i="24"/>
  <c r="BG228" i="24"/>
  <c r="BE228" i="24"/>
  <c r="T228" i="24"/>
  <c r="R228" i="24"/>
  <c r="P228" i="24"/>
  <c r="BI227" i="24"/>
  <c r="BH227" i="24"/>
  <c r="BG227" i="24"/>
  <c r="BE227" i="24"/>
  <c r="T227" i="24"/>
  <c r="R227" i="24"/>
  <c r="P227" i="24"/>
  <c r="BI226" i="24"/>
  <c r="BH226" i="24"/>
  <c r="BG226" i="24"/>
  <c r="BE226" i="24"/>
  <c r="T226" i="24"/>
  <c r="R226" i="24"/>
  <c r="P226" i="24"/>
  <c r="BI225" i="24"/>
  <c r="BH225" i="24"/>
  <c r="BG225" i="24"/>
  <c r="BE225" i="24"/>
  <c r="T225" i="24"/>
  <c r="R225" i="24"/>
  <c r="P225" i="24"/>
  <c r="BI224" i="24"/>
  <c r="BH224" i="24"/>
  <c r="BG224" i="24"/>
  <c r="BE224" i="24"/>
  <c r="T224" i="24"/>
  <c r="R224" i="24"/>
  <c r="P224" i="24"/>
  <c r="BI223" i="24"/>
  <c r="BH223" i="24"/>
  <c r="BG223" i="24"/>
  <c r="BE223" i="24"/>
  <c r="T223" i="24"/>
  <c r="R223" i="24"/>
  <c r="P223" i="24"/>
  <c r="BI222" i="24"/>
  <c r="BH222" i="24"/>
  <c r="BG222" i="24"/>
  <c r="BE222" i="24"/>
  <c r="T222" i="24"/>
  <c r="R222" i="24"/>
  <c r="P222" i="24"/>
  <c r="BI221" i="24"/>
  <c r="BH221" i="24"/>
  <c r="BG221" i="24"/>
  <c r="BE221" i="24"/>
  <c r="T221" i="24"/>
  <c r="R221" i="24"/>
  <c r="P221" i="24"/>
  <c r="BI220" i="24"/>
  <c r="BH220" i="24"/>
  <c r="BG220" i="24"/>
  <c r="BE220" i="24"/>
  <c r="T220" i="24"/>
  <c r="R220" i="24"/>
  <c r="P220" i="24"/>
  <c r="BI219" i="24"/>
  <c r="BH219" i="24"/>
  <c r="BG219" i="24"/>
  <c r="BE219" i="24"/>
  <c r="T219" i="24"/>
  <c r="R219" i="24"/>
  <c r="P219" i="24"/>
  <c r="BI218" i="24"/>
  <c r="BH218" i="24"/>
  <c r="BG218" i="24"/>
  <c r="BE218" i="24"/>
  <c r="T218" i="24"/>
  <c r="R218" i="24"/>
  <c r="P218" i="24"/>
  <c r="BI217" i="24"/>
  <c r="BH217" i="24"/>
  <c r="BG217" i="24"/>
  <c r="BE217" i="24"/>
  <c r="T217" i="24"/>
  <c r="R217" i="24"/>
  <c r="P217" i="24"/>
  <c r="BI216" i="24"/>
  <c r="BH216" i="24"/>
  <c r="BG216" i="24"/>
  <c r="BE216" i="24"/>
  <c r="T216" i="24"/>
  <c r="R216" i="24"/>
  <c r="P216" i="24"/>
  <c r="BI215" i="24"/>
  <c r="BH215" i="24"/>
  <c r="BG215" i="24"/>
  <c r="BE215" i="24"/>
  <c r="T215" i="24"/>
  <c r="R215" i="24"/>
  <c r="P215" i="24"/>
  <c r="BI214" i="24"/>
  <c r="BH214" i="24"/>
  <c r="BG214" i="24"/>
  <c r="BE214" i="24"/>
  <c r="T214" i="24"/>
  <c r="R214" i="24"/>
  <c r="P214" i="24"/>
  <c r="BI213" i="24"/>
  <c r="BH213" i="24"/>
  <c r="BG213" i="24"/>
  <c r="BE213" i="24"/>
  <c r="T213" i="24"/>
  <c r="R213" i="24"/>
  <c r="P213" i="24"/>
  <c r="BI212" i="24"/>
  <c r="BH212" i="24"/>
  <c r="BG212" i="24"/>
  <c r="BE212" i="24"/>
  <c r="T212" i="24"/>
  <c r="R212" i="24"/>
  <c r="P212" i="24"/>
  <c r="BI211" i="24"/>
  <c r="BH211" i="24"/>
  <c r="BG211" i="24"/>
  <c r="BE211" i="24"/>
  <c r="T211" i="24"/>
  <c r="R211" i="24"/>
  <c r="P211" i="24"/>
  <c r="BI209" i="24"/>
  <c r="BH209" i="24"/>
  <c r="BG209" i="24"/>
  <c r="BE209" i="24"/>
  <c r="T209" i="24"/>
  <c r="R209" i="24"/>
  <c r="P209" i="24"/>
  <c r="BI208" i="24"/>
  <c r="BH208" i="24"/>
  <c r="BG208" i="24"/>
  <c r="BE208" i="24"/>
  <c r="T208" i="24"/>
  <c r="R208" i="24"/>
  <c r="P208" i="24"/>
  <c r="BI207" i="24"/>
  <c r="BH207" i="24"/>
  <c r="BG207" i="24"/>
  <c r="BE207" i="24"/>
  <c r="T207" i="24"/>
  <c r="R207" i="24"/>
  <c r="P207" i="24"/>
  <c r="BI206" i="24"/>
  <c r="BH206" i="24"/>
  <c r="BG206" i="24"/>
  <c r="BE206" i="24"/>
  <c r="T206" i="24"/>
  <c r="R206" i="24"/>
  <c r="P206" i="24"/>
  <c r="BI205" i="24"/>
  <c r="BH205" i="24"/>
  <c r="BG205" i="24"/>
  <c r="BE205" i="24"/>
  <c r="T205" i="24"/>
  <c r="R205" i="24"/>
  <c r="P205" i="24"/>
  <c r="BI203" i="24"/>
  <c r="BH203" i="24"/>
  <c r="BG203" i="24"/>
  <c r="BE203" i="24"/>
  <c r="T203" i="24"/>
  <c r="R203" i="24"/>
  <c r="P203" i="24"/>
  <c r="BI202" i="24"/>
  <c r="BH202" i="24"/>
  <c r="BG202" i="24"/>
  <c r="BE202" i="24"/>
  <c r="T202" i="24"/>
  <c r="R202" i="24"/>
  <c r="P202" i="24"/>
  <c r="BI201" i="24"/>
  <c r="BH201" i="24"/>
  <c r="BG201" i="24"/>
  <c r="BE201" i="24"/>
  <c r="T201" i="24"/>
  <c r="R201" i="24"/>
  <c r="P201" i="24"/>
  <c r="BI200" i="24"/>
  <c r="BH200" i="24"/>
  <c r="BG200" i="24"/>
  <c r="BE200" i="24"/>
  <c r="T200" i="24"/>
  <c r="R200" i="24"/>
  <c r="P200" i="24"/>
  <c r="BI199" i="24"/>
  <c r="BH199" i="24"/>
  <c r="BG199" i="24"/>
  <c r="BE199" i="24"/>
  <c r="T199" i="24"/>
  <c r="R199" i="24"/>
  <c r="P199" i="24"/>
  <c r="BI198" i="24"/>
  <c r="BH198" i="24"/>
  <c r="BG198" i="24"/>
  <c r="BE198" i="24"/>
  <c r="T198" i="24"/>
  <c r="R198" i="24"/>
  <c r="P198" i="24"/>
  <c r="BI197" i="24"/>
  <c r="BH197" i="24"/>
  <c r="BG197" i="24"/>
  <c r="BE197" i="24"/>
  <c r="T197" i="24"/>
  <c r="R197" i="24"/>
  <c r="P197" i="24"/>
  <c r="BI196" i="24"/>
  <c r="BH196" i="24"/>
  <c r="BG196" i="24"/>
  <c r="BE196" i="24"/>
  <c r="T196" i="24"/>
  <c r="R196" i="24"/>
  <c r="P196" i="24"/>
  <c r="BI195" i="24"/>
  <c r="BH195" i="24"/>
  <c r="BG195" i="24"/>
  <c r="BE195" i="24"/>
  <c r="T195" i="24"/>
  <c r="R195" i="24"/>
  <c r="P195" i="24"/>
  <c r="BI194" i="24"/>
  <c r="BH194" i="24"/>
  <c r="BG194" i="24"/>
  <c r="BE194" i="24"/>
  <c r="T194" i="24"/>
  <c r="R194" i="24"/>
  <c r="P194" i="24"/>
  <c r="BI192" i="24"/>
  <c r="BH192" i="24"/>
  <c r="BG192" i="24"/>
  <c r="BE192" i="24"/>
  <c r="T192" i="24"/>
  <c r="R192" i="24"/>
  <c r="P192" i="24"/>
  <c r="BI191" i="24"/>
  <c r="BH191" i="24"/>
  <c r="BG191" i="24"/>
  <c r="BE191" i="24"/>
  <c r="T191" i="24"/>
  <c r="R191" i="24"/>
  <c r="P191" i="24"/>
  <c r="BI190" i="24"/>
  <c r="BH190" i="24"/>
  <c r="BG190" i="24"/>
  <c r="BE190" i="24"/>
  <c r="T190" i="24"/>
  <c r="R190" i="24"/>
  <c r="P190" i="24"/>
  <c r="BI189" i="24"/>
  <c r="BH189" i="24"/>
  <c r="BG189" i="24"/>
  <c r="BE189" i="24"/>
  <c r="T189" i="24"/>
  <c r="R189" i="24"/>
  <c r="P189" i="24"/>
  <c r="BI188" i="24"/>
  <c r="BH188" i="24"/>
  <c r="BG188" i="24"/>
  <c r="BE188" i="24"/>
  <c r="T188" i="24"/>
  <c r="R188" i="24"/>
  <c r="P188" i="24"/>
  <c r="BI186" i="24"/>
  <c r="BH186" i="24"/>
  <c r="BG186" i="24"/>
  <c r="BE186" i="24"/>
  <c r="T186" i="24"/>
  <c r="R186" i="24"/>
  <c r="P186" i="24"/>
  <c r="BI185" i="24"/>
  <c r="BH185" i="24"/>
  <c r="BG185" i="24"/>
  <c r="BE185" i="24"/>
  <c r="T185" i="24"/>
  <c r="R185" i="24"/>
  <c r="P185" i="24"/>
  <c r="BI184" i="24"/>
  <c r="BH184" i="24"/>
  <c r="BG184" i="24"/>
  <c r="BE184" i="24"/>
  <c r="T184" i="24"/>
  <c r="R184" i="24"/>
  <c r="P184" i="24"/>
  <c r="BI183" i="24"/>
  <c r="BH183" i="24"/>
  <c r="BG183" i="24"/>
  <c r="BE183" i="24"/>
  <c r="T183" i="24"/>
  <c r="R183" i="24"/>
  <c r="P183" i="24"/>
  <c r="BI182" i="24"/>
  <c r="BH182" i="24"/>
  <c r="BG182" i="24"/>
  <c r="BE182" i="24"/>
  <c r="T182" i="24"/>
  <c r="R182" i="24"/>
  <c r="P182" i="24"/>
  <c r="BI180" i="24"/>
  <c r="BH180" i="24"/>
  <c r="BG180" i="24"/>
  <c r="BE180" i="24"/>
  <c r="T180" i="24"/>
  <c r="R180" i="24"/>
  <c r="P180" i="24"/>
  <c r="BI179" i="24"/>
  <c r="BH179" i="24"/>
  <c r="BG179" i="24"/>
  <c r="BE179" i="24"/>
  <c r="T179" i="24"/>
  <c r="R179" i="24"/>
  <c r="P179" i="24"/>
  <c r="BI178" i="24"/>
  <c r="BH178" i="24"/>
  <c r="BG178" i="24"/>
  <c r="BE178" i="24"/>
  <c r="T178" i="24"/>
  <c r="R178" i="24"/>
  <c r="P178" i="24"/>
  <c r="BI177" i="24"/>
  <c r="BH177" i="24"/>
  <c r="BG177" i="24"/>
  <c r="BE177" i="24"/>
  <c r="T177" i="24"/>
  <c r="R177" i="24"/>
  <c r="P177" i="24"/>
  <c r="BI176" i="24"/>
  <c r="BH176" i="24"/>
  <c r="BG176" i="24"/>
  <c r="BE176" i="24"/>
  <c r="T176" i="24"/>
  <c r="R176" i="24"/>
  <c r="P176" i="24"/>
  <c r="BI175" i="24"/>
  <c r="BH175" i="24"/>
  <c r="BG175" i="24"/>
  <c r="BE175" i="24"/>
  <c r="T175" i="24"/>
  <c r="R175" i="24"/>
  <c r="P175" i="24"/>
  <c r="BI174" i="24"/>
  <c r="BH174" i="24"/>
  <c r="BG174" i="24"/>
  <c r="BE174" i="24"/>
  <c r="T174" i="24"/>
  <c r="R174" i="24"/>
  <c r="P174" i="24"/>
  <c r="BI173" i="24"/>
  <c r="BH173" i="24"/>
  <c r="BG173" i="24"/>
  <c r="BE173" i="24"/>
  <c r="T173" i="24"/>
  <c r="R173" i="24"/>
  <c r="P173" i="24"/>
  <c r="BI172" i="24"/>
  <c r="BH172" i="24"/>
  <c r="BG172" i="24"/>
  <c r="BE172" i="24"/>
  <c r="T172" i="24"/>
  <c r="R172" i="24"/>
  <c r="P172" i="24"/>
  <c r="BI171" i="24"/>
  <c r="BH171" i="24"/>
  <c r="BG171" i="24"/>
  <c r="BE171" i="24"/>
  <c r="T171" i="24"/>
  <c r="R171" i="24"/>
  <c r="P171" i="24"/>
  <c r="BI170" i="24"/>
  <c r="BH170" i="24"/>
  <c r="BG170" i="24"/>
  <c r="BE170" i="24"/>
  <c r="T170" i="24"/>
  <c r="R170" i="24"/>
  <c r="P170" i="24"/>
  <c r="BI169" i="24"/>
  <c r="BH169" i="24"/>
  <c r="BG169" i="24"/>
  <c r="BE169" i="24"/>
  <c r="T169" i="24"/>
  <c r="R169" i="24"/>
  <c r="P169" i="24"/>
  <c r="BI168" i="24"/>
  <c r="BH168" i="24"/>
  <c r="BG168" i="24"/>
  <c r="BE168" i="24"/>
  <c r="T168" i="24"/>
  <c r="R168" i="24"/>
  <c r="P168" i="24"/>
  <c r="BI167" i="24"/>
  <c r="BH167" i="24"/>
  <c r="BG167" i="24"/>
  <c r="BE167" i="24"/>
  <c r="T167" i="24"/>
  <c r="R167" i="24"/>
  <c r="P167" i="24"/>
  <c r="BI166" i="24"/>
  <c r="BH166" i="24"/>
  <c r="BG166" i="24"/>
  <c r="BE166" i="24"/>
  <c r="T166" i="24"/>
  <c r="R166" i="24"/>
  <c r="P166" i="24"/>
  <c r="BI165" i="24"/>
  <c r="BH165" i="24"/>
  <c r="BG165" i="24"/>
  <c r="BE165" i="24"/>
  <c r="T165" i="24"/>
  <c r="R165" i="24"/>
  <c r="P165" i="24"/>
  <c r="BI164" i="24"/>
  <c r="BH164" i="24"/>
  <c r="BG164" i="24"/>
  <c r="BE164" i="24"/>
  <c r="T164" i="24"/>
  <c r="R164" i="24"/>
  <c r="P164" i="24"/>
  <c r="BI163" i="24"/>
  <c r="BH163" i="24"/>
  <c r="BG163" i="24"/>
  <c r="BE163" i="24"/>
  <c r="T163" i="24"/>
  <c r="R163" i="24"/>
  <c r="P163" i="24"/>
  <c r="BI162" i="24"/>
  <c r="BH162" i="24"/>
  <c r="BG162" i="24"/>
  <c r="BE162" i="24"/>
  <c r="T162" i="24"/>
  <c r="R162" i="24"/>
  <c r="P162" i="24"/>
  <c r="BI161" i="24"/>
  <c r="BH161" i="24"/>
  <c r="BG161" i="24"/>
  <c r="BE161" i="24"/>
  <c r="T161" i="24"/>
  <c r="R161" i="24"/>
  <c r="P161" i="24"/>
  <c r="BI160" i="24"/>
  <c r="BH160" i="24"/>
  <c r="BG160" i="24"/>
  <c r="BE160" i="24"/>
  <c r="T160" i="24"/>
  <c r="R160" i="24"/>
  <c r="P160" i="24"/>
  <c r="BI159" i="24"/>
  <c r="BH159" i="24"/>
  <c r="BG159" i="24"/>
  <c r="BE159" i="24"/>
  <c r="T159" i="24"/>
  <c r="R159" i="24"/>
  <c r="P159" i="24"/>
  <c r="BI158" i="24"/>
  <c r="BH158" i="24"/>
  <c r="BG158" i="24"/>
  <c r="BE158" i="24"/>
  <c r="T158" i="24"/>
  <c r="R158" i="24"/>
  <c r="P158" i="24"/>
  <c r="BI157" i="24"/>
  <c r="BH157" i="24"/>
  <c r="BG157" i="24"/>
  <c r="BE157" i="24"/>
  <c r="T157" i="24"/>
  <c r="R157" i="24"/>
  <c r="P157" i="24"/>
  <c r="BI156" i="24"/>
  <c r="BH156" i="24"/>
  <c r="BG156" i="24"/>
  <c r="BE156" i="24"/>
  <c r="T156" i="24"/>
  <c r="R156" i="24"/>
  <c r="P156" i="24"/>
  <c r="BI155" i="24"/>
  <c r="BH155" i="24"/>
  <c r="BG155" i="24"/>
  <c r="BE155" i="24"/>
  <c r="T155" i="24"/>
  <c r="R155" i="24"/>
  <c r="P155" i="24"/>
  <c r="BI154" i="24"/>
  <c r="BH154" i="24"/>
  <c r="BG154" i="24"/>
  <c r="BE154" i="24"/>
  <c r="T154" i="24"/>
  <c r="R154" i="24"/>
  <c r="P154" i="24"/>
  <c r="BI153" i="24"/>
  <c r="BH153" i="24"/>
  <c r="BG153" i="24"/>
  <c r="BE153" i="24"/>
  <c r="T153" i="24"/>
  <c r="R153" i="24"/>
  <c r="P153" i="24"/>
  <c r="BI152" i="24"/>
  <c r="BH152" i="24"/>
  <c r="BG152" i="24"/>
  <c r="BE152" i="24"/>
  <c r="T152" i="24"/>
  <c r="R152" i="24"/>
  <c r="P152" i="24"/>
  <c r="BI151" i="24"/>
  <c r="BH151" i="24"/>
  <c r="BG151" i="24"/>
  <c r="BE151" i="24"/>
  <c r="T151" i="24"/>
  <c r="R151" i="24"/>
  <c r="P151" i="24"/>
  <c r="BI150" i="24"/>
  <c r="BH150" i="24"/>
  <c r="BG150" i="24"/>
  <c r="BE150" i="24"/>
  <c r="T150" i="24"/>
  <c r="R150" i="24"/>
  <c r="P150" i="24"/>
  <c r="BI149" i="24"/>
  <c r="BH149" i="24"/>
  <c r="BG149" i="24"/>
  <c r="BE149" i="24"/>
  <c r="T149" i="24"/>
  <c r="R149" i="24"/>
  <c r="P149" i="24"/>
  <c r="BI148" i="24"/>
  <c r="BH148" i="24"/>
  <c r="BG148" i="24"/>
  <c r="BE148" i="24"/>
  <c r="T148" i="24"/>
  <c r="R148" i="24"/>
  <c r="P148" i="24"/>
  <c r="BI147" i="24"/>
  <c r="BH147" i="24"/>
  <c r="BG147" i="24"/>
  <c r="BE147" i="24"/>
  <c r="T147" i="24"/>
  <c r="R147" i="24"/>
  <c r="P147" i="24"/>
  <c r="J141" i="24"/>
  <c r="J140" i="24"/>
  <c r="F140" i="24"/>
  <c r="F138" i="24"/>
  <c r="E136" i="24"/>
  <c r="J96" i="24"/>
  <c r="J95" i="24"/>
  <c r="F95" i="24"/>
  <c r="F93" i="24"/>
  <c r="E91" i="24"/>
  <c r="J22" i="24"/>
  <c r="E22" i="24"/>
  <c r="F141" i="24"/>
  <c r="J21" i="24"/>
  <c r="J16" i="24"/>
  <c r="J138" i="24"/>
  <c r="E7" i="24"/>
  <c r="E130" i="24"/>
  <c r="J41" i="23"/>
  <c r="J40" i="23"/>
  <c r="AY124" i="1"/>
  <c r="J39" i="23"/>
  <c r="AX124" i="1"/>
  <c r="BI310" i="23"/>
  <c r="BH310" i="23"/>
  <c r="BG310" i="23"/>
  <c r="BE310" i="23"/>
  <c r="T310" i="23"/>
  <c r="T309" i="23"/>
  <c r="R310" i="23"/>
  <c r="R309" i="23"/>
  <c r="P310" i="23"/>
  <c r="P309" i="23"/>
  <c r="BI308" i="23"/>
  <c r="BH308" i="23"/>
  <c r="BG308" i="23"/>
  <c r="BE308" i="23"/>
  <c r="T308" i="23"/>
  <c r="R308" i="23"/>
  <c r="P308" i="23"/>
  <c r="BI307" i="23"/>
  <c r="BH307" i="23"/>
  <c r="BG307" i="23"/>
  <c r="BE307" i="23"/>
  <c r="T307" i="23"/>
  <c r="R307" i="23"/>
  <c r="P307" i="23"/>
  <c r="BI306" i="23"/>
  <c r="BH306" i="23"/>
  <c r="BG306" i="23"/>
  <c r="BE306" i="23"/>
  <c r="T306" i="23"/>
  <c r="R306" i="23"/>
  <c r="P306" i="23"/>
  <c r="BI304" i="23"/>
  <c r="BH304" i="23"/>
  <c r="BG304" i="23"/>
  <c r="BE304" i="23"/>
  <c r="T304" i="23"/>
  <c r="R304" i="23"/>
  <c r="P304" i="23"/>
  <c r="BI303" i="23"/>
  <c r="BH303" i="23"/>
  <c r="BG303" i="23"/>
  <c r="BE303" i="23"/>
  <c r="T303" i="23"/>
  <c r="R303" i="23"/>
  <c r="P303" i="23"/>
  <c r="BI301" i="23"/>
  <c r="BH301" i="23"/>
  <c r="BG301" i="23"/>
  <c r="BE301" i="23"/>
  <c r="T301" i="23"/>
  <c r="T300" i="23"/>
  <c r="R301" i="23"/>
  <c r="R300" i="23"/>
  <c r="P301" i="23"/>
  <c r="P300" i="23"/>
  <c r="BI299" i="23"/>
  <c r="BH299" i="23"/>
  <c r="BG299" i="23"/>
  <c r="BE299" i="23"/>
  <c r="T299" i="23"/>
  <c r="T298" i="23"/>
  <c r="R299" i="23"/>
  <c r="R298" i="23"/>
  <c r="P299" i="23"/>
  <c r="P298" i="23"/>
  <c r="BI296" i="23"/>
  <c r="BH296" i="23"/>
  <c r="BG296" i="23"/>
  <c r="BE296" i="23"/>
  <c r="T296" i="23"/>
  <c r="R296" i="23"/>
  <c r="P296" i="23"/>
  <c r="BI295" i="23"/>
  <c r="BH295" i="23"/>
  <c r="BG295" i="23"/>
  <c r="BE295" i="23"/>
  <c r="T295" i="23"/>
  <c r="R295" i="23"/>
  <c r="P295" i="23"/>
  <c r="BI294" i="23"/>
  <c r="BH294" i="23"/>
  <c r="BG294" i="23"/>
  <c r="BE294" i="23"/>
  <c r="T294" i="23"/>
  <c r="R294" i="23"/>
  <c r="P294" i="23"/>
  <c r="BI292" i="23"/>
  <c r="BH292" i="23"/>
  <c r="BG292" i="23"/>
  <c r="BE292" i="23"/>
  <c r="T292" i="23"/>
  <c r="R292" i="23"/>
  <c r="P292" i="23"/>
  <c r="BI291" i="23"/>
  <c r="BH291" i="23"/>
  <c r="BG291" i="23"/>
  <c r="BE291" i="23"/>
  <c r="T291" i="23"/>
  <c r="R291" i="23"/>
  <c r="P291" i="23"/>
  <c r="BI290" i="23"/>
  <c r="BH290" i="23"/>
  <c r="BG290" i="23"/>
  <c r="BE290" i="23"/>
  <c r="T290" i="23"/>
  <c r="R290" i="23"/>
  <c r="P290" i="23"/>
  <c r="BI289" i="23"/>
  <c r="BH289" i="23"/>
  <c r="BG289" i="23"/>
  <c r="BE289" i="23"/>
  <c r="T289" i="23"/>
  <c r="R289" i="23"/>
  <c r="P289" i="23"/>
  <c r="BI287" i="23"/>
  <c r="BH287" i="23"/>
  <c r="BG287" i="23"/>
  <c r="BE287" i="23"/>
  <c r="T287" i="23"/>
  <c r="R287" i="23"/>
  <c r="P287" i="23"/>
  <c r="BI286" i="23"/>
  <c r="BH286" i="23"/>
  <c r="BG286" i="23"/>
  <c r="BE286" i="23"/>
  <c r="T286" i="23"/>
  <c r="R286" i="23"/>
  <c r="P286" i="23"/>
  <c r="BI285" i="23"/>
  <c r="BH285" i="23"/>
  <c r="BG285" i="23"/>
  <c r="BE285" i="23"/>
  <c r="T285" i="23"/>
  <c r="R285" i="23"/>
  <c r="P285" i="23"/>
  <c r="BI282" i="23"/>
  <c r="BH282" i="23"/>
  <c r="BG282" i="23"/>
  <c r="BE282" i="23"/>
  <c r="T282" i="23"/>
  <c r="T281" i="23"/>
  <c r="R282" i="23"/>
  <c r="R281" i="23"/>
  <c r="P282" i="23"/>
  <c r="P281" i="23"/>
  <c r="BI280" i="23"/>
  <c r="BH280" i="23"/>
  <c r="BG280" i="23"/>
  <c r="BE280" i="23"/>
  <c r="T280" i="23"/>
  <c r="R280" i="23"/>
  <c r="P280" i="23"/>
  <c r="BI279" i="23"/>
  <c r="BH279" i="23"/>
  <c r="BG279" i="23"/>
  <c r="BE279" i="23"/>
  <c r="T279" i="23"/>
  <c r="R279" i="23"/>
  <c r="P279" i="23"/>
  <c r="BI278" i="23"/>
  <c r="BH278" i="23"/>
  <c r="BG278" i="23"/>
  <c r="BE278" i="23"/>
  <c r="T278" i="23"/>
  <c r="R278" i="23"/>
  <c r="P278" i="23"/>
  <c r="BI277" i="23"/>
  <c r="BH277" i="23"/>
  <c r="BG277" i="23"/>
  <c r="BE277" i="23"/>
  <c r="T277" i="23"/>
  <c r="R277" i="23"/>
  <c r="P277" i="23"/>
  <c r="BI276" i="23"/>
  <c r="BH276" i="23"/>
  <c r="BG276" i="23"/>
  <c r="BE276" i="23"/>
  <c r="T276" i="23"/>
  <c r="R276" i="23"/>
  <c r="P276" i="23"/>
  <c r="BI274" i="23"/>
  <c r="BH274" i="23"/>
  <c r="BG274" i="23"/>
  <c r="BE274" i="23"/>
  <c r="T274" i="23"/>
  <c r="R274" i="23"/>
  <c r="P274" i="23"/>
  <c r="BI273" i="23"/>
  <c r="BH273" i="23"/>
  <c r="BG273" i="23"/>
  <c r="BE273" i="23"/>
  <c r="T273" i="23"/>
  <c r="R273" i="23"/>
  <c r="P273" i="23"/>
  <c r="BI272" i="23"/>
  <c r="BH272" i="23"/>
  <c r="BG272" i="23"/>
  <c r="BE272" i="23"/>
  <c r="T272" i="23"/>
  <c r="R272" i="23"/>
  <c r="P272" i="23"/>
  <c r="BI271" i="23"/>
  <c r="BH271" i="23"/>
  <c r="BG271" i="23"/>
  <c r="BE271" i="23"/>
  <c r="T271" i="23"/>
  <c r="R271" i="23"/>
  <c r="P271" i="23"/>
  <c r="BI270" i="23"/>
  <c r="BH270" i="23"/>
  <c r="BG270" i="23"/>
  <c r="BE270" i="23"/>
  <c r="T270" i="23"/>
  <c r="R270" i="23"/>
  <c r="P270" i="23"/>
  <c r="BI269" i="23"/>
  <c r="BH269" i="23"/>
  <c r="BG269" i="23"/>
  <c r="BE269" i="23"/>
  <c r="T269" i="23"/>
  <c r="R269" i="23"/>
  <c r="P269" i="23"/>
  <c r="BI268" i="23"/>
  <c r="BH268" i="23"/>
  <c r="BG268" i="23"/>
  <c r="BE268" i="23"/>
  <c r="T268" i="23"/>
  <c r="R268" i="23"/>
  <c r="P268" i="23"/>
  <c r="BI267" i="23"/>
  <c r="BH267" i="23"/>
  <c r="BG267" i="23"/>
  <c r="BE267" i="23"/>
  <c r="T267" i="23"/>
  <c r="R267" i="23"/>
  <c r="P267" i="23"/>
  <c r="BI266" i="23"/>
  <c r="BH266" i="23"/>
  <c r="BG266" i="23"/>
  <c r="BE266" i="23"/>
  <c r="T266" i="23"/>
  <c r="R266" i="23"/>
  <c r="P266" i="23"/>
  <c r="BI265" i="23"/>
  <c r="BH265" i="23"/>
  <c r="BG265" i="23"/>
  <c r="BE265" i="23"/>
  <c r="T265" i="23"/>
  <c r="R265" i="23"/>
  <c r="P265" i="23"/>
  <c r="BI264" i="23"/>
  <c r="BH264" i="23"/>
  <c r="BG264" i="23"/>
  <c r="BE264" i="23"/>
  <c r="T264" i="23"/>
  <c r="R264" i="23"/>
  <c r="P264" i="23"/>
  <c r="BI263" i="23"/>
  <c r="BH263" i="23"/>
  <c r="BG263" i="23"/>
  <c r="BE263" i="23"/>
  <c r="T263" i="23"/>
  <c r="R263" i="23"/>
  <c r="P263" i="23"/>
  <c r="BI262" i="23"/>
  <c r="BH262" i="23"/>
  <c r="BG262" i="23"/>
  <c r="BE262" i="23"/>
  <c r="T262" i="23"/>
  <c r="R262" i="23"/>
  <c r="P262" i="23"/>
  <c r="BI261" i="23"/>
  <c r="BH261" i="23"/>
  <c r="BG261" i="23"/>
  <c r="BE261" i="23"/>
  <c r="T261" i="23"/>
  <c r="R261" i="23"/>
  <c r="P261" i="23"/>
  <c r="BI260" i="23"/>
  <c r="BH260" i="23"/>
  <c r="BG260" i="23"/>
  <c r="BE260" i="23"/>
  <c r="T260" i="23"/>
  <c r="R260" i="23"/>
  <c r="P260" i="23"/>
  <c r="BI259" i="23"/>
  <c r="BH259" i="23"/>
  <c r="BG259" i="23"/>
  <c r="BE259" i="23"/>
  <c r="T259" i="23"/>
  <c r="R259" i="23"/>
  <c r="P259" i="23"/>
  <c r="BI258" i="23"/>
  <c r="BH258" i="23"/>
  <c r="BG258" i="23"/>
  <c r="BE258" i="23"/>
  <c r="T258" i="23"/>
  <c r="R258" i="23"/>
  <c r="P258" i="23"/>
  <c r="BI257" i="23"/>
  <c r="BH257" i="23"/>
  <c r="BG257" i="23"/>
  <c r="BE257" i="23"/>
  <c r="T257" i="23"/>
  <c r="R257" i="23"/>
  <c r="P257" i="23"/>
  <c r="BI256" i="23"/>
  <c r="BH256" i="23"/>
  <c r="BG256" i="23"/>
  <c r="BE256" i="23"/>
  <c r="T256" i="23"/>
  <c r="R256" i="23"/>
  <c r="P256" i="23"/>
  <c r="BI255" i="23"/>
  <c r="BH255" i="23"/>
  <c r="BG255" i="23"/>
  <c r="BE255" i="23"/>
  <c r="T255" i="23"/>
  <c r="R255" i="23"/>
  <c r="P255" i="23"/>
  <c r="BI254" i="23"/>
  <c r="BH254" i="23"/>
  <c r="BG254" i="23"/>
  <c r="BE254" i="23"/>
  <c r="T254" i="23"/>
  <c r="R254" i="23"/>
  <c r="P254" i="23"/>
  <c r="BI253" i="23"/>
  <c r="BH253" i="23"/>
  <c r="BG253" i="23"/>
  <c r="BE253" i="23"/>
  <c r="T253" i="23"/>
  <c r="R253" i="23"/>
  <c r="P253" i="23"/>
  <c r="BI252" i="23"/>
  <c r="BH252" i="23"/>
  <c r="BG252" i="23"/>
  <c r="BE252" i="23"/>
  <c r="T252" i="23"/>
  <c r="R252" i="23"/>
  <c r="P252" i="23"/>
  <c r="BI251" i="23"/>
  <c r="BH251" i="23"/>
  <c r="BG251" i="23"/>
  <c r="BE251" i="23"/>
  <c r="T251" i="23"/>
  <c r="R251" i="23"/>
  <c r="P251" i="23"/>
  <c r="BI249" i="23"/>
  <c r="BH249" i="23"/>
  <c r="BG249" i="23"/>
  <c r="BE249" i="23"/>
  <c r="T249" i="23"/>
  <c r="R249" i="23"/>
  <c r="P249" i="23"/>
  <c r="BI248" i="23"/>
  <c r="BH248" i="23"/>
  <c r="BG248" i="23"/>
  <c r="BE248" i="23"/>
  <c r="T248" i="23"/>
  <c r="R248" i="23"/>
  <c r="P248" i="23"/>
  <c r="BI247" i="23"/>
  <c r="BH247" i="23"/>
  <c r="BG247" i="23"/>
  <c r="BE247" i="23"/>
  <c r="T247" i="23"/>
  <c r="R247" i="23"/>
  <c r="P247" i="23"/>
  <c r="BI246" i="23"/>
  <c r="BH246" i="23"/>
  <c r="BG246" i="23"/>
  <c r="BE246" i="23"/>
  <c r="T246" i="23"/>
  <c r="R246" i="23"/>
  <c r="P246" i="23"/>
  <c r="BI245" i="23"/>
  <c r="BH245" i="23"/>
  <c r="BG245" i="23"/>
  <c r="BE245" i="23"/>
  <c r="T245" i="23"/>
  <c r="R245" i="23"/>
  <c r="P245" i="23"/>
  <c r="BI244" i="23"/>
  <c r="BH244" i="23"/>
  <c r="BG244" i="23"/>
  <c r="BE244" i="23"/>
  <c r="T244" i="23"/>
  <c r="R244" i="23"/>
  <c r="P244" i="23"/>
  <c r="BI243" i="23"/>
  <c r="BH243" i="23"/>
  <c r="BG243" i="23"/>
  <c r="BE243" i="23"/>
  <c r="T243" i="23"/>
  <c r="R243" i="23"/>
  <c r="P243" i="23"/>
  <c r="BI242" i="23"/>
  <c r="BH242" i="23"/>
  <c r="BG242" i="23"/>
  <c r="BE242" i="23"/>
  <c r="T242" i="23"/>
  <c r="R242" i="23"/>
  <c r="P242" i="23"/>
  <c r="BI241" i="23"/>
  <c r="BH241" i="23"/>
  <c r="BG241" i="23"/>
  <c r="BE241" i="23"/>
  <c r="T241" i="23"/>
  <c r="R241" i="23"/>
  <c r="P241" i="23"/>
  <c r="BI240" i="23"/>
  <c r="BH240" i="23"/>
  <c r="BG240" i="23"/>
  <c r="BE240" i="23"/>
  <c r="T240" i="23"/>
  <c r="R240" i="23"/>
  <c r="P240" i="23"/>
  <c r="BI239" i="23"/>
  <c r="BH239" i="23"/>
  <c r="BG239" i="23"/>
  <c r="BE239" i="23"/>
  <c r="T239" i="23"/>
  <c r="R239" i="23"/>
  <c r="P239" i="23"/>
  <c r="BI238" i="23"/>
  <c r="BH238" i="23"/>
  <c r="BG238" i="23"/>
  <c r="BE238" i="23"/>
  <c r="T238" i="23"/>
  <c r="R238" i="23"/>
  <c r="P238" i="23"/>
  <c r="BI237" i="23"/>
  <c r="BH237" i="23"/>
  <c r="BG237" i="23"/>
  <c r="BE237" i="23"/>
  <c r="T237" i="23"/>
  <c r="R237" i="23"/>
  <c r="P237" i="23"/>
  <c r="BI236" i="23"/>
  <c r="BH236" i="23"/>
  <c r="BG236" i="23"/>
  <c r="BE236" i="23"/>
  <c r="T236" i="23"/>
  <c r="R236" i="23"/>
  <c r="P236" i="23"/>
  <c r="BI235" i="23"/>
  <c r="BH235" i="23"/>
  <c r="BG235" i="23"/>
  <c r="BE235" i="23"/>
  <c r="T235" i="23"/>
  <c r="R235" i="23"/>
  <c r="P235" i="23"/>
  <c r="BI234" i="23"/>
  <c r="BH234" i="23"/>
  <c r="BG234" i="23"/>
  <c r="BE234" i="23"/>
  <c r="T234" i="23"/>
  <c r="R234" i="23"/>
  <c r="P234" i="23"/>
  <c r="BI233" i="23"/>
  <c r="BH233" i="23"/>
  <c r="BG233" i="23"/>
  <c r="BE233" i="23"/>
  <c r="T233" i="23"/>
  <c r="R233" i="23"/>
  <c r="P233" i="23"/>
  <c r="BI232" i="23"/>
  <c r="BH232" i="23"/>
  <c r="BG232" i="23"/>
  <c r="BE232" i="23"/>
  <c r="T232" i="23"/>
  <c r="R232" i="23"/>
  <c r="P232" i="23"/>
  <c r="BI230" i="23"/>
  <c r="BH230" i="23"/>
  <c r="BG230" i="23"/>
  <c r="BE230" i="23"/>
  <c r="T230" i="23"/>
  <c r="R230" i="23"/>
  <c r="P230" i="23"/>
  <c r="BI229" i="23"/>
  <c r="BH229" i="23"/>
  <c r="BG229" i="23"/>
  <c r="BE229" i="23"/>
  <c r="T229" i="23"/>
  <c r="R229" i="23"/>
  <c r="P229" i="23"/>
  <c r="BI227" i="23"/>
  <c r="BH227" i="23"/>
  <c r="BG227" i="23"/>
  <c r="BE227" i="23"/>
  <c r="T227" i="23"/>
  <c r="R227" i="23"/>
  <c r="P227" i="23"/>
  <c r="BI226" i="23"/>
  <c r="BH226" i="23"/>
  <c r="BG226" i="23"/>
  <c r="BE226" i="23"/>
  <c r="T226" i="23"/>
  <c r="R226" i="23"/>
  <c r="P226" i="23"/>
  <c r="BI225" i="23"/>
  <c r="BH225" i="23"/>
  <c r="BG225" i="23"/>
  <c r="BE225" i="23"/>
  <c r="T225" i="23"/>
  <c r="R225" i="23"/>
  <c r="P225" i="23"/>
  <c r="BI224" i="23"/>
  <c r="BH224" i="23"/>
  <c r="BG224" i="23"/>
  <c r="BE224" i="23"/>
  <c r="T224" i="23"/>
  <c r="R224" i="23"/>
  <c r="P224" i="23"/>
  <c r="BI223" i="23"/>
  <c r="BH223" i="23"/>
  <c r="BG223" i="23"/>
  <c r="BE223" i="23"/>
  <c r="T223" i="23"/>
  <c r="R223" i="23"/>
  <c r="P223" i="23"/>
  <c r="BI222" i="23"/>
  <c r="BH222" i="23"/>
  <c r="BG222" i="23"/>
  <c r="BE222" i="23"/>
  <c r="T222" i="23"/>
  <c r="R222" i="23"/>
  <c r="P222" i="23"/>
  <c r="BI221" i="23"/>
  <c r="BH221" i="23"/>
  <c r="BG221" i="23"/>
  <c r="BE221" i="23"/>
  <c r="T221" i="23"/>
  <c r="R221" i="23"/>
  <c r="P221" i="23"/>
  <c r="BI220" i="23"/>
  <c r="BH220" i="23"/>
  <c r="BG220" i="23"/>
  <c r="BE220" i="23"/>
  <c r="T220" i="23"/>
  <c r="R220" i="23"/>
  <c r="P220" i="23"/>
  <c r="BI219" i="23"/>
  <c r="BH219" i="23"/>
  <c r="BG219" i="23"/>
  <c r="BE219" i="23"/>
  <c r="T219" i="23"/>
  <c r="R219" i="23"/>
  <c r="P219" i="23"/>
  <c r="BI218" i="23"/>
  <c r="BH218" i="23"/>
  <c r="BG218" i="23"/>
  <c r="BE218" i="23"/>
  <c r="T218" i="23"/>
  <c r="R218" i="23"/>
  <c r="P218" i="23"/>
  <c r="BI217" i="23"/>
  <c r="BH217" i="23"/>
  <c r="BG217" i="23"/>
  <c r="BE217" i="23"/>
  <c r="T217" i="23"/>
  <c r="R217" i="23"/>
  <c r="P217" i="23"/>
  <c r="BI216" i="23"/>
  <c r="BH216" i="23"/>
  <c r="BG216" i="23"/>
  <c r="BE216" i="23"/>
  <c r="T216" i="23"/>
  <c r="R216" i="23"/>
  <c r="P216" i="23"/>
  <c r="BI215" i="23"/>
  <c r="BH215" i="23"/>
  <c r="BG215" i="23"/>
  <c r="BE215" i="23"/>
  <c r="T215" i="23"/>
  <c r="R215" i="23"/>
  <c r="P215" i="23"/>
  <c r="BI214" i="23"/>
  <c r="BH214" i="23"/>
  <c r="BG214" i="23"/>
  <c r="BE214" i="23"/>
  <c r="T214" i="23"/>
  <c r="R214" i="23"/>
  <c r="P214" i="23"/>
  <c r="BI213" i="23"/>
  <c r="BH213" i="23"/>
  <c r="BG213" i="23"/>
  <c r="BE213" i="23"/>
  <c r="T213" i="23"/>
  <c r="R213" i="23"/>
  <c r="P213" i="23"/>
  <c r="BI212" i="23"/>
  <c r="BH212" i="23"/>
  <c r="BG212" i="23"/>
  <c r="BE212" i="23"/>
  <c r="T212" i="23"/>
  <c r="R212" i="23"/>
  <c r="P212" i="23"/>
  <c r="BI210" i="23"/>
  <c r="BH210" i="23"/>
  <c r="BG210" i="23"/>
  <c r="BE210" i="23"/>
  <c r="T210" i="23"/>
  <c r="R210" i="23"/>
  <c r="P210" i="23"/>
  <c r="BI209" i="23"/>
  <c r="BH209" i="23"/>
  <c r="BG209" i="23"/>
  <c r="BE209" i="23"/>
  <c r="T209" i="23"/>
  <c r="R209" i="23"/>
  <c r="P209" i="23"/>
  <c r="BI208" i="23"/>
  <c r="BH208" i="23"/>
  <c r="BG208" i="23"/>
  <c r="BE208" i="23"/>
  <c r="T208" i="23"/>
  <c r="R208" i="23"/>
  <c r="P208" i="23"/>
  <c r="BI207" i="23"/>
  <c r="BH207" i="23"/>
  <c r="BG207" i="23"/>
  <c r="BE207" i="23"/>
  <c r="T207" i="23"/>
  <c r="R207" i="23"/>
  <c r="P207" i="23"/>
  <c r="BI206" i="23"/>
  <c r="BH206" i="23"/>
  <c r="BG206" i="23"/>
  <c r="BE206" i="23"/>
  <c r="T206" i="23"/>
  <c r="R206" i="23"/>
  <c r="P206" i="23"/>
  <c r="BI204" i="23"/>
  <c r="BH204" i="23"/>
  <c r="BG204" i="23"/>
  <c r="BE204" i="23"/>
  <c r="T204" i="23"/>
  <c r="R204" i="23"/>
  <c r="P204" i="23"/>
  <c r="BI203" i="23"/>
  <c r="BH203" i="23"/>
  <c r="BG203" i="23"/>
  <c r="BE203" i="23"/>
  <c r="T203" i="23"/>
  <c r="R203" i="23"/>
  <c r="P203" i="23"/>
  <c r="BI202" i="23"/>
  <c r="BH202" i="23"/>
  <c r="BG202" i="23"/>
  <c r="BE202" i="23"/>
  <c r="T202" i="23"/>
  <c r="R202" i="23"/>
  <c r="P202" i="23"/>
  <c r="BI201" i="23"/>
  <c r="BH201" i="23"/>
  <c r="BG201" i="23"/>
  <c r="BE201" i="23"/>
  <c r="T201" i="23"/>
  <c r="R201" i="23"/>
  <c r="P201" i="23"/>
  <c r="BI200" i="23"/>
  <c r="BH200" i="23"/>
  <c r="BG200" i="23"/>
  <c r="BE200" i="23"/>
  <c r="T200" i="23"/>
  <c r="R200" i="23"/>
  <c r="P200" i="23"/>
  <c r="BI199" i="23"/>
  <c r="BH199" i="23"/>
  <c r="BG199" i="23"/>
  <c r="BE199" i="23"/>
  <c r="T199" i="23"/>
  <c r="R199" i="23"/>
  <c r="P199" i="23"/>
  <c r="BI198" i="23"/>
  <c r="BH198" i="23"/>
  <c r="BG198" i="23"/>
  <c r="BE198" i="23"/>
  <c r="T198" i="23"/>
  <c r="R198" i="23"/>
  <c r="P198" i="23"/>
  <c r="BI197" i="23"/>
  <c r="BH197" i="23"/>
  <c r="BG197" i="23"/>
  <c r="BE197" i="23"/>
  <c r="T197" i="23"/>
  <c r="R197" i="23"/>
  <c r="P197" i="23"/>
  <c r="BI196" i="23"/>
  <c r="BH196" i="23"/>
  <c r="BG196" i="23"/>
  <c r="BE196" i="23"/>
  <c r="T196" i="23"/>
  <c r="R196" i="23"/>
  <c r="P196" i="23"/>
  <c r="BI195" i="23"/>
  <c r="BH195" i="23"/>
  <c r="BG195" i="23"/>
  <c r="BE195" i="23"/>
  <c r="T195" i="23"/>
  <c r="R195" i="23"/>
  <c r="P195" i="23"/>
  <c r="BI193" i="23"/>
  <c r="BH193" i="23"/>
  <c r="BG193" i="23"/>
  <c r="BE193" i="23"/>
  <c r="T193" i="23"/>
  <c r="R193" i="23"/>
  <c r="P193" i="23"/>
  <c r="BI192" i="23"/>
  <c r="BH192" i="23"/>
  <c r="BG192" i="23"/>
  <c r="BE192" i="23"/>
  <c r="T192" i="23"/>
  <c r="R192" i="23"/>
  <c r="P192" i="23"/>
  <c r="BI191" i="23"/>
  <c r="BH191" i="23"/>
  <c r="BG191" i="23"/>
  <c r="BE191" i="23"/>
  <c r="T191" i="23"/>
  <c r="R191" i="23"/>
  <c r="P191" i="23"/>
  <c r="BI190" i="23"/>
  <c r="BH190" i="23"/>
  <c r="BG190" i="23"/>
  <c r="BE190" i="23"/>
  <c r="T190" i="23"/>
  <c r="R190" i="23"/>
  <c r="P190" i="23"/>
  <c r="BI189" i="23"/>
  <c r="BH189" i="23"/>
  <c r="BG189" i="23"/>
  <c r="BE189" i="23"/>
  <c r="T189" i="23"/>
  <c r="R189" i="23"/>
  <c r="P189" i="23"/>
  <c r="BI187" i="23"/>
  <c r="BH187" i="23"/>
  <c r="BG187" i="23"/>
  <c r="BE187" i="23"/>
  <c r="T187" i="23"/>
  <c r="R187" i="23"/>
  <c r="P187" i="23"/>
  <c r="BI186" i="23"/>
  <c r="BH186" i="23"/>
  <c r="BG186" i="23"/>
  <c r="BE186" i="23"/>
  <c r="T186" i="23"/>
  <c r="R186" i="23"/>
  <c r="P186" i="23"/>
  <c r="BI185" i="23"/>
  <c r="BH185" i="23"/>
  <c r="BG185" i="23"/>
  <c r="BE185" i="23"/>
  <c r="T185" i="23"/>
  <c r="R185" i="23"/>
  <c r="P185" i="23"/>
  <c r="BI184" i="23"/>
  <c r="BH184" i="23"/>
  <c r="BG184" i="23"/>
  <c r="BE184" i="23"/>
  <c r="T184" i="23"/>
  <c r="R184" i="23"/>
  <c r="P184" i="23"/>
  <c r="BI183" i="23"/>
  <c r="BH183" i="23"/>
  <c r="BG183" i="23"/>
  <c r="BE183" i="23"/>
  <c r="T183" i="23"/>
  <c r="R183" i="23"/>
  <c r="P183" i="23"/>
  <c r="BI181" i="23"/>
  <c r="BH181" i="23"/>
  <c r="BG181" i="23"/>
  <c r="BE181" i="23"/>
  <c r="T181" i="23"/>
  <c r="R181" i="23"/>
  <c r="P181" i="23"/>
  <c r="BI180" i="23"/>
  <c r="BH180" i="23"/>
  <c r="BG180" i="23"/>
  <c r="BE180" i="23"/>
  <c r="T180" i="23"/>
  <c r="R180" i="23"/>
  <c r="P180" i="23"/>
  <c r="BI179" i="23"/>
  <c r="BH179" i="23"/>
  <c r="BG179" i="23"/>
  <c r="BE179" i="23"/>
  <c r="T179" i="23"/>
  <c r="R179" i="23"/>
  <c r="P179" i="23"/>
  <c r="BI178" i="23"/>
  <c r="BH178" i="23"/>
  <c r="BG178" i="23"/>
  <c r="BE178" i="23"/>
  <c r="T178" i="23"/>
  <c r="R178" i="23"/>
  <c r="P178" i="23"/>
  <c r="BI177" i="23"/>
  <c r="BH177" i="23"/>
  <c r="BG177" i="23"/>
  <c r="BE177" i="23"/>
  <c r="T177" i="23"/>
  <c r="R177" i="23"/>
  <c r="P177" i="23"/>
  <c r="BI176" i="23"/>
  <c r="BH176" i="23"/>
  <c r="BG176" i="23"/>
  <c r="BE176" i="23"/>
  <c r="T176" i="23"/>
  <c r="R176" i="23"/>
  <c r="P176" i="23"/>
  <c r="BI175" i="23"/>
  <c r="BH175" i="23"/>
  <c r="BG175" i="23"/>
  <c r="BE175" i="23"/>
  <c r="T175" i="23"/>
  <c r="R175" i="23"/>
  <c r="P175" i="23"/>
  <c r="BI174" i="23"/>
  <c r="BH174" i="23"/>
  <c r="BG174" i="23"/>
  <c r="BE174" i="23"/>
  <c r="T174" i="23"/>
  <c r="R174" i="23"/>
  <c r="P174" i="23"/>
  <c r="BI173" i="23"/>
  <c r="BH173" i="23"/>
  <c r="BG173" i="23"/>
  <c r="BE173" i="23"/>
  <c r="T173" i="23"/>
  <c r="R173" i="23"/>
  <c r="P173" i="23"/>
  <c r="BI172" i="23"/>
  <c r="BH172" i="23"/>
  <c r="BG172" i="23"/>
  <c r="BE172" i="23"/>
  <c r="T172" i="23"/>
  <c r="R172" i="23"/>
  <c r="P172" i="23"/>
  <c r="BI171" i="23"/>
  <c r="BH171" i="23"/>
  <c r="BG171" i="23"/>
  <c r="BE171" i="23"/>
  <c r="T171" i="23"/>
  <c r="R171" i="23"/>
  <c r="P171" i="23"/>
  <c r="BI170" i="23"/>
  <c r="BH170" i="23"/>
  <c r="BG170" i="23"/>
  <c r="BE170" i="23"/>
  <c r="T170" i="23"/>
  <c r="R170" i="23"/>
  <c r="P170" i="23"/>
  <c r="BI169" i="23"/>
  <c r="BH169" i="23"/>
  <c r="BG169" i="23"/>
  <c r="BE169" i="23"/>
  <c r="T169" i="23"/>
  <c r="R169" i="23"/>
  <c r="P169" i="23"/>
  <c r="BI168" i="23"/>
  <c r="BH168" i="23"/>
  <c r="BG168" i="23"/>
  <c r="BE168" i="23"/>
  <c r="T168" i="23"/>
  <c r="R168" i="23"/>
  <c r="P168" i="23"/>
  <c r="BI167" i="23"/>
  <c r="BH167" i="23"/>
  <c r="BG167" i="23"/>
  <c r="BE167" i="23"/>
  <c r="T167" i="23"/>
  <c r="R167" i="23"/>
  <c r="P167" i="23"/>
  <c r="BI166" i="23"/>
  <c r="BH166" i="23"/>
  <c r="BG166" i="23"/>
  <c r="BE166" i="23"/>
  <c r="T166" i="23"/>
  <c r="R166" i="23"/>
  <c r="P166" i="23"/>
  <c r="BI165" i="23"/>
  <c r="BH165" i="23"/>
  <c r="BG165" i="23"/>
  <c r="BE165" i="23"/>
  <c r="T165" i="23"/>
  <c r="R165" i="23"/>
  <c r="P165" i="23"/>
  <c r="BI164" i="23"/>
  <c r="BH164" i="23"/>
  <c r="BG164" i="23"/>
  <c r="BE164" i="23"/>
  <c r="T164" i="23"/>
  <c r="R164" i="23"/>
  <c r="P164" i="23"/>
  <c r="BI163" i="23"/>
  <c r="BH163" i="23"/>
  <c r="BG163" i="23"/>
  <c r="BE163" i="23"/>
  <c r="T163" i="23"/>
  <c r="R163" i="23"/>
  <c r="P163" i="23"/>
  <c r="BI162" i="23"/>
  <c r="BH162" i="23"/>
  <c r="BG162" i="23"/>
  <c r="BE162" i="23"/>
  <c r="T162" i="23"/>
  <c r="R162" i="23"/>
  <c r="P162" i="23"/>
  <c r="BI161" i="23"/>
  <c r="BH161" i="23"/>
  <c r="BG161" i="23"/>
  <c r="BE161" i="23"/>
  <c r="T161" i="23"/>
  <c r="R161" i="23"/>
  <c r="P161" i="23"/>
  <c r="BI160" i="23"/>
  <c r="BH160" i="23"/>
  <c r="BG160" i="23"/>
  <c r="BE160" i="23"/>
  <c r="T160" i="23"/>
  <c r="R160" i="23"/>
  <c r="P160" i="23"/>
  <c r="BI159" i="23"/>
  <c r="BH159" i="23"/>
  <c r="BG159" i="23"/>
  <c r="BE159" i="23"/>
  <c r="T159" i="23"/>
  <c r="R159" i="23"/>
  <c r="P159" i="23"/>
  <c r="BI158" i="23"/>
  <c r="BH158" i="23"/>
  <c r="BG158" i="23"/>
  <c r="BE158" i="23"/>
  <c r="T158" i="23"/>
  <c r="R158" i="23"/>
  <c r="P158" i="23"/>
  <c r="BI157" i="23"/>
  <c r="BH157" i="23"/>
  <c r="BG157" i="23"/>
  <c r="BE157" i="23"/>
  <c r="T157" i="23"/>
  <c r="R157" i="23"/>
  <c r="P157" i="23"/>
  <c r="BI156" i="23"/>
  <c r="BH156" i="23"/>
  <c r="BG156" i="23"/>
  <c r="BE156" i="23"/>
  <c r="T156" i="23"/>
  <c r="R156" i="23"/>
  <c r="P156" i="23"/>
  <c r="BI155" i="23"/>
  <c r="BH155" i="23"/>
  <c r="BG155" i="23"/>
  <c r="BE155" i="23"/>
  <c r="T155" i="23"/>
  <c r="R155" i="23"/>
  <c r="P155" i="23"/>
  <c r="BI154" i="23"/>
  <c r="BH154" i="23"/>
  <c r="BG154" i="23"/>
  <c r="BE154" i="23"/>
  <c r="T154" i="23"/>
  <c r="R154" i="23"/>
  <c r="P154" i="23"/>
  <c r="BI153" i="23"/>
  <c r="BH153" i="23"/>
  <c r="BG153" i="23"/>
  <c r="BE153" i="23"/>
  <c r="T153" i="23"/>
  <c r="R153" i="23"/>
  <c r="P153" i="23"/>
  <c r="BI152" i="23"/>
  <c r="BH152" i="23"/>
  <c r="BG152" i="23"/>
  <c r="BE152" i="23"/>
  <c r="T152" i="23"/>
  <c r="R152" i="23"/>
  <c r="P152" i="23"/>
  <c r="BI151" i="23"/>
  <c r="BH151" i="23"/>
  <c r="BG151" i="23"/>
  <c r="BE151" i="23"/>
  <c r="T151" i="23"/>
  <c r="R151" i="23"/>
  <c r="P151" i="23"/>
  <c r="BI150" i="23"/>
  <c r="BH150" i="23"/>
  <c r="BG150" i="23"/>
  <c r="BE150" i="23"/>
  <c r="T150" i="23"/>
  <c r="R150" i="23"/>
  <c r="P150" i="23"/>
  <c r="BI149" i="23"/>
  <c r="BH149" i="23"/>
  <c r="BG149" i="23"/>
  <c r="BE149" i="23"/>
  <c r="T149" i="23"/>
  <c r="R149" i="23"/>
  <c r="P149" i="23"/>
  <c r="J143" i="23"/>
  <c r="J142" i="23"/>
  <c r="F142" i="23"/>
  <c r="F140" i="23"/>
  <c r="E138" i="23"/>
  <c r="J96" i="23"/>
  <c r="J95" i="23"/>
  <c r="F95" i="23"/>
  <c r="F93" i="23"/>
  <c r="E91" i="23"/>
  <c r="J22" i="23"/>
  <c r="E22" i="23"/>
  <c r="F143" i="23"/>
  <c r="J21" i="23"/>
  <c r="J16" i="23"/>
  <c r="J140" i="23"/>
  <c r="E7" i="23"/>
  <c r="E132" i="23"/>
  <c r="J41" i="22"/>
  <c r="J40" i="22"/>
  <c r="AY123" i="1"/>
  <c r="J39" i="22"/>
  <c r="AX123" i="1"/>
  <c r="BI336" i="22"/>
  <c r="BH336" i="22"/>
  <c r="BG336" i="22"/>
  <c r="BE336" i="22"/>
  <c r="T336" i="22"/>
  <c r="T335" i="22"/>
  <c r="R336" i="22"/>
  <c r="R335" i="22"/>
  <c r="P336" i="22"/>
  <c r="P335" i="22"/>
  <c r="BI334" i="22"/>
  <c r="BH334" i="22"/>
  <c r="BG334" i="22"/>
  <c r="BE334" i="22"/>
  <c r="T334" i="22"/>
  <c r="R334" i="22"/>
  <c r="P334" i="22"/>
  <c r="BI333" i="22"/>
  <c r="BH333" i="22"/>
  <c r="BG333" i="22"/>
  <c r="BE333" i="22"/>
  <c r="T333" i="22"/>
  <c r="R333" i="22"/>
  <c r="P333" i="22"/>
  <c r="BI332" i="22"/>
  <c r="BH332" i="22"/>
  <c r="BG332" i="22"/>
  <c r="BE332" i="22"/>
  <c r="T332" i="22"/>
  <c r="R332" i="22"/>
  <c r="P332" i="22"/>
  <c r="BI330" i="22"/>
  <c r="BH330" i="22"/>
  <c r="BG330" i="22"/>
  <c r="BE330" i="22"/>
  <c r="T330" i="22"/>
  <c r="R330" i="22"/>
  <c r="P330" i="22"/>
  <c r="BI329" i="22"/>
  <c r="BH329" i="22"/>
  <c r="BG329" i="22"/>
  <c r="BE329" i="22"/>
  <c r="T329" i="22"/>
  <c r="R329" i="22"/>
  <c r="P329" i="22"/>
  <c r="BI327" i="22"/>
  <c r="BH327" i="22"/>
  <c r="BG327" i="22"/>
  <c r="BE327" i="22"/>
  <c r="T327" i="22"/>
  <c r="T326" i="22"/>
  <c r="R327" i="22"/>
  <c r="R326" i="22"/>
  <c r="P327" i="22"/>
  <c r="P326" i="22"/>
  <c r="BI325" i="22"/>
  <c r="BH325" i="22"/>
  <c r="BG325" i="22"/>
  <c r="BE325" i="22"/>
  <c r="T325" i="22"/>
  <c r="T324" i="22"/>
  <c r="R325" i="22"/>
  <c r="R324" i="22"/>
  <c r="P325" i="22"/>
  <c r="P324" i="22"/>
  <c r="BI322" i="22"/>
  <c r="BH322" i="22"/>
  <c r="BG322" i="22"/>
  <c r="BE322" i="22"/>
  <c r="T322" i="22"/>
  <c r="R322" i="22"/>
  <c r="P322" i="22"/>
  <c r="BI321" i="22"/>
  <c r="BH321" i="22"/>
  <c r="BG321" i="22"/>
  <c r="BE321" i="22"/>
  <c r="T321" i="22"/>
  <c r="R321" i="22"/>
  <c r="P321" i="22"/>
  <c r="BI320" i="22"/>
  <c r="BH320" i="22"/>
  <c r="BG320" i="22"/>
  <c r="BE320" i="22"/>
  <c r="T320" i="22"/>
  <c r="R320" i="22"/>
  <c r="P320" i="22"/>
  <c r="BI318" i="22"/>
  <c r="BH318" i="22"/>
  <c r="BG318" i="22"/>
  <c r="BE318" i="22"/>
  <c r="T318" i="22"/>
  <c r="R318" i="22"/>
  <c r="P318" i="22"/>
  <c r="BI317" i="22"/>
  <c r="BH317" i="22"/>
  <c r="BG317" i="22"/>
  <c r="BE317" i="22"/>
  <c r="T317" i="22"/>
  <c r="R317" i="22"/>
  <c r="P317" i="22"/>
  <c r="BI316" i="22"/>
  <c r="BH316" i="22"/>
  <c r="BG316" i="22"/>
  <c r="BE316" i="22"/>
  <c r="T316" i="22"/>
  <c r="R316" i="22"/>
  <c r="P316" i="22"/>
  <c r="BI315" i="22"/>
  <c r="BH315" i="22"/>
  <c r="BG315" i="22"/>
  <c r="BE315" i="22"/>
  <c r="T315" i="22"/>
  <c r="R315" i="22"/>
  <c r="P315" i="22"/>
  <c r="BI314" i="22"/>
  <c r="BH314" i="22"/>
  <c r="BG314" i="22"/>
  <c r="BE314" i="22"/>
  <c r="T314" i="22"/>
  <c r="R314" i="22"/>
  <c r="P314" i="22"/>
  <c r="BI313" i="22"/>
  <c r="BH313" i="22"/>
  <c r="BG313" i="22"/>
  <c r="BE313" i="22"/>
  <c r="T313" i="22"/>
  <c r="R313" i="22"/>
  <c r="P313" i="22"/>
  <c r="BI312" i="22"/>
  <c r="BH312" i="22"/>
  <c r="BG312" i="22"/>
  <c r="BE312" i="22"/>
  <c r="T312" i="22"/>
  <c r="R312" i="22"/>
  <c r="P312" i="22"/>
  <c r="BI311" i="22"/>
  <c r="BH311" i="22"/>
  <c r="BG311" i="22"/>
  <c r="BE311" i="22"/>
  <c r="T311" i="22"/>
  <c r="R311" i="22"/>
  <c r="P311" i="22"/>
  <c r="BI310" i="22"/>
  <c r="BH310" i="22"/>
  <c r="BG310" i="22"/>
  <c r="BE310" i="22"/>
  <c r="T310" i="22"/>
  <c r="R310" i="22"/>
  <c r="P310" i="22"/>
  <c r="BI309" i="22"/>
  <c r="BH309" i="22"/>
  <c r="BG309" i="22"/>
  <c r="BE309" i="22"/>
  <c r="T309" i="22"/>
  <c r="R309" i="22"/>
  <c r="P309" i="22"/>
  <c r="BI308" i="22"/>
  <c r="BH308" i="22"/>
  <c r="BG308" i="22"/>
  <c r="BE308" i="22"/>
  <c r="T308" i="22"/>
  <c r="R308" i="22"/>
  <c r="P308" i="22"/>
  <c r="BI307" i="22"/>
  <c r="BH307" i="22"/>
  <c r="BG307" i="22"/>
  <c r="BE307" i="22"/>
  <c r="T307" i="22"/>
  <c r="R307" i="22"/>
  <c r="P307" i="22"/>
  <c r="BI306" i="22"/>
  <c r="BH306" i="22"/>
  <c r="BG306" i="22"/>
  <c r="BE306" i="22"/>
  <c r="T306" i="22"/>
  <c r="R306" i="22"/>
  <c r="P306" i="22"/>
  <c r="BI305" i="22"/>
  <c r="BH305" i="22"/>
  <c r="BG305" i="22"/>
  <c r="BE305" i="22"/>
  <c r="T305" i="22"/>
  <c r="R305" i="22"/>
  <c r="P305" i="22"/>
  <c r="BI303" i="22"/>
  <c r="BH303" i="22"/>
  <c r="BG303" i="22"/>
  <c r="BE303" i="22"/>
  <c r="T303" i="22"/>
  <c r="R303" i="22"/>
  <c r="P303" i="22"/>
  <c r="BI302" i="22"/>
  <c r="BH302" i="22"/>
  <c r="BG302" i="22"/>
  <c r="BE302" i="22"/>
  <c r="T302" i="22"/>
  <c r="R302" i="22"/>
  <c r="P302" i="22"/>
  <c r="BI301" i="22"/>
  <c r="BH301" i="22"/>
  <c r="BG301" i="22"/>
  <c r="BE301" i="22"/>
  <c r="T301" i="22"/>
  <c r="R301" i="22"/>
  <c r="P301" i="22"/>
  <c r="BI298" i="22"/>
  <c r="BH298" i="22"/>
  <c r="BG298" i="22"/>
  <c r="BE298" i="22"/>
  <c r="T298" i="22"/>
  <c r="T297" i="22"/>
  <c r="R298" i="22"/>
  <c r="R297" i="22"/>
  <c r="P298" i="22"/>
  <c r="P297" i="22"/>
  <c r="BI296" i="22"/>
  <c r="BH296" i="22"/>
  <c r="BG296" i="22"/>
  <c r="BE296" i="22"/>
  <c r="T296" i="22"/>
  <c r="R296" i="22"/>
  <c r="P296" i="22"/>
  <c r="BI295" i="22"/>
  <c r="BH295" i="22"/>
  <c r="BG295" i="22"/>
  <c r="BE295" i="22"/>
  <c r="T295" i="22"/>
  <c r="R295" i="22"/>
  <c r="P295" i="22"/>
  <c r="BI294" i="22"/>
  <c r="BH294" i="22"/>
  <c r="BG294" i="22"/>
  <c r="BE294" i="22"/>
  <c r="T294" i="22"/>
  <c r="R294" i="22"/>
  <c r="P294" i="22"/>
  <c r="BI293" i="22"/>
  <c r="BH293" i="22"/>
  <c r="BG293" i="22"/>
  <c r="BE293" i="22"/>
  <c r="T293" i="22"/>
  <c r="R293" i="22"/>
  <c r="P293" i="22"/>
  <c r="BI292" i="22"/>
  <c r="BH292" i="22"/>
  <c r="BG292" i="22"/>
  <c r="BE292" i="22"/>
  <c r="T292" i="22"/>
  <c r="R292" i="22"/>
  <c r="P292" i="22"/>
  <c r="BI290" i="22"/>
  <c r="BH290" i="22"/>
  <c r="BG290" i="22"/>
  <c r="BE290" i="22"/>
  <c r="T290" i="22"/>
  <c r="R290" i="22"/>
  <c r="P290" i="22"/>
  <c r="BI289" i="22"/>
  <c r="BH289" i="22"/>
  <c r="BG289" i="22"/>
  <c r="BE289" i="22"/>
  <c r="T289" i="22"/>
  <c r="R289" i="22"/>
  <c r="P289" i="22"/>
  <c r="BI288" i="22"/>
  <c r="BH288" i="22"/>
  <c r="BG288" i="22"/>
  <c r="BE288" i="22"/>
  <c r="T288" i="22"/>
  <c r="R288" i="22"/>
  <c r="P288" i="22"/>
  <c r="BI287" i="22"/>
  <c r="BH287" i="22"/>
  <c r="BG287" i="22"/>
  <c r="BE287" i="22"/>
  <c r="T287" i="22"/>
  <c r="R287" i="22"/>
  <c r="P287" i="22"/>
  <c r="BI286" i="22"/>
  <c r="BH286" i="22"/>
  <c r="BG286" i="22"/>
  <c r="BE286" i="22"/>
  <c r="T286" i="22"/>
  <c r="R286" i="22"/>
  <c r="P286" i="22"/>
  <c r="BI285" i="22"/>
  <c r="BH285" i="22"/>
  <c r="BG285" i="22"/>
  <c r="BE285" i="22"/>
  <c r="T285" i="22"/>
  <c r="R285" i="22"/>
  <c r="P285" i="22"/>
  <c r="BI284" i="22"/>
  <c r="BH284" i="22"/>
  <c r="BG284" i="22"/>
  <c r="BE284" i="22"/>
  <c r="T284" i="22"/>
  <c r="R284" i="22"/>
  <c r="P284" i="22"/>
  <c r="BI283" i="22"/>
  <c r="BH283" i="22"/>
  <c r="BG283" i="22"/>
  <c r="BE283" i="22"/>
  <c r="T283" i="22"/>
  <c r="R283" i="22"/>
  <c r="P283" i="22"/>
  <c r="BI282" i="22"/>
  <c r="BH282" i="22"/>
  <c r="BG282" i="22"/>
  <c r="BE282" i="22"/>
  <c r="T282" i="22"/>
  <c r="R282" i="22"/>
  <c r="P282" i="22"/>
  <c r="BI281" i="22"/>
  <c r="BH281" i="22"/>
  <c r="BG281" i="22"/>
  <c r="BE281" i="22"/>
  <c r="T281" i="22"/>
  <c r="R281" i="22"/>
  <c r="P281" i="22"/>
  <c r="BI280" i="22"/>
  <c r="BH280" i="22"/>
  <c r="BG280" i="22"/>
  <c r="BE280" i="22"/>
  <c r="T280" i="22"/>
  <c r="R280" i="22"/>
  <c r="P280" i="22"/>
  <c r="BI279" i="22"/>
  <c r="BH279" i="22"/>
  <c r="BG279" i="22"/>
  <c r="BE279" i="22"/>
  <c r="T279" i="22"/>
  <c r="R279" i="22"/>
  <c r="P279" i="22"/>
  <c r="BI278" i="22"/>
  <c r="BH278" i="22"/>
  <c r="BG278" i="22"/>
  <c r="BE278" i="22"/>
  <c r="T278" i="22"/>
  <c r="R278" i="22"/>
  <c r="P278" i="22"/>
  <c r="BI277" i="22"/>
  <c r="BH277" i="22"/>
  <c r="BG277" i="22"/>
  <c r="BE277" i="22"/>
  <c r="T277" i="22"/>
  <c r="R277" i="22"/>
  <c r="P277" i="22"/>
  <c r="BI276" i="22"/>
  <c r="BH276" i="22"/>
  <c r="BG276" i="22"/>
  <c r="BE276" i="22"/>
  <c r="T276" i="22"/>
  <c r="R276" i="22"/>
  <c r="P276" i="22"/>
  <c r="BI275" i="22"/>
  <c r="BH275" i="22"/>
  <c r="BG275" i="22"/>
  <c r="BE275" i="22"/>
  <c r="T275" i="22"/>
  <c r="R275" i="22"/>
  <c r="P275" i="22"/>
  <c r="BI274" i="22"/>
  <c r="BH274" i="22"/>
  <c r="BG274" i="22"/>
  <c r="BE274" i="22"/>
  <c r="T274" i="22"/>
  <c r="R274" i="22"/>
  <c r="P274" i="22"/>
  <c r="BI273" i="22"/>
  <c r="BH273" i="22"/>
  <c r="BG273" i="22"/>
  <c r="BE273" i="22"/>
  <c r="T273" i="22"/>
  <c r="R273" i="22"/>
  <c r="P273" i="22"/>
  <c r="BI272" i="22"/>
  <c r="BH272" i="22"/>
  <c r="BG272" i="22"/>
  <c r="BE272" i="22"/>
  <c r="T272" i="22"/>
  <c r="R272" i="22"/>
  <c r="P272" i="22"/>
  <c r="BI271" i="22"/>
  <c r="BH271" i="22"/>
  <c r="BG271" i="22"/>
  <c r="BE271" i="22"/>
  <c r="T271" i="22"/>
  <c r="R271" i="22"/>
  <c r="P271" i="22"/>
  <c r="BI270" i="22"/>
  <c r="BH270" i="22"/>
  <c r="BG270" i="22"/>
  <c r="BE270" i="22"/>
  <c r="T270" i="22"/>
  <c r="R270" i="22"/>
  <c r="P270" i="22"/>
  <c r="BI269" i="22"/>
  <c r="BH269" i="22"/>
  <c r="BG269" i="22"/>
  <c r="BE269" i="22"/>
  <c r="T269" i="22"/>
  <c r="R269" i="22"/>
  <c r="P269" i="22"/>
  <c r="BI268" i="22"/>
  <c r="BH268" i="22"/>
  <c r="BG268" i="22"/>
  <c r="BE268" i="22"/>
  <c r="T268" i="22"/>
  <c r="R268" i="22"/>
  <c r="P268" i="22"/>
  <c r="BI267" i="22"/>
  <c r="BH267" i="22"/>
  <c r="BG267" i="22"/>
  <c r="BE267" i="22"/>
  <c r="T267" i="22"/>
  <c r="R267" i="22"/>
  <c r="P267" i="22"/>
  <c r="BI266" i="22"/>
  <c r="BH266" i="22"/>
  <c r="BG266" i="22"/>
  <c r="BE266" i="22"/>
  <c r="T266" i="22"/>
  <c r="R266" i="22"/>
  <c r="P266" i="22"/>
  <c r="BI265" i="22"/>
  <c r="BH265" i="22"/>
  <c r="BG265" i="22"/>
  <c r="BE265" i="22"/>
  <c r="T265" i="22"/>
  <c r="R265" i="22"/>
  <c r="P265" i="22"/>
  <c r="BI264" i="22"/>
  <c r="BH264" i="22"/>
  <c r="BG264" i="22"/>
  <c r="BE264" i="22"/>
  <c r="T264" i="22"/>
  <c r="R264" i="22"/>
  <c r="P264" i="22"/>
  <c r="BI263" i="22"/>
  <c r="BH263" i="22"/>
  <c r="BG263" i="22"/>
  <c r="BE263" i="22"/>
  <c r="T263" i="22"/>
  <c r="R263" i="22"/>
  <c r="P263" i="22"/>
  <c r="BI262" i="22"/>
  <c r="BH262" i="22"/>
  <c r="BG262" i="22"/>
  <c r="BE262" i="22"/>
  <c r="T262" i="22"/>
  <c r="R262" i="22"/>
  <c r="P262" i="22"/>
  <c r="BI260" i="22"/>
  <c r="BH260" i="22"/>
  <c r="BG260" i="22"/>
  <c r="BE260" i="22"/>
  <c r="T260" i="22"/>
  <c r="R260" i="22"/>
  <c r="P260" i="22"/>
  <c r="BI259" i="22"/>
  <c r="BH259" i="22"/>
  <c r="BG259" i="22"/>
  <c r="BE259" i="22"/>
  <c r="T259" i="22"/>
  <c r="R259" i="22"/>
  <c r="P259" i="22"/>
  <c r="BI258" i="22"/>
  <c r="BH258" i="22"/>
  <c r="BG258" i="22"/>
  <c r="BE258" i="22"/>
  <c r="T258" i="22"/>
  <c r="R258" i="22"/>
  <c r="P258" i="22"/>
  <c r="BI257" i="22"/>
  <c r="BH257" i="22"/>
  <c r="BG257" i="22"/>
  <c r="BE257" i="22"/>
  <c r="T257" i="22"/>
  <c r="R257" i="22"/>
  <c r="P257" i="22"/>
  <c r="BI256" i="22"/>
  <c r="BH256" i="22"/>
  <c r="BG256" i="22"/>
  <c r="BE256" i="22"/>
  <c r="T256" i="22"/>
  <c r="R256" i="22"/>
  <c r="P256" i="22"/>
  <c r="BI255" i="22"/>
  <c r="BH255" i="22"/>
  <c r="BG255" i="22"/>
  <c r="BE255" i="22"/>
  <c r="T255" i="22"/>
  <c r="R255" i="22"/>
  <c r="P255" i="22"/>
  <c r="BI254" i="22"/>
  <c r="BH254" i="22"/>
  <c r="BG254" i="22"/>
  <c r="BE254" i="22"/>
  <c r="T254" i="22"/>
  <c r="R254" i="22"/>
  <c r="P254" i="22"/>
  <c r="BI253" i="22"/>
  <c r="BH253" i="22"/>
  <c r="BG253" i="22"/>
  <c r="BE253" i="22"/>
  <c r="T253" i="22"/>
  <c r="R253" i="22"/>
  <c r="P253" i="22"/>
  <c r="BI252" i="22"/>
  <c r="BH252" i="22"/>
  <c r="BG252" i="22"/>
  <c r="BE252" i="22"/>
  <c r="T252" i="22"/>
  <c r="R252" i="22"/>
  <c r="P252" i="22"/>
  <c r="BI251" i="22"/>
  <c r="BH251" i="22"/>
  <c r="BG251" i="22"/>
  <c r="BE251" i="22"/>
  <c r="T251" i="22"/>
  <c r="R251" i="22"/>
  <c r="P251" i="22"/>
  <c r="BI250" i="22"/>
  <c r="BH250" i="22"/>
  <c r="BG250" i="22"/>
  <c r="BE250" i="22"/>
  <c r="T250" i="22"/>
  <c r="R250" i="22"/>
  <c r="P250" i="22"/>
  <c r="BI249" i="22"/>
  <c r="BH249" i="22"/>
  <c r="BG249" i="22"/>
  <c r="BE249" i="22"/>
  <c r="T249" i="22"/>
  <c r="R249" i="22"/>
  <c r="P249" i="22"/>
  <c r="BI248" i="22"/>
  <c r="BH248" i="22"/>
  <c r="BG248" i="22"/>
  <c r="BE248" i="22"/>
  <c r="T248" i="22"/>
  <c r="R248" i="22"/>
  <c r="P248" i="22"/>
  <c r="BI247" i="22"/>
  <c r="BH247" i="22"/>
  <c r="BG247" i="22"/>
  <c r="BE247" i="22"/>
  <c r="T247" i="22"/>
  <c r="R247" i="22"/>
  <c r="P247" i="22"/>
  <c r="BI246" i="22"/>
  <c r="BH246" i="22"/>
  <c r="BG246" i="22"/>
  <c r="BE246" i="22"/>
  <c r="T246" i="22"/>
  <c r="R246" i="22"/>
  <c r="P246" i="22"/>
  <c r="BI245" i="22"/>
  <c r="BH245" i="22"/>
  <c r="BG245" i="22"/>
  <c r="BE245" i="22"/>
  <c r="T245" i="22"/>
  <c r="R245" i="22"/>
  <c r="P245" i="22"/>
  <c r="BI244" i="22"/>
  <c r="BH244" i="22"/>
  <c r="BG244" i="22"/>
  <c r="BE244" i="22"/>
  <c r="T244" i="22"/>
  <c r="R244" i="22"/>
  <c r="P244" i="22"/>
  <c r="BI242" i="22"/>
  <c r="BH242" i="22"/>
  <c r="BG242" i="22"/>
  <c r="BE242" i="22"/>
  <c r="T242" i="22"/>
  <c r="R242" i="22"/>
  <c r="P242" i="22"/>
  <c r="BI241" i="22"/>
  <c r="BH241" i="22"/>
  <c r="BG241" i="22"/>
  <c r="BE241" i="22"/>
  <c r="T241" i="22"/>
  <c r="R241" i="22"/>
  <c r="P241" i="22"/>
  <c r="BI239" i="22"/>
  <c r="BH239" i="22"/>
  <c r="BG239" i="22"/>
  <c r="BE239" i="22"/>
  <c r="T239" i="22"/>
  <c r="R239" i="22"/>
  <c r="P239" i="22"/>
  <c r="BI238" i="22"/>
  <c r="BH238" i="22"/>
  <c r="BG238" i="22"/>
  <c r="BE238" i="22"/>
  <c r="T238" i="22"/>
  <c r="R238" i="22"/>
  <c r="P238" i="22"/>
  <c r="BI237" i="22"/>
  <c r="BH237" i="22"/>
  <c r="BG237" i="22"/>
  <c r="BE237" i="22"/>
  <c r="T237" i="22"/>
  <c r="R237" i="22"/>
  <c r="P237" i="22"/>
  <c r="BI236" i="22"/>
  <c r="BH236" i="22"/>
  <c r="BG236" i="22"/>
  <c r="BE236" i="22"/>
  <c r="T236" i="22"/>
  <c r="R236" i="22"/>
  <c r="P236" i="22"/>
  <c r="BI235" i="22"/>
  <c r="BH235" i="22"/>
  <c r="BG235" i="22"/>
  <c r="BE235" i="22"/>
  <c r="T235" i="22"/>
  <c r="R235" i="22"/>
  <c r="P235" i="22"/>
  <c r="BI234" i="22"/>
  <c r="BH234" i="22"/>
  <c r="BG234" i="22"/>
  <c r="BE234" i="22"/>
  <c r="T234" i="22"/>
  <c r="R234" i="22"/>
  <c r="P234" i="22"/>
  <c r="BI233" i="22"/>
  <c r="BH233" i="22"/>
  <c r="BG233" i="22"/>
  <c r="BE233" i="22"/>
  <c r="T233" i="22"/>
  <c r="R233" i="22"/>
  <c r="P233" i="22"/>
  <c r="BI232" i="22"/>
  <c r="BH232" i="22"/>
  <c r="BG232" i="22"/>
  <c r="BE232" i="22"/>
  <c r="T232" i="22"/>
  <c r="R232" i="22"/>
  <c r="P232" i="22"/>
  <c r="BI231" i="22"/>
  <c r="BH231" i="22"/>
  <c r="BG231" i="22"/>
  <c r="BE231" i="22"/>
  <c r="T231" i="22"/>
  <c r="R231" i="22"/>
  <c r="P231" i="22"/>
  <c r="BI230" i="22"/>
  <c r="BH230" i="22"/>
  <c r="BG230" i="22"/>
  <c r="BE230" i="22"/>
  <c r="T230" i="22"/>
  <c r="R230" i="22"/>
  <c r="P230" i="22"/>
  <c r="BI229" i="22"/>
  <c r="BH229" i="22"/>
  <c r="BG229" i="22"/>
  <c r="BE229" i="22"/>
  <c r="T229" i="22"/>
  <c r="R229" i="22"/>
  <c r="P229" i="22"/>
  <c r="BI228" i="22"/>
  <c r="BH228" i="22"/>
  <c r="BG228" i="22"/>
  <c r="BE228" i="22"/>
  <c r="T228" i="22"/>
  <c r="R228" i="22"/>
  <c r="P228" i="22"/>
  <c r="BI227" i="22"/>
  <c r="BH227" i="22"/>
  <c r="BG227" i="22"/>
  <c r="BE227" i="22"/>
  <c r="T227" i="22"/>
  <c r="R227" i="22"/>
  <c r="P227" i="22"/>
  <c r="BI226" i="22"/>
  <c r="BH226" i="22"/>
  <c r="BG226" i="22"/>
  <c r="BE226" i="22"/>
  <c r="T226" i="22"/>
  <c r="R226" i="22"/>
  <c r="P226" i="22"/>
  <c r="BI225" i="22"/>
  <c r="BH225" i="22"/>
  <c r="BG225" i="22"/>
  <c r="BE225" i="22"/>
  <c r="T225" i="22"/>
  <c r="R225" i="22"/>
  <c r="P225" i="22"/>
  <c r="BI224" i="22"/>
  <c r="BH224" i="22"/>
  <c r="BG224" i="22"/>
  <c r="BE224" i="22"/>
  <c r="T224" i="22"/>
  <c r="R224" i="22"/>
  <c r="P224" i="22"/>
  <c r="BI222" i="22"/>
  <c r="BH222" i="22"/>
  <c r="BG222" i="22"/>
  <c r="BE222" i="22"/>
  <c r="T222" i="22"/>
  <c r="R222" i="22"/>
  <c r="P222" i="22"/>
  <c r="BI221" i="22"/>
  <c r="BH221" i="22"/>
  <c r="BG221" i="22"/>
  <c r="BE221" i="22"/>
  <c r="T221" i="22"/>
  <c r="R221" i="22"/>
  <c r="P221" i="22"/>
  <c r="BI220" i="22"/>
  <c r="BH220" i="22"/>
  <c r="BG220" i="22"/>
  <c r="BE220" i="22"/>
  <c r="T220" i="22"/>
  <c r="R220" i="22"/>
  <c r="P220" i="22"/>
  <c r="BI219" i="22"/>
  <c r="BH219" i="22"/>
  <c r="BG219" i="22"/>
  <c r="BE219" i="22"/>
  <c r="T219" i="22"/>
  <c r="R219" i="22"/>
  <c r="P219" i="22"/>
  <c r="BI218" i="22"/>
  <c r="BH218" i="22"/>
  <c r="BG218" i="22"/>
  <c r="BE218" i="22"/>
  <c r="T218" i="22"/>
  <c r="R218" i="22"/>
  <c r="P218" i="22"/>
  <c r="BI216" i="22"/>
  <c r="BH216" i="22"/>
  <c r="BG216" i="22"/>
  <c r="BE216" i="22"/>
  <c r="T216" i="22"/>
  <c r="R216" i="22"/>
  <c r="P216" i="22"/>
  <c r="BI215" i="22"/>
  <c r="BH215" i="22"/>
  <c r="BG215" i="22"/>
  <c r="BE215" i="22"/>
  <c r="T215" i="22"/>
  <c r="R215" i="22"/>
  <c r="P215" i="22"/>
  <c r="BI214" i="22"/>
  <c r="BH214" i="22"/>
  <c r="BG214" i="22"/>
  <c r="BE214" i="22"/>
  <c r="T214" i="22"/>
  <c r="R214" i="22"/>
  <c r="P214" i="22"/>
  <c r="BI213" i="22"/>
  <c r="BH213" i="22"/>
  <c r="BG213" i="22"/>
  <c r="BE213" i="22"/>
  <c r="T213" i="22"/>
  <c r="R213" i="22"/>
  <c r="P213" i="22"/>
  <c r="BI212" i="22"/>
  <c r="BH212" i="22"/>
  <c r="BG212" i="22"/>
  <c r="BE212" i="22"/>
  <c r="T212" i="22"/>
  <c r="R212" i="22"/>
  <c r="P212" i="22"/>
  <c r="BI211" i="22"/>
  <c r="BH211" i="22"/>
  <c r="BG211" i="22"/>
  <c r="BE211" i="22"/>
  <c r="T211" i="22"/>
  <c r="R211" i="22"/>
  <c r="P211" i="22"/>
  <c r="BI210" i="22"/>
  <c r="BH210" i="22"/>
  <c r="BG210" i="22"/>
  <c r="BE210" i="22"/>
  <c r="T210" i="22"/>
  <c r="R210" i="22"/>
  <c r="P210" i="22"/>
  <c r="BI209" i="22"/>
  <c r="BH209" i="22"/>
  <c r="BG209" i="22"/>
  <c r="BE209" i="22"/>
  <c r="T209" i="22"/>
  <c r="R209" i="22"/>
  <c r="P209" i="22"/>
  <c r="BI208" i="22"/>
  <c r="BH208" i="22"/>
  <c r="BG208" i="22"/>
  <c r="BE208" i="22"/>
  <c r="T208" i="22"/>
  <c r="R208" i="22"/>
  <c r="P208" i="22"/>
  <c r="BI207" i="22"/>
  <c r="BH207" i="22"/>
  <c r="BG207" i="22"/>
  <c r="BE207" i="22"/>
  <c r="T207" i="22"/>
  <c r="R207" i="22"/>
  <c r="P207" i="22"/>
  <c r="BI206" i="22"/>
  <c r="BH206" i="22"/>
  <c r="BG206" i="22"/>
  <c r="BE206" i="22"/>
  <c r="T206" i="22"/>
  <c r="R206" i="22"/>
  <c r="P206" i="22"/>
  <c r="BI205" i="22"/>
  <c r="BH205" i="22"/>
  <c r="BG205" i="22"/>
  <c r="BE205" i="22"/>
  <c r="T205" i="22"/>
  <c r="R205" i="22"/>
  <c r="P205" i="22"/>
  <c r="BI204" i="22"/>
  <c r="BH204" i="22"/>
  <c r="BG204" i="22"/>
  <c r="BE204" i="22"/>
  <c r="T204" i="22"/>
  <c r="R204" i="22"/>
  <c r="P204" i="22"/>
  <c r="BI203" i="22"/>
  <c r="BH203" i="22"/>
  <c r="BG203" i="22"/>
  <c r="BE203" i="22"/>
  <c r="T203" i="22"/>
  <c r="R203" i="22"/>
  <c r="P203" i="22"/>
  <c r="BI202" i="22"/>
  <c r="BH202" i="22"/>
  <c r="BG202" i="22"/>
  <c r="BE202" i="22"/>
  <c r="T202" i="22"/>
  <c r="R202" i="22"/>
  <c r="P202" i="22"/>
  <c r="BI201" i="22"/>
  <c r="BH201" i="22"/>
  <c r="BG201" i="22"/>
  <c r="BE201" i="22"/>
  <c r="T201" i="22"/>
  <c r="R201" i="22"/>
  <c r="P201" i="22"/>
  <c r="BI199" i="22"/>
  <c r="BH199" i="22"/>
  <c r="BG199" i="22"/>
  <c r="BE199" i="22"/>
  <c r="T199" i="22"/>
  <c r="R199" i="22"/>
  <c r="P199" i="22"/>
  <c r="BI198" i="22"/>
  <c r="BH198" i="22"/>
  <c r="BG198" i="22"/>
  <c r="BE198" i="22"/>
  <c r="T198" i="22"/>
  <c r="R198" i="22"/>
  <c r="P198" i="22"/>
  <c r="BI197" i="22"/>
  <c r="BH197" i="22"/>
  <c r="BG197" i="22"/>
  <c r="BE197" i="22"/>
  <c r="T197" i="22"/>
  <c r="R197" i="22"/>
  <c r="P197" i="22"/>
  <c r="BI196" i="22"/>
  <c r="BH196" i="22"/>
  <c r="BG196" i="22"/>
  <c r="BE196" i="22"/>
  <c r="T196" i="22"/>
  <c r="R196" i="22"/>
  <c r="P196" i="22"/>
  <c r="BI195" i="22"/>
  <c r="BH195" i="22"/>
  <c r="BG195" i="22"/>
  <c r="BE195" i="22"/>
  <c r="T195" i="22"/>
  <c r="R195" i="22"/>
  <c r="P195" i="22"/>
  <c r="BI194" i="22"/>
  <c r="BH194" i="22"/>
  <c r="BG194" i="22"/>
  <c r="BE194" i="22"/>
  <c r="T194" i="22"/>
  <c r="R194" i="22"/>
  <c r="P194" i="22"/>
  <c r="BI193" i="22"/>
  <c r="BH193" i="22"/>
  <c r="BG193" i="22"/>
  <c r="BE193" i="22"/>
  <c r="T193" i="22"/>
  <c r="R193" i="22"/>
  <c r="P193" i="22"/>
  <c r="BI192" i="22"/>
  <c r="BH192" i="22"/>
  <c r="BG192" i="22"/>
  <c r="BE192" i="22"/>
  <c r="T192" i="22"/>
  <c r="R192" i="22"/>
  <c r="P192" i="22"/>
  <c r="BI190" i="22"/>
  <c r="BH190" i="22"/>
  <c r="BG190" i="22"/>
  <c r="BE190" i="22"/>
  <c r="T190" i="22"/>
  <c r="R190" i="22"/>
  <c r="P190" i="22"/>
  <c r="BI189" i="22"/>
  <c r="BH189" i="22"/>
  <c r="BG189" i="22"/>
  <c r="BE189" i="22"/>
  <c r="T189" i="22"/>
  <c r="R189" i="22"/>
  <c r="P189" i="22"/>
  <c r="BI188" i="22"/>
  <c r="BH188" i="22"/>
  <c r="BG188" i="22"/>
  <c r="BE188" i="22"/>
  <c r="T188" i="22"/>
  <c r="R188" i="22"/>
  <c r="P188" i="22"/>
  <c r="BI187" i="22"/>
  <c r="BH187" i="22"/>
  <c r="BG187" i="22"/>
  <c r="BE187" i="22"/>
  <c r="T187" i="22"/>
  <c r="R187" i="22"/>
  <c r="P187" i="22"/>
  <c r="BI186" i="22"/>
  <c r="BH186" i="22"/>
  <c r="BG186" i="22"/>
  <c r="BE186" i="22"/>
  <c r="T186" i="22"/>
  <c r="R186" i="22"/>
  <c r="P186" i="22"/>
  <c r="BI184" i="22"/>
  <c r="BH184" i="22"/>
  <c r="BG184" i="22"/>
  <c r="BE184" i="22"/>
  <c r="T184" i="22"/>
  <c r="R184" i="22"/>
  <c r="P184" i="22"/>
  <c r="BI183" i="22"/>
  <c r="BH183" i="22"/>
  <c r="BG183" i="22"/>
  <c r="BE183" i="22"/>
  <c r="T183" i="22"/>
  <c r="R183" i="22"/>
  <c r="P183" i="22"/>
  <c r="BI182" i="22"/>
  <c r="BH182" i="22"/>
  <c r="BG182" i="22"/>
  <c r="BE182" i="22"/>
  <c r="T182" i="22"/>
  <c r="R182" i="22"/>
  <c r="P182" i="22"/>
  <c r="BI181" i="22"/>
  <c r="BH181" i="22"/>
  <c r="BG181" i="22"/>
  <c r="BE181" i="22"/>
  <c r="T181" i="22"/>
  <c r="R181" i="22"/>
  <c r="P181" i="22"/>
  <c r="BI180" i="22"/>
  <c r="BH180" i="22"/>
  <c r="BG180" i="22"/>
  <c r="BE180" i="22"/>
  <c r="T180" i="22"/>
  <c r="R180" i="22"/>
  <c r="P180" i="22"/>
  <c r="BI179" i="22"/>
  <c r="BH179" i="22"/>
  <c r="BG179" i="22"/>
  <c r="BE179" i="22"/>
  <c r="T179" i="22"/>
  <c r="R179" i="22"/>
  <c r="P179" i="22"/>
  <c r="BI178" i="22"/>
  <c r="BH178" i="22"/>
  <c r="BG178" i="22"/>
  <c r="BE178" i="22"/>
  <c r="T178" i="22"/>
  <c r="R178" i="22"/>
  <c r="P178" i="22"/>
  <c r="BI177" i="22"/>
  <c r="BH177" i="22"/>
  <c r="BG177" i="22"/>
  <c r="BE177" i="22"/>
  <c r="T177" i="22"/>
  <c r="R177" i="22"/>
  <c r="P177" i="22"/>
  <c r="BI176" i="22"/>
  <c r="BH176" i="22"/>
  <c r="BG176" i="22"/>
  <c r="BE176" i="22"/>
  <c r="T176" i="22"/>
  <c r="R176" i="22"/>
  <c r="P176" i="22"/>
  <c r="BI175" i="22"/>
  <c r="BH175" i="22"/>
  <c r="BG175" i="22"/>
  <c r="BE175" i="22"/>
  <c r="T175" i="22"/>
  <c r="R175" i="22"/>
  <c r="P175" i="22"/>
  <c r="BI174" i="22"/>
  <c r="BH174" i="22"/>
  <c r="BG174" i="22"/>
  <c r="BE174" i="22"/>
  <c r="T174" i="22"/>
  <c r="R174" i="22"/>
  <c r="P174" i="22"/>
  <c r="BI173" i="22"/>
  <c r="BH173" i="22"/>
  <c r="BG173" i="22"/>
  <c r="BE173" i="22"/>
  <c r="T173" i="22"/>
  <c r="R173" i="22"/>
  <c r="P173" i="22"/>
  <c r="BI172" i="22"/>
  <c r="BH172" i="22"/>
  <c r="BG172" i="22"/>
  <c r="BE172" i="22"/>
  <c r="T172" i="22"/>
  <c r="R172" i="22"/>
  <c r="P172" i="22"/>
  <c r="BI171" i="22"/>
  <c r="BH171" i="22"/>
  <c r="BG171" i="22"/>
  <c r="BE171" i="22"/>
  <c r="T171" i="22"/>
  <c r="R171" i="22"/>
  <c r="P171" i="22"/>
  <c r="BI170" i="22"/>
  <c r="BH170" i="22"/>
  <c r="BG170" i="22"/>
  <c r="BE170" i="22"/>
  <c r="T170" i="22"/>
  <c r="R170" i="22"/>
  <c r="P170" i="22"/>
  <c r="BI169" i="22"/>
  <c r="BH169" i="22"/>
  <c r="BG169" i="22"/>
  <c r="BE169" i="22"/>
  <c r="T169" i="22"/>
  <c r="R169" i="22"/>
  <c r="P169" i="22"/>
  <c r="BI168" i="22"/>
  <c r="BH168" i="22"/>
  <c r="BG168" i="22"/>
  <c r="BE168" i="22"/>
  <c r="T168" i="22"/>
  <c r="R168" i="22"/>
  <c r="P168" i="22"/>
  <c r="BI167" i="22"/>
  <c r="BH167" i="22"/>
  <c r="BG167" i="22"/>
  <c r="BE167" i="22"/>
  <c r="T167" i="22"/>
  <c r="R167" i="22"/>
  <c r="P167" i="22"/>
  <c r="BI166" i="22"/>
  <c r="BH166" i="22"/>
  <c r="BG166" i="22"/>
  <c r="BE166" i="22"/>
  <c r="T166" i="22"/>
  <c r="R166" i="22"/>
  <c r="P166" i="22"/>
  <c r="BI165" i="22"/>
  <c r="BH165" i="22"/>
  <c r="BG165" i="22"/>
  <c r="BE165" i="22"/>
  <c r="T165" i="22"/>
  <c r="R165" i="22"/>
  <c r="P165" i="22"/>
  <c r="BI164" i="22"/>
  <c r="BH164" i="22"/>
  <c r="BG164" i="22"/>
  <c r="BE164" i="22"/>
  <c r="T164" i="22"/>
  <c r="R164" i="22"/>
  <c r="P164" i="22"/>
  <c r="BI163" i="22"/>
  <c r="BH163" i="22"/>
  <c r="BG163" i="22"/>
  <c r="BE163" i="22"/>
  <c r="T163" i="22"/>
  <c r="R163" i="22"/>
  <c r="P163" i="22"/>
  <c r="BI162" i="22"/>
  <c r="BH162" i="22"/>
  <c r="BG162" i="22"/>
  <c r="BE162" i="22"/>
  <c r="T162" i="22"/>
  <c r="R162" i="22"/>
  <c r="P162" i="22"/>
  <c r="BI161" i="22"/>
  <c r="BH161" i="22"/>
  <c r="BG161" i="22"/>
  <c r="BE161" i="22"/>
  <c r="T161" i="22"/>
  <c r="R161" i="22"/>
  <c r="P161" i="22"/>
  <c r="BI160" i="22"/>
  <c r="BH160" i="22"/>
  <c r="BG160" i="22"/>
  <c r="BE160" i="22"/>
  <c r="T160" i="22"/>
  <c r="R160" i="22"/>
  <c r="P160" i="22"/>
  <c r="BI159" i="22"/>
  <c r="BH159" i="22"/>
  <c r="BG159" i="22"/>
  <c r="BE159" i="22"/>
  <c r="T159" i="22"/>
  <c r="R159" i="22"/>
  <c r="P159" i="22"/>
  <c r="BI158" i="22"/>
  <c r="BH158" i="22"/>
  <c r="BG158" i="22"/>
  <c r="BE158" i="22"/>
  <c r="T158" i="22"/>
  <c r="R158" i="22"/>
  <c r="P158" i="22"/>
  <c r="BI157" i="22"/>
  <c r="BH157" i="22"/>
  <c r="BG157" i="22"/>
  <c r="BE157" i="22"/>
  <c r="T157" i="22"/>
  <c r="R157" i="22"/>
  <c r="P157" i="22"/>
  <c r="BI156" i="22"/>
  <c r="BH156" i="22"/>
  <c r="BG156" i="22"/>
  <c r="BE156" i="22"/>
  <c r="T156" i="22"/>
  <c r="R156" i="22"/>
  <c r="P156" i="22"/>
  <c r="BI155" i="22"/>
  <c r="BH155" i="22"/>
  <c r="BG155" i="22"/>
  <c r="BE155" i="22"/>
  <c r="T155" i="22"/>
  <c r="R155" i="22"/>
  <c r="P155" i="22"/>
  <c r="BI154" i="22"/>
  <c r="BH154" i="22"/>
  <c r="BG154" i="22"/>
  <c r="BE154" i="22"/>
  <c r="T154" i="22"/>
  <c r="R154" i="22"/>
  <c r="P154" i="22"/>
  <c r="BI153" i="22"/>
  <c r="BH153" i="22"/>
  <c r="BG153" i="22"/>
  <c r="BE153" i="22"/>
  <c r="T153" i="22"/>
  <c r="R153" i="22"/>
  <c r="P153" i="22"/>
  <c r="BI152" i="22"/>
  <c r="BH152" i="22"/>
  <c r="BG152" i="22"/>
  <c r="BE152" i="22"/>
  <c r="T152" i="22"/>
  <c r="R152" i="22"/>
  <c r="P152" i="22"/>
  <c r="BI151" i="22"/>
  <c r="BH151" i="22"/>
  <c r="BG151" i="22"/>
  <c r="BE151" i="22"/>
  <c r="T151" i="22"/>
  <c r="R151" i="22"/>
  <c r="P151" i="22"/>
  <c r="BI150" i="22"/>
  <c r="BH150" i="22"/>
  <c r="BG150" i="22"/>
  <c r="BE150" i="22"/>
  <c r="T150" i="22"/>
  <c r="R150" i="22"/>
  <c r="P150" i="22"/>
  <c r="BI149" i="22"/>
  <c r="BH149" i="22"/>
  <c r="BG149" i="22"/>
  <c r="BE149" i="22"/>
  <c r="T149" i="22"/>
  <c r="R149" i="22"/>
  <c r="P149" i="22"/>
  <c r="J143" i="22"/>
  <c r="J142" i="22"/>
  <c r="F142" i="22"/>
  <c r="F140" i="22"/>
  <c r="E138" i="22"/>
  <c r="J96" i="22"/>
  <c r="J95" i="22"/>
  <c r="F95" i="22"/>
  <c r="F93" i="22"/>
  <c r="E91" i="22"/>
  <c r="J22" i="22"/>
  <c r="E22" i="22"/>
  <c r="F143" i="22"/>
  <c r="J21" i="22"/>
  <c r="J16" i="22"/>
  <c r="J140" i="22"/>
  <c r="E7" i="22"/>
  <c r="E85" i="22"/>
  <c r="J41" i="21"/>
  <c r="J40" i="21"/>
  <c r="AY122" i="1"/>
  <c r="J39" i="21"/>
  <c r="AX122" i="1"/>
  <c r="BI339" i="21"/>
  <c r="BH339" i="21"/>
  <c r="BG339" i="21"/>
  <c r="BE339" i="21"/>
  <c r="T339" i="21"/>
  <c r="T338" i="21"/>
  <c r="R339" i="21"/>
  <c r="R338" i="21"/>
  <c r="P339" i="21"/>
  <c r="P338" i="21"/>
  <c r="BI337" i="21"/>
  <c r="BH337" i="21"/>
  <c r="BG337" i="21"/>
  <c r="BE337" i="21"/>
  <c r="T337" i="21"/>
  <c r="R337" i="21"/>
  <c r="P337" i="21"/>
  <c r="BI336" i="21"/>
  <c r="BH336" i="21"/>
  <c r="BG336" i="21"/>
  <c r="BE336" i="21"/>
  <c r="T336" i="21"/>
  <c r="R336" i="21"/>
  <c r="P336" i="21"/>
  <c r="BI335" i="21"/>
  <c r="BH335" i="21"/>
  <c r="BG335" i="21"/>
  <c r="BE335" i="21"/>
  <c r="T335" i="21"/>
  <c r="R335" i="21"/>
  <c r="P335" i="21"/>
  <c r="BI333" i="21"/>
  <c r="BH333" i="21"/>
  <c r="BG333" i="21"/>
  <c r="BE333" i="21"/>
  <c r="T333" i="21"/>
  <c r="R333" i="21"/>
  <c r="P333" i="21"/>
  <c r="BI332" i="21"/>
  <c r="BH332" i="21"/>
  <c r="BG332" i="21"/>
  <c r="BE332" i="21"/>
  <c r="T332" i="21"/>
  <c r="R332" i="21"/>
  <c r="P332" i="21"/>
  <c r="BI329" i="21"/>
  <c r="BH329" i="21"/>
  <c r="BG329" i="21"/>
  <c r="BE329" i="21"/>
  <c r="T329" i="21"/>
  <c r="R329" i="21"/>
  <c r="P329" i="21"/>
  <c r="BI328" i="21"/>
  <c r="BH328" i="21"/>
  <c r="BG328" i="21"/>
  <c r="BE328" i="21"/>
  <c r="T328" i="21"/>
  <c r="R328" i="21"/>
  <c r="P328" i="21"/>
  <c r="BI327" i="21"/>
  <c r="BH327" i="21"/>
  <c r="BG327" i="21"/>
  <c r="BE327" i="21"/>
  <c r="T327" i="21"/>
  <c r="R327" i="21"/>
  <c r="P327" i="21"/>
  <c r="BI325" i="21"/>
  <c r="BH325" i="21"/>
  <c r="BG325" i="21"/>
  <c r="BE325" i="21"/>
  <c r="T325" i="21"/>
  <c r="R325" i="21"/>
  <c r="P325" i="21"/>
  <c r="BI324" i="21"/>
  <c r="BH324" i="21"/>
  <c r="BG324" i="21"/>
  <c r="BE324" i="21"/>
  <c r="T324" i="21"/>
  <c r="R324" i="21"/>
  <c r="P324" i="21"/>
  <c r="BI323" i="21"/>
  <c r="BH323" i="21"/>
  <c r="BG323" i="21"/>
  <c r="BE323" i="21"/>
  <c r="T323" i="21"/>
  <c r="R323" i="21"/>
  <c r="P323" i="21"/>
  <c r="BI322" i="21"/>
  <c r="BH322" i="21"/>
  <c r="BG322" i="21"/>
  <c r="BE322" i="21"/>
  <c r="T322" i="21"/>
  <c r="R322" i="21"/>
  <c r="P322" i="21"/>
  <c r="BI321" i="21"/>
  <c r="BH321" i="21"/>
  <c r="BG321" i="21"/>
  <c r="BE321" i="21"/>
  <c r="T321" i="21"/>
  <c r="R321" i="21"/>
  <c r="P321" i="21"/>
  <c r="BI320" i="21"/>
  <c r="BH320" i="21"/>
  <c r="BG320" i="21"/>
  <c r="BE320" i="21"/>
  <c r="T320" i="21"/>
  <c r="R320" i="21"/>
  <c r="P320" i="21"/>
  <c r="BI319" i="21"/>
  <c r="BH319" i="21"/>
  <c r="BG319" i="21"/>
  <c r="BE319" i="21"/>
  <c r="T319" i="21"/>
  <c r="R319" i="21"/>
  <c r="P319" i="21"/>
  <c r="BI318" i="21"/>
  <c r="BH318" i="21"/>
  <c r="BG318" i="21"/>
  <c r="BE318" i="21"/>
  <c r="T318" i="21"/>
  <c r="R318" i="21"/>
  <c r="P318" i="21"/>
  <c r="BI317" i="21"/>
  <c r="BH317" i="21"/>
  <c r="BG317" i="21"/>
  <c r="BE317" i="21"/>
  <c r="T317" i="21"/>
  <c r="R317" i="21"/>
  <c r="P317" i="21"/>
  <c r="BI316" i="21"/>
  <c r="BH316" i="21"/>
  <c r="BG316" i="21"/>
  <c r="BE316" i="21"/>
  <c r="T316" i="21"/>
  <c r="R316" i="21"/>
  <c r="P316" i="21"/>
  <c r="BI315" i="21"/>
  <c r="BH315" i="21"/>
  <c r="BG315" i="21"/>
  <c r="BE315" i="21"/>
  <c r="T315" i="21"/>
  <c r="R315" i="21"/>
  <c r="P315" i="21"/>
  <c r="BI314" i="21"/>
  <c r="BH314" i="21"/>
  <c r="BG314" i="21"/>
  <c r="BE314" i="21"/>
  <c r="T314" i="21"/>
  <c r="R314" i="21"/>
  <c r="P314" i="21"/>
  <c r="BI313" i="21"/>
  <c r="BH313" i="21"/>
  <c r="BG313" i="21"/>
  <c r="BE313" i="21"/>
  <c r="T313" i="21"/>
  <c r="R313" i="21"/>
  <c r="P313" i="21"/>
  <c r="BI312" i="21"/>
  <c r="BH312" i="21"/>
  <c r="BG312" i="21"/>
  <c r="BE312" i="21"/>
  <c r="T312" i="21"/>
  <c r="R312" i="21"/>
  <c r="P312" i="21"/>
  <c r="BI311" i="21"/>
  <c r="BH311" i="21"/>
  <c r="BG311" i="21"/>
  <c r="BE311" i="21"/>
  <c r="T311" i="21"/>
  <c r="R311" i="21"/>
  <c r="P311" i="21"/>
  <c r="BI310" i="21"/>
  <c r="BH310" i="21"/>
  <c r="BG310" i="21"/>
  <c r="BE310" i="21"/>
  <c r="T310" i="21"/>
  <c r="R310" i="21"/>
  <c r="P310" i="21"/>
  <c r="BI309" i="21"/>
  <c r="BH309" i="21"/>
  <c r="BG309" i="21"/>
  <c r="BE309" i="21"/>
  <c r="T309" i="21"/>
  <c r="R309" i="21"/>
  <c r="P309" i="21"/>
  <c r="BI308" i="21"/>
  <c r="BH308" i="21"/>
  <c r="BG308" i="21"/>
  <c r="BE308" i="21"/>
  <c r="T308" i="21"/>
  <c r="R308" i="21"/>
  <c r="P308" i="21"/>
  <c r="BI306" i="21"/>
  <c r="BH306" i="21"/>
  <c r="BG306" i="21"/>
  <c r="BE306" i="21"/>
  <c r="T306" i="21"/>
  <c r="R306" i="21"/>
  <c r="P306" i="21"/>
  <c r="BI305" i="21"/>
  <c r="BH305" i="21"/>
  <c r="BG305" i="21"/>
  <c r="BE305" i="21"/>
  <c r="T305" i="21"/>
  <c r="R305" i="21"/>
  <c r="P305" i="21"/>
  <c r="BI304" i="21"/>
  <c r="BH304" i="21"/>
  <c r="BG304" i="21"/>
  <c r="BE304" i="21"/>
  <c r="T304" i="21"/>
  <c r="R304" i="21"/>
  <c r="P304" i="21"/>
  <c r="BI301" i="21"/>
  <c r="BH301" i="21"/>
  <c r="BG301" i="21"/>
  <c r="BE301" i="21"/>
  <c r="T301" i="21"/>
  <c r="T300" i="21"/>
  <c r="R301" i="21"/>
  <c r="R300" i="21"/>
  <c r="P301" i="21"/>
  <c r="P300" i="21"/>
  <c r="BI299" i="21"/>
  <c r="BH299" i="21"/>
  <c r="BG299" i="21"/>
  <c r="BE299" i="21"/>
  <c r="T299" i="21"/>
  <c r="R299" i="21"/>
  <c r="P299" i="21"/>
  <c r="BI298" i="21"/>
  <c r="BH298" i="21"/>
  <c r="BG298" i="21"/>
  <c r="BE298" i="21"/>
  <c r="T298" i="21"/>
  <c r="R298" i="21"/>
  <c r="P298" i="21"/>
  <c r="BI297" i="21"/>
  <c r="BH297" i="21"/>
  <c r="BG297" i="21"/>
  <c r="BE297" i="21"/>
  <c r="T297" i="21"/>
  <c r="R297" i="21"/>
  <c r="P297" i="21"/>
  <c r="BI296" i="21"/>
  <c r="BH296" i="21"/>
  <c r="BG296" i="21"/>
  <c r="BE296" i="21"/>
  <c r="T296" i="21"/>
  <c r="R296" i="21"/>
  <c r="P296" i="21"/>
  <c r="BI295" i="21"/>
  <c r="BH295" i="21"/>
  <c r="BG295" i="21"/>
  <c r="BE295" i="21"/>
  <c r="T295" i="21"/>
  <c r="R295" i="21"/>
  <c r="P295" i="21"/>
  <c r="BI293" i="21"/>
  <c r="BH293" i="21"/>
  <c r="BG293" i="21"/>
  <c r="BE293" i="21"/>
  <c r="T293" i="21"/>
  <c r="R293" i="21"/>
  <c r="P293" i="21"/>
  <c r="BI292" i="21"/>
  <c r="BH292" i="21"/>
  <c r="BG292" i="21"/>
  <c r="BE292" i="21"/>
  <c r="T292" i="21"/>
  <c r="R292" i="21"/>
  <c r="P292" i="21"/>
  <c r="BI291" i="21"/>
  <c r="BH291" i="21"/>
  <c r="BG291" i="21"/>
  <c r="BE291" i="21"/>
  <c r="T291" i="21"/>
  <c r="R291" i="21"/>
  <c r="P291" i="21"/>
  <c r="BI290" i="21"/>
  <c r="BH290" i="21"/>
  <c r="BG290" i="21"/>
  <c r="BE290" i="21"/>
  <c r="T290" i="21"/>
  <c r="R290" i="21"/>
  <c r="P290" i="21"/>
  <c r="BI289" i="21"/>
  <c r="BH289" i="21"/>
  <c r="BG289" i="21"/>
  <c r="BE289" i="21"/>
  <c r="T289" i="21"/>
  <c r="R289" i="21"/>
  <c r="P289" i="21"/>
  <c r="BI288" i="21"/>
  <c r="BH288" i="21"/>
  <c r="BG288" i="21"/>
  <c r="BE288" i="21"/>
  <c r="T288" i="21"/>
  <c r="R288" i="21"/>
  <c r="P288" i="21"/>
  <c r="BI287" i="21"/>
  <c r="BH287" i="21"/>
  <c r="BG287" i="21"/>
  <c r="BE287" i="21"/>
  <c r="T287" i="21"/>
  <c r="R287" i="21"/>
  <c r="P287" i="21"/>
  <c r="BI286" i="21"/>
  <c r="BH286" i="21"/>
  <c r="BG286" i="21"/>
  <c r="BE286" i="21"/>
  <c r="T286" i="21"/>
  <c r="R286" i="21"/>
  <c r="P286" i="21"/>
  <c r="BI285" i="21"/>
  <c r="BH285" i="21"/>
  <c r="BG285" i="21"/>
  <c r="BE285" i="21"/>
  <c r="T285" i="21"/>
  <c r="R285" i="21"/>
  <c r="P285" i="21"/>
  <c r="BI284" i="21"/>
  <c r="BH284" i="21"/>
  <c r="BG284" i="21"/>
  <c r="BE284" i="21"/>
  <c r="T284" i="21"/>
  <c r="R284" i="21"/>
  <c r="P284" i="21"/>
  <c r="BI283" i="21"/>
  <c r="BH283" i="21"/>
  <c r="BG283" i="21"/>
  <c r="BE283" i="21"/>
  <c r="T283" i="21"/>
  <c r="R283" i="21"/>
  <c r="P283" i="21"/>
  <c r="BI282" i="21"/>
  <c r="BH282" i="21"/>
  <c r="BG282" i="21"/>
  <c r="BE282" i="21"/>
  <c r="T282" i="21"/>
  <c r="R282" i="21"/>
  <c r="P282" i="21"/>
  <c r="BI281" i="21"/>
  <c r="BH281" i="21"/>
  <c r="BG281" i="21"/>
  <c r="BE281" i="21"/>
  <c r="T281" i="21"/>
  <c r="R281" i="21"/>
  <c r="P281" i="21"/>
  <c r="BI280" i="21"/>
  <c r="BH280" i="21"/>
  <c r="BG280" i="21"/>
  <c r="BE280" i="21"/>
  <c r="T280" i="21"/>
  <c r="R280" i="21"/>
  <c r="P280" i="21"/>
  <c r="BI279" i="21"/>
  <c r="BH279" i="21"/>
  <c r="BG279" i="21"/>
  <c r="BE279" i="21"/>
  <c r="T279" i="21"/>
  <c r="R279" i="21"/>
  <c r="P279" i="21"/>
  <c r="BI278" i="21"/>
  <c r="BH278" i="21"/>
  <c r="BG278" i="21"/>
  <c r="BE278" i="21"/>
  <c r="T278" i="21"/>
  <c r="R278" i="21"/>
  <c r="P278" i="21"/>
  <c r="BI277" i="21"/>
  <c r="BH277" i="21"/>
  <c r="BG277" i="21"/>
  <c r="BE277" i="21"/>
  <c r="T277" i="21"/>
  <c r="R277" i="21"/>
  <c r="P277" i="21"/>
  <c r="BI276" i="21"/>
  <c r="BH276" i="21"/>
  <c r="BG276" i="21"/>
  <c r="BE276" i="21"/>
  <c r="T276" i="21"/>
  <c r="R276" i="21"/>
  <c r="P276" i="21"/>
  <c r="BI275" i="21"/>
  <c r="BH275" i="21"/>
  <c r="BG275" i="21"/>
  <c r="BE275" i="21"/>
  <c r="T275" i="21"/>
  <c r="R275" i="21"/>
  <c r="P275" i="21"/>
  <c r="BI274" i="21"/>
  <c r="BH274" i="21"/>
  <c r="BG274" i="21"/>
  <c r="BE274" i="21"/>
  <c r="T274" i="21"/>
  <c r="R274" i="21"/>
  <c r="P274" i="21"/>
  <c r="BI273" i="21"/>
  <c r="BH273" i="21"/>
  <c r="BG273" i="21"/>
  <c r="BE273" i="21"/>
  <c r="T273" i="21"/>
  <c r="R273" i="21"/>
  <c r="P273" i="21"/>
  <c r="BI272" i="21"/>
  <c r="BH272" i="21"/>
  <c r="BG272" i="21"/>
  <c r="BE272" i="21"/>
  <c r="T272" i="21"/>
  <c r="R272" i="21"/>
  <c r="P272" i="21"/>
  <c r="BI271" i="21"/>
  <c r="BH271" i="21"/>
  <c r="BG271" i="21"/>
  <c r="BE271" i="21"/>
  <c r="T271" i="21"/>
  <c r="R271" i="21"/>
  <c r="P271" i="21"/>
  <c r="BI270" i="21"/>
  <c r="BH270" i="21"/>
  <c r="BG270" i="21"/>
  <c r="BE270" i="21"/>
  <c r="T270" i="21"/>
  <c r="R270" i="21"/>
  <c r="P270" i="21"/>
  <c r="BI269" i="21"/>
  <c r="BH269" i="21"/>
  <c r="BG269" i="21"/>
  <c r="BE269" i="21"/>
  <c r="T269" i="21"/>
  <c r="R269" i="21"/>
  <c r="P269" i="21"/>
  <c r="BI268" i="21"/>
  <c r="BH268" i="21"/>
  <c r="BG268" i="21"/>
  <c r="BE268" i="21"/>
  <c r="T268" i="21"/>
  <c r="R268" i="21"/>
  <c r="P268" i="21"/>
  <c r="BI266" i="21"/>
  <c r="BH266" i="21"/>
  <c r="BG266" i="21"/>
  <c r="BE266" i="21"/>
  <c r="T266" i="21"/>
  <c r="R266" i="21"/>
  <c r="P266" i="21"/>
  <c r="BI265" i="21"/>
  <c r="BH265" i="21"/>
  <c r="BG265" i="21"/>
  <c r="BE265" i="21"/>
  <c r="T265" i="21"/>
  <c r="R265" i="21"/>
  <c r="P265" i="21"/>
  <c r="BI264" i="21"/>
  <c r="BH264" i="21"/>
  <c r="BG264" i="21"/>
  <c r="BE264" i="21"/>
  <c r="T264" i="21"/>
  <c r="R264" i="21"/>
  <c r="P264" i="21"/>
  <c r="BI263" i="21"/>
  <c r="BH263" i="21"/>
  <c r="BG263" i="21"/>
  <c r="BE263" i="21"/>
  <c r="T263" i="21"/>
  <c r="R263" i="21"/>
  <c r="P263" i="21"/>
  <c r="BI262" i="21"/>
  <c r="BH262" i="21"/>
  <c r="BG262" i="21"/>
  <c r="BE262" i="21"/>
  <c r="T262" i="21"/>
  <c r="R262" i="21"/>
  <c r="P262" i="21"/>
  <c r="BI261" i="21"/>
  <c r="BH261" i="21"/>
  <c r="BG261" i="21"/>
  <c r="BE261" i="21"/>
  <c r="T261" i="21"/>
  <c r="R261" i="21"/>
  <c r="P261" i="21"/>
  <c r="BI260" i="21"/>
  <c r="BH260" i="21"/>
  <c r="BG260" i="21"/>
  <c r="BE260" i="21"/>
  <c r="T260" i="21"/>
  <c r="R260" i="21"/>
  <c r="P260" i="21"/>
  <c r="BI259" i="21"/>
  <c r="BH259" i="21"/>
  <c r="BG259" i="21"/>
  <c r="BE259" i="21"/>
  <c r="T259" i="21"/>
  <c r="R259" i="21"/>
  <c r="P259" i="21"/>
  <c r="BI258" i="21"/>
  <c r="BH258" i="21"/>
  <c r="BG258" i="21"/>
  <c r="BE258" i="21"/>
  <c r="T258" i="21"/>
  <c r="R258" i="21"/>
  <c r="P258" i="21"/>
  <c r="BI257" i="21"/>
  <c r="BH257" i="21"/>
  <c r="BG257" i="21"/>
  <c r="BE257" i="21"/>
  <c r="T257" i="21"/>
  <c r="R257" i="21"/>
  <c r="P257" i="21"/>
  <c r="BI256" i="21"/>
  <c r="BH256" i="21"/>
  <c r="BG256" i="21"/>
  <c r="BE256" i="21"/>
  <c r="T256" i="21"/>
  <c r="R256" i="21"/>
  <c r="P256" i="21"/>
  <c r="BI255" i="21"/>
  <c r="BH255" i="21"/>
  <c r="BG255" i="21"/>
  <c r="BE255" i="21"/>
  <c r="T255" i="21"/>
  <c r="R255" i="21"/>
  <c r="P255" i="21"/>
  <c r="BI254" i="21"/>
  <c r="BH254" i="21"/>
  <c r="BG254" i="21"/>
  <c r="BE254" i="21"/>
  <c r="T254" i="21"/>
  <c r="R254" i="21"/>
  <c r="P254" i="21"/>
  <c r="BI253" i="21"/>
  <c r="BH253" i="21"/>
  <c r="BG253" i="21"/>
  <c r="BE253" i="21"/>
  <c r="T253" i="21"/>
  <c r="R253" i="21"/>
  <c r="P253" i="21"/>
  <c r="BI252" i="21"/>
  <c r="BH252" i="21"/>
  <c r="BG252" i="21"/>
  <c r="BE252" i="21"/>
  <c r="T252" i="21"/>
  <c r="R252" i="21"/>
  <c r="P252" i="21"/>
  <c r="BI251" i="21"/>
  <c r="BH251" i="21"/>
  <c r="BG251" i="21"/>
  <c r="BE251" i="21"/>
  <c r="T251" i="21"/>
  <c r="R251" i="21"/>
  <c r="P251" i="21"/>
  <c r="BI250" i="21"/>
  <c r="BH250" i="21"/>
  <c r="BG250" i="21"/>
  <c r="BE250" i="21"/>
  <c r="T250" i="21"/>
  <c r="R250" i="21"/>
  <c r="P250" i="21"/>
  <c r="BI249" i="21"/>
  <c r="BH249" i="21"/>
  <c r="BG249" i="21"/>
  <c r="BE249" i="21"/>
  <c r="T249" i="21"/>
  <c r="R249" i="21"/>
  <c r="P249" i="21"/>
  <c r="BI248" i="21"/>
  <c r="BH248" i="21"/>
  <c r="BG248" i="21"/>
  <c r="BE248" i="21"/>
  <c r="T248" i="21"/>
  <c r="R248" i="21"/>
  <c r="P248" i="21"/>
  <c r="BI247" i="21"/>
  <c r="BH247" i="21"/>
  <c r="BG247" i="21"/>
  <c r="BE247" i="21"/>
  <c r="T247" i="21"/>
  <c r="R247" i="21"/>
  <c r="P247" i="21"/>
  <c r="BI246" i="21"/>
  <c r="BH246" i="21"/>
  <c r="BG246" i="21"/>
  <c r="BE246" i="21"/>
  <c r="T246" i="21"/>
  <c r="R246" i="21"/>
  <c r="P246" i="21"/>
  <c r="BI245" i="21"/>
  <c r="BH245" i="21"/>
  <c r="BG245" i="21"/>
  <c r="BE245" i="21"/>
  <c r="T245" i="21"/>
  <c r="R245" i="21"/>
  <c r="P245" i="21"/>
  <c r="BI244" i="21"/>
  <c r="BH244" i="21"/>
  <c r="BG244" i="21"/>
  <c r="BE244" i="21"/>
  <c r="T244" i="21"/>
  <c r="R244" i="21"/>
  <c r="P244" i="21"/>
  <c r="BI243" i="21"/>
  <c r="BH243" i="21"/>
  <c r="BG243" i="21"/>
  <c r="BE243" i="21"/>
  <c r="T243" i="21"/>
  <c r="R243" i="21"/>
  <c r="P243" i="21"/>
  <c r="BI242" i="21"/>
  <c r="BH242" i="21"/>
  <c r="BG242" i="21"/>
  <c r="BE242" i="21"/>
  <c r="T242" i="21"/>
  <c r="R242" i="21"/>
  <c r="P242" i="21"/>
  <c r="BI240" i="21"/>
  <c r="BH240" i="21"/>
  <c r="BG240" i="21"/>
  <c r="BE240" i="21"/>
  <c r="T240" i="21"/>
  <c r="R240" i="21"/>
  <c r="P240" i="21"/>
  <c r="BI239" i="21"/>
  <c r="BH239" i="21"/>
  <c r="BG239" i="21"/>
  <c r="BE239" i="21"/>
  <c r="T239" i="21"/>
  <c r="R239" i="21"/>
  <c r="P239" i="21"/>
  <c r="BI237" i="21"/>
  <c r="BH237" i="21"/>
  <c r="BG237" i="21"/>
  <c r="BE237" i="21"/>
  <c r="T237" i="21"/>
  <c r="R237" i="21"/>
  <c r="P237" i="21"/>
  <c r="BI236" i="21"/>
  <c r="BH236" i="21"/>
  <c r="BG236" i="21"/>
  <c r="BE236" i="21"/>
  <c r="T236" i="21"/>
  <c r="R236" i="21"/>
  <c r="P236" i="21"/>
  <c r="BI235" i="21"/>
  <c r="BH235" i="21"/>
  <c r="BG235" i="21"/>
  <c r="BE235" i="21"/>
  <c r="T235" i="21"/>
  <c r="R235" i="21"/>
  <c r="P235" i="21"/>
  <c r="BI234" i="21"/>
  <c r="BH234" i="21"/>
  <c r="BG234" i="21"/>
  <c r="BE234" i="21"/>
  <c r="T234" i="21"/>
  <c r="R234" i="21"/>
  <c r="P234" i="21"/>
  <c r="BI233" i="21"/>
  <c r="BH233" i="21"/>
  <c r="BG233" i="21"/>
  <c r="BE233" i="21"/>
  <c r="T233" i="21"/>
  <c r="R233" i="21"/>
  <c r="P233" i="21"/>
  <c r="BI232" i="21"/>
  <c r="BH232" i="21"/>
  <c r="BG232" i="21"/>
  <c r="BE232" i="21"/>
  <c r="T232" i="21"/>
  <c r="R232" i="21"/>
  <c r="P232" i="21"/>
  <c r="BI231" i="21"/>
  <c r="BH231" i="21"/>
  <c r="BG231" i="21"/>
  <c r="BE231" i="21"/>
  <c r="T231" i="21"/>
  <c r="R231" i="21"/>
  <c r="P231" i="21"/>
  <c r="BI230" i="21"/>
  <c r="BH230" i="21"/>
  <c r="BG230" i="21"/>
  <c r="BE230" i="21"/>
  <c r="T230" i="21"/>
  <c r="R230" i="21"/>
  <c r="P230" i="21"/>
  <c r="BI229" i="21"/>
  <c r="BH229" i="21"/>
  <c r="BG229" i="21"/>
  <c r="BE229" i="21"/>
  <c r="T229" i="21"/>
  <c r="R229" i="21"/>
  <c r="P229" i="21"/>
  <c r="BI228" i="21"/>
  <c r="BH228" i="21"/>
  <c r="BG228" i="21"/>
  <c r="BE228" i="21"/>
  <c r="T228" i="21"/>
  <c r="R228" i="21"/>
  <c r="P228" i="21"/>
  <c r="BI227" i="21"/>
  <c r="BH227" i="21"/>
  <c r="BG227" i="21"/>
  <c r="BE227" i="21"/>
  <c r="T227" i="21"/>
  <c r="R227" i="21"/>
  <c r="P227" i="21"/>
  <c r="BI226" i="21"/>
  <c r="BH226" i="21"/>
  <c r="BG226" i="21"/>
  <c r="BE226" i="21"/>
  <c r="T226" i="21"/>
  <c r="R226" i="21"/>
  <c r="P226" i="21"/>
  <c r="BI225" i="21"/>
  <c r="BH225" i="21"/>
  <c r="BG225" i="21"/>
  <c r="BE225" i="21"/>
  <c r="T225" i="21"/>
  <c r="R225" i="21"/>
  <c r="P225" i="21"/>
  <c r="BI224" i="21"/>
  <c r="BH224" i="21"/>
  <c r="BG224" i="21"/>
  <c r="BE224" i="21"/>
  <c r="T224" i="21"/>
  <c r="R224" i="21"/>
  <c r="P224" i="21"/>
  <c r="BI223" i="21"/>
  <c r="BH223" i="21"/>
  <c r="BG223" i="21"/>
  <c r="BE223" i="21"/>
  <c r="T223" i="21"/>
  <c r="R223" i="21"/>
  <c r="P223" i="21"/>
  <c r="BI222" i="21"/>
  <c r="BH222" i="21"/>
  <c r="BG222" i="21"/>
  <c r="BE222" i="21"/>
  <c r="T222" i="21"/>
  <c r="R222" i="21"/>
  <c r="P222" i="21"/>
  <c r="BI220" i="21"/>
  <c r="BH220" i="21"/>
  <c r="BG220" i="21"/>
  <c r="BE220" i="21"/>
  <c r="T220" i="21"/>
  <c r="R220" i="21"/>
  <c r="P220" i="21"/>
  <c r="BI219" i="21"/>
  <c r="BH219" i="21"/>
  <c r="BG219" i="21"/>
  <c r="BE219" i="21"/>
  <c r="T219" i="21"/>
  <c r="R219" i="21"/>
  <c r="P219" i="21"/>
  <c r="BI218" i="21"/>
  <c r="BH218" i="21"/>
  <c r="BG218" i="21"/>
  <c r="BE218" i="21"/>
  <c r="T218" i="21"/>
  <c r="R218" i="21"/>
  <c r="P218" i="21"/>
  <c r="BI217" i="21"/>
  <c r="BH217" i="21"/>
  <c r="BG217" i="21"/>
  <c r="BE217" i="21"/>
  <c r="T217" i="21"/>
  <c r="R217" i="21"/>
  <c r="P217" i="21"/>
  <c r="BI216" i="21"/>
  <c r="BH216" i="21"/>
  <c r="BG216" i="21"/>
  <c r="BE216" i="21"/>
  <c r="T216" i="21"/>
  <c r="R216" i="21"/>
  <c r="P216" i="21"/>
  <c r="BI214" i="21"/>
  <c r="BH214" i="21"/>
  <c r="BG214" i="21"/>
  <c r="BE214" i="21"/>
  <c r="T214" i="21"/>
  <c r="R214" i="21"/>
  <c r="P214" i="21"/>
  <c r="BI213" i="21"/>
  <c r="BH213" i="21"/>
  <c r="BG213" i="21"/>
  <c r="BE213" i="21"/>
  <c r="T213" i="21"/>
  <c r="R213" i="21"/>
  <c r="P213" i="21"/>
  <c r="BI212" i="21"/>
  <c r="BH212" i="21"/>
  <c r="BG212" i="21"/>
  <c r="BE212" i="21"/>
  <c r="T212" i="21"/>
  <c r="R212" i="21"/>
  <c r="P212" i="21"/>
  <c r="BI211" i="21"/>
  <c r="BH211" i="21"/>
  <c r="BG211" i="21"/>
  <c r="BE211" i="21"/>
  <c r="T211" i="21"/>
  <c r="R211" i="21"/>
  <c r="P211" i="21"/>
  <c r="BI210" i="21"/>
  <c r="BH210" i="21"/>
  <c r="BG210" i="21"/>
  <c r="BE210" i="21"/>
  <c r="T210" i="21"/>
  <c r="R210" i="21"/>
  <c r="P210" i="21"/>
  <c r="BI209" i="21"/>
  <c r="BH209" i="21"/>
  <c r="BG209" i="21"/>
  <c r="BE209" i="21"/>
  <c r="T209" i="21"/>
  <c r="R209" i="21"/>
  <c r="P209" i="21"/>
  <c r="BI208" i="21"/>
  <c r="BH208" i="21"/>
  <c r="BG208" i="21"/>
  <c r="BE208" i="21"/>
  <c r="T208" i="21"/>
  <c r="R208" i="21"/>
  <c r="P208" i="21"/>
  <c r="BI207" i="21"/>
  <c r="BH207" i="21"/>
  <c r="BG207" i="21"/>
  <c r="BE207" i="21"/>
  <c r="T207" i="21"/>
  <c r="R207" i="21"/>
  <c r="P207" i="21"/>
  <c r="BI206" i="21"/>
  <c r="BH206" i="21"/>
  <c r="BG206" i="21"/>
  <c r="BE206" i="21"/>
  <c r="T206" i="21"/>
  <c r="R206" i="21"/>
  <c r="P206" i="21"/>
  <c r="BI205" i="21"/>
  <c r="BH205" i="21"/>
  <c r="BG205" i="21"/>
  <c r="BE205" i="21"/>
  <c r="T205" i="21"/>
  <c r="R205" i="21"/>
  <c r="P205" i="21"/>
  <c r="BI204" i="21"/>
  <c r="BH204" i="21"/>
  <c r="BG204" i="21"/>
  <c r="BE204" i="21"/>
  <c r="T204" i="21"/>
  <c r="R204" i="21"/>
  <c r="P204" i="21"/>
  <c r="BI203" i="21"/>
  <c r="BH203" i="21"/>
  <c r="BG203" i="21"/>
  <c r="BE203" i="21"/>
  <c r="T203" i="21"/>
  <c r="R203" i="21"/>
  <c r="P203" i="21"/>
  <c r="BI202" i="21"/>
  <c r="BH202" i="21"/>
  <c r="BG202" i="21"/>
  <c r="BE202" i="21"/>
  <c r="T202" i="21"/>
  <c r="R202" i="21"/>
  <c r="P202" i="21"/>
  <c r="BI201" i="21"/>
  <c r="BH201" i="21"/>
  <c r="BG201" i="21"/>
  <c r="BE201" i="21"/>
  <c r="T201" i="21"/>
  <c r="R201" i="21"/>
  <c r="P201" i="21"/>
  <c r="BI200" i="21"/>
  <c r="BH200" i="21"/>
  <c r="BG200" i="21"/>
  <c r="BE200" i="21"/>
  <c r="T200" i="21"/>
  <c r="R200" i="21"/>
  <c r="P200" i="21"/>
  <c r="BI199" i="21"/>
  <c r="BH199" i="21"/>
  <c r="BG199" i="21"/>
  <c r="BE199" i="21"/>
  <c r="T199" i="21"/>
  <c r="R199" i="21"/>
  <c r="P199" i="21"/>
  <c r="BI197" i="21"/>
  <c r="BH197" i="21"/>
  <c r="BG197" i="21"/>
  <c r="BE197" i="21"/>
  <c r="T197" i="21"/>
  <c r="R197" i="21"/>
  <c r="P197" i="21"/>
  <c r="BI196" i="21"/>
  <c r="BH196" i="21"/>
  <c r="BG196" i="21"/>
  <c r="BE196" i="21"/>
  <c r="T196" i="21"/>
  <c r="R196" i="21"/>
  <c r="P196" i="21"/>
  <c r="BI195" i="21"/>
  <c r="BH195" i="21"/>
  <c r="BG195" i="21"/>
  <c r="BE195" i="21"/>
  <c r="T195" i="21"/>
  <c r="R195" i="21"/>
  <c r="P195" i="21"/>
  <c r="BI194" i="21"/>
  <c r="BH194" i="21"/>
  <c r="BG194" i="21"/>
  <c r="BE194" i="21"/>
  <c r="T194" i="21"/>
  <c r="R194" i="21"/>
  <c r="P194" i="21"/>
  <c r="BI193" i="21"/>
  <c r="BH193" i="21"/>
  <c r="BG193" i="21"/>
  <c r="BE193" i="21"/>
  <c r="T193" i="21"/>
  <c r="R193" i="21"/>
  <c r="P193" i="21"/>
  <c r="BI192" i="21"/>
  <c r="BH192" i="21"/>
  <c r="BG192" i="21"/>
  <c r="BE192" i="21"/>
  <c r="T192" i="21"/>
  <c r="R192" i="21"/>
  <c r="P192" i="21"/>
  <c r="BI191" i="21"/>
  <c r="BH191" i="21"/>
  <c r="BG191" i="21"/>
  <c r="BE191" i="21"/>
  <c r="T191" i="21"/>
  <c r="R191" i="21"/>
  <c r="P191" i="21"/>
  <c r="BI190" i="21"/>
  <c r="BH190" i="21"/>
  <c r="BG190" i="21"/>
  <c r="BE190" i="21"/>
  <c r="T190" i="21"/>
  <c r="R190" i="21"/>
  <c r="P190" i="21"/>
  <c r="BI189" i="21"/>
  <c r="BH189" i="21"/>
  <c r="BG189" i="21"/>
  <c r="BE189" i="21"/>
  <c r="T189" i="21"/>
  <c r="R189" i="21"/>
  <c r="P189" i="21"/>
  <c r="BI187" i="21"/>
  <c r="BH187" i="21"/>
  <c r="BG187" i="21"/>
  <c r="BE187" i="21"/>
  <c r="T187" i="21"/>
  <c r="R187" i="21"/>
  <c r="P187" i="21"/>
  <c r="BI186" i="21"/>
  <c r="BH186" i="21"/>
  <c r="BG186" i="21"/>
  <c r="BE186" i="21"/>
  <c r="T186" i="21"/>
  <c r="R186" i="21"/>
  <c r="P186" i="21"/>
  <c r="BI185" i="21"/>
  <c r="BH185" i="21"/>
  <c r="BG185" i="21"/>
  <c r="BE185" i="21"/>
  <c r="T185" i="21"/>
  <c r="R185" i="21"/>
  <c r="P185" i="21"/>
  <c r="BI184" i="21"/>
  <c r="BH184" i="21"/>
  <c r="BG184" i="21"/>
  <c r="BE184" i="21"/>
  <c r="T184" i="21"/>
  <c r="R184" i="21"/>
  <c r="P184" i="21"/>
  <c r="BI183" i="21"/>
  <c r="BH183" i="21"/>
  <c r="BG183" i="21"/>
  <c r="BE183" i="21"/>
  <c r="T183" i="21"/>
  <c r="R183" i="21"/>
  <c r="P183" i="21"/>
  <c r="BI181" i="21"/>
  <c r="BH181" i="21"/>
  <c r="BG181" i="21"/>
  <c r="BE181" i="21"/>
  <c r="T181" i="21"/>
  <c r="R181" i="21"/>
  <c r="P181" i="21"/>
  <c r="BI180" i="21"/>
  <c r="BH180" i="21"/>
  <c r="BG180" i="21"/>
  <c r="BE180" i="21"/>
  <c r="T180" i="21"/>
  <c r="R180" i="21"/>
  <c r="P180" i="21"/>
  <c r="BI179" i="21"/>
  <c r="BH179" i="21"/>
  <c r="BG179" i="21"/>
  <c r="BE179" i="21"/>
  <c r="T179" i="21"/>
  <c r="R179" i="21"/>
  <c r="P179" i="21"/>
  <c r="BI178" i="21"/>
  <c r="BH178" i="21"/>
  <c r="BG178" i="21"/>
  <c r="BE178" i="21"/>
  <c r="T178" i="21"/>
  <c r="R178" i="21"/>
  <c r="P178" i="21"/>
  <c r="BI177" i="21"/>
  <c r="BH177" i="21"/>
  <c r="BG177" i="21"/>
  <c r="BE177" i="21"/>
  <c r="T177" i="21"/>
  <c r="R177" i="21"/>
  <c r="P177" i="21"/>
  <c r="BI176" i="21"/>
  <c r="BH176" i="21"/>
  <c r="BG176" i="21"/>
  <c r="BE176" i="21"/>
  <c r="T176" i="21"/>
  <c r="R176" i="21"/>
  <c r="P176" i="21"/>
  <c r="BI175" i="21"/>
  <c r="BH175" i="21"/>
  <c r="BG175" i="21"/>
  <c r="BE175" i="21"/>
  <c r="T175" i="21"/>
  <c r="R175" i="21"/>
  <c r="P175" i="21"/>
  <c r="BI174" i="21"/>
  <c r="BH174" i="21"/>
  <c r="BG174" i="21"/>
  <c r="BE174" i="21"/>
  <c r="T174" i="21"/>
  <c r="R174" i="21"/>
  <c r="P174" i="21"/>
  <c r="BI173" i="21"/>
  <c r="BH173" i="21"/>
  <c r="BG173" i="21"/>
  <c r="BE173" i="21"/>
  <c r="T173" i="21"/>
  <c r="R173" i="21"/>
  <c r="P173" i="21"/>
  <c r="BI172" i="21"/>
  <c r="BH172" i="21"/>
  <c r="BG172" i="21"/>
  <c r="BE172" i="21"/>
  <c r="T172" i="21"/>
  <c r="R172" i="21"/>
  <c r="P172" i="21"/>
  <c r="BI171" i="21"/>
  <c r="BH171" i="21"/>
  <c r="BG171" i="21"/>
  <c r="BE171" i="21"/>
  <c r="T171" i="21"/>
  <c r="R171" i="21"/>
  <c r="P171" i="21"/>
  <c r="BI170" i="21"/>
  <c r="BH170" i="21"/>
  <c r="BG170" i="21"/>
  <c r="BE170" i="21"/>
  <c r="T170" i="21"/>
  <c r="R170" i="21"/>
  <c r="P170" i="21"/>
  <c r="BI169" i="21"/>
  <c r="BH169" i="21"/>
  <c r="BG169" i="21"/>
  <c r="BE169" i="21"/>
  <c r="T169" i="21"/>
  <c r="R169" i="21"/>
  <c r="P169" i="21"/>
  <c r="BI168" i="21"/>
  <c r="BH168" i="21"/>
  <c r="BG168" i="21"/>
  <c r="BE168" i="21"/>
  <c r="T168" i="21"/>
  <c r="R168" i="21"/>
  <c r="P168" i="21"/>
  <c r="BI167" i="21"/>
  <c r="BH167" i="21"/>
  <c r="BG167" i="21"/>
  <c r="BE167" i="21"/>
  <c r="T167" i="21"/>
  <c r="R167" i="21"/>
  <c r="P167" i="21"/>
  <c r="BI166" i="21"/>
  <c r="BH166" i="21"/>
  <c r="BG166" i="21"/>
  <c r="BE166" i="21"/>
  <c r="T166" i="21"/>
  <c r="R166" i="21"/>
  <c r="P166" i="21"/>
  <c r="BI165" i="21"/>
  <c r="BH165" i="21"/>
  <c r="BG165" i="21"/>
  <c r="BE165" i="21"/>
  <c r="T165" i="21"/>
  <c r="R165" i="21"/>
  <c r="P165" i="21"/>
  <c r="BI164" i="21"/>
  <c r="BH164" i="21"/>
  <c r="BG164" i="21"/>
  <c r="BE164" i="21"/>
  <c r="T164" i="21"/>
  <c r="R164" i="21"/>
  <c r="P164" i="21"/>
  <c r="BI163" i="21"/>
  <c r="BH163" i="21"/>
  <c r="BG163" i="21"/>
  <c r="BE163" i="21"/>
  <c r="T163" i="21"/>
  <c r="R163" i="21"/>
  <c r="P163" i="21"/>
  <c r="BI162" i="21"/>
  <c r="BH162" i="21"/>
  <c r="BG162" i="21"/>
  <c r="BE162" i="21"/>
  <c r="T162" i="21"/>
  <c r="R162" i="21"/>
  <c r="P162" i="21"/>
  <c r="BI161" i="21"/>
  <c r="BH161" i="21"/>
  <c r="BG161" i="21"/>
  <c r="BE161" i="21"/>
  <c r="T161" i="21"/>
  <c r="R161" i="21"/>
  <c r="P161" i="21"/>
  <c r="BI160" i="21"/>
  <c r="BH160" i="21"/>
  <c r="BG160" i="21"/>
  <c r="BE160" i="21"/>
  <c r="T160" i="21"/>
  <c r="R160" i="21"/>
  <c r="P160" i="21"/>
  <c r="BI159" i="21"/>
  <c r="BH159" i="21"/>
  <c r="BG159" i="21"/>
  <c r="BE159" i="21"/>
  <c r="T159" i="21"/>
  <c r="R159" i="21"/>
  <c r="P159" i="21"/>
  <c r="BI158" i="21"/>
  <c r="BH158" i="21"/>
  <c r="BG158" i="21"/>
  <c r="BE158" i="21"/>
  <c r="T158" i="21"/>
  <c r="R158" i="21"/>
  <c r="P158" i="21"/>
  <c r="BI157" i="21"/>
  <c r="BH157" i="21"/>
  <c r="BG157" i="21"/>
  <c r="BE157" i="21"/>
  <c r="T157" i="21"/>
  <c r="R157" i="21"/>
  <c r="P157" i="21"/>
  <c r="BI156" i="21"/>
  <c r="BH156" i="21"/>
  <c r="BG156" i="21"/>
  <c r="BE156" i="21"/>
  <c r="T156" i="21"/>
  <c r="R156" i="21"/>
  <c r="P156" i="21"/>
  <c r="BI155" i="21"/>
  <c r="BH155" i="21"/>
  <c r="BG155" i="21"/>
  <c r="BE155" i="21"/>
  <c r="T155" i="21"/>
  <c r="R155" i="21"/>
  <c r="P155" i="21"/>
  <c r="BI154" i="21"/>
  <c r="BH154" i="21"/>
  <c r="BG154" i="21"/>
  <c r="BE154" i="21"/>
  <c r="T154" i="21"/>
  <c r="R154" i="21"/>
  <c r="P154" i="21"/>
  <c r="BI153" i="21"/>
  <c r="BH153" i="21"/>
  <c r="BG153" i="21"/>
  <c r="BE153" i="21"/>
  <c r="T153" i="21"/>
  <c r="R153" i="21"/>
  <c r="P153" i="21"/>
  <c r="BI152" i="21"/>
  <c r="BH152" i="21"/>
  <c r="BG152" i="21"/>
  <c r="BE152" i="21"/>
  <c r="T152" i="21"/>
  <c r="R152" i="21"/>
  <c r="P152" i="21"/>
  <c r="BI151" i="21"/>
  <c r="BH151" i="21"/>
  <c r="BG151" i="21"/>
  <c r="BE151" i="21"/>
  <c r="T151" i="21"/>
  <c r="R151" i="21"/>
  <c r="P151" i="21"/>
  <c r="BI150" i="21"/>
  <c r="BH150" i="21"/>
  <c r="BG150" i="21"/>
  <c r="BE150" i="21"/>
  <c r="T150" i="21"/>
  <c r="R150" i="21"/>
  <c r="P150" i="21"/>
  <c r="BI149" i="21"/>
  <c r="BH149" i="21"/>
  <c r="BG149" i="21"/>
  <c r="BE149" i="21"/>
  <c r="T149" i="21"/>
  <c r="R149" i="21"/>
  <c r="P149" i="21"/>
  <c r="BI148" i="21"/>
  <c r="BH148" i="21"/>
  <c r="BG148" i="21"/>
  <c r="BE148" i="21"/>
  <c r="T148" i="21"/>
  <c r="R148" i="21"/>
  <c r="P148" i="21"/>
  <c r="BI147" i="21"/>
  <c r="BH147" i="21"/>
  <c r="BG147" i="21"/>
  <c r="BE147" i="21"/>
  <c r="T147" i="21"/>
  <c r="R147" i="21"/>
  <c r="P147" i="21"/>
  <c r="J141" i="21"/>
  <c r="J140" i="21"/>
  <c r="F140" i="21"/>
  <c r="F138" i="21"/>
  <c r="E136" i="21"/>
  <c r="J96" i="21"/>
  <c r="J95" i="21"/>
  <c r="F95" i="21"/>
  <c r="F93" i="21"/>
  <c r="E91" i="21"/>
  <c r="J22" i="21"/>
  <c r="E22" i="21"/>
  <c r="F141" i="21"/>
  <c r="J21" i="21"/>
  <c r="J16" i="21"/>
  <c r="J93" i="21"/>
  <c r="E7" i="21"/>
  <c r="E85" i="21"/>
  <c r="J41" i="20"/>
  <c r="J40" i="20"/>
  <c r="AY120" i="1"/>
  <c r="J39" i="20"/>
  <c r="AX120" i="1"/>
  <c r="BI129" i="20"/>
  <c r="BH129" i="20"/>
  <c r="BG129" i="20"/>
  <c r="BE129" i="20"/>
  <c r="T129" i="20"/>
  <c r="T128" i="20"/>
  <c r="T127" i="20"/>
  <c r="T126" i="20"/>
  <c r="R129" i="20"/>
  <c r="R128" i="20"/>
  <c r="R127" i="20"/>
  <c r="R126" i="20"/>
  <c r="P129" i="20"/>
  <c r="P128" i="20"/>
  <c r="P127" i="20"/>
  <c r="P126" i="20"/>
  <c r="AU120" i="1"/>
  <c r="J123" i="20"/>
  <c r="J122" i="20"/>
  <c r="F122" i="20"/>
  <c r="F120" i="20"/>
  <c r="E118" i="20"/>
  <c r="J96" i="20"/>
  <c r="J95" i="20"/>
  <c r="F95" i="20"/>
  <c r="F93" i="20"/>
  <c r="E91" i="20"/>
  <c r="J22" i="20"/>
  <c r="E22" i="20"/>
  <c r="F123" i="20"/>
  <c r="J21" i="20"/>
  <c r="J16" i="20"/>
  <c r="J93" i="20"/>
  <c r="E7" i="20"/>
  <c r="E85" i="20"/>
  <c r="J41" i="19"/>
  <c r="J40" i="19"/>
  <c r="AY119" i="1"/>
  <c r="J39" i="19"/>
  <c r="AX119" i="1"/>
  <c r="BI130" i="19"/>
  <c r="BH130" i="19"/>
  <c r="BG130" i="19"/>
  <c r="BE130" i="19"/>
  <c r="T130" i="19"/>
  <c r="R130" i="19"/>
  <c r="P130" i="19"/>
  <c r="BI129" i="19"/>
  <c r="BH129" i="19"/>
  <c r="BG129" i="19"/>
  <c r="BE129" i="19"/>
  <c r="T129" i="19"/>
  <c r="R129" i="19"/>
  <c r="P129" i="19"/>
  <c r="J123" i="19"/>
  <c r="J122" i="19"/>
  <c r="F122" i="19"/>
  <c r="F120" i="19"/>
  <c r="E118" i="19"/>
  <c r="J96" i="19"/>
  <c r="J95" i="19"/>
  <c r="F95" i="19"/>
  <c r="F93" i="19"/>
  <c r="E91" i="19"/>
  <c r="J22" i="19"/>
  <c r="E22" i="19"/>
  <c r="F123" i="19"/>
  <c r="J21" i="19"/>
  <c r="J16" i="19"/>
  <c r="J93" i="19"/>
  <c r="E7" i="19"/>
  <c r="E85" i="19"/>
  <c r="J41" i="18"/>
  <c r="J40" i="18"/>
  <c r="AY118" i="1"/>
  <c r="J39" i="18"/>
  <c r="AX118" i="1"/>
  <c r="BI259" i="18"/>
  <c r="BH259" i="18"/>
  <c r="BG259" i="18"/>
  <c r="BE259" i="18"/>
  <c r="T259" i="18"/>
  <c r="T258" i="18"/>
  <c r="R259" i="18"/>
  <c r="R258" i="18"/>
  <c r="P259" i="18"/>
  <c r="P258" i="18"/>
  <c r="BI257" i="18"/>
  <c r="BH257" i="18"/>
  <c r="BG257" i="18"/>
  <c r="BE257" i="18"/>
  <c r="T257" i="18"/>
  <c r="R257" i="18"/>
  <c r="P257" i="18"/>
  <c r="BI256" i="18"/>
  <c r="BH256" i="18"/>
  <c r="BG256" i="18"/>
  <c r="BE256" i="18"/>
  <c r="T256" i="18"/>
  <c r="R256" i="18"/>
  <c r="P256" i="18"/>
  <c r="BI255" i="18"/>
  <c r="BH255" i="18"/>
  <c r="BG255" i="18"/>
  <c r="BE255" i="18"/>
  <c r="T255" i="18"/>
  <c r="R255" i="18"/>
  <c r="P255" i="18"/>
  <c r="BI254" i="18"/>
  <c r="BH254" i="18"/>
  <c r="BG254" i="18"/>
  <c r="BE254" i="18"/>
  <c r="T254" i="18"/>
  <c r="R254" i="18"/>
  <c r="P254" i="18"/>
  <c r="BI253" i="18"/>
  <c r="BH253" i="18"/>
  <c r="BG253" i="18"/>
  <c r="BE253" i="18"/>
  <c r="T253" i="18"/>
  <c r="R253" i="18"/>
  <c r="P253" i="18"/>
  <c r="BI252" i="18"/>
  <c r="BH252" i="18"/>
  <c r="BG252" i="18"/>
  <c r="BE252" i="18"/>
  <c r="T252" i="18"/>
  <c r="R252" i="18"/>
  <c r="P252" i="18"/>
  <c r="BI251" i="18"/>
  <c r="BH251" i="18"/>
  <c r="BG251" i="18"/>
  <c r="BE251" i="18"/>
  <c r="T251" i="18"/>
  <c r="R251" i="18"/>
  <c r="P251" i="18"/>
  <c r="BI250" i="18"/>
  <c r="BH250" i="18"/>
  <c r="BG250" i="18"/>
  <c r="BE250" i="18"/>
  <c r="T250" i="18"/>
  <c r="R250" i="18"/>
  <c r="P250" i="18"/>
  <c r="BI249" i="18"/>
  <c r="BH249" i="18"/>
  <c r="BG249" i="18"/>
  <c r="BE249" i="18"/>
  <c r="T249" i="18"/>
  <c r="R249" i="18"/>
  <c r="P249" i="18"/>
  <c r="BI248" i="18"/>
  <c r="BH248" i="18"/>
  <c r="BG248" i="18"/>
  <c r="BE248" i="18"/>
  <c r="T248" i="18"/>
  <c r="R248" i="18"/>
  <c r="P248" i="18"/>
  <c r="BI247" i="18"/>
  <c r="BH247" i="18"/>
  <c r="BG247" i="18"/>
  <c r="BE247" i="18"/>
  <c r="T247" i="18"/>
  <c r="R247" i="18"/>
  <c r="P247" i="18"/>
  <c r="BI246" i="18"/>
  <c r="BH246" i="18"/>
  <c r="BG246" i="18"/>
  <c r="BE246" i="18"/>
  <c r="T246" i="18"/>
  <c r="R246" i="18"/>
  <c r="P246" i="18"/>
  <c r="BI245" i="18"/>
  <c r="BH245" i="18"/>
  <c r="BG245" i="18"/>
  <c r="BE245" i="18"/>
  <c r="T245" i="18"/>
  <c r="R245" i="18"/>
  <c r="P245" i="18"/>
  <c r="BI243" i="18"/>
  <c r="BH243" i="18"/>
  <c r="BG243" i="18"/>
  <c r="BE243" i="18"/>
  <c r="T243" i="18"/>
  <c r="R243" i="18"/>
  <c r="P243" i="18"/>
  <c r="BI242" i="18"/>
  <c r="BH242" i="18"/>
  <c r="BG242" i="18"/>
  <c r="BE242" i="18"/>
  <c r="T242" i="18"/>
  <c r="R242" i="18"/>
  <c r="P242" i="18"/>
  <c r="BI240" i="18"/>
  <c r="BH240" i="18"/>
  <c r="BG240" i="18"/>
  <c r="BE240" i="18"/>
  <c r="T240" i="18"/>
  <c r="R240" i="18"/>
  <c r="P240" i="18"/>
  <c r="BI239" i="18"/>
  <c r="BH239" i="18"/>
  <c r="BG239" i="18"/>
  <c r="BE239" i="18"/>
  <c r="T239" i="18"/>
  <c r="R239" i="18"/>
  <c r="P239" i="18"/>
  <c r="BI238" i="18"/>
  <c r="BH238" i="18"/>
  <c r="BG238" i="18"/>
  <c r="BE238" i="18"/>
  <c r="T238" i="18"/>
  <c r="R238" i="18"/>
  <c r="P238" i="18"/>
  <c r="BI237" i="18"/>
  <c r="BH237" i="18"/>
  <c r="BG237" i="18"/>
  <c r="BE237" i="18"/>
  <c r="T237" i="18"/>
  <c r="R237" i="18"/>
  <c r="P237" i="18"/>
  <c r="BI236" i="18"/>
  <c r="BH236" i="18"/>
  <c r="BG236" i="18"/>
  <c r="BE236" i="18"/>
  <c r="T236" i="18"/>
  <c r="R236" i="18"/>
  <c r="P236" i="18"/>
  <c r="BI235" i="18"/>
  <c r="BH235" i="18"/>
  <c r="BG235" i="18"/>
  <c r="BE235" i="18"/>
  <c r="T235" i="18"/>
  <c r="R235" i="18"/>
  <c r="P235" i="18"/>
  <c r="BI234" i="18"/>
  <c r="BH234" i="18"/>
  <c r="BG234" i="18"/>
  <c r="BE234" i="18"/>
  <c r="T234" i="18"/>
  <c r="R234" i="18"/>
  <c r="P234" i="18"/>
  <c r="BI233" i="18"/>
  <c r="BH233" i="18"/>
  <c r="BG233" i="18"/>
  <c r="BE233" i="18"/>
  <c r="T233" i="18"/>
  <c r="R233" i="18"/>
  <c r="P233" i="18"/>
  <c r="BI232" i="18"/>
  <c r="BH232" i="18"/>
  <c r="BG232" i="18"/>
  <c r="BE232" i="18"/>
  <c r="T232" i="18"/>
  <c r="R232" i="18"/>
  <c r="P232" i="18"/>
  <c r="BI230" i="18"/>
  <c r="BH230" i="18"/>
  <c r="BG230" i="18"/>
  <c r="BE230" i="18"/>
  <c r="T230" i="18"/>
  <c r="R230" i="18"/>
  <c r="P230" i="18"/>
  <c r="BI229" i="18"/>
  <c r="BH229" i="18"/>
  <c r="BG229" i="18"/>
  <c r="BE229" i="18"/>
  <c r="T229" i="18"/>
  <c r="R229" i="18"/>
  <c r="P229" i="18"/>
  <c r="BI228" i="18"/>
  <c r="BH228" i="18"/>
  <c r="BG228" i="18"/>
  <c r="BE228" i="18"/>
  <c r="T228" i="18"/>
  <c r="R228" i="18"/>
  <c r="P228" i="18"/>
  <c r="BI227" i="18"/>
  <c r="BH227" i="18"/>
  <c r="BG227" i="18"/>
  <c r="BE227" i="18"/>
  <c r="T227" i="18"/>
  <c r="R227" i="18"/>
  <c r="P227" i="18"/>
  <c r="BI226" i="18"/>
  <c r="BH226" i="18"/>
  <c r="BG226" i="18"/>
  <c r="BE226" i="18"/>
  <c r="T226" i="18"/>
  <c r="R226" i="18"/>
  <c r="P226" i="18"/>
  <c r="BI224" i="18"/>
  <c r="BH224" i="18"/>
  <c r="BG224" i="18"/>
  <c r="BE224" i="18"/>
  <c r="T224" i="18"/>
  <c r="R224" i="18"/>
  <c r="P224" i="18"/>
  <c r="BI223" i="18"/>
  <c r="BH223" i="18"/>
  <c r="BG223" i="18"/>
  <c r="BE223" i="18"/>
  <c r="T223" i="18"/>
  <c r="R223" i="18"/>
  <c r="P223" i="18"/>
  <c r="BI222" i="18"/>
  <c r="BH222" i="18"/>
  <c r="BG222" i="18"/>
  <c r="BE222" i="18"/>
  <c r="T222" i="18"/>
  <c r="R222" i="18"/>
  <c r="P222" i="18"/>
  <c r="BI221" i="18"/>
  <c r="BH221" i="18"/>
  <c r="BG221" i="18"/>
  <c r="BE221" i="18"/>
  <c r="T221" i="18"/>
  <c r="R221" i="18"/>
  <c r="P221" i="18"/>
  <c r="BI220" i="18"/>
  <c r="BH220" i="18"/>
  <c r="BG220" i="18"/>
  <c r="BE220" i="18"/>
  <c r="T220" i="18"/>
  <c r="R220" i="18"/>
  <c r="P220" i="18"/>
  <c r="BI219" i="18"/>
  <c r="BH219" i="18"/>
  <c r="BG219" i="18"/>
  <c r="BE219" i="18"/>
  <c r="T219" i="18"/>
  <c r="R219" i="18"/>
  <c r="P219" i="18"/>
  <c r="BI218" i="18"/>
  <c r="BH218" i="18"/>
  <c r="BG218" i="18"/>
  <c r="BE218" i="18"/>
  <c r="T218" i="18"/>
  <c r="R218" i="18"/>
  <c r="P218" i="18"/>
  <c r="BI217" i="18"/>
  <c r="BH217" i="18"/>
  <c r="BG217" i="18"/>
  <c r="BE217" i="18"/>
  <c r="T217" i="18"/>
  <c r="R217" i="18"/>
  <c r="P217" i="18"/>
  <c r="BI216" i="18"/>
  <c r="BH216" i="18"/>
  <c r="BG216" i="18"/>
  <c r="BE216" i="18"/>
  <c r="T216" i="18"/>
  <c r="R216" i="18"/>
  <c r="P216" i="18"/>
  <c r="BI215" i="18"/>
  <c r="BH215" i="18"/>
  <c r="BG215" i="18"/>
  <c r="BE215" i="18"/>
  <c r="T215" i="18"/>
  <c r="R215" i="18"/>
  <c r="P215" i="18"/>
  <c r="BI214" i="18"/>
  <c r="BH214" i="18"/>
  <c r="BG214" i="18"/>
  <c r="BE214" i="18"/>
  <c r="T214" i="18"/>
  <c r="R214" i="18"/>
  <c r="P214" i="18"/>
  <c r="BI213" i="18"/>
  <c r="BH213" i="18"/>
  <c r="BG213" i="18"/>
  <c r="BE213" i="18"/>
  <c r="T213" i="18"/>
  <c r="R213" i="18"/>
  <c r="P213" i="18"/>
  <c r="BI212" i="18"/>
  <c r="BH212" i="18"/>
  <c r="BG212" i="18"/>
  <c r="BE212" i="18"/>
  <c r="T212" i="18"/>
  <c r="R212" i="18"/>
  <c r="P212" i="18"/>
  <c r="BI211" i="18"/>
  <c r="BH211" i="18"/>
  <c r="BG211" i="18"/>
  <c r="BE211" i="18"/>
  <c r="T211" i="18"/>
  <c r="R211" i="18"/>
  <c r="P211" i="18"/>
  <c r="BI210" i="18"/>
  <c r="BH210" i="18"/>
  <c r="BG210" i="18"/>
  <c r="BE210" i="18"/>
  <c r="T210" i="18"/>
  <c r="R210" i="18"/>
  <c r="P210" i="18"/>
  <c r="BI209" i="18"/>
  <c r="BH209" i="18"/>
  <c r="BG209" i="18"/>
  <c r="BE209" i="18"/>
  <c r="T209" i="18"/>
  <c r="R209" i="18"/>
  <c r="P209" i="18"/>
  <c r="BI208" i="18"/>
  <c r="BH208" i="18"/>
  <c r="BG208" i="18"/>
  <c r="BE208" i="18"/>
  <c r="T208" i="18"/>
  <c r="R208" i="18"/>
  <c r="P208" i="18"/>
  <c r="BI207" i="18"/>
  <c r="BH207" i="18"/>
  <c r="BG207" i="18"/>
  <c r="BE207" i="18"/>
  <c r="T207" i="18"/>
  <c r="R207" i="18"/>
  <c r="P207" i="18"/>
  <c r="BI206" i="18"/>
  <c r="BH206" i="18"/>
  <c r="BG206" i="18"/>
  <c r="BE206" i="18"/>
  <c r="T206" i="18"/>
  <c r="R206" i="18"/>
  <c r="P206" i="18"/>
  <c r="BI205" i="18"/>
  <c r="BH205" i="18"/>
  <c r="BG205" i="18"/>
  <c r="BE205" i="18"/>
  <c r="T205" i="18"/>
  <c r="R205" i="18"/>
  <c r="P205" i="18"/>
  <c r="BI204" i="18"/>
  <c r="BH204" i="18"/>
  <c r="BG204" i="18"/>
  <c r="BE204" i="18"/>
  <c r="T204" i="18"/>
  <c r="R204" i="18"/>
  <c r="P204" i="18"/>
  <c r="BI203" i="18"/>
  <c r="BH203" i="18"/>
  <c r="BG203" i="18"/>
  <c r="BE203" i="18"/>
  <c r="T203" i="18"/>
  <c r="R203" i="18"/>
  <c r="P203" i="18"/>
  <c r="BI202" i="18"/>
  <c r="BH202" i="18"/>
  <c r="BG202" i="18"/>
  <c r="BE202" i="18"/>
  <c r="T202" i="18"/>
  <c r="R202" i="18"/>
  <c r="P202" i="18"/>
  <c r="BI201" i="18"/>
  <c r="BH201" i="18"/>
  <c r="BG201" i="18"/>
  <c r="BE201" i="18"/>
  <c r="T201" i="18"/>
  <c r="R201" i="18"/>
  <c r="P201" i="18"/>
  <c r="BI200" i="18"/>
  <c r="BH200" i="18"/>
  <c r="BG200" i="18"/>
  <c r="BE200" i="18"/>
  <c r="T200" i="18"/>
  <c r="R200" i="18"/>
  <c r="P200" i="18"/>
  <c r="BI199" i="18"/>
  <c r="BH199" i="18"/>
  <c r="BG199" i="18"/>
  <c r="BE199" i="18"/>
  <c r="T199" i="18"/>
  <c r="R199" i="18"/>
  <c r="P199" i="18"/>
  <c r="BI198" i="18"/>
  <c r="BH198" i="18"/>
  <c r="BG198" i="18"/>
  <c r="BE198" i="18"/>
  <c r="T198" i="18"/>
  <c r="R198" i="18"/>
  <c r="P198" i="18"/>
  <c r="BI197" i="18"/>
  <c r="BH197" i="18"/>
  <c r="BG197" i="18"/>
  <c r="BE197" i="18"/>
  <c r="T197" i="18"/>
  <c r="R197" i="18"/>
  <c r="P197" i="18"/>
  <c r="BI196" i="18"/>
  <c r="BH196" i="18"/>
  <c r="BG196" i="18"/>
  <c r="BE196" i="18"/>
  <c r="T196" i="18"/>
  <c r="R196" i="18"/>
  <c r="P196" i="18"/>
  <c r="BI195" i="18"/>
  <c r="BH195" i="18"/>
  <c r="BG195" i="18"/>
  <c r="BE195" i="18"/>
  <c r="T195" i="18"/>
  <c r="R195" i="18"/>
  <c r="P195" i="18"/>
  <c r="BI194" i="18"/>
  <c r="BH194" i="18"/>
  <c r="BG194" i="18"/>
  <c r="BE194" i="18"/>
  <c r="T194" i="18"/>
  <c r="R194" i="18"/>
  <c r="P194" i="18"/>
  <c r="BI193" i="18"/>
  <c r="BH193" i="18"/>
  <c r="BG193" i="18"/>
  <c r="BE193" i="18"/>
  <c r="T193" i="18"/>
  <c r="R193" i="18"/>
  <c r="P193" i="18"/>
  <c r="BI192" i="18"/>
  <c r="BH192" i="18"/>
  <c r="BG192" i="18"/>
  <c r="BE192" i="18"/>
  <c r="T192" i="18"/>
  <c r="R192" i="18"/>
  <c r="P192" i="18"/>
  <c r="BI191" i="18"/>
  <c r="BH191" i="18"/>
  <c r="BG191" i="18"/>
  <c r="BE191" i="18"/>
  <c r="T191" i="18"/>
  <c r="R191" i="18"/>
  <c r="P191" i="18"/>
  <c r="BI189" i="18"/>
  <c r="BH189" i="18"/>
  <c r="BG189" i="18"/>
  <c r="BE189" i="18"/>
  <c r="T189" i="18"/>
  <c r="R189" i="18"/>
  <c r="P189" i="18"/>
  <c r="BI188" i="18"/>
  <c r="BH188" i="18"/>
  <c r="BG188" i="18"/>
  <c r="BE188" i="18"/>
  <c r="T188" i="18"/>
  <c r="R188" i="18"/>
  <c r="P188" i="18"/>
  <c r="BI187" i="18"/>
  <c r="BH187" i="18"/>
  <c r="BG187" i="18"/>
  <c r="BE187" i="18"/>
  <c r="T187" i="18"/>
  <c r="R187" i="18"/>
  <c r="P187" i="18"/>
  <c r="BI185" i="18"/>
  <c r="BH185" i="18"/>
  <c r="BG185" i="18"/>
  <c r="BE185" i="18"/>
  <c r="T185" i="18"/>
  <c r="R185" i="18"/>
  <c r="P185" i="18"/>
  <c r="BI184" i="18"/>
  <c r="BH184" i="18"/>
  <c r="BG184" i="18"/>
  <c r="BE184" i="18"/>
  <c r="T184" i="18"/>
  <c r="R184" i="18"/>
  <c r="P184" i="18"/>
  <c r="BI183" i="18"/>
  <c r="BH183" i="18"/>
  <c r="BG183" i="18"/>
  <c r="BE183" i="18"/>
  <c r="T183" i="18"/>
  <c r="R183" i="18"/>
  <c r="P183" i="18"/>
  <c r="BI182" i="18"/>
  <c r="BH182" i="18"/>
  <c r="BG182" i="18"/>
  <c r="BE182" i="18"/>
  <c r="T182" i="18"/>
  <c r="R182" i="18"/>
  <c r="P182" i="18"/>
  <c r="BI181" i="18"/>
  <c r="BH181" i="18"/>
  <c r="BG181" i="18"/>
  <c r="BE181" i="18"/>
  <c r="T181" i="18"/>
  <c r="R181" i="18"/>
  <c r="P181" i="18"/>
  <c r="BI180" i="18"/>
  <c r="BH180" i="18"/>
  <c r="BG180" i="18"/>
  <c r="BE180" i="18"/>
  <c r="T180" i="18"/>
  <c r="R180" i="18"/>
  <c r="P180" i="18"/>
  <c r="BI179" i="18"/>
  <c r="BH179" i="18"/>
  <c r="BG179" i="18"/>
  <c r="BE179" i="18"/>
  <c r="T179" i="18"/>
  <c r="R179" i="18"/>
  <c r="P179" i="18"/>
  <c r="BI178" i="18"/>
  <c r="BH178" i="18"/>
  <c r="BG178" i="18"/>
  <c r="BE178" i="18"/>
  <c r="T178" i="18"/>
  <c r="R178" i="18"/>
  <c r="P178" i="18"/>
  <c r="BI177" i="18"/>
  <c r="BH177" i="18"/>
  <c r="BG177" i="18"/>
  <c r="BE177" i="18"/>
  <c r="T177" i="18"/>
  <c r="R177" i="18"/>
  <c r="P177" i="18"/>
  <c r="BI176" i="18"/>
  <c r="BH176" i="18"/>
  <c r="BG176" i="18"/>
  <c r="BE176" i="18"/>
  <c r="T176" i="18"/>
  <c r="R176" i="18"/>
  <c r="P176" i="18"/>
  <c r="BI175" i="18"/>
  <c r="BH175" i="18"/>
  <c r="BG175" i="18"/>
  <c r="BE175" i="18"/>
  <c r="T175" i="18"/>
  <c r="R175" i="18"/>
  <c r="P175" i="18"/>
  <c r="BI174" i="18"/>
  <c r="BH174" i="18"/>
  <c r="BG174" i="18"/>
  <c r="BE174" i="18"/>
  <c r="T174" i="18"/>
  <c r="R174" i="18"/>
  <c r="P174" i="18"/>
  <c r="BI173" i="18"/>
  <c r="BH173" i="18"/>
  <c r="BG173" i="18"/>
  <c r="BE173" i="18"/>
  <c r="T173" i="18"/>
  <c r="R173" i="18"/>
  <c r="P173" i="18"/>
  <c r="BI172" i="18"/>
  <c r="BH172" i="18"/>
  <c r="BG172" i="18"/>
  <c r="BE172" i="18"/>
  <c r="T172" i="18"/>
  <c r="R172" i="18"/>
  <c r="P172" i="18"/>
  <c r="BI171" i="18"/>
  <c r="BH171" i="18"/>
  <c r="BG171" i="18"/>
  <c r="BE171" i="18"/>
  <c r="T171" i="18"/>
  <c r="R171" i="18"/>
  <c r="P171" i="18"/>
  <c r="BI170" i="18"/>
  <c r="BH170" i="18"/>
  <c r="BG170" i="18"/>
  <c r="BE170" i="18"/>
  <c r="T170" i="18"/>
  <c r="R170" i="18"/>
  <c r="P170" i="18"/>
  <c r="BI169" i="18"/>
  <c r="BH169" i="18"/>
  <c r="BG169" i="18"/>
  <c r="BE169" i="18"/>
  <c r="T169" i="18"/>
  <c r="R169" i="18"/>
  <c r="P169" i="18"/>
  <c r="BI168" i="18"/>
  <c r="BH168" i="18"/>
  <c r="BG168" i="18"/>
  <c r="BE168" i="18"/>
  <c r="T168" i="18"/>
  <c r="R168" i="18"/>
  <c r="P168" i="18"/>
  <c r="BI167" i="18"/>
  <c r="BH167" i="18"/>
  <c r="BG167" i="18"/>
  <c r="BE167" i="18"/>
  <c r="T167" i="18"/>
  <c r="R167" i="18"/>
  <c r="P167" i="18"/>
  <c r="BI166" i="18"/>
  <c r="BH166" i="18"/>
  <c r="BG166" i="18"/>
  <c r="BE166" i="18"/>
  <c r="T166" i="18"/>
  <c r="R166" i="18"/>
  <c r="P166" i="18"/>
  <c r="BI165" i="18"/>
  <c r="BH165" i="18"/>
  <c r="BG165" i="18"/>
  <c r="BE165" i="18"/>
  <c r="T165" i="18"/>
  <c r="R165" i="18"/>
  <c r="P165" i="18"/>
  <c r="BI164" i="18"/>
  <c r="BH164" i="18"/>
  <c r="BG164" i="18"/>
  <c r="BE164" i="18"/>
  <c r="T164" i="18"/>
  <c r="R164" i="18"/>
  <c r="P164" i="18"/>
  <c r="BI163" i="18"/>
  <c r="BH163" i="18"/>
  <c r="BG163" i="18"/>
  <c r="BE163" i="18"/>
  <c r="T163" i="18"/>
  <c r="R163" i="18"/>
  <c r="P163" i="18"/>
  <c r="BI162" i="18"/>
  <c r="BH162" i="18"/>
  <c r="BG162" i="18"/>
  <c r="BE162" i="18"/>
  <c r="T162" i="18"/>
  <c r="R162" i="18"/>
  <c r="P162" i="18"/>
  <c r="BI161" i="18"/>
  <c r="BH161" i="18"/>
  <c r="BG161" i="18"/>
  <c r="BE161" i="18"/>
  <c r="T161" i="18"/>
  <c r="R161" i="18"/>
  <c r="P161" i="18"/>
  <c r="BI160" i="18"/>
  <c r="BH160" i="18"/>
  <c r="BG160" i="18"/>
  <c r="BE160" i="18"/>
  <c r="T160" i="18"/>
  <c r="R160" i="18"/>
  <c r="P160" i="18"/>
  <c r="BI159" i="18"/>
  <c r="BH159" i="18"/>
  <c r="BG159" i="18"/>
  <c r="BE159" i="18"/>
  <c r="T159" i="18"/>
  <c r="R159" i="18"/>
  <c r="P159" i="18"/>
  <c r="BI158" i="18"/>
  <c r="BH158" i="18"/>
  <c r="BG158" i="18"/>
  <c r="BE158" i="18"/>
  <c r="T158" i="18"/>
  <c r="R158" i="18"/>
  <c r="P158" i="18"/>
  <c r="BI157" i="18"/>
  <c r="BH157" i="18"/>
  <c r="BG157" i="18"/>
  <c r="BE157" i="18"/>
  <c r="T157" i="18"/>
  <c r="R157" i="18"/>
  <c r="P157" i="18"/>
  <c r="BI156" i="18"/>
  <c r="BH156" i="18"/>
  <c r="BG156" i="18"/>
  <c r="BE156" i="18"/>
  <c r="T156" i="18"/>
  <c r="R156" i="18"/>
  <c r="P156" i="18"/>
  <c r="BI155" i="18"/>
  <c r="BH155" i="18"/>
  <c r="BG155" i="18"/>
  <c r="BE155" i="18"/>
  <c r="T155" i="18"/>
  <c r="R155" i="18"/>
  <c r="P155" i="18"/>
  <c r="BI154" i="18"/>
  <c r="BH154" i="18"/>
  <c r="BG154" i="18"/>
  <c r="BE154" i="18"/>
  <c r="T154" i="18"/>
  <c r="R154" i="18"/>
  <c r="P154" i="18"/>
  <c r="BI153" i="18"/>
  <c r="BH153" i="18"/>
  <c r="BG153" i="18"/>
  <c r="BE153" i="18"/>
  <c r="T153" i="18"/>
  <c r="R153" i="18"/>
  <c r="P153" i="18"/>
  <c r="BI152" i="18"/>
  <c r="BH152" i="18"/>
  <c r="BG152" i="18"/>
  <c r="BE152" i="18"/>
  <c r="T152" i="18"/>
  <c r="R152" i="18"/>
  <c r="P152" i="18"/>
  <c r="BI151" i="18"/>
  <c r="BH151" i="18"/>
  <c r="BG151" i="18"/>
  <c r="BE151" i="18"/>
  <c r="T151" i="18"/>
  <c r="R151" i="18"/>
  <c r="P151" i="18"/>
  <c r="BI150" i="18"/>
  <c r="BH150" i="18"/>
  <c r="BG150" i="18"/>
  <c r="BE150" i="18"/>
  <c r="T150" i="18"/>
  <c r="R150" i="18"/>
  <c r="P150" i="18"/>
  <c r="BI149" i="18"/>
  <c r="BH149" i="18"/>
  <c r="BG149" i="18"/>
  <c r="BE149" i="18"/>
  <c r="T149" i="18"/>
  <c r="R149" i="18"/>
  <c r="P149" i="18"/>
  <c r="BI148" i="18"/>
  <c r="BH148" i="18"/>
  <c r="BG148" i="18"/>
  <c r="BE148" i="18"/>
  <c r="T148" i="18"/>
  <c r="R148" i="18"/>
  <c r="P148" i="18"/>
  <c r="BI147" i="18"/>
  <c r="BH147" i="18"/>
  <c r="BG147" i="18"/>
  <c r="BE147" i="18"/>
  <c r="T147" i="18"/>
  <c r="R147" i="18"/>
  <c r="P147" i="18"/>
  <c r="BI146" i="18"/>
  <c r="BH146" i="18"/>
  <c r="BG146" i="18"/>
  <c r="BE146" i="18"/>
  <c r="T146" i="18"/>
  <c r="R146" i="18"/>
  <c r="P146" i="18"/>
  <c r="BI145" i="18"/>
  <c r="BH145" i="18"/>
  <c r="BG145" i="18"/>
  <c r="BE145" i="18"/>
  <c r="T145" i="18"/>
  <c r="R145" i="18"/>
  <c r="P145" i="18"/>
  <c r="BI144" i="18"/>
  <c r="BH144" i="18"/>
  <c r="BG144" i="18"/>
  <c r="BE144" i="18"/>
  <c r="T144" i="18"/>
  <c r="R144" i="18"/>
  <c r="P144" i="18"/>
  <c r="BI143" i="18"/>
  <c r="BH143" i="18"/>
  <c r="BG143" i="18"/>
  <c r="BE143" i="18"/>
  <c r="T143" i="18"/>
  <c r="R143" i="18"/>
  <c r="P143" i="18"/>
  <c r="BI142" i="18"/>
  <c r="BH142" i="18"/>
  <c r="BG142" i="18"/>
  <c r="BE142" i="18"/>
  <c r="T142" i="18"/>
  <c r="R142" i="18"/>
  <c r="P142" i="18"/>
  <c r="BI141" i="18"/>
  <c r="BH141" i="18"/>
  <c r="BG141" i="18"/>
  <c r="BE141" i="18"/>
  <c r="T141" i="18"/>
  <c r="R141" i="18"/>
  <c r="P141" i="18"/>
  <c r="BI140" i="18"/>
  <c r="BH140" i="18"/>
  <c r="BG140" i="18"/>
  <c r="BE140" i="18"/>
  <c r="T140" i="18"/>
  <c r="R140" i="18"/>
  <c r="P140" i="18"/>
  <c r="BI139" i="18"/>
  <c r="BH139" i="18"/>
  <c r="BG139" i="18"/>
  <c r="BE139" i="18"/>
  <c r="T139" i="18"/>
  <c r="R139" i="18"/>
  <c r="P139" i="18"/>
  <c r="BI138" i="18"/>
  <c r="BH138" i="18"/>
  <c r="BG138" i="18"/>
  <c r="BE138" i="18"/>
  <c r="T138" i="18"/>
  <c r="R138" i="18"/>
  <c r="P138" i="18"/>
  <c r="J131" i="18"/>
  <c r="J130" i="18"/>
  <c r="F130" i="18"/>
  <c r="F128" i="18"/>
  <c r="E126" i="18"/>
  <c r="J96" i="18"/>
  <c r="J95" i="18"/>
  <c r="F95" i="18"/>
  <c r="F93" i="18"/>
  <c r="E91" i="18"/>
  <c r="J22" i="18"/>
  <c r="E22" i="18"/>
  <c r="F96" i="18"/>
  <c r="J21" i="18"/>
  <c r="J16" i="18"/>
  <c r="J93" i="18"/>
  <c r="E7" i="18"/>
  <c r="E120" i="18"/>
  <c r="J41" i="17"/>
  <c r="J40" i="17"/>
  <c r="AY117" i="1"/>
  <c r="J39" i="17"/>
  <c r="AX117" i="1"/>
  <c r="BI196" i="17"/>
  <c r="BH196" i="17"/>
  <c r="BG196" i="17"/>
  <c r="BE196" i="17"/>
  <c r="T196" i="17"/>
  <c r="T195" i="17"/>
  <c r="R196" i="17"/>
  <c r="R195" i="17"/>
  <c r="P196" i="17"/>
  <c r="P195" i="17"/>
  <c r="BI194" i="17"/>
  <c r="BH194" i="17"/>
  <c r="BG194" i="17"/>
  <c r="BE194" i="17"/>
  <c r="T194" i="17"/>
  <c r="R194" i="17"/>
  <c r="P194" i="17"/>
  <c r="BI193" i="17"/>
  <c r="BH193" i="17"/>
  <c r="BG193" i="17"/>
  <c r="BE193" i="17"/>
  <c r="T193" i="17"/>
  <c r="R193" i="17"/>
  <c r="P193" i="17"/>
  <c r="BI192" i="17"/>
  <c r="BH192" i="17"/>
  <c r="BG192" i="17"/>
  <c r="BE192" i="17"/>
  <c r="T192" i="17"/>
  <c r="R192" i="17"/>
  <c r="P192" i="17"/>
  <c r="BI191" i="17"/>
  <c r="BH191" i="17"/>
  <c r="BG191" i="17"/>
  <c r="BE191" i="17"/>
  <c r="T191" i="17"/>
  <c r="R191" i="17"/>
  <c r="P191" i="17"/>
  <c r="BI190" i="17"/>
  <c r="BH190" i="17"/>
  <c r="BG190" i="17"/>
  <c r="BE190" i="17"/>
  <c r="T190" i="17"/>
  <c r="R190" i="17"/>
  <c r="P190" i="17"/>
  <c r="BI189" i="17"/>
  <c r="BH189" i="17"/>
  <c r="BG189" i="17"/>
  <c r="BE189" i="17"/>
  <c r="T189" i="17"/>
  <c r="R189" i="17"/>
  <c r="P189" i="17"/>
  <c r="BI188" i="17"/>
  <c r="BH188" i="17"/>
  <c r="BG188" i="17"/>
  <c r="BE188" i="17"/>
  <c r="T188" i="17"/>
  <c r="R188" i="17"/>
  <c r="P188" i="17"/>
  <c r="BI186" i="17"/>
  <c r="BH186" i="17"/>
  <c r="BG186" i="17"/>
  <c r="BE186" i="17"/>
  <c r="T186" i="17"/>
  <c r="R186" i="17"/>
  <c r="P186" i="17"/>
  <c r="BI185" i="17"/>
  <c r="BH185" i="17"/>
  <c r="BG185" i="17"/>
  <c r="BE185" i="17"/>
  <c r="T185" i="17"/>
  <c r="R185" i="17"/>
  <c r="P185" i="17"/>
  <c r="BI183" i="17"/>
  <c r="BH183" i="17"/>
  <c r="BG183" i="17"/>
  <c r="BE183" i="17"/>
  <c r="T183" i="17"/>
  <c r="R183" i="17"/>
  <c r="P183" i="17"/>
  <c r="BI182" i="17"/>
  <c r="BH182" i="17"/>
  <c r="BG182" i="17"/>
  <c r="BE182" i="17"/>
  <c r="T182" i="17"/>
  <c r="R182" i="17"/>
  <c r="P182" i="17"/>
  <c r="BI181" i="17"/>
  <c r="BH181" i="17"/>
  <c r="BG181" i="17"/>
  <c r="BE181" i="17"/>
  <c r="T181" i="17"/>
  <c r="R181" i="17"/>
  <c r="P181" i="17"/>
  <c r="BI180" i="17"/>
  <c r="BH180" i="17"/>
  <c r="BG180" i="17"/>
  <c r="BE180" i="17"/>
  <c r="T180" i="17"/>
  <c r="R180" i="17"/>
  <c r="P180" i="17"/>
  <c r="BI179" i="17"/>
  <c r="BH179" i="17"/>
  <c r="BG179" i="17"/>
  <c r="BE179" i="17"/>
  <c r="T179" i="17"/>
  <c r="R179" i="17"/>
  <c r="P179" i="17"/>
  <c r="BI178" i="17"/>
  <c r="BH178" i="17"/>
  <c r="BG178" i="17"/>
  <c r="BE178" i="17"/>
  <c r="T178" i="17"/>
  <c r="R178" i="17"/>
  <c r="P178" i="17"/>
  <c r="BI177" i="17"/>
  <c r="BH177" i="17"/>
  <c r="BG177" i="17"/>
  <c r="BE177" i="17"/>
  <c r="T177" i="17"/>
  <c r="R177" i="17"/>
  <c r="P177" i="17"/>
  <c r="BI176" i="17"/>
  <c r="BH176" i="17"/>
  <c r="BG176" i="17"/>
  <c r="BE176" i="17"/>
  <c r="T176" i="17"/>
  <c r="R176" i="17"/>
  <c r="P176" i="17"/>
  <c r="BI174" i="17"/>
  <c r="BH174" i="17"/>
  <c r="BG174" i="17"/>
  <c r="BE174" i="17"/>
  <c r="T174" i="17"/>
  <c r="R174" i="17"/>
  <c r="P174" i="17"/>
  <c r="BI173" i="17"/>
  <c r="BH173" i="17"/>
  <c r="BG173" i="17"/>
  <c r="BE173" i="17"/>
  <c r="T173" i="17"/>
  <c r="R173" i="17"/>
  <c r="P173" i="17"/>
  <c r="BI172" i="17"/>
  <c r="BH172" i="17"/>
  <c r="BG172" i="17"/>
  <c r="BE172" i="17"/>
  <c r="T172" i="17"/>
  <c r="R172" i="17"/>
  <c r="P172" i="17"/>
  <c r="BI171" i="17"/>
  <c r="BH171" i="17"/>
  <c r="BG171" i="17"/>
  <c r="BE171" i="17"/>
  <c r="T171" i="17"/>
  <c r="R171" i="17"/>
  <c r="P171" i="17"/>
  <c r="BI170" i="17"/>
  <c r="BH170" i="17"/>
  <c r="BG170" i="17"/>
  <c r="BE170" i="17"/>
  <c r="T170" i="17"/>
  <c r="R170" i="17"/>
  <c r="P170" i="17"/>
  <c r="BI168" i="17"/>
  <c r="BH168" i="17"/>
  <c r="BG168" i="17"/>
  <c r="BE168" i="17"/>
  <c r="T168" i="17"/>
  <c r="R168" i="17"/>
  <c r="P168" i="17"/>
  <c r="BI167" i="17"/>
  <c r="BH167" i="17"/>
  <c r="BG167" i="17"/>
  <c r="BE167" i="17"/>
  <c r="T167" i="17"/>
  <c r="R167" i="17"/>
  <c r="P167" i="17"/>
  <c r="BI166" i="17"/>
  <c r="BH166" i="17"/>
  <c r="BG166" i="17"/>
  <c r="BE166" i="17"/>
  <c r="T166" i="17"/>
  <c r="R166" i="17"/>
  <c r="P166" i="17"/>
  <c r="BI165" i="17"/>
  <c r="BH165" i="17"/>
  <c r="BG165" i="17"/>
  <c r="BE165" i="17"/>
  <c r="T165" i="17"/>
  <c r="R165" i="17"/>
  <c r="P165" i="17"/>
  <c r="BI164" i="17"/>
  <c r="BH164" i="17"/>
  <c r="BG164" i="17"/>
  <c r="BE164" i="17"/>
  <c r="T164" i="17"/>
  <c r="R164" i="17"/>
  <c r="P164" i="17"/>
  <c r="BI163" i="17"/>
  <c r="BH163" i="17"/>
  <c r="BG163" i="17"/>
  <c r="BE163" i="17"/>
  <c r="T163" i="17"/>
  <c r="R163" i="17"/>
  <c r="P163" i="17"/>
  <c r="BI162" i="17"/>
  <c r="BH162" i="17"/>
  <c r="BG162" i="17"/>
  <c r="BE162" i="17"/>
  <c r="T162" i="17"/>
  <c r="R162" i="17"/>
  <c r="P162" i="17"/>
  <c r="BI161" i="17"/>
  <c r="BH161" i="17"/>
  <c r="BG161" i="17"/>
  <c r="BE161" i="17"/>
  <c r="T161" i="17"/>
  <c r="R161" i="17"/>
  <c r="P161" i="17"/>
  <c r="BI160" i="17"/>
  <c r="BH160" i="17"/>
  <c r="BG160" i="17"/>
  <c r="BE160" i="17"/>
  <c r="T160" i="17"/>
  <c r="R160" i="17"/>
  <c r="P160" i="17"/>
  <c r="BI159" i="17"/>
  <c r="BH159" i="17"/>
  <c r="BG159" i="17"/>
  <c r="BE159" i="17"/>
  <c r="T159" i="17"/>
  <c r="R159" i="17"/>
  <c r="P159" i="17"/>
  <c r="BI158" i="17"/>
  <c r="BH158" i="17"/>
  <c r="BG158" i="17"/>
  <c r="BE158" i="17"/>
  <c r="T158" i="17"/>
  <c r="R158" i="17"/>
  <c r="P158" i="17"/>
  <c r="BI157" i="17"/>
  <c r="BH157" i="17"/>
  <c r="BG157" i="17"/>
  <c r="BE157" i="17"/>
  <c r="T157" i="17"/>
  <c r="R157" i="17"/>
  <c r="P157" i="17"/>
  <c r="BI156" i="17"/>
  <c r="BH156" i="17"/>
  <c r="BG156" i="17"/>
  <c r="BE156" i="17"/>
  <c r="T156" i="17"/>
  <c r="R156" i="17"/>
  <c r="P156" i="17"/>
  <c r="BI155" i="17"/>
  <c r="BH155" i="17"/>
  <c r="BG155" i="17"/>
  <c r="BE155" i="17"/>
  <c r="T155" i="17"/>
  <c r="R155" i="17"/>
  <c r="P155" i="17"/>
  <c r="BI153" i="17"/>
  <c r="BH153" i="17"/>
  <c r="BG153" i="17"/>
  <c r="BE153" i="17"/>
  <c r="T153" i="17"/>
  <c r="R153" i="17"/>
  <c r="P153" i="17"/>
  <c r="BI152" i="17"/>
  <c r="BH152" i="17"/>
  <c r="BG152" i="17"/>
  <c r="BE152" i="17"/>
  <c r="T152" i="17"/>
  <c r="R152" i="17"/>
  <c r="P152" i="17"/>
  <c r="BI151" i="17"/>
  <c r="BH151" i="17"/>
  <c r="BG151" i="17"/>
  <c r="BE151" i="17"/>
  <c r="T151" i="17"/>
  <c r="R151" i="17"/>
  <c r="P151" i="17"/>
  <c r="BI149" i="17"/>
  <c r="BH149" i="17"/>
  <c r="BG149" i="17"/>
  <c r="BE149" i="17"/>
  <c r="T149" i="17"/>
  <c r="R149" i="17"/>
  <c r="P149" i="17"/>
  <c r="BI148" i="17"/>
  <c r="BH148" i="17"/>
  <c r="BG148" i="17"/>
  <c r="BE148" i="17"/>
  <c r="T148" i="17"/>
  <c r="R148" i="17"/>
  <c r="P148" i="17"/>
  <c r="BI147" i="17"/>
  <c r="BH147" i="17"/>
  <c r="BG147" i="17"/>
  <c r="BE147" i="17"/>
  <c r="T147" i="17"/>
  <c r="R147" i="17"/>
  <c r="P147" i="17"/>
  <c r="BI146" i="17"/>
  <c r="BH146" i="17"/>
  <c r="BG146" i="17"/>
  <c r="BE146" i="17"/>
  <c r="T146" i="17"/>
  <c r="R146" i="17"/>
  <c r="P146" i="17"/>
  <c r="BI145" i="17"/>
  <c r="BH145" i="17"/>
  <c r="BG145" i="17"/>
  <c r="BE145" i="17"/>
  <c r="T145" i="17"/>
  <c r="R145" i="17"/>
  <c r="P145" i="17"/>
  <c r="BI144" i="17"/>
  <c r="BH144" i="17"/>
  <c r="BG144" i="17"/>
  <c r="BE144" i="17"/>
  <c r="T144" i="17"/>
  <c r="R144" i="17"/>
  <c r="P144" i="17"/>
  <c r="BI143" i="17"/>
  <c r="BH143" i="17"/>
  <c r="BG143" i="17"/>
  <c r="BE143" i="17"/>
  <c r="T143" i="17"/>
  <c r="R143" i="17"/>
  <c r="P143" i="17"/>
  <c r="BI142" i="17"/>
  <c r="BH142" i="17"/>
  <c r="BG142" i="17"/>
  <c r="BE142" i="17"/>
  <c r="T142" i="17"/>
  <c r="R142" i="17"/>
  <c r="P142" i="17"/>
  <c r="BI141" i="17"/>
  <c r="BH141" i="17"/>
  <c r="BG141" i="17"/>
  <c r="BE141" i="17"/>
  <c r="T141" i="17"/>
  <c r="R141" i="17"/>
  <c r="P141" i="17"/>
  <c r="BI140" i="17"/>
  <c r="BH140" i="17"/>
  <c r="BG140" i="17"/>
  <c r="BE140" i="17"/>
  <c r="T140" i="17"/>
  <c r="R140" i="17"/>
  <c r="P140" i="17"/>
  <c r="BI139" i="17"/>
  <c r="BH139" i="17"/>
  <c r="BG139" i="17"/>
  <c r="BE139" i="17"/>
  <c r="T139" i="17"/>
  <c r="R139" i="17"/>
  <c r="P139" i="17"/>
  <c r="BI138" i="17"/>
  <c r="BH138" i="17"/>
  <c r="BG138" i="17"/>
  <c r="BE138" i="17"/>
  <c r="T138" i="17"/>
  <c r="R138" i="17"/>
  <c r="P138" i="17"/>
  <c r="J131" i="17"/>
  <c r="J130" i="17"/>
  <c r="F130" i="17"/>
  <c r="F128" i="17"/>
  <c r="E126" i="17"/>
  <c r="J96" i="17"/>
  <c r="J95" i="17"/>
  <c r="F95" i="17"/>
  <c r="F93" i="17"/>
  <c r="E91" i="17"/>
  <c r="J22" i="17"/>
  <c r="E22" i="17"/>
  <c r="F131" i="17"/>
  <c r="J21" i="17"/>
  <c r="J16" i="17"/>
  <c r="J128" i="17"/>
  <c r="E7" i="17"/>
  <c r="E85" i="17"/>
  <c r="J41" i="16"/>
  <c r="J40" i="16"/>
  <c r="AY116" i="1"/>
  <c r="J39" i="16"/>
  <c r="AX116" i="1"/>
  <c r="BI298" i="16"/>
  <c r="BH298" i="16"/>
  <c r="BG298" i="16"/>
  <c r="BE298" i="16"/>
  <c r="T298" i="16"/>
  <c r="T297" i="16"/>
  <c r="R298" i="16"/>
  <c r="R297" i="16"/>
  <c r="P298" i="16"/>
  <c r="P297" i="16"/>
  <c r="BI296" i="16"/>
  <c r="BH296" i="16"/>
  <c r="BG296" i="16"/>
  <c r="BE296" i="16"/>
  <c r="T296" i="16"/>
  <c r="R296" i="16"/>
  <c r="P296" i="16"/>
  <c r="BI295" i="16"/>
  <c r="BH295" i="16"/>
  <c r="BG295" i="16"/>
  <c r="BE295" i="16"/>
  <c r="T295" i="16"/>
  <c r="R295" i="16"/>
  <c r="P295" i="16"/>
  <c r="BI294" i="16"/>
  <c r="BH294" i="16"/>
  <c r="BG294" i="16"/>
  <c r="BE294" i="16"/>
  <c r="T294" i="16"/>
  <c r="R294" i="16"/>
  <c r="P294" i="16"/>
  <c r="BI293" i="16"/>
  <c r="BH293" i="16"/>
  <c r="BG293" i="16"/>
  <c r="BE293" i="16"/>
  <c r="T293" i="16"/>
  <c r="R293" i="16"/>
  <c r="P293" i="16"/>
  <c r="BI292" i="16"/>
  <c r="BH292" i="16"/>
  <c r="BG292" i="16"/>
  <c r="BE292" i="16"/>
  <c r="T292" i="16"/>
  <c r="R292" i="16"/>
  <c r="P292" i="16"/>
  <c r="BI291" i="16"/>
  <c r="BH291" i="16"/>
  <c r="BG291" i="16"/>
  <c r="BE291" i="16"/>
  <c r="T291" i="16"/>
  <c r="R291" i="16"/>
  <c r="P291" i="16"/>
  <c r="BI290" i="16"/>
  <c r="BH290" i="16"/>
  <c r="BG290" i="16"/>
  <c r="BE290" i="16"/>
  <c r="T290" i="16"/>
  <c r="R290" i="16"/>
  <c r="P290" i="16"/>
  <c r="BI289" i="16"/>
  <c r="BH289" i="16"/>
  <c r="BG289" i="16"/>
  <c r="BE289" i="16"/>
  <c r="T289" i="16"/>
  <c r="R289" i="16"/>
  <c r="P289" i="16"/>
  <c r="BI288" i="16"/>
  <c r="BH288" i="16"/>
  <c r="BG288" i="16"/>
  <c r="BE288" i="16"/>
  <c r="T288" i="16"/>
  <c r="R288" i="16"/>
  <c r="P288" i="16"/>
  <c r="BI287" i="16"/>
  <c r="BH287" i="16"/>
  <c r="BG287" i="16"/>
  <c r="BE287" i="16"/>
  <c r="T287" i="16"/>
  <c r="R287" i="16"/>
  <c r="P287" i="16"/>
  <c r="BI286" i="16"/>
  <c r="BH286" i="16"/>
  <c r="BG286" i="16"/>
  <c r="BE286" i="16"/>
  <c r="T286" i="16"/>
  <c r="R286" i="16"/>
  <c r="P286" i="16"/>
  <c r="BI285" i="16"/>
  <c r="BH285" i="16"/>
  <c r="BG285" i="16"/>
  <c r="BE285" i="16"/>
  <c r="T285" i="16"/>
  <c r="R285" i="16"/>
  <c r="P285" i="16"/>
  <c r="BI284" i="16"/>
  <c r="BH284" i="16"/>
  <c r="BG284" i="16"/>
  <c r="BE284" i="16"/>
  <c r="T284" i="16"/>
  <c r="R284" i="16"/>
  <c r="P284" i="16"/>
  <c r="BI283" i="16"/>
  <c r="BH283" i="16"/>
  <c r="BG283" i="16"/>
  <c r="BE283" i="16"/>
  <c r="T283" i="16"/>
  <c r="R283" i="16"/>
  <c r="P283" i="16"/>
  <c r="BI281" i="16"/>
  <c r="BH281" i="16"/>
  <c r="BG281" i="16"/>
  <c r="BE281" i="16"/>
  <c r="T281" i="16"/>
  <c r="R281" i="16"/>
  <c r="P281" i="16"/>
  <c r="BI280" i="16"/>
  <c r="BH280" i="16"/>
  <c r="BG280" i="16"/>
  <c r="BE280" i="16"/>
  <c r="T280" i="16"/>
  <c r="R280" i="16"/>
  <c r="P280" i="16"/>
  <c r="BI278" i="16"/>
  <c r="BH278" i="16"/>
  <c r="BG278" i="16"/>
  <c r="BE278" i="16"/>
  <c r="T278" i="16"/>
  <c r="R278" i="16"/>
  <c r="P278" i="16"/>
  <c r="BI277" i="16"/>
  <c r="BH277" i="16"/>
  <c r="BG277" i="16"/>
  <c r="BE277" i="16"/>
  <c r="T277" i="16"/>
  <c r="R277" i="16"/>
  <c r="P277" i="16"/>
  <c r="BI276" i="16"/>
  <c r="BH276" i="16"/>
  <c r="BG276" i="16"/>
  <c r="BE276" i="16"/>
  <c r="T276" i="16"/>
  <c r="R276" i="16"/>
  <c r="P276" i="16"/>
  <c r="BI275" i="16"/>
  <c r="BH275" i="16"/>
  <c r="BG275" i="16"/>
  <c r="BE275" i="16"/>
  <c r="T275" i="16"/>
  <c r="R275" i="16"/>
  <c r="P275" i="16"/>
  <c r="BI274" i="16"/>
  <c r="BH274" i="16"/>
  <c r="BG274" i="16"/>
  <c r="BE274" i="16"/>
  <c r="T274" i="16"/>
  <c r="R274" i="16"/>
  <c r="P274" i="16"/>
  <c r="BI273" i="16"/>
  <c r="BH273" i="16"/>
  <c r="BG273" i="16"/>
  <c r="BE273" i="16"/>
  <c r="T273" i="16"/>
  <c r="R273" i="16"/>
  <c r="P273" i="16"/>
  <c r="BI272" i="16"/>
  <c r="BH272" i="16"/>
  <c r="BG272" i="16"/>
  <c r="BE272" i="16"/>
  <c r="T272" i="16"/>
  <c r="R272" i="16"/>
  <c r="P272" i="16"/>
  <c r="BI271" i="16"/>
  <c r="BH271" i="16"/>
  <c r="BG271" i="16"/>
  <c r="BE271" i="16"/>
  <c r="T271" i="16"/>
  <c r="R271" i="16"/>
  <c r="P271" i="16"/>
  <c r="BI270" i="16"/>
  <c r="BH270" i="16"/>
  <c r="BG270" i="16"/>
  <c r="BE270" i="16"/>
  <c r="T270" i="16"/>
  <c r="R270" i="16"/>
  <c r="P270" i="16"/>
  <c r="BI269" i="16"/>
  <c r="BH269" i="16"/>
  <c r="BG269" i="16"/>
  <c r="BE269" i="16"/>
  <c r="T269" i="16"/>
  <c r="R269" i="16"/>
  <c r="P269" i="16"/>
  <c r="BI268" i="16"/>
  <c r="BH268" i="16"/>
  <c r="BG268" i="16"/>
  <c r="BE268" i="16"/>
  <c r="T268" i="16"/>
  <c r="R268" i="16"/>
  <c r="P268" i="16"/>
  <c r="BI267" i="16"/>
  <c r="BH267" i="16"/>
  <c r="BG267" i="16"/>
  <c r="BE267" i="16"/>
  <c r="T267" i="16"/>
  <c r="R267" i="16"/>
  <c r="P267" i="16"/>
  <c r="BI266" i="16"/>
  <c r="BH266" i="16"/>
  <c r="BG266" i="16"/>
  <c r="BE266" i="16"/>
  <c r="T266" i="16"/>
  <c r="R266" i="16"/>
  <c r="P266" i="16"/>
  <c r="BI264" i="16"/>
  <c r="BH264" i="16"/>
  <c r="BG264" i="16"/>
  <c r="BE264" i="16"/>
  <c r="T264" i="16"/>
  <c r="R264" i="16"/>
  <c r="P264" i="16"/>
  <c r="BI263" i="16"/>
  <c r="BH263" i="16"/>
  <c r="BG263" i="16"/>
  <c r="BE263" i="16"/>
  <c r="T263" i="16"/>
  <c r="R263" i="16"/>
  <c r="P263" i="16"/>
  <c r="BI262" i="16"/>
  <c r="BH262" i="16"/>
  <c r="BG262" i="16"/>
  <c r="BE262" i="16"/>
  <c r="T262" i="16"/>
  <c r="R262" i="16"/>
  <c r="P262" i="16"/>
  <c r="BI261" i="16"/>
  <c r="BH261" i="16"/>
  <c r="BG261" i="16"/>
  <c r="BE261" i="16"/>
  <c r="T261" i="16"/>
  <c r="R261" i="16"/>
  <c r="P261" i="16"/>
  <c r="BI260" i="16"/>
  <c r="BH260" i="16"/>
  <c r="BG260" i="16"/>
  <c r="BE260" i="16"/>
  <c r="T260" i="16"/>
  <c r="R260" i="16"/>
  <c r="P260" i="16"/>
  <c r="BI258" i="16"/>
  <c r="BH258" i="16"/>
  <c r="BG258" i="16"/>
  <c r="BE258" i="16"/>
  <c r="T258" i="16"/>
  <c r="R258" i="16"/>
  <c r="P258" i="16"/>
  <c r="BI257" i="16"/>
  <c r="BH257" i="16"/>
  <c r="BG257" i="16"/>
  <c r="BE257" i="16"/>
  <c r="T257" i="16"/>
  <c r="R257" i="16"/>
  <c r="P257" i="16"/>
  <c r="BI256" i="16"/>
  <c r="BH256" i="16"/>
  <c r="BG256" i="16"/>
  <c r="BE256" i="16"/>
  <c r="T256" i="16"/>
  <c r="R256" i="16"/>
  <c r="P256" i="16"/>
  <c r="BI255" i="16"/>
  <c r="BH255" i="16"/>
  <c r="BG255" i="16"/>
  <c r="BE255" i="16"/>
  <c r="T255" i="16"/>
  <c r="R255" i="16"/>
  <c r="P255" i="16"/>
  <c r="BI254" i="16"/>
  <c r="BH254" i="16"/>
  <c r="BG254" i="16"/>
  <c r="BE254" i="16"/>
  <c r="T254" i="16"/>
  <c r="R254" i="16"/>
  <c r="P254" i="16"/>
  <c r="BI252" i="16"/>
  <c r="BH252" i="16"/>
  <c r="BG252" i="16"/>
  <c r="BE252" i="16"/>
  <c r="T252" i="16"/>
  <c r="R252" i="16"/>
  <c r="P252" i="16"/>
  <c r="BI251" i="16"/>
  <c r="BH251" i="16"/>
  <c r="BG251" i="16"/>
  <c r="BE251" i="16"/>
  <c r="T251" i="16"/>
  <c r="R251" i="16"/>
  <c r="P251" i="16"/>
  <c r="BI250" i="16"/>
  <c r="BH250" i="16"/>
  <c r="BG250" i="16"/>
  <c r="BE250" i="16"/>
  <c r="T250" i="16"/>
  <c r="R250" i="16"/>
  <c r="P250" i="16"/>
  <c r="BI249" i="16"/>
  <c r="BH249" i="16"/>
  <c r="BG249" i="16"/>
  <c r="BE249" i="16"/>
  <c r="T249" i="16"/>
  <c r="R249" i="16"/>
  <c r="P249" i="16"/>
  <c r="BI248" i="16"/>
  <c r="BH248" i="16"/>
  <c r="BG248" i="16"/>
  <c r="BE248" i="16"/>
  <c r="T248" i="16"/>
  <c r="R248" i="16"/>
  <c r="P248" i="16"/>
  <c r="BI247" i="16"/>
  <c r="BH247" i="16"/>
  <c r="BG247" i="16"/>
  <c r="BE247" i="16"/>
  <c r="T247" i="16"/>
  <c r="R247" i="16"/>
  <c r="P247" i="16"/>
  <c r="BI246" i="16"/>
  <c r="BH246" i="16"/>
  <c r="BG246" i="16"/>
  <c r="BE246" i="16"/>
  <c r="T246" i="16"/>
  <c r="R246" i="16"/>
  <c r="P246" i="16"/>
  <c r="BI245" i="16"/>
  <c r="BH245" i="16"/>
  <c r="BG245" i="16"/>
  <c r="BE245" i="16"/>
  <c r="T245" i="16"/>
  <c r="R245" i="16"/>
  <c r="P245" i="16"/>
  <c r="BI244" i="16"/>
  <c r="BH244" i="16"/>
  <c r="BG244" i="16"/>
  <c r="BE244" i="16"/>
  <c r="T244" i="16"/>
  <c r="R244" i="16"/>
  <c r="P244" i="16"/>
  <c r="BI243" i="16"/>
  <c r="BH243" i="16"/>
  <c r="BG243" i="16"/>
  <c r="BE243" i="16"/>
  <c r="T243" i="16"/>
  <c r="R243" i="16"/>
  <c r="P243" i="16"/>
  <c r="BI242" i="16"/>
  <c r="BH242" i="16"/>
  <c r="BG242" i="16"/>
  <c r="BE242" i="16"/>
  <c r="T242" i="16"/>
  <c r="R242" i="16"/>
  <c r="P242" i="16"/>
  <c r="BI241" i="16"/>
  <c r="BH241" i="16"/>
  <c r="BG241" i="16"/>
  <c r="BE241" i="16"/>
  <c r="T241" i="16"/>
  <c r="R241" i="16"/>
  <c r="P241" i="16"/>
  <c r="BI240" i="16"/>
  <c r="BH240" i="16"/>
  <c r="BG240" i="16"/>
  <c r="BE240" i="16"/>
  <c r="T240" i="16"/>
  <c r="R240" i="16"/>
  <c r="P240" i="16"/>
  <c r="BI239" i="16"/>
  <c r="BH239" i="16"/>
  <c r="BG239" i="16"/>
  <c r="BE239" i="16"/>
  <c r="T239" i="16"/>
  <c r="R239" i="16"/>
  <c r="P239" i="16"/>
  <c r="BI238" i="16"/>
  <c r="BH238" i="16"/>
  <c r="BG238" i="16"/>
  <c r="BE238" i="16"/>
  <c r="T238" i="16"/>
  <c r="R238" i="16"/>
  <c r="P238" i="16"/>
  <c r="BI237" i="16"/>
  <c r="BH237" i="16"/>
  <c r="BG237" i="16"/>
  <c r="BE237" i="16"/>
  <c r="T237" i="16"/>
  <c r="R237" i="16"/>
  <c r="P237" i="16"/>
  <c r="BI236" i="16"/>
  <c r="BH236" i="16"/>
  <c r="BG236" i="16"/>
  <c r="BE236" i="16"/>
  <c r="T236" i="16"/>
  <c r="R236" i="16"/>
  <c r="P236" i="16"/>
  <c r="BI235" i="16"/>
  <c r="BH235" i="16"/>
  <c r="BG235" i="16"/>
  <c r="BE235" i="16"/>
  <c r="T235" i="16"/>
  <c r="R235" i="16"/>
  <c r="P235" i="16"/>
  <c r="BI234" i="16"/>
  <c r="BH234" i="16"/>
  <c r="BG234" i="16"/>
  <c r="BE234" i="16"/>
  <c r="T234" i="16"/>
  <c r="R234" i="16"/>
  <c r="P234" i="16"/>
  <c r="BI233" i="16"/>
  <c r="BH233" i="16"/>
  <c r="BG233" i="16"/>
  <c r="BE233" i="16"/>
  <c r="T233" i="16"/>
  <c r="R233" i="16"/>
  <c r="P233" i="16"/>
  <c r="BI232" i="16"/>
  <c r="BH232" i="16"/>
  <c r="BG232" i="16"/>
  <c r="BE232" i="16"/>
  <c r="T232" i="16"/>
  <c r="R232" i="16"/>
  <c r="P232" i="16"/>
  <c r="BI231" i="16"/>
  <c r="BH231" i="16"/>
  <c r="BG231" i="16"/>
  <c r="BE231" i="16"/>
  <c r="T231" i="16"/>
  <c r="R231" i="16"/>
  <c r="P231" i="16"/>
  <c r="BI230" i="16"/>
  <c r="BH230" i="16"/>
  <c r="BG230" i="16"/>
  <c r="BE230" i="16"/>
  <c r="T230" i="16"/>
  <c r="R230" i="16"/>
  <c r="P230" i="16"/>
  <c r="BI229" i="16"/>
  <c r="BH229" i="16"/>
  <c r="BG229" i="16"/>
  <c r="BE229" i="16"/>
  <c r="T229" i="16"/>
  <c r="R229" i="16"/>
  <c r="P229" i="16"/>
  <c r="BI228" i="16"/>
  <c r="BH228" i="16"/>
  <c r="BG228" i="16"/>
  <c r="BE228" i="16"/>
  <c r="T228" i="16"/>
  <c r="R228" i="16"/>
  <c r="P228" i="16"/>
  <c r="BI227" i="16"/>
  <c r="BH227" i="16"/>
  <c r="BG227" i="16"/>
  <c r="BE227" i="16"/>
  <c r="T227" i="16"/>
  <c r="R227" i="16"/>
  <c r="P227" i="16"/>
  <c r="BI226" i="16"/>
  <c r="BH226" i="16"/>
  <c r="BG226" i="16"/>
  <c r="BE226" i="16"/>
  <c r="T226" i="16"/>
  <c r="R226" i="16"/>
  <c r="P226" i="16"/>
  <c r="BI225" i="16"/>
  <c r="BH225" i="16"/>
  <c r="BG225" i="16"/>
  <c r="BE225" i="16"/>
  <c r="T225" i="16"/>
  <c r="R225" i="16"/>
  <c r="P225" i="16"/>
  <c r="BI224" i="16"/>
  <c r="BH224" i="16"/>
  <c r="BG224" i="16"/>
  <c r="BE224" i="16"/>
  <c r="T224" i="16"/>
  <c r="R224" i="16"/>
  <c r="P224" i="16"/>
  <c r="BI223" i="16"/>
  <c r="BH223" i="16"/>
  <c r="BG223" i="16"/>
  <c r="BE223" i="16"/>
  <c r="T223" i="16"/>
  <c r="R223" i="16"/>
  <c r="P223" i="16"/>
  <c r="BI222" i="16"/>
  <c r="BH222" i="16"/>
  <c r="BG222" i="16"/>
  <c r="BE222" i="16"/>
  <c r="T222" i="16"/>
  <c r="R222" i="16"/>
  <c r="P222" i="16"/>
  <c r="BI221" i="16"/>
  <c r="BH221" i="16"/>
  <c r="BG221" i="16"/>
  <c r="BE221" i="16"/>
  <c r="T221" i="16"/>
  <c r="R221" i="16"/>
  <c r="P221" i="16"/>
  <c r="BI220" i="16"/>
  <c r="BH220" i="16"/>
  <c r="BG220" i="16"/>
  <c r="BE220" i="16"/>
  <c r="T220" i="16"/>
  <c r="R220" i="16"/>
  <c r="P220" i="16"/>
  <c r="BI219" i="16"/>
  <c r="BH219" i="16"/>
  <c r="BG219" i="16"/>
  <c r="BE219" i="16"/>
  <c r="T219" i="16"/>
  <c r="R219" i="16"/>
  <c r="P219" i="16"/>
  <c r="BI218" i="16"/>
  <c r="BH218" i="16"/>
  <c r="BG218" i="16"/>
  <c r="BE218" i="16"/>
  <c r="T218" i="16"/>
  <c r="R218" i="16"/>
  <c r="P218" i="16"/>
  <c r="BI217" i="16"/>
  <c r="BH217" i="16"/>
  <c r="BG217" i="16"/>
  <c r="BE217" i="16"/>
  <c r="T217" i="16"/>
  <c r="R217" i="16"/>
  <c r="P217" i="16"/>
  <c r="BI216" i="16"/>
  <c r="BH216" i="16"/>
  <c r="BG216" i="16"/>
  <c r="BE216" i="16"/>
  <c r="T216" i="16"/>
  <c r="R216" i="16"/>
  <c r="P216" i="16"/>
  <c r="BI215" i="16"/>
  <c r="BH215" i="16"/>
  <c r="BG215" i="16"/>
  <c r="BE215" i="16"/>
  <c r="T215" i="16"/>
  <c r="R215" i="16"/>
  <c r="P215" i="16"/>
  <c r="BI214" i="16"/>
  <c r="BH214" i="16"/>
  <c r="BG214" i="16"/>
  <c r="BE214" i="16"/>
  <c r="T214" i="16"/>
  <c r="R214" i="16"/>
  <c r="P214" i="16"/>
  <c r="BI213" i="16"/>
  <c r="BH213" i="16"/>
  <c r="BG213" i="16"/>
  <c r="BE213" i="16"/>
  <c r="T213" i="16"/>
  <c r="R213" i="16"/>
  <c r="P213" i="16"/>
  <c r="BI212" i="16"/>
  <c r="BH212" i="16"/>
  <c r="BG212" i="16"/>
  <c r="BE212" i="16"/>
  <c r="T212" i="16"/>
  <c r="R212" i="16"/>
  <c r="P212" i="16"/>
  <c r="BI211" i="16"/>
  <c r="BH211" i="16"/>
  <c r="BG211" i="16"/>
  <c r="BE211" i="16"/>
  <c r="T211" i="16"/>
  <c r="R211" i="16"/>
  <c r="P211" i="16"/>
  <c r="BI210" i="16"/>
  <c r="BH210" i="16"/>
  <c r="BG210" i="16"/>
  <c r="BE210" i="16"/>
  <c r="T210" i="16"/>
  <c r="R210" i="16"/>
  <c r="P210" i="16"/>
  <c r="BI209" i="16"/>
  <c r="BH209" i="16"/>
  <c r="BG209" i="16"/>
  <c r="BE209" i="16"/>
  <c r="T209" i="16"/>
  <c r="R209" i="16"/>
  <c r="P209" i="16"/>
  <c r="BI208" i="16"/>
  <c r="BH208" i="16"/>
  <c r="BG208" i="16"/>
  <c r="BE208" i="16"/>
  <c r="T208" i="16"/>
  <c r="R208" i="16"/>
  <c r="P208" i="16"/>
  <c r="BI207" i="16"/>
  <c r="BH207" i="16"/>
  <c r="BG207" i="16"/>
  <c r="BE207" i="16"/>
  <c r="T207" i="16"/>
  <c r="R207" i="16"/>
  <c r="P207" i="16"/>
  <c r="BI206" i="16"/>
  <c r="BH206" i="16"/>
  <c r="BG206" i="16"/>
  <c r="BE206" i="16"/>
  <c r="T206" i="16"/>
  <c r="R206" i="16"/>
  <c r="P206" i="16"/>
  <c r="BI205" i="16"/>
  <c r="BH205" i="16"/>
  <c r="BG205" i="16"/>
  <c r="BE205" i="16"/>
  <c r="T205" i="16"/>
  <c r="R205" i="16"/>
  <c r="P205" i="16"/>
  <c r="BI204" i="16"/>
  <c r="BH204" i="16"/>
  <c r="BG204" i="16"/>
  <c r="BE204" i="16"/>
  <c r="T204" i="16"/>
  <c r="R204" i="16"/>
  <c r="P204" i="16"/>
  <c r="BI203" i="16"/>
  <c r="BH203" i="16"/>
  <c r="BG203" i="16"/>
  <c r="BE203" i="16"/>
  <c r="T203" i="16"/>
  <c r="R203" i="16"/>
  <c r="P203" i="16"/>
  <c r="BI202" i="16"/>
  <c r="BH202" i="16"/>
  <c r="BG202" i="16"/>
  <c r="BE202" i="16"/>
  <c r="T202" i="16"/>
  <c r="R202" i="16"/>
  <c r="P202" i="16"/>
  <c r="BI201" i="16"/>
  <c r="BH201" i="16"/>
  <c r="BG201" i="16"/>
  <c r="BE201" i="16"/>
  <c r="T201" i="16"/>
  <c r="R201" i="16"/>
  <c r="P201" i="16"/>
  <c r="BI200" i="16"/>
  <c r="BH200" i="16"/>
  <c r="BG200" i="16"/>
  <c r="BE200" i="16"/>
  <c r="T200" i="16"/>
  <c r="R200" i="16"/>
  <c r="P200" i="16"/>
  <c r="BI199" i="16"/>
  <c r="BH199" i="16"/>
  <c r="BG199" i="16"/>
  <c r="BE199" i="16"/>
  <c r="T199" i="16"/>
  <c r="R199" i="16"/>
  <c r="P199" i="16"/>
  <c r="BI198" i="16"/>
  <c r="BH198" i="16"/>
  <c r="BG198" i="16"/>
  <c r="BE198" i="16"/>
  <c r="T198" i="16"/>
  <c r="R198" i="16"/>
  <c r="P198" i="16"/>
  <c r="BI197" i="16"/>
  <c r="BH197" i="16"/>
  <c r="BG197" i="16"/>
  <c r="BE197" i="16"/>
  <c r="T197" i="16"/>
  <c r="R197" i="16"/>
  <c r="P197" i="16"/>
  <c r="BI196" i="16"/>
  <c r="BH196" i="16"/>
  <c r="BG196" i="16"/>
  <c r="BE196" i="16"/>
  <c r="T196" i="16"/>
  <c r="R196" i="16"/>
  <c r="P196" i="16"/>
  <c r="BI195" i="16"/>
  <c r="BH195" i="16"/>
  <c r="BG195" i="16"/>
  <c r="BE195" i="16"/>
  <c r="T195" i="16"/>
  <c r="R195" i="16"/>
  <c r="P195" i="16"/>
  <c r="BI194" i="16"/>
  <c r="BH194" i="16"/>
  <c r="BG194" i="16"/>
  <c r="BE194" i="16"/>
  <c r="T194" i="16"/>
  <c r="R194" i="16"/>
  <c r="P194" i="16"/>
  <c r="BI192" i="16"/>
  <c r="BH192" i="16"/>
  <c r="BG192" i="16"/>
  <c r="BE192" i="16"/>
  <c r="T192" i="16"/>
  <c r="R192" i="16"/>
  <c r="P192" i="16"/>
  <c r="BI191" i="16"/>
  <c r="BH191" i="16"/>
  <c r="BG191" i="16"/>
  <c r="BE191" i="16"/>
  <c r="T191" i="16"/>
  <c r="R191" i="16"/>
  <c r="P191" i="16"/>
  <c r="BI190" i="16"/>
  <c r="BH190" i="16"/>
  <c r="BG190" i="16"/>
  <c r="BE190" i="16"/>
  <c r="T190" i="16"/>
  <c r="R190" i="16"/>
  <c r="P190" i="16"/>
  <c r="BI188" i="16"/>
  <c r="BH188" i="16"/>
  <c r="BG188" i="16"/>
  <c r="BE188" i="16"/>
  <c r="T188" i="16"/>
  <c r="R188" i="16"/>
  <c r="P188" i="16"/>
  <c r="BI187" i="16"/>
  <c r="BH187" i="16"/>
  <c r="BG187" i="16"/>
  <c r="BE187" i="16"/>
  <c r="T187" i="16"/>
  <c r="R187" i="16"/>
  <c r="P187" i="16"/>
  <c r="BI186" i="16"/>
  <c r="BH186" i="16"/>
  <c r="BG186" i="16"/>
  <c r="BE186" i="16"/>
  <c r="T186" i="16"/>
  <c r="R186" i="16"/>
  <c r="P186" i="16"/>
  <c r="BI185" i="16"/>
  <c r="BH185" i="16"/>
  <c r="BG185" i="16"/>
  <c r="BE185" i="16"/>
  <c r="T185" i="16"/>
  <c r="R185" i="16"/>
  <c r="P185" i="16"/>
  <c r="BI184" i="16"/>
  <c r="BH184" i="16"/>
  <c r="BG184" i="16"/>
  <c r="BE184" i="16"/>
  <c r="T184" i="16"/>
  <c r="R184" i="16"/>
  <c r="P184" i="16"/>
  <c r="BI183" i="16"/>
  <c r="BH183" i="16"/>
  <c r="BG183" i="16"/>
  <c r="BE183" i="16"/>
  <c r="T183" i="16"/>
  <c r="R183" i="16"/>
  <c r="P183" i="16"/>
  <c r="BI182" i="16"/>
  <c r="BH182" i="16"/>
  <c r="BG182" i="16"/>
  <c r="BE182" i="16"/>
  <c r="T182" i="16"/>
  <c r="R182" i="16"/>
  <c r="P182" i="16"/>
  <c r="BI181" i="16"/>
  <c r="BH181" i="16"/>
  <c r="BG181" i="16"/>
  <c r="BE181" i="16"/>
  <c r="T181" i="16"/>
  <c r="R181" i="16"/>
  <c r="P181" i="16"/>
  <c r="BI180" i="16"/>
  <c r="BH180" i="16"/>
  <c r="BG180" i="16"/>
  <c r="BE180" i="16"/>
  <c r="T180" i="16"/>
  <c r="R180" i="16"/>
  <c r="P180" i="16"/>
  <c r="BI179" i="16"/>
  <c r="BH179" i="16"/>
  <c r="BG179" i="16"/>
  <c r="BE179" i="16"/>
  <c r="T179" i="16"/>
  <c r="R179" i="16"/>
  <c r="P179" i="16"/>
  <c r="BI178" i="16"/>
  <c r="BH178" i="16"/>
  <c r="BG178" i="16"/>
  <c r="BE178" i="16"/>
  <c r="T178" i="16"/>
  <c r="R178" i="16"/>
  <c r="P178" i="16"/>
  <c r="BI177" i="16"/>
  <c r="BH177" i="16"/>
  <c r="BG177" i="16"/>
  <c r="BE177" i="16"/>
  <c r="T177" i="16"/>
  <c r="R177" i="16"/>
  <c r="P177" i="16"/>
  <c r="BI176" i="16"/>
  <c r="BH176" i="16"/>
  <c r="BG176" i="16"/>
  <c r="BE176" i="16"/>
  <c r="T176" i="16"/>
  <c r="R176" i="16"/>
  <c r="P176" i="16"/>
  <c r="BI175" i="16"/>
  <c r="BH175" i="16"/>
  <c r="BG175" i="16"/>
  <c r="BE175" i="16"/>
  <c r="T175" i="16"/>
  <c r="R175" i="16"/>
  <c r="P175" i="16"/>
  <c r="BI174" i="16"/>
  <c r="BH174" i="16"/>
  <c r="BG174" i="16"/>
  <c r="BE174" i="16"/>
  <c r="T174" i="16"/>
  <c r="R174" i="16"/>
  <c r="P174" i="16"/>
  <c r="BI173" i="16"/>
  <c r="BH173" i="16"/>
  <c r="BG173" i="16"/>
  <c r="BE173" i="16"/>
  <c r="T173" i="16"/>
  <c r="R173" i="16"/>
  <c r="P173" i="16"/>
  <c r="BI172" i="16"/>
  <c r="BH172" i="16"/>
  <c r="BG172" i="16"/>
  <c r="BE172" i="16"/>
  <c r="T172" i="16"/>
  <c r="R172" i="16"/>
  <c r="P172" i="16"/>
  <c r="BI171" i="16"/>
  <c r="BH171" i="16"/>
  <c r="BG171" i="16"/>
  <c r="BE171" i="16"/>
  <c r="T171" i="16"/>
  <c r="R171" i="16"/>
  <c r="P171" i="16"/>
  <c r="BI170" i="16"/>
  <c r="BH170" i="16"/>
  <c r="BG170" i="16"/>
  <c r="BE170" i="16"/>
  <c r="T170" i="16"/>
  <c r="R170" i="16"/>
  <c r="P170" i="16"/>
  <c r="BI169" i="16"/>
  <c r="BH169" i="16"/>
  <c r="BG169" i="16"/>
  <c r="BE169" i="16"/>
  <c r="T169" i="16"/>
  <c r="R169" i="16"/>
  <c r="P169" i="16"/>
  <c r="BI168" i="16"/>
  <c r="BH168" i="16"/>
  <c r="BG168" i="16"/>
  <c r="BE168" i="16"/>
  <c r="T168" i="16"/>
  <c r="R168" i="16"/>
  <c r="P168" i="16"/>
  <c r="BI167" i="16"/>
  <c r="BH167" i="16"/>
  <c r="BG167" i="16"/>
  <c r="BE167" i="16"/>
  <c r="T167" i="16"/>
  <c r="R167" i="16"/>
  <c r="P167" i="16"/>
  <c r="BI166" i="16"/>
  <c r="BH166" i="16"/>
  <c r="BG166" i="16"/>
  <c r="BE166" i="16"/>
  <c r="T166" i="16"/>
  <c r="R166" i="16"/>
  <c r="P166" i="16"/>
  <c r="BI165" i="16"/>
  <c r="BH165" i="16"/>
  <c r="BG165" i="16"/>
  <c r="BE165" i="16"/>
  <c r="T165" i="16"/>
  <c r="R165" i="16"/>
  <c r="P165" i="16"/>
  <c r="BI164" i="16"/>
  <c r="BH164" i="16"/>
  <c r="BG164" i="16"/>
  <c r="BE164" i="16"/>
  <c r="T164" i="16"/>
  <c r="R164" i="16"/>
  <c r="P164" i="16"/>
  <c r="BI163" i="16"/>
  <c r="BH163" i="16"/>
  <c r="BG163" i="16"/>
  <c r="BE163" i="16"/>
  <c r="T163" i="16"/>
  <c r="R163" i="16"/>
  <c r="P163" i="16"/>
  <c r="BI162" i="16"/>
  <c r="BH162" i="16"/>
  <c r="BG162" i="16"/>
  <c r="BE162" i="16"/>
  <c r="T162" i="16"/>
  <c r="R162" i="16"/>
  <c r="P162" i="16"/>
  <c r="BI161" i="16"/>
  <c r="BH161" i="16"/>
  <c r="BG161" i="16"/>
  <c r="BE161" i="16"/>
  <c r="T161" i="16"/>
  <c r="R161" i="16"/>
  <c r="P161" i="16"/>
  <c r="BI160" i="16"/>
  <c r="BH160" i="16"/>
  <c r="BG160" i="16"/>
  <c r="BE160" i="16"/>
  <c r="T160" i="16"/>
  <c r="R160" i="16"/>
  <c r="P160" i="16"/>
  <c r="BI159" i="16"/>
  <c r="BH159" i="16"/>
  <c r="BG159" i="16"/>
  <c r="BE159" i="16"/>
  <c r="T159" i="16"/>
  <c r="R159" i="16"/>
  <c r="P159" i="16"/>
  <c r="BI158" i="16"/>
  <c r="BH158" i="16"/>
  <c r="BG158" i="16"/>
  <c r="BE158" i="16"/>
  <c r="T158" i="16"/>
  <c r="R158" i="16"/>
  <c r="P158" i="16"/>
  <c r="BI157" i="16"/>
  <c r="BH157" i="16"/>
  <c r="BG157" i="16"/>
  <c r="BE157" i="16"/>
  <c r="T157" i="16"/>
  <c r="R157" i="16"/>
  <c r="P157" i="16"/>
  <c r="BI156" i="16"/>
  <c r="BH156" i="16"/>
  <c r="BG156" i="16"/>
  <c r="BE156" i="16"/>
  <c r="T156" i="16"/>
  <c r="R156" i="16"/>
  <c r="P156" i="16"/>
  <c r="BI155" i="16"/>
  <c r="BH155" i="16"/>
  <c r="BG155" i="16"/>
  <c r="BE155" i="16"/>
  <c r="T155" i="16"/>
  <c r="R155" i="16"/>
  <c r="P155" i="16"/>
  <c r="BI154" i="16"/>
  <c r="BH154" i="16"/>
  <c r="BG154" i="16"/>
  <c r="BE154" i="16"/>
  <c r="T154" i="16"/>
  <c r="R154" i="16"/>
  <c r="P154" i="16"/>
  <c r="BI153" i="16"/>
  <c r="BH153" i="16"/>
  <c r="BG153" i="16"/>
  <c r="BE153" i="16"/>
  <c r="T153" i="16"/>
  <c r="R153" i="16"/>
  <c r="P153" i="16"/>
  <c r="BI152" i="16"/>
  <c r="BH152" i="16"/>
  <c r="BG152" i="16"/>
  <c r="BE152" i="16"/>
  <c r="T152" i="16"/>
  <c r="R152" i="16"/>
  <c r="P152" i="16"/>
  <c r="BI151" i="16"/>
  <c r="BH151" i="16"/>
  <c r="BG151" i="16"/>
  <c r="BE151" i="16"/>
  <c r="T151" i="16"/>
  <c r="R151" i="16"/>
  <c r="P151" i="16"/>
  <c r="BI150" i="16"/>
  <c r="BH150" i="16"/>
  <c r="BG150" i="16"/>
  <c r="BE150" i="16"/>
  <c r="T150" i="16"/>
  <c r="R150" i="16"/>
  <c r="P150" i="16"/>
  <c r="BI149" i="16"/>
  <c r="BH149" i="16"/>
  <c r="BG149" i="16"/>
  <c r="BE149" i="16"/>
  <c r="T149" i="16"/>
  <c r="R149" i="16"/>
  <c r="P149" i="16"/>
  <c r="BI148" i="16"/>
  <c r="BH148" i="16"/>
  <c r="BG148" i="16"/>
  <c r="BE148" i="16"/>
  <c r="T148" i="16"/>
  <c r="R148" i="16"/>
  <c r="P148" i="16"/>
  <c r="BI147" i="16"/>
  <c r="BH147" i="16"/>
  <c r="BG147" i="16"/>
  <c r="BE147" i="16"/>
  <c r="T147" i="16"/>
  <c r="R147" i="16"/>
  <c r="P147" i="16"/>
  <c r="BI146" i="16"/>
  <c r="BH146" i="16"/>
  <c r="BG146" i="16"/>
  <c r="BE146" i="16"/>
  <c r="T146" i="16"/>
  <c r="R146" i="16"/>
  <c r="P146" i="16"/>
  <c r="BI145" i="16"/>
  <c r="BH145" i="16"/>
  <c r="BG145" i="16"/>
  <c r="BE145" i="16"/>
  <c r="T145" i="16"/>
  <c r="R145" i="16"/>
  <c r="P145" i="16"/>
  <c r="BI144" i="16"/>
  <c r="BH144" i="16"/>
  <c r="BG144" i="16"/>
  <c r="BE144" i="16"/>
  <c r="T144" i="16"/>
  <c r="R144" i="16"/>
  <c r="P144" i="16"/>
  <c r="BI143" i="16"/>
  <c r="BH143" i="16"/>
  <c r="BG143" i="16"/>
  <c r="BE143" i="16"/>
  <c r="T143" i="16"/>
  <c r="R143" i="16"/>
  <c r="P143" i="16"/>
  <c r="BI142" i="16"/>
  <c r="BH142" i="16"/>
  <c r="BG142" i="16"/>
  <c r="BE142" i="16"/>
  <c r="T142" i="16"/>
  <c r="R142" i="16"/>
  <c r="P142" i="16"/>
  <c r="BI141" i="16"/>
  <c r="BH141" i="16"/>
  <c r="BG141" i="16"/>
  <c r="BE141" i="16"/>
  <c r="T141" i="16"/>
  <c r="R141" i="16"/>
  <c r="P141" i="16"/>
  <c r="BI140" i="16"/>
  <c r="BH140" i="16"/>
  <c r="BG140" i="16"/>
  <c r="BE140" i="16"/>
  <c r="T140" i="16"/>
  <c r="R140" i="16"/>
  <c r="P140" i="16"/>
  <c r="BI139" i="16"/>
  <c r="BH139" i="16"/>
  <c r="BG139" i="16"/>
  <c r="BE139" i="16"/>
  <c r="T139" i="16"/>
  <c r="R139" i="16"/>
  <c r="P139" i="16"/>
  <c r="J132" i="16"/>
  <c r="J131" i="16"/>
  <c r="F131" i="16"/>
  <c r="F129" i="16"/>
  <c r="E127" i="16"/>
  <c r="J96" i="16"/>
  <c r="J95" i="16"/>
  <c r="F95" i="16"/>
  <c r="F93" i="16"/>
  <c r="E91" i="16"/>
  <c r="J22" i="16"/>
  <c r="E22" i="16"/>
  <c r="F132" i="16"/>
  <c r="J21" i="16"/>
  <c r="J16" i="16"/>
  <c r="J93" i="16"/>
  <c r="E7" i="16"/>
  <c r="E85" i="16"/>
  <c r="J41" i="15"/>
  <c r="J40" i="15"/>
  <c r="AY115" i="1"/>
  <c r="J39" i="15"/>
  <c r="AX115" i="1"/>
  <c r="BI315" i="15"/>
  <c r="BH315" i="15"/>
  <c r="BG315" i="15"/>
  <c r="BE315" i="15"/>
  <c r="T315" i="15"/>
  <c r="T314" i="15"/>
  <c r="R315" i="15"/>
  <c r="R314" i="15"/>
  <c r="P315" i="15"/>
  <c r="P314" i="15"/>
  <c r="BI313" i="15"/>
  <c r="BH313" i="15"/>
  <c r="BG313" i="15"/>
  <c r="BE313" i="15"/>
  <c r="T313" i="15"/>
  <c r="R313" i="15"/>
  <c r="P313" i="15"/>
  <c r="BI312" i="15"/>
  <c r="BH312" i="15"/>
  <c r="BG312" i="15"/>
  <c r="BE312" i="15"/>
  <c r="T312" i="15"/>
  <c r="R312" i="15"/>
  <c r="P312" i="15"/>
  <c r="BI311" i="15"/>
  <c r="BH311" i="15"/>
  <c r="BG311" i="15"/>
  <c r="BE311" i="15"/>
  <c r="T311" i="15"/>
  <c r="R311" i="15"/>
  <c r="P311" i="15"/>
  <c r="BI310" i="15"/>
  <c r="BH310" i="15"/>
  <c r="BG310" i="15"/>
  <c r="BE310" i="15"/>
  <c r="T310" i="15"/>
  <c r="R310" i="15"/>
  <c r="P310" i="15"/>
  <c r="BI309" i="15"/>
  <c r="BH309" i="15"/>
  <c r="BG309" i="15"/>
  <c r="BE309" i="15"/>
  <c r="T309" i="15"/>
  <c r="R309" i="15"/>
  <c r="P309" i="15"/>
  <c r="BI308" i="15"/>
  <c r="BH308" i="15"/>
  <c r="BG308" i="15"/>
  <c r="BE308" i="15"/>
  <c r="T308" i="15"/>
  <c r="R308" i="15"/>
  <c r="P308" i="15"/>
  <c r="BI307" i="15"/>
  <c r="BH307" i="15"/>
  <c r="BG307" i="15"/>
  <c r="BE307" i="15"/>
  <c r="T307" i="15"/>
  <c r="R307" i="15"/>
  <c r="P307" i="15"/>
  <c r="BI306" i="15"/>
  <c r="BH306" i="15"/>
  <c r="BG306" i="15"/>
  <c r="BE306" i="15"/>
  <c r="T306" i="15"/>
  <c r="R306" i="15"/>
  <c r="P306" i="15"/>
  <c r="BI305" i="15"/>
  <c r="BH305" i="15"/>
  <c r="BG305" i="15"/>
  <c r="BE305" i="15"/>
  <c r="T305" i="15"/>
  <c r="R305" i="15"/>
  <c r="P305" i="15"/>
  <c r="BI304" i="15"/>
  <c r="BH304" i="15"/>
  <c r="BG304" i="15"/>
  <c r="BE304" i="15"/>
  <c r="T304" i="15"/>
  <c r="R304" i="15"/>
  <c r="P304" i="15"/>
  <c r="BI303" i="15"/>
  <c r="BH303" i="15"/>
  <c r="BG303" i="15"/>
  <c r="BE303" i="15"/>
  <c r="T303" i="15"/>
  <c r="R303" i="15"/>
  <c r="P303" i="15"/>
  <c r="BI302" i="15"/>
  <c r="BH302" i="15"/>
  <c r="BG302" i="15"/>
  <c r="BE302" i="15"/>
  <c r="T302" i="15"/>
  <c r="R302" i="15"/>
  <c r="P302" i="15"/>
  <c r="BI301" i="15"/>
  <c r="BH301" i="15"/>
  <c r="BG301" i="15"/>
  <c r="BE301" i="15"/>
  <c r="T301" i="15"/>
  <c r="R301" i="15"/>
  <c r="P301" i="15"/>
  <c r="BI300" i="15"/>
  <c r="BH300" i="15"/>
  <c r="BG300" i="15"/>
  <c r="BE300" i="15"/>
  <c r="T300" i="15"/>
  <c r="R300" i="15"/>
  <c r="P300" i="15"/>
  <c r="BI299" i="15"/>
  <c r="BH299" i="15"/>
  <c r="BG299" i="15"/>
  <c r="BE299" i="15"/>
  <c r="T299" i="15"/>
  <c r="R299" i="15"/>
  <c r="P299" i="15"/>
  <c r="BI298" i="15"/>
  <c r="BH298" i="15"/>
  <c r="BG298" i="15"/>
  <c r="BE298" i="15"/>
  <c r="T298" i="15"/>
  <c r="R298" i="15"/>
  <c r="P298" i="15"/>
  <c r="BI296" i="15"/>
  <c r="BH296" i="15"/>
  <c r="BG296" i="15"/>
  <c r="BE296" i="15"/>
  <c r="T296" i="15"/>
  <c r="R296" i="15"/>
  <c r="P296" i="15"/>
  <c r="BI295" i="15"/>
  <c r="BH295" i="15"/>
  <c r="BG295" i="15"/>
  <c r="BE295" i="15"/>
  <c r="T295" i="15"/>
  <c r="R295" i="15"/>
  <c r="P295" i="15"/>
  <c r="BI293" i="15"/>
  <c r="BH293" i="15"/>
  <c r="BG293" i="15"/>
  <c r="BE293" i="15"/>
  <c r="T293" i="15"/>
  <c r="R293" i="15"/>
  <c r="P293" i="15"/>
  <c r="BI292" i="15"/>
  <c r="BH292" i="15"/>
  <c r="BG292" i="15"/>
  <c r="BE292" i="15"/>
  <c r="T292" i="15"/>
  <c r="R292" i="15"/>
  <c r="P292" i="15"/>
  <c r="BI291" i="15"/>
  <c r="BH291" i="15"/>
  <c r="BG291" i="15"/>
  <c r="BE291" i="15"/>
  <c r="T291" i="15"/>
  <c r="R291" i="15"/>
  <c r="P291" i="15"/>
  <c r="BI290" i="15"/>
  <c r="BH290" i="15"/>
  <c r="BG290" i="15"/>
  <c r="BE290" i="15"/>
  <c r="T290" i="15"/>
  <c r="R290" i="15"/>
  <c r="P290" i="15"/>
  <c r="BI289" i="15"/>
  <c r="BH289" i="15"/>
  <c r="BG289" i="15"/>
  <c r="BE289" i="15"/>
  <c r="T289" i="15"/>
  <c r="R289" i="15"/>
  <c r="P289" i="15"/>
  <c r="BI288" i="15"/>
  <c r="BH288" i="15"/>
  <c r="BG288" i="15"/>
  <c r="BE288" i="15"/>
  <c r="T288" i="15"/>
  <c r="R288" i="15"/>
  <c r="P288" i="15"/>
  <c r="BI287" i="15"/>
  <c r="BH287" i="15"/>
  <c r="BG287" i="15"/>
  <c r="BE287" i="15"/>
  <c r="T287" i="15"/>
  <c r="R287" i="15"/>
  <c r="P287" i="15"/>
  <c r="BI286" i="15"/>
  <c r="BH286" i="15"/>
  <c r="BG286" i="15"/>
  <c r="BE286" i="15"/>
  <c r="T286" i="15"/>
  <c r="R286" i="15"/>
  <c r="P286" i="15"/>
  <c r="BI285" i="15"/>
  <c r="BH285" i="15"/>
  <c r="BG285" i="15"/>
  <c r="BE285" i="15"/>
  <c r="T285" i="15"/>
  <c r="R285" i="15"/>
  <c r="P285" i="15"/>
  <c r="BI284" i="15"/>
  <c r="BH284" i="15"/>
  <c r="BG284" i="15"/>
  <c r="BE284" i="15"/>
  <c r="T284" i="15"/>
  <c r="R284" i="15"/>
  <c r="P284" i="15"/>
  <c r="BI283" i="15"/>
  <c r="BH283" i="15"/>
  <c r="BG283" i="15"/>
  <c r="BE283" i="15"/>
  <c r="T283" i="15"/>
  <c r="R283" i="15"/>
  <c r="P283" i="15"/>
  <c r="BI282" i="15"/>
  <c r="BH282" i="15"/>
  <c r="BG282" i="15"/>
  <c r="BE282" i="15"/>
  <c r="T282" i="15"/>
  <c r="R282" i="15"/>
  <c r="P282" i="15"/>
  <c r="BI280" i="15"/>
  <c r="BH280" i="15"/>
  <c r="BG280" i="15"/>
  <c r="BE280" i="15"/>
  <c r="T280" i="15"/>
  <c r="R280" i="15"/>
  <c r="P280" i="15"/>
  <c r="BI279" i="15"/>
  <c r="BH279" i="15"/>
  <c r="BG279" i="15"/>
  <c r="BE279" i="15"/>
  <c r="T279" i="15"/>
  <c r="R279" i="15"/>
  <c r="P279" i="15"/>
  <c r="BI278" i="15"/>
  <c r="BH278" i="15"/>
  <c r="BG278" i="15"/>
  <c r="BE278" i="15"/>
  <c r="T278" i="15"/>
  <c r="R278" i="15"/>
  <c r="P278" i="15"/>
  <c r="BI277" i="15"/>
  <c r="BH277" i="15"/>
  <c r="BG277" i="15"/>
  <c r="BE277" i="15"/>
  <c r="T277" i="15"/>
  <c r="R277" i="15"/>
  <c r="P277" i="15"/>
  <c r="BI276" i="15"/>
  <c r="BH276" i="15"/>
  <c r="BG276" i="15"/>
  <c r="BE276" i="15"/>
  <c r="T276" i="15"/>
  <c r="R276" i="15"/>
  <c r="P276" i="15"/>
  <c r="BI274" i="15"/>
  <c r="BH274" i="15"/>
  <c r="BG274" i="15"/>
  <c r="BE274" i="15"/>
  <c r="T274" i="15"/>
  <c r="R274" i="15"/>
  <c r="P274" i="15"/>
  <c r="BI273" i="15"/>
  <c r="BH273" i="15"/>
  <c r="BG273" i="15"/>
  <c r="BE273" i="15"/>
  <c r="T273" i="15"/>
  <c r="R273" i="15"/>
  <c r="P273" i="15"/>
  <c r="BI272" i="15"/>
  <c r="BH272" i="15"/>
  <c r="BG272" i="15"/>
  <c r="BE272" i="15"/>
  <c r="T272" i="15"/>
  <c r="R272" i="15"/>
  <c r="P272" i="15"/>
  <c r="BI271" i="15"/>
  <c r="BH271" i="15"/>
  <c r="BG271" i="15"/>
  <c r="BE271" i="15"/>
  <c r="T271" i="15"/>
  <c r="R271" i="15"/>
  <c r="P271" i="15"/>
  <c r="BI270" i="15"/>
  <c r="BH270" i="15"/>
  <c r="BG270" i="15"/>
  <c r="BE270" i="15"/>
  <c r="T270" i="15"/>
  <c r="R270" i="15"/>
  <c r="P270" i="15"/>
  <c r="BI268" i="15"/>
  <c r="BH268" i="15"/>
  <c r="BG268" i="15"/>
  <c r="BE268" i="15"/>
  <c r="T268" i="15"/>
  <c r="R268" i="15"/>
  <c r="P268" i="15"/>
  <c r="BI267" i="15"/>
  <c r="BH267" i="15"/>
  <c r="BG267" i="15"/>
  <c r="BE267" i="15"/>
  <c r="T267" i="15"/>
  <c r="R267" i="15"/>
  <c r="P267" i="15"/>
  <c r="BI266" i="15"/>
  <c r="BH266" i="15"/>
  <c r="BG266" i="15"/>
  <c r="BE266" i="15"/>
  <c r="T266" i="15"/>
  <c r="R266" i="15"/>
  <c r="P266" i="15"/>
  <c r="BI265" i="15"/>
  <c r="BH265" i="15"/>
  <c r="BG265" i="15"/>
  <c r="BE265" i="15"/>
  <c r="T265" i="15"/>
  <c r="R265" i="15"/>
  <c r="P265" i="15"/>
  <c r="BI264" i="15"/>
  <c r="BH264" i="15"/>
  <c r="BG264" i="15"/>
  <c r="BE264" i="15"/>
  <c r="T264" i="15"/>
  <c r="R264" i="15"/>
  <c r="P264" i="15"/>
  <c r="BI263" i="15"/>
  <c r="BH263" i="15"/>
  <c r="BG263" i="15"/>
  <c r="BE263" i="15"/>
  <c r="T263" i="15"/>
  <c r="R263" i="15"/>
  <c r="P263" i="15"/>
  <c r="BI262" i="15"/>
  <c r="BH262" i="15"/>
  <c r="BG262" i="15"/>
  <c r="BE262" i="15"/>
  <c r="T262" i="15"/>
  <c r="R262" i="15"/>
  <c r="P262" i="15"/>
  <c r="BI261" i="15"/>
  <c r="BH261" i="15"/>
  <c r="BG261" i="15"/>
  <c r="BE261" i="15"/>
  <c r="T261" i="15"/>
  <c r="R261" i="15"/>
  <c r="P261" i="15"/>
  <c r="BI260" i="15"/>
  <c r="BH260" i="15"/>
  <c r="BG260" i="15"/>
  <c r="BE260" i="15"/>
  <c r="T260" i="15"/>
  <c r="R260" i="15"/>
  <c r="P260" i="15"/>
  <c r="BI259" i="15"/>
  <c r="BH259" i="15"/>
  <c r="BG259" i="15"/>
  <c r="BE259" i="15"/>
  <c r="T259" i="15"/>
  <c r="R259" i="15"/>
  <c r="P259" i="15"/>
  <c r="BI258" i="15"/>
  <c r="BH258" i="15"/>
  <c r="BG258" i="15"/>
  <c r="BE258" i="15"/>
  <c r="T258" i="15"/>
  <c r="R258" i="15"/>
  <c r="P258" i="15"/>
  <c r="BI257" i="15"/>
  <c r="BH257" i="15"/>
  <c r="BG257" i="15"/>
  <c r="BE257" i="15"/>
  <c r="T257" i="15"/>
  <c r="R257" i="15"/>
  <c r="P257" i="15"/>
  <c r="BI256" i="15"/>
  <c r="BH256" i="15"/>
  <c r="BG256" i="15"/>
  <c r="BE256" i="15"/>
  <c r="T256" i="15"/>
  <c r="R256" i="15"/>
  <c r="P256" i="15"/>
  <c r="BI255" i="15"/>
  <c r="BH255" i="15"/>
  <c r="BG255" i="15"/>
  <c r="BE255" i="15"/>
  <c r="T255" i="15"/>
  <c r="R255" i="15"/>
  <c r="P255" i="15"/>
  <c r="BI254" i="15"/>
  <c r="BH254" i="15"/>
  <c r="BG254" i="15"/>
  <c r="BE254" i="15"/>
  <c r="T254" i="15"/>
  <c r="R254" i="15"/>
  <c r="P254" i="15"/>
  <c r="BI253" i="15"/>
  <c r="BH253" i="15"/>
  <c r="BG253" i="15"/>
  <c r="BE253" i="15"/>
  <c r="T253" i="15"/>
  <c r="R253" i="15"/>
  <c r="P253" i="15"/>
  <c r="BI252" i="15"/>
  <c r="BH252" i="15"/>
  <c r="BG252" i="15"/>
  <c r="BE252" i="15"/>
  <c r="T252" i="15"/>
  <c r="R252" i="15"/>
  <c r="P252" i="15"/>
  <c r="BI251" i="15"/>
  <c r="BH251" i="15"/>
  <c r="BG251" i="15"/>
  <c r="BE251" i="15"/>
  <c r="T251" i="15"/>
  <c r="R251" i="15"/>
  <c r="P251" i="15"/>
  <c r="BI250" i="15"/>
  <c r="BH250" i="15"/>
  <c r="BG250" i="15"/>
  <c r="BE250" i="15"/>
  <c r="T250" i="15"/>
  <c r="R250" i="15"/>
  <c r="P250" i="15"/>
  <c r="BI249" i="15"/>
  <c r="BH249" i="15"/>
  <c r="BG249" i="15"/>
  <c r="BE249" i="15"/>
  <c r="T249" i="15"/>
  <c r="R249" i="15"/>
  <c r="P249" i="15"/>
  <c r="BI248" i="15"/>
  <c r="BH248" i="15"/>
  <c r="BG248" i="15"/>
  <c r="BE248" i="15"/>
  <c r="T248" i="15"/>
  <c r="R248" i="15"/>
  <c r="P248" i="15"/>
  <c r="BI247" i="15"/>
  <c r="BH247" i="15"/>
  <c r="BG247" i="15"/>
  <c r="BE247" i="15"/>
  <c r="T247" i="15"/>
  <c r="R247" i="15"/>
  <c r="P247" i="15"/>
  <c r="BI246" i="15"/>
  <c r="BH246" i="15"/>
  <c r="BG246" i="15"/>
  <c r="BE246" i="15"/>
  <c r="T246" i="15"/>
  <c r="R246" i="15"/>
  <c r="P246" i="15"/>
  <c r="BI245" i="15"/>
  <c r="BH245" i="15"/>
  <c r="BG245" i="15"/>
  <c r="BE245" i="15"/>
  <c r="T245" i="15"/>
  <c r="R245" i="15"/>
  <c r="P245" i="15"/>
  <c r="BI244" i="15"/>
  <c r="BH244" i="15"/>
  <c r="BG244" i="15"/>
  <c r="BE244" i="15"/>
  <c r="T244" i="15"/>
  <c r="R244" i="15"/>
  <c r="P244" i="15"/>
  <c r="BI243" i="15"/>
  <c r="BH243" i="15"/>
  <c r="BG243" i="15"/>
  <c r="BE243" i="15"/>
  <c r="T243" i="15"/>
  <c r="R243" i="15"/>
  <c r="P243" i="15"/>
  <c r="BI242" i="15"/>
  <c r="BH242" i="15"/>
  <c r="BG242" i="15"/>
  <c r="BE242" i="15"/>
  <c r="T242" i="15"/>
  <c r="R242" i="15"/>
  <c r="P242" i="15"/>
  <c r="BI241" i="15"/>
  <c r="BH241" i="15"/>
  <c r="BG241" i="15"/>
  <c r="BE241" i="15"/>
  <c r="T241" i="15"/>
  <c r="R241" i="15"/>
  <c r="P241" i="15"/>
  <c r="BI240" i="15"/>
  <c r="BH240" i="15"/>
  <c r="BG240" i="15"/>
  <c r="BE240" i="15"/>
  <c r="T240" i="15"/>
  <c r="R240" i="15"/>
  <c r="P240" i="15"/>
  <c r="BI239" i="15"/>
  <c r="BH239" i="15"/>
  <c r="BG239" i="15"/>
  <c r="BE239" i="15"/>
  <c r="T239" i="15"/>
  <c r="R239" i="15"/>
  <c r="P239" i="15"/>
  <c r="BI238" i="15"/>
  <c r="BH238" i="15"/>
  <c r="BG238" i="15"/>
  <c r="BE238" i="15"/>
  <c r="T238" i="15"/>
  <c r="R238" i="15"/>
  <c r="P238" i="15"/>
  <c r="BI237" i="15"/>
  <c r="BH237" i="15"/>
  <c r="BG237" i="15"/>
  <c r="BE237" i="15"/>
  <c r="T237" i="15"/>
  <c r="R237" i="15"/>
  <c r="P237" i="15"/>
  <c r="BI236" i="15"/>
  <c r="BH236" i="15"/>
  <c r="BG236" i="15"/>
  <c r="BE236" i="15"/>
  <c r="T236" i="15"/>
  <c r="R236" i="15"/>
  <c r="P236" i="15"/>
  <c r="BI235" i="15"/>
  <c r="BH235" i="15"/>
  <c r="BG235" i="15"/>
  <c r="BE235" i="15"/>
  <c r="T235" i="15"/>
  <c r="R235" i="15"/>
  <c r="P235" i="15"/>
  <c r="BI234" i="15"/>
  <c r="BH234" i="15"/>
  <c r="BG234" i="15"/>
  <c r="BE234" i="15"/>
  <c r="T234" i="15"/>
  <c r="R234" i="15"/>
  <c r="P234" i="15"/>
  <c r="BI233" i="15"/>
  <c r="BH233" i="15"/>
  <c r="BG233" i="15"/>
  <c r="BE233" i="15"/>
  <c r="T233" i="15"/>
  <c r="R233" i="15"/>
  <c r="P233" i="15"/>
  <c r="BI232" i="15"/>
  <c r="BH232" i="15"/>
  <c r="BG232" i="15"/>
  <c r="BE232" i="15"/>
  <c r="T232" i="15"/>
  <c r="R232" i="15"/>
  <c r="P232" i="15"/>
  <c r="BI231" i="15"/>
  <c r="BH231" i="15"/>
  <c r="BG231" i="15"/>
  <c r="BE231" i="15"/>
  <c r="T231" i="15"/>
  <c r="R231" i="15"/>
  <c r="P231" i="15"/>
  <c r="BI230" i="15"/>
  <c r="BH230" i="15"/>
  <c r="BG230" i="15"/>
  <c r="BE230" i="15"/>
  <c r="T230" i="15"/>
  <c r="R230" i="15"/>
  <c r="P230" i="15"/>
  <c r="BI229" i="15"/>
  <c r="BH229" i="15"/>
  <c r="BG229" i="15"/>
  <c r="BE229" i="15"/>
  <c r="T229" i="15"/>
  <c r="R229" i="15"/>
  <c r="P229" i="15"/>
  <c r="BI228" i="15"/>
  <c r="BH228" i="15"/>
  <c r="BG228" i="15"/>
  <c r="BE228" i="15"/>
  <c r="T228" i="15"/>
  <c r="R228" i="15"/>
  <c r="P228" i="15"/>
  <c r="BI227" i="15"/>
  <c r="BH227" i="15"/>
  <c r="BG227" i="15"/>
  <c r="BE227" i="15"/>
  <c r="T227" i="15"/>
  <c r="R227" i="15"/>
  <c r="P227" i="15"/>
  <c r="BI226" i="15"/>
  <c r="BH226" i="15"/>
  <c r="BG226" i="15"/>
  <c r="BE226" i="15"/>
  <c r="T226" i="15"/>
  <c r="R226" i="15"/>
  <c r="P226" i="15"/>
  <c r="BI225" i="15"/>
  <c r="BH225" i="15"/>
  <c r="BG225" i="15"/>
  <c r="BE225" i="15"/>
  <c r="T225" i="15"/>
  <c r="R225" i="15"/>
  <c r="P225" i="15"/>
  <c r="BI224" i="15"/>
  <c r="BH224" i="15"/>
  <c r="BG224" i="15"/>
  <c r="BE224" i="15"/>
  <c r="T224" i="15"/>
  <c r="R224" i="15"/>
  <c r="P224" i="15"/>
  <c r="BI223" i="15"/>
  <c r="BH223" i="15"/>
  <c r="BG223" i="15"/>
  <c r="BE223" i="15"/>
  <c r="T223" i="15"/>
  <c r="R223" i="15"/>
  <c r="P223" i="15"/>
  <c r="BI222" i="15"/>
  <c r="BH222" i="15"/>
  <c r="BG222" i="15"/>
  <c r="BE222" i="15"/>
  <c r="T222" i="15"/>
  <c r="R222" i="15"/>
  <c r="P222" i="15"/>
  <c r="BI221" i="15"/>
  <c r="BH221" i="15"/>
  <c r="BG221" i="15"/>
  <c r="BE221" i="15"/>
  <c r="T221" i="15"/>
  <c r="R221" i="15"/>
  <c r="P221" i="15"/>
  <c r="BI220" i="15"/>
  <c r="BH220" i="15"/>
  <c r="BG220" i="15"/>
  <c r="BE220" i="15"/>
  <c r="T220" i="15"/>
  <c r="R220" i="15"/>
  <c r="P220" i="15"/>
  <c r="BI219" i="15"/>
  <c r="BH219" i="15"/>
  <c r="BG219" i="15"/>
  <c r="BE219" i="15"/>
  <c r="T219" i="15"/>
  <c r="R219" i="15"/>
  <c r="P219" i="15"/>
  <c r="BI218" i="15"/>
  <c r="BH218" i="15"/>
  <c r="BG218" i="15"/>
  <c r="BE218" i="15"/>
  <c r="T218" i="15"/>
  <c r="R218" i="15"/>
  <c r="P218" i="15"/>
  <c r="BI217" i="15"/>
  <c r="BH217" i="15"/>
  <c r="BG217" i="15"/>
  <c r="BE217" i="15"/>
  <c r="T217" i="15"/>
  <c r="R217" i="15"/>
  <c r="P217" i="15"/>
  <c r="BI216" i="15"/>
  <c r="BH216" i="15"/>
  <c r="BG216" i="15"/>
  <c r="BE216" i="15"/>
  <c r="T216" i="15"/>
  <c r="R216" i="15"/>
  <c r="P216" i="15"/>
  <c r="BI215" i="15"/>
  <c r="BH215" i="15"/>
  <c r="BG215" i="15"/>
  <c r="BE215" i="15"/>
  <c r="T215" i="15"/>
  <c r="R215" i="15"/>
  <c r="P215" i="15"/>
  <c r="BI214" i="15"/>
  <c r="BH214" i="15"/>
  <c r="BG214" i="15"/>
  <c r="BE214" i="15"/>
  <c r="T214" i="15"/>
  <c r="R214" i="15"/>
  <c r="P214" i="15"/>
  <c r="BI213" i="15"/>
  <c r="BH213" i="15"/>
  <c r="BG213" i="15"/>
  <c r="BE213" i="15"/>
  <c r="T213" i="15"/>
  <c r="R213" i="15"/>
  <c r="P213" i="15"/>
  <c r="BI212" i="15"/>
  <c r="BH212" i="15"/>
  <c r="BG212" i="15"/>
  <c r="BE212" i="15"/>
  <c r="T212" i="15"/>
  <c r="R212" i="15"/>
  <c r="P212" i="15"/>
  <c r="BI211" i="15"/>
  <c r="BH211" i="15"/>
  <c r="BG211" i="15"/>
  <c r="BE211" i="15"/>
  <c r="T211" i="15"/>
  <c r="R211" i="15"/>
  <c r="P211" i="15"/>
  <c r="BI210" i="15"/>
  <c r="BH210" i="15"/>
  <c r="BG210" i="15"/>
  <c r="BE210" i="15"/>
  <c r="T210" i="15"/>
  <c r="R210" i="15"/>
  <c r="P210" i="15"/>
  <c r="BI209" i="15"/>
  <c r="BH209" i="15"/>
  <c r="BG209" i="15"/>
  <c r="BE209" i="15"/>
  <c r="T209" i="15"/>
  <c r="R209" i="15"/>
  <c r="P209" i="15"/>
  <c r="BI208" i="15"/>
  <c r="BH208" i="15"/>
  <c r="BG208" i="15"/>
  <c r="BE208" i="15"/>
  <c r="T208" i="15"/>
  <c r="R208" i="15"/>
  <c r="P208" i="15"/>
  <c r="BI207" i="15"/>
  <c r="BH207" i="15"/>
  <c r="BG207" i="15"/>
  <c r="BE207" i="15"/>
  <c r="T207" i="15"/>
  <c r="R207" i="15"/>
  <c r="P207" i="15"/>
  <c r="BI206" i="15"/>
  <c r="BH206" i="15"/>
  <c r="BG206" i="15"/>
  <c r="BE206" i="15"/>
  <c r="T206" i="15"/>
  <c r="R206" i="15"/>
  <c r="P206" i="15"/>
  <c r="BI205" i="15"/>
  <c r="BH205" i="15"/>
  <c r="BG205" i="15"/>
  <c r="BE205" i="15"/>
  <c r="T205" i="15"/>
  <c r="R205" i="15"/>
  <c r="P205" i="15"/>
  <c r="BI204" i="15"/>
  <c r="BH204" i="15"/>
  <c r="BG204" i="15"/>
  <c r="BE204" i="15"/>
  <c r="T204" i="15"/>
  <c r="R204" i="15"/>
  <c r="P204" i="15"/>
  <c r="BI203" i="15"/>
  <c r="BH203" i="15"/>
  <c r="BG203" i="15"/>
  <c r="BE203" i="15"/>
  <c r="T203" i="15"/>
  <c r="R203" i="15"/>
  <c r="P203" i="15"/>
  <c r="BI202" i="15"/>
  <c r="BH202" i="15"/>
  <c r="BG202" i="15"/>
  <c r="BE202" i="15"/>
  <c r="T202" i="15"/>
  <c r="R202" i="15"/>
  <c r="P202" i="15"/>
  <c r="BI201" i="15"/>
  <c r="BH201" i="15"/>
  <c r="BG201" i="15"/>
  <c r="BE201" i="15"/>
  <c r="T201" i="15"/>
  <c r="R201" i="15"/>
  <c r="P201" i="15"/>
  <c r="BI200" i="15"/>
  <c r="BH200" i="15"/>
  <c r="BG200" i="15"/>
  <c r="BE200" i="15"/>
  <c r="T200" i="15"/>
  <c r="R200" i="15"/>
  <c r="P200" i="15"/>
  <c r="BI199" i="15"/>
  <c r="BH199" i="15"/>
  <c r="BG199" i="15"/>
  <c r="BE199" i="15"/>
  <c r="T199" i="15"/>
  <c r="R199" i="15"/>
  <c r="P199" i="15"/>
  <c r="BI198" i="15"/>
  <c r="BH198" i="15"/>
  <c r="BG198" i="15"/>
  <c r="BE198" i="15"/>
  <c r="T198" i="15"/>
  <c r="R198" i="15"/>
  <c r="P198" i="15"/>
  <c r="BI197" i="15"/>
  <c r="BH197" i="15"/>
  <c r="BG197" i="15"/>
  <c r="BE197" i="15"/>
  <c r="T197" i="15"/>
  <c r="R197" i="15"/>
  <c r="P197" i="15"/>
  <c r="BI196" i="15"/>
  <c r="BH196" i="15"/>
  <c r="BG196" i="15"/>
  <c r="BE196" i="15"/>
  <c r="T196" i="15"/>
  <c r="R196" i="15"/>
  <c r="P196" i="15"/>
  <c r="BI195" i="15"/>
  <c r="BH195" i="15"/>
  <c r="BG195" i="15"/>
  <c r="BE195" i="15"/>
  <c r="T195" i="15"/>
  <c r="R195" i="15"/>
  <c r="P195" i="15"/>
  <c r="BI194" i="15"/>
  <c r="BH194" i="15"/>
  <c r="BG194" i="15"/>
  <c r="BE194" i="15"/>
  <c r="T194" i="15"/>
  <c r="R194" i="15"/>
  <c r="P194" i="15"/>
  <c r="BI193" i="15"/>
  <c r="BH193" i="15"/>
  <c r="BG193" i="15"/>
  <c r="BE193" i="15"/>
  <c r="T193" i="15"/>
  <c r="R193" i="15"/>
  <c r="P193" i="15"/>
  <c r="BI192" i="15"/>
  <c r="BH192" i="15"/>
  <c r="BG192" i="15"/>
  <c r="BE192" i="15"/>
  <c r="T192" i="15"/>
  <c r="R192" i="15"/>
  <c r="P192" i="15"/>
  <c r="BI191" i="15"/>
  <c r="BH191" i="15"/>
  <c r="BG191" i="15"/>
  <c r="BE191" i="15"/>
  <c r="T191" i="15"/>
  <c r="R191" i="15"/>
  <c r="P191" i="15"/>
  <c r="BI190" i="15"/>
  <c r="BH190" i="15"/>
  <c r="BG190" i="15"/>
  <c r="BE190" i="15"/>
  <c r="T190" i="15"/>
  <c r="R190" i="15"/>
  <c r="P190" i="15"/>
  <c r="BI189" i="15"/>
  <c r="BH189" i="15"/>
  <c r="BG189" i="15"/>
  <c r="BE189" i="15"/>
  <c r="T189" i="15"/>
  <c r="R189" i="15"/>
  <c r="P189" i="15"/>
  <c r="BI188" i="15"/>
  <c r="BH188" i="15"/>
  <c r="BG188" i="15"/>
  <c r="BE188" i="15"/>
  <c r="T188" i="15"/>
  <c r="R188" i="15"/>
  <c r="P188" i="15"/>
  <c r="BI187" i="15"/>
  <c r="BH187" i="15"/>
  <c r="BG187" i="15"/>
  <c r="BE187" i="15"/>
  <c r="T187" i="15"/>
  <c r="R187" i="15"/>
  <c r="P187" i="15"/>
  <c r="BI186" i="15"/>
  <c r="BH186" i="15"/>
  <c r="BG186" i="15"/>
  <c r="BE186" i="15"/>
  <c r="T186" i="15"/>
  <c r="R186" i="15"/>
  <c r="P186" i="15"/>
  <c r="BI185" i="15"/>
  <c r="BH185" i="15"/>
  <c r="BG185" i="15"/>
  <c r="BE185" i="15"/>
  <c r="T185" i="15"/>
  <c r="R185" i="15"/>
  <c r="P185" i="15"/>
  <c r="BI184" i="15"/>
  <c r="BH184" i="15"/>
  <c r="BG184" i="15"/>
  <c r="BE184" i="15"/>
  <c r="T184" i="15"/>
  <c r="R184" i="15"/>
  <c r="P184" i="15"/>
  <c r="BI183" i="15"/>
  <c r="BH183" i="15"/>
  <c r="BG183" i="15"/>
  <c r="BE183" i="15"/>
  <c r="T183" i="15"/>
  <c r="R183" i="15"/>
  <c r="P183" i="15"/>
  <c r="BI182" i="15"/>
  <c r="BH182" i="15"/>
  <c r="BG182" i="15"/>
  <c r="BE182" i="15"/>
  <c r="T182" i="15"/>
  <c r="R182" i="15"/>
  <c r="P182" i="15"/>
  <c r="BI180" i="15"/>
  <c r="BH180" i="15"/>
  <c r="BG180" i="15"/>
  <c r="BE180" i="15"/>
  <c r="T180" i="15"/>
  <c r="R180" i="15"/>
  <c r="P180" i="15"/>
  <c r="BI179" i="15"/>
  <c r="BH179" i="15"/>
  <c r="BG179" i="15"/>
  <c r="BE179" i="15"/>
  <c r="T179" i="15"/>
  <c r="R179" i="15"/>
  <c r="P179" i="15"/>
  <c r="BI178" i="15"/>
  <c r="BH178" i="15"/>
  <c r="BG178" i="15"/>
  <c r="BE178" i="15"/>
  <c r="T178" i="15"/>
  <c r="R178" i="15"/>
  <c r="P178" i="15"/>
  <c r="BI176" i="15"/>
  <c r="BH176" i="15"/>
  <c r="BG176" i="15"/>
  <c r="BE176" i="15"/>
  <c r="T176" i="15"/>
  <c r="R176" i="15"/>
  <c r="P176" i="15"/>
  <c r="BI175" i="15"/>
  <c r="BH175" i="15"/>
  <c r="BG175" i="15"/>
  <c r="BE175" i="15"/>
  <c r="T175" i="15"/>
  <c r="R175" i="15"/>
  <c r="P175" i="15"/>
  <c r="BI174" i="15"/>
  <c r="BH174" i="15"/>
  <c r="BG174" i="15"/>
  <c r="BE174" i="15"/>
  <c r="T174" i="15"/>
  <c r="R174" i="15"/>
  <c r="P174" i="15"/>
  <c r="BI173" i="15"/>
  <c r="BH173" i="15"/>
  <c r="BG173" i="15"/>
  <c r="BE173" i="15"/>
  <c r="T173" i="15"/>
  <c r="R173" i="15"/>
  <c r="P173" i="15"/>
  <c r="BI172" i="15"/>
  <c r="BH172" i="15"/>
  <c r="BG172" i="15"/>
  <c r="BE172" i="15"/>
  <c r="T172" i="15"/>
  <c r="R172" i="15"/>
  <c r="P172" i="15"/>
  <c r="BI171" i="15"/>
  <c r="BH171" i="15"/>
  <c r="BG171" i="15"/>
  <c r="BE171" i="15"/>
  <c r="T171" i="15"/>
  <c r="R171" i="15"/>
  <c r="P171" i="15"/>
  <c r="BI170" i="15"/>
  <c r="BH170" i="15"/>
  <c r="BG170" i="15"/>
  <c r="BE170" i="15"/>
  <c r="T170" i="15"/>
  <c r="R170" i="15"/>
  <c r="P170" i="15"/>
  <c r="BI169" i="15"/>
  <c r="BH169" i="15"/>
  <c r="BG169" i="15"/>
  <c r="BE169" i="15"/>
  <c r="T169" i="15"/>
  <c r="R169" i="15"/>
  <c r="P169" i="15"/>
  <c r="BI168" i="15"/>
  <c r="BH168" i="15"/>
  <c r="BG168" i="15"/>
  <c r="BE168" i="15"/>
  <c r="T168" i="15"/>
  <c r="R168" i="15"/>
  <c r="P168" i="15"/>
  <c r="BI167" i="15"/>
  <c r="BH167" i="15"/>
  <c r="BG167" i="15"/>
  <c r="BE167" i="15"/>
  <c r="T167" i="15"/>
  <c r="R167" i="15"/>
  <c r="P167" i="15"/>
  <c r="BI166" i="15"/>
  <c r="BH166" i="15"/>
  <c r="BG166" i="15"/>
  <c r="BE166" i="15"/>
  <c r="T166" i="15"/>
  <c r="R166" i="15"/>
  <c r="P166" i="15"/>
  <c r="BI165" i="15"/>
  <c r="BH165" i="15"/>
  <c r="BG165" i="15"/>
  <c r="BE165" i="15"/>
  <c r="T165" i="15"/>
  <c r="R165" i="15"/>
  <c r="P165" i="15"/>
  <c r="BI164" i="15"/>
  <c r="BH164" i="15"/>
  <c r="BG164" i="15"/>
  <c r="BE164" i="15"/>
  <c r="T164" i="15"/>
  <c r="R164" i="15"/>
  <c r="P164" i="15"/>
  <c r="BI163" i="15"/>
  <c r="BH163" i="15"/>
  <c r="BG163" i="15"/>
  <c r="BE163" i="15"/>
  <c r="T163" i="15"/>
  <c r="R163" i="15"/>
  <c r="P163" i="15"/>
  <c r="BI162" i="15"/>
  <c r="BH162" i="15"/>
  <c r="BG162" i="15"/>
  <c r="BE162" i="15"/>
  <c r="T162" i="15"/>
  <c r="R162" i="15"/>
  <c r="P162" i="15"/>
  <c r="BI161" i="15"/>
  <c r="BH161" i="15"/>
  <c r="BG161" i="15"/>
  <c r="BE161" i="15"/>
  <c r="T161" i="15"/>
  <c r="R161" i="15"/>
  <c r="P161" i="15"/>
  <c r="BI160" i="15"/>
  <c r="BH160" i="15"/>
  <c r="BG160" i="15"/>
  <c r="BE160" i="15"/>
  <c r="T160" i="15"/>
  <c r="R160" i="15"/>
  <c r="P160" i="15"/>
  <c r="BI159" i="15"/>
  <c r="BH159" i="15"/>
  <c r="BG159" i="15"/>
  <c r="BE159" i="15"/>
  <c r="T159" i="15"/>
  <c r="R159" i="15"/>
  <c r="P159" i="15"/>
  <c r="BI158" i="15"/>
  <c r="BH158" i="15"/>
  <c r="BG158" i="15"/>
  <c r="BE158" i="15"/>
  <c r="T158" i="15"/>
  <c r="R158" i="15"/>
  <c r="P158" i="15"/>
  <c r="BI157" i="15"/>
  <c r="BH157" i="15"/>
  <c r="BG157" i="15"/>
  <c r="BE157" i="15"/>
  <c r="T157" i="15"/>
  <c r="R157" i="15"/>
  <c r="P157" i="15"/>
  <c r="BI156" i="15"/>
  <c r="BH156" i="15"/>
  <c r="BG156" i="15"/>
  <c r="BE156" i="15"/>
  <c r="T156" i="15"/>
  <c r="R156" i="15"/>
  <c r="P156" i="15"/>
  <c r="BI155" i="15"/>
  <c r="BH155" i="15"/>
  <c r="BG155" i="15"/>
  <c r="BE155" i="15"/>
  <c r="T155" i="15"/>
  <c r="R155" i="15"/>
  <c r="P155" i="15"/>
  <c r="BI154" i="15"/>
  <c r="BH154" i="15"/>
  <c r="BG154" i="15"/>
  <c r="BE154" i="15"/>
  <c r="T154" i="15"/>
  <c r="R154" i="15"/>
  <c r="P154" i="15"/>
  <c r="BI153" i="15"/>
  <c r="BH153" i="15"/>
  <c r="BG153" i="15"/>
  <c r="BE153" i="15"/>
  <c r="T153" i="15"/>
  <c r="R153" i="15"/>
  <c r="P153" i="15"/>
  <c r="BI152" i="15"/>
  <c r="BH152" i="15"/>
  <c r="BG152" i="15"/>
  <c r="BE152" i="15"/>
  <c r="T152" i="15"/>
  <c r="R152" i="15"/>
  <c r="P152" i="15"/>
  <c r="BI151" i="15"/>
  <c r="BH151" i="15"/>
  <c r="BG151" i="15"/>
  <c r="BE151" i="15"/>
  <c r="T151" i="15"/>
  <c r="R151" i="15"/>
  <c r="P151" i="15"/>
  <c r="BI150" i="15"/>
  <c r="BH150" i="15"/>
  <c r="BG150" i="15"/>
  <c r="BE150" i="15"/>
  <c r="T150" i="15"/>
  <c r="R150" i="15"/>
  <c r="P150" i="15"/>
  <c r="BI149" i="15"/>
  <c r="BH149" i="15"/>
  <c r="BG149" i="15"/>
  <c r="BE149" i="15"/>
  <c r="T149" i="15"/>
  <c r="R149" i="15"/>
  <c r="P149" i="15"/>
  <c r="BI148" i="15"/>
  <c r="BH148" i="15"/>
  <c r="BG148" i="15"/>
  <c r="BE148" i="15"/>
  <c r="T148" i="15"/>
  <c r="R148" i="15"/>
  <c r="P148" i="15"/>
  <c r="BI147" i="15"/>
  <c r="BH147" i="15"/>
  <c r="BG147" i="15"/>
  <c r="BE147" i="15"/>
  <c r="T147" i="15"/>
  <c r="R147" i="15"/>
  <c r="P147" i="15"/>
  <c r="BI146" i="15"/>
  <c r="BH146" i="15"/>
  <c r="BG146" i="15"/>
  <c r="BE146" i="15"/>
  <c r="T146" i="15"/>
  <c r="R146" i="15"/>
  <c r="P146" i="15"/>
  <c r="BI145" i="15"/>
  <c r="BH145" i="15"/>
  <c r="BG145" i="15"/>
  <c r="BE145" i="15"/>
  <c r="T145" i="15"/>
  <c r="R145" i="15"/>
  <c r="P145" i="15"/>
  <c r="BI144" i="15"/>
  <c r="BH144" i="15"/>
  <c r="BG144" i="15"/>
  <c r="BE144" i="15"/>
  <c r="T144" i="15"/>
  <c r="R144" i="15"/>
  <c r="P144" i="15"/>
  <c r="BI143" i="15"/>
  <c r="BH143" i="15"/>
  <c r="BG143" i="15"/>
  <c r="BE143" i="15"/>
  <c r="T143" i="15"/>
  <c r="R143" i="15"/>
  <c r="P143" i="15"/>
  <c r="BI142" i="15"/>
  <c r="BH142" i="15"/>
  <c r="BG142" i="15"/>
  <c r="BE142" i="15"/>
  <c r="T142" i="15"/>
  <c r="R142" i="15"/>
  <c r="P142" i="15"/>
  <c r="BI141" i="15"/>
  <c r="BH141" i="15"/>
  <c r="BG141" i="15"/>
  <c r="BE141" i="15"/>
  <c r="T141" i="15"/>
  <c r="R141" i="15"/>
  <c r="P141" i="15"/>
  <c r="BI140" i="15"/>
  <c r="BH140" i="15"/>
  <c r="BG140" i="15"/>
  <c r="BE140" i="15"/>
  <c r="T140" i="15"/>
  <c r="R140" i="15"/>
  <c r="P140" i="15"/>
  <c r="BI139" i="15"/>
  <c r="BH139" i="15"/>
  <c r="BG139" i="15"/>
  <c r="BE139" i="15"/>
  <c r="T139" i="15"/>
  <c r="R139" i="15"/>
  <c r="P139" i="15"/>
  <c r="J132" i="15"/>
  <c r="J131" i="15"/>
  <c r="F131" i="15"/>
  <c r="F129" i="15"/>
  <c r="E127" i="15"/>
  <c r="J96" i="15"/>
  <c r="J95" i="15"/>
  <c r="F95" i="15"/>
  <c r="F93" i="15"/>
  <c r="E91" i="15"/>
  <c r="J22" i="15"/>
  <c r="E22" i="15"/>
  <c r="F132" i="15"/>
  <c r="J21" i="15"/>
  <c r="J16" i="15"/>
  <c r="J129" i="15"/>
  <c r="E7" i="15"/>
  <c r="E121" i="15"/>
  <c r="J41" i="14"/>
  <c r="J40" i="14"/>
  <c r="AY113" i="1"/>
  <c r="J39" i="14"/>
  <c r="AX113" i="1"/>
  <c r="BI244" i="14"/>
  <c r="BH244" i="14"/>
  <c r="BG244" i="14"/>
  <c r="BE244" i="14"/>
  <c r="T244" i="14"/>
  <c r="T243" i="14"/>
  <c r="R244" i="14"/>
  <c r="R243" i="14"/>
  <c r="P244" i="14"/>
  <c r="P243" i="14"/>
  <c r="BI242" i="14"/>
  <c r="BH242" i="14"/>
  <c r="BG242" i="14"/>
  <c r="BE242" i="14"/>
  <c r="T242" i="14"/>
  <c r="R242" i="14"/>
  <c r="P242" i="14"/>
  <c r="BI241" i="14"/>
  <c r="BH241" i="14"/>
  <c r="BG241" i="14"/>
  <c r="BE241" i="14"/>
  <c r="T241" i="14"/>
  <c r="R241" i="14"/>
  <c r="P241" i="14"/>
  <c r="BI240" i="14"/>
  <c r="BH240" i="14"/>
  <c r="BG240" i="14"/>
  <c r="BE240" i="14"/>
  <c r="T240" i="14"/>
  <c r="R240" i="14"/>
  <c r="P240" i="14"/>
  <c r="BI239" i="14"/>
  <c r="BH239" i="14"/>
  <c r="BG239" i="14"/>
  <c r="BE239" i="14"/>
  <c r="T239" i="14"/>
  <c r="R239" i="14"/>
  <c r="P239" i="14"/>
  <c r="BI238" i="14"/>
  <c r="BH238" i="14"/>
  <c r="BG238" i="14"/>
  <c r="BE238" i="14"/>
  <c r="T238" i="14"/>
  <c r="R238" i="14"/>
  <c r="P238" i="14"/>
  <c r="BI237" i="14"/>
  <c r="BH237" i="14"/>
  <c r="BG237" i="14"/>
  <c r="BE237" i="14"/>
  <c r="T237" i="14"/>
  <c r="R237" i="14"/>
  <c r="P237" i="14"/>
  <c r="BI236" i="14"/>
  <c r="BH236" i="14"/>
  <c r="BG236" i="14"/>
  <c r="BE236" i="14"/>
  <c r="T236" i="14"/>
  <c r="R236" i="14"/>
  <c r="P236" i="14"/>
  <c r="BI235" i="14"/>
  <c r="BH235" i="14"/>
  <c r="BG235" i="14"/>
  <c r="BE235" i="14"/>
  <c r="T235" i="14"/>
  <c r="R235" i="14"/>
  <c r="P235" i="14"/>
  <c r="BI234" i="14"/>
  <c r="BH234" i="14"/>
  <c r="BG234" i="14"/>
  <c r="BE234" i="14"/>
  <c r="T234" i="14"/>
  <c r="R234" i="14"/>
  <c r="P234" i="14"/>
  <c r="BI233" i="14"/>
  <c r="BH233" i="14"/>
  <c r="BG233" i="14"/>
  <c r="BE233" i="14"/>
  <c r="T233" i="14"/>
  <c r="R233" i="14"/>
  <c r="P233" i="14"/>
  <c r="BI232" i="14"/>
  <c r="BH232" i="14"/>
  <c r="BG232" i="14"/>
  <c r="BE232" i="14"/>
  <c r="T232" i="14"/>
  <c r="R232" i="14"/>
  <c r="P232" i="14"/>
  <c r="BI231" i="14"/>
  <c r="BH231" i="14"/>
  <c r="BG231" i="14"/>
  <c r="BE231" i="14"/>
  <c r="T231" i="14"/>
  <c r="R231" i="14"/>
  <c r="P231" i="14"/>
  <c r="BI230" i="14"/>
  <c r="BH230" i="14"/>
  <c r="BG230" i="14"/>
  <c r="BE230" i="14"/>
  <c r="T230" i="14"/>
  <c r="R230" i="14"/>
  <c r="P230" i="14"/>
  <c r="BI228" i="14"/>
  <c r="BH228" i="14"/>
  <c r="BG228" i="14"/>
  <c r="BE228" i="14"/>
  <c r="T228" i="14"/>
  <c r="R228" i="14"/>
  <c r="P228" i="14"/>
  <c r="BI227" i="14"/>
  <c r="BH227" i="14"/>
  <c r="BG227" i="14"/>
  <c r="BE227" i="14"/>
  <c r="T227" i="14"/>
  <c r="R227" i="14"/>
  <c r="P227" i="14"/>
  <c r="BI225" i="14"/>
  <c r="BH225" i="14"/>
  <c r="BG225" i="14"/>
  <c r="BE225" i="14"/>
  <c r="T225" i="14"/>
  <c r="R225" i="14"/>
  <c r="P225" i="14"/>
  <c r="BI224" i="14"/>
  <c r="BH224" i="14"/>
  <c r="BG224" i="14"/>
  <c r="BE224" i="14"/>
  <c r="T224" i="14"/>
  <c r="R224" i="14"/>
  <c r="P224" i="14"/>
  <c r="BI223" i="14"/>
  <c r="BH223" i="14"/>
  <c r="BG223" i="14"/>
  <c r="BE223" i="14"/>
  <c r="T223" i="14"/>
  <c r="R223" i="14"/>
  <c r="P223" i="14"/>
  <c r="BI222" i="14"/>
  <c r="BH222" i="14"/>
  <c r="BG222" i="14"/>
  <c r="BE222" i="14"/>
  <c r="T222" i="14"/>
  <c r="R222" i="14"/>
  <c r="P222" i="14"/>
  <c r="BI221" i="14"/>
  <c r="BH221" i="14"/>
  <c r="BG221" i="14"/>
  <c r="BE221" i="14"/>
  <c r="T221" i="14"/>
  <c r="R221" i="14"/>
  <c r="P221" i="14"/>
  <c r="BI220" i="14"/>
  <c r="BH220" i="14"/>
  <c r="BG220" i="14"/>
  <c r="BE220" i="14"/>
  <c r="T220" i="14"/>
  <c r="R220" i="14"/>
  <c r="P220" i="14"/>
  <c r="BI219" i="14"/>
  <c r="BH219" i="14"/>
  <c r="BG219" i="14"/>
  <c r="BE219" i="14"/>
  <c r="T219" i="14"/>
  <c r="R219" i="14"/>
  <c r="P219" i="14"/>
  <c r="BI218" i="14"/>
  <c r="BH218" i="14"/>
  <c r="BG218" i="14"/>
  <c r="BE218" i="14"/>
  <c r="T218" i="14"/>
  <c r="R218" i="14"/>
  <c r="P218" i="14"/>
  <c r="BI217" i="14"/>
  <c r="BH217" i="14"/>
  <c r="BG217" i="14"/>
  <c r="BE217" i="14"/>
  <c r="T217" i="14"/>
  <c r="R217" i="14"/>
  <c r="P217" i="14"/>
  <c r="BI215" i="14"/>
  <c r="BH215" i="14"/>
  <c r="BG215" i="14"/>
  <c r="BE215" i="14"/>
  <c r="T215" i="14"/>
  <c r="R215" i="14"/>
  <c r="P215" i="14"/>
  <c r="BI214" i="14"/>
  <c r="BH214" i="14"/>
  <c r="BG214" i="14"/>
  <c r="BE214" i="14"/>
  <c r="T214" i="14"/>
  <c r="R214" i="14"/>
  <c r="P214" i="14"/>
  <c r="BI213" i="14"/>
  <c r="BH213" i="14"/>
  <c r="BG213" i="14"/>
  <c r="BE213" i="14"/>
  <c r="T213" i="14"/>
  <c r="R213" i="14"/>
  <c r="P213" i="14"/>
  <c r="BI212" i="14"/>
  <c r="BH212" i="14"/>
  <c r="BG212" i="14"/>
  <c r="BE212" i="14"/>
  <c r="T212" i="14"/>
  <c r="R212" i="14"/>
  <c r="P212" i="14"/>
  <c r="BI211" i="14"/>
  <c r="BH211" i="14"/>
  <c r="BG211" i="14"/>
  <c r="BE211" i="14"/>
  <c r="T211" i="14"/>
  <c r="R211" i="14"/>
  <c r="P211" i="14"/>
  <c r="BI209" i="14"/>
  <c r="BH209" i="14"/>
  <c r="BG209" i="14"/>
  <c r="BE209" i="14"/>
  <c r="T209" i="14"/>
  <c r="R209" i="14"/>
  <c r="P209" i="14"/>
  <c r="BI208" i="14"/>
  <c r="BH208" i="14"/>
  <c r="BG208" i="14"/>
  <c r="BE208" i="14"/>
  <c r="T208" i="14"/>
  <c r="R208" i="14"/>
  <c r="P208" i="14"/>
  <c r="BI207" i="14"/>
  <c r="BH207" i="14"/>
  <c r="BG207" i="14"/>
  <c r="BE207" i="14"/>
  <c r="T207" i="14"/>
  <c r="R207" i="14"/>
  <c r="P207" i="14"/>
  <c r="BI206" i="14"/>
  <c r="BH206" i="14"/>
  <c r="BG206" i="14"/>
  <c r="BE206" i="14"/>
  <c r="T206" i="14"/>
  <c r="R206" i="14"/>
  <c r="P206" i="14"/>
  <c r="BI205" i="14"/>
  <c r="BH205" i="14"/>
  <c r="BG205" i="14"/>
  <c r="BE205" i="14"/>
  <c r="T205" i="14"/>
  <c r="R205" i="14"/>
  <c r="P205" i="14"/>
  <c r="BI204" i="14"/>
  <c r="BH204" i="14"/>
  <c r="BG204" i="14"/>
  <c r="BE204" i="14"/>
  <c r="T204" i="14"/>
  <c r="R204" i="14"/>
  <c r="P204" i="14"/>
  <c r="BI203" i="14"/>
  <c r="BH203" i="14"/>
  <c r="BG203" i="14"/>
  <c r="BE203" i="14"/>
  <c r="T203" i="14"/>
  <c r="R203" i="14"/>
  <c r="P203" i="14"/>
  <c r="BI202" i="14"/>
  <c r="BH202" i="14"/>
  <c r="BG202" i="14"/>
  <c r="BE202" i="14"/>
  <c r="T202" i="14"/>
  <c r="R202" i="14"/>
  <c r="P202" i="14"/>
  <c r="BI200" i="14"/>
  <c r="BH200" i="14"/>
  <c r="BG200" i="14"/>
  <c r="BE200" i="14"/>
  <c r="T200" i="14"/>
  <c r="R200" i="14"/>
  <c r="P200" i="14"/>
  <c r="BI199" i="14"/>
  <c r="BH199" i="14"/>
  <c r="BG199" i="14"/>
  <c r="BE199" i="14"/>
  <c r="T199" i="14"/>
  <c r="R199" i="14"/>
  <c r="P199" i="14"/>
  <c r="BI198" i="14"/>
  <c r="BH198" i="14"/>
  <c r="BG198" i="14"/>
  <c r="BE198" i="14"/>
  <c r="T198" i="14"/>
  <c r="R198" i="14"/>
  <c r="P198" i="14"/>
  <c r="BI197" i="14"/>
  <c r="BH197" i="14"/>
  <c r="BG197" i="14"/>
  <c r="BE197" i="14"/>
  <c r="T197" i="14"/>
  <c r="R197" i="14"/>
  <c r="P197" i="14"/>
  <c r="BI196" i="14"/>
  <c r="BH196" i="14"/>
  <c r="BG196" i="14"/>
  <c r="BE196" i="14"/>
  <c r="T196" i="14"/>
  <c r="R196" i="14"/>
  <c r="P196" i="14"/>
  <c r="BI195" i="14"/>
  <c r="BH195" i="14"/>
  <c r="BG195" i="14"/>
  <c r="BE195" i="14"/>
  <c r="T195" i="14"/>
  <c r="R195" i="14"/>
  <c r="P195" i="14"/>
  <c r="BI194" i="14"/>
  <c r="BH194" i="14"/>
  <c r="BG194" i="14"/>
  <c r="BE194" i="14"/>
  <c r="T194" i="14"/>
  <c r="R194" i="14"/>
  <c r="P194" i="14"/>
  <c r="BI193" i="14"/>
  <c r="BH193" i="14"/>
  <c r="BG193" i="14"/>
  <c r="BE193" i="14"/>
  <c r="T193" i="14"/>
  <c r="R193" i="14"/>
  <c r="P193" i="14"/>
  <c r="BI192" i="14"/>
  <c r="BH192" i="14"/>
  <c r="BG192" i="14"/>
  <c r="BE192" i="14"/>
  <c r="T192" i="14"/>
  <c r="R192" i="14"/>
  <c r="P192" i="14"/>
  <c r="BI191" i="14"/>
  <c r="BH191" i="14"/>
  <c r="BG191" i="14"/>
  <c r="BE191" i="14"/>
  <c r="T191" i="14"/>
  <c r="R191" i="14"/>
  <c r="P191" i="14"/>
  <c r="BI190" i="14"/>
  <c r="BH190" i="14"/>
  <c r="BG190" i="14"/>
  <c r="BE190" i="14"/>
  <c r="T190" i="14"/>
  <c r="R190" i="14"/>
  <c r="P190" i="14"/>
  <c r="BI189" i="14"/>
  <c r="BH189" i="14"/>
  <c r="BG189" i="14"/>
  <c r="BE189" i="14"/>
  <c r="T189" i="14"/>
  <c r="R189" i="14"/>
  <c r="P189" i="14"/>
  <c r="BI188" i="14"/>
  <c r="BH188" i="14"/>
  <c r="BG188" i="14"/>
  <c r="BE188" i="14"/>
  <c r="T188" i="14"/>
  <c r="R188" i="14"/>
  <c r="P188" i="14"/>
  <c r="BI187" i="14"/>
  <c r="BH187" i="14"/>
  <c r="BG187" i="14"/>
  <c r="BE187" i="14"/>
  <c r="T187" i="14"/>
  <c r="R187" i="14"/>
  <c r="P187" i="14"/>
  <c r="BI186" i="14"/>
  <c r="BH186" i="14"/>
  <c r="BG186" i="14"/>
  <c r="BE186" i="14"/>
  <c r="T186" i="14"/>
  <c r="R186" i="14"/>
  <c r="P186" i="14"/>
  <c r="BI185" i="14"/>
  <c r="BH185" i="14"/>
  <c r="BG185" i="14"/>
  <c r="BE185" i="14"/>
  <c r="T185" i="14"/>
  <c r="R185" i="14"/>
  <c r="P185" i="14"/>
  <c r="BI184" i="14"/>
  <c r="BH184" i="14"/>
  <c r="BG184" i="14"/>
  <c r="BE184" i="14"/>
  <c r="T184" i="14"/>
  <c r="R184" i="14"/>
  <c r="P184" i="14"/>
  <c r="BI183" i="14"/>
  <c r="BH183" i="14"/>
  <c r="BG183" i="14"/>
  <c r="BE183" i="14"/>
  <c r="T183" i="14"/>
  <c r="R183" i="14"/>
  <c r="P183" i="14"/>
  <c r="BI182" i="14"/>
  <c r="BH182" i="14"/>
  <c r="BG182" i="14"/>
  <c r="BE182" i="14"/>
  <c r="T182" i="14"/>
  <c r="R182" i="14"/>
  <c r="P182" i="14"/>
  <c r="BI181" i="14"/>
  <c r="BH181" i="14"/>
  <c r="BG181" i="14"/>
  <c r="BE181" i="14"/>
  <c r="T181" i="14"/>
  <c r="R181" i="14"/>
  <c r="P181" i="14"/>
  <c r="BI180" i="14"/>
  <c r="BH180" i="14"/>
  <c r="BG180" i="14"/>
  <c r="BE180" i="14"/>
  <c r="T180" i="14"/>
  <c r="R180" i="14"/>
  <c r="P180" i="14"/>
  <c r="BI179" i="14"/>
  <c r="BH179" i="14"/>
  <c r="BG179" i="14"/>
  <c r="BE179" i="14"/>
  <c r="T179" i="14"/>
  <c r="R179" i="14"/>
  <c r="P179" i="14"/>
  <c r="BI178" i="14"/>
  <c r="BH178" i="14"/>
  <c r="BG178" i="14"/>
  <c r="BE178" i="14"/>
  <c r="T178" i="14"/>
  <c r="R178" i="14"/>
  <c r="P178" i="14"/>
  <c r="BI176" i="14"/>
  <c r="BH176" i="14"/>
  <c r="BG176" i="14"/>
  <c r="BE176" i="14"/>
  <c r="T176" i="14"/>
  <c r="R176" i="14"/>
  <c r="P176" i="14"/>
  <c r="BI175" i="14"/>
  <c r="BH175" i="14"/>
  <c r="BG175" i="14"/>
  <c r="BE175" i="14"/>
  <c r="T175" i="14"/>
  <c r="R175" i="14"/>
  <c r="P175" i="14"/>
  <c r="BI174" i="14"/>
  <c r="BH174" i="14"/>
  <c r="BG174" i="14"/>
  <c r="BE174" i="14"/>
  <c r="T174" i="14"/>
  <c r="R174" i="14"/>
  <c r="P174" i="14"/>
  <c r="BI172" i="14"/>
  <c r="BH172" i="14"/>
  <c r="BG172" i="14"/>
  <c r="BE172" i="14"/>
  <c r="T172" i="14"/>
  <c r="R172" i="14"/>
  <c r="P172" i="14"/>
  <c r="BI171" i="14"/>
  <c r="BH171" i="14"/>
  <c r="BG171" i="14"/>
  <c r="BE171" i="14"/>
  <c r="T171" i="14"/>
  <c r="R171" i="14"/>
  <c r="P171" i="14"/>
  <c r="BI170" i="14"/>
  <c r="BH170" i="14"/>
  <c r="BG170" i="14"/>
  <c r="BE170" i="14"/>
  <c r="T170" i="14"/>
  <c r="R170" i="14"/>
  <c r="P170" i="14"/>
  <c r="BI169" i="14"/>
  <c r="BH169" i="14"/>
  <c r="BG169" i="14"/>
  <c r="BE169" i="14"/>
  <c r="T169" i="14"/>
  <c r="R169" i="14"/>
  <c r="P169" i="14"/>
  <c r="BI168" i="14"/>
  <c r="BH168" i="14"/>
  <c r="BG168" i="14"/>
  <c r="BE168" i="14"/>
  <c r="T168" i="14"/>
  <c r="R168" i="14"/>
  <c r="P168" i="14"/>
  <c r="BI167" i="14"/>
  <c r="BH167" i="14"/>
  <c r="BG167" i="14"/>
  <c r="BE167" i="14"/>
  <c r="T167" i="14"/>
  <c r="R167" i="14"/>
  <c r="P167" i="14"/>
  <c r="BI166" i="14"/>
  <c r="BH166" i="14"/>
  <c r="BG166" i="14"/>
  <c r="BE166" i="14"/>
  <c r="T166" i="14"/>
  <c r="R166" i="14"/>
  <c r="P166" i="14"/>
  <c r="BI165" i="14"/>
  <c r="BH165" i="14"/>
  <c r="BG165" i="14"/>
  <c r="BE165" i="14"/>
  <c r="T165" i="14"/>
  <c r="R165" i="14"/>
  <c r="P165" i="14"/>
  <c r="BI164" i="14"/>
  <c r="BH164" i="14"/>
  <c r="BG164" i="14"/>
  <c r="BE164" i="14"/>
  <c r="T164" i="14"/>
  <c r="R164" i="14"/>
  <c r="P164" i="14"/>
  <c r="BI163" i="14"/>
  <c r="BH163" i="14"/>
  <c r="BG163" i="14"/>
  <c r="BE163" i="14"/>
  <c r="T163" i="14"/>
  <c r="R163" i="14"/>
  <c r="P163" i="14"/>
  <c r="BI162" i="14"/>
  <c r="BH162" i="14"/>
  <c r="BG162" i="14"/>
  <c r="BE162" i="14"/>
  <c r="T162" i="14"/>
  <c r="R162" i="14"/>
  <c r="P162" i="14"/>
  <c r="BI161" i="14"/>
  <c r="BH161" i="14"/>
  <c r="BG161" i="14"/>
  <c r="BE161" i="14"/>
  <c r="T161" i="14"/>
  <c r="R161" i="14"/>
  <c r="P161" i="14"/>
  <c r="BI160" i="14"/>
  <c r="BH160" i="14"/>
  <c r="BG160" i="14"/>
  <c r="BE160" i="14"/>
  <c r="T160" i="14"/>
  <c r="R160" i="14"/>
  <c r="P160" i="14"/>
  <c r="BI159" i="14"/>
  <c r="BH159" i="14"/>
  <c r="BG159" i="14"/>
  <c r="BE159" i="14"/>
  <c r="T159" i="14"/>
  <c r="R159" i="14"/>
  <c r="P159" i="14"/>
  <c r="BI158" i="14"/>
  <c r="BH158" i="14"/>
  <c r="BG158" i="14"/>
  <c r="BE158" i="14"/>
  <c r="T158" i="14"/>
  <c r="R158" i="14"/>
  <c r="P158" i="14"/>
  <c r="BI157" i="14"/>
  <c r="BH157" i="14"/>
  <c r="BG157" i="14"/>
  <c r="BE157" i="14"/>
  <c r="T157" i="14"/>
  <c r="R157" i="14"/>
  <c r="P157" i="14"/>
  <c r="BI156" i="14"/>
  <c r="BH156" i="14"/>
  <c r="BG156" i="14"/>
  <c r="BE156" i="14"/>
  <c r="T156" i="14"/>
  <c r="R156" i="14"/>
  <c r="P156" i="14"/>
  <c r="BI155" i="14"/>
  <c r="BH155" i="14"/>
  <c r="BG155" i="14"/>
  <c r="BE155" i="14"/>
  <c r="T155" i="14"/>
  <c r="R155" i="14"/>
  <c r="P155" i="14"/>
  <c r="BI154" i="14"/>
  <c r="BH154" i="14"/>
  <c r="BG154" i="14"/>
  <c r="BE154" i="14"/>
  <c r="T154" i="14"/>
  <c r="R154" i="14"/>
  <c r="P154" i="14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51" i="14"/>
  <c r="BH151" i="14"/>
  <c r="BG151" i="14"/>
  <c r="BE151" i="14"/>
  <c r="T151" i="14"/>
  <c r="R151" i="14"/>
  <c r="P151" i="14"/>
  <c r="BI150" i="14"/>
  <c r="BH150" i="14"/>
  <c r="BG150" i="14"/>
  <c r="BE150" i="14"/>
  <c r="T150" i="14"/>
  <c r="R150" i="14"/>
  <c r="P150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6" i="14"/>
  <c r="BH146" i="14"/>
  <c r="BG146" i="14"/>
  <c r="BE146" i="14"/>
  <c r="T146" i="14"/>
  <c r="R146" i="14"/>
  <c r="P146" i="14"/>
  <c r="BI145" i="14"/>
  <c r="BH145" i="14"/>
  <c r="BG145" i="14"/>
  <c r="BE145" i="14"/>
  <c r="T145" i="14"/>
  <c r="R145" i="14"/>
  <c r="P145" i="14"/>
  <c r="BI144" i="14"/>
  <c r="BH144" i="14"/>
  <c r="BG144" i="14"/>
  <c r="BE144" i="14"/>
  <c r="T144" i="14"/>
  <c r="R144" i="14"/>
  <c r="P144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J132" i="14"/>
  <c r="J131" i="14"/>
  <c r="F131" i="14"/>
  <c r="F129" i="14"/>
  <c r="E127" i="14"/>
  <c r="J96" i="14"/>
  <c r="J95" i="14"/>
  <c r="F95" i="14"/>
  <c r="F93" i="14"/>
  <c r="E91" i="14"/>
  <c r="J22" i="14"/>
  <c r="E22" i="14"/>
  <c r="F132" i="14"/>
  <c r="J21" i="14"/>
  <c r="J16" i="14"/>
  <c r="J93" i="14"/>
  <c r="E7" i="14"/>
  <c r="E121" i="14"/>
  <c r="J41" i="13"/>
  <c r="J40" i="13"/>
  <c r="AY111" i="1"/>
  <c r="J39" i="13"/>
  <c r="AX111" i="1"/>
  <c r="BI203" i="13"/>
  <c r="BH203" i="13"/>
  <c r="BG203" i="13"/>
  <c r="BE203" i="13"/>
  <c r="T203" i="13"/>
  <c r="T202" i="13"/>
  <c r="R203" i="13"/>
  <c r="R202" i="13"/>
  <c r="P203" i="13"/>
  <c r="P202" i="13"/>
  <c r="BI201" i="13"/>
  <c r="BH201" i="13"/>
  <c r="BG201" i="13"/>
  <c r="BE201" i="13"/>
  <c r="T201" i="13"/>
  <c r="R201" i="13"/>
  <c r="P201" i="13"/>
  <c r="BI200" i="13"/>
  <c r="BH200" i="13"/>
  <c r="BG200" i="13"/>
  <c r="BE200" i="13"/>
  <c r="T200" i="13"/>
  <c r="R200" i="13"/>
  <c r="P200" i="13"/>
  <c r="BI199" i="13"/>
  <c r="BH199" i="13"/>
  <c r="BG199" i="13"/>
  <c r="BE199" i="13"/>
  <c r="T199" i="13"/>
  <c r="R199" i="13"/>
  <c r="P199" i="13"/>
  <c r="BI198" i="13"/>
  <c r="BH198" i="13"/>
  <c r="BG198" i="13"/>
  <c r="BE198" i="13"/>
  <c r="T198" i="13"/>
  <c r="R198" i="13"/>
  <c r="P198" i="13"/>
  <c r="BI197" i="13"/>
  <c r="BH197" i="13"/>
  <c r="BG197" i="13"/>
  <c r="BE197" i="13"/>
  <c r="T197" i="13"/>
  <c r="R197" i="13"/>
  <c r="P197" i="13"/>
  <c r="BI196" i="13"/>
  <c r="BH196" i="13"/>
  <c r="BG196" i="13"/>
  <c r="BE196" i="13"/>
  <c r="T196" i="13"/>
  <c r="R196" i="13"/>
  <c r="P196" i="13"/>
  <c r="BI195" i="13"/>
  <c r="BH195" i="13"/>
  <c r="BG195" i="13"/>
  <c r="BE195" i="13"/>
  <c r="T195" i="13"/>
  <c r="R195" i="13"/>
  <c r="P195" i="13"/>
  <c r="BI193" i="13"/>
  <c r="BH193" i="13"/>
  <c r="BG193" i="13"/>
  <c r="BE193" i="13"/>
  <c r="T193" i="13"/>
  <c r="R193" i="13"/>
  <c r="P193" i="13"/>
  <c r="BI192" i="13"/>
  <c r="BH192" i="13"/>
  <c r="BG192" i="13"/>
  <c r="BE192" i="13"/>
  <c r="T192" i="13"/>
  <c r="R192" i="13"/>
  <c r="P192" i="13"/>
  <c r="BI190" i="13"/>
  <c r="BH190" i="13"/>
  <c r="BG190" i="13"/>
  <c r="BE190" i="13"/>
  <c r="T190" i="13"/>
  <c r="R190" i="13"/>
  <c r="P190" i="13"/>
  <c r="BI189" i="13"/>
  <c r="BH189" i="13"/>
  <c r="BG189" i="13"/>
  <c r="BE189" i="13"/>
  <c r="T189" i="13"/>
  <c r="R189" i="13"/>
  <c r="P189" i="13"/>
  <c r="BI188" i="13"/>
  <c r="BH188" i="13"/>
  <c r="BG188" i="13"/>
  <c r="BE188" i="13"/>
  <c r="T188" i="13"/>
  <c r="R188" i="13"/>
  <c r="P188" i="13"/>
  <c r="BI187" i="13"/>
  <c r="BH187" i="13"/>
  <c r="BG187" i="13"/>
  <c r="BE187" i="13"/>
  <c r="T187" i="13"/>
  <c r="R187" i="13"/>
  <c r="P187" i="13"/>
  <c r="BI186" i="13"/>
  <c r="BH186" i="13"/>
  <c r="BG186" i="13"/>
  <c r="BE186" i="13"/>
  <c r="T186" i="13"/>
  <c r="R186" i="13"/>
  <c r="P186" i="13"/>
  <c r="BI184" i="13"/>
  <c r="BH184" i="13"/>
  <c r="BG184" i="13"/>
  <c r="BE184" i="13"/>
  <c r="T184" i="13"/>
  <c r="R184" i="13"/>
  <c r="P184" i="13"/>
  <c r="BI183" i="13"/>
  <c r="BH183" i="13"/>
  <c r="BG183" i="13"/>
  <c r="BE183" i="13"/>
  <c r="T183" i="13"/>
  <c r="R183" i="13"/>
  <c r="P183" i="13"/>
  <c r="BI182" i="13"/>
  <c r="BH182" i="13"/>
  <c r="BG182" i="13"/>
  <c r="BE182" i="13"/>
  <c r="T182" i="13"/>
  <c r="R182" i="13"/>
  <c r="P182" i="13"/>
  <c r="BI181" i="13"/>
  <c r="BH181" i="13"/>
  <c r="BG181" i="13"/>
  <c r="BE181" i="13"/>
  <c r="T181" i="13"/>
  <c r="R181" i="13"/>
  <c r="P181" i="13"/>
  <c r="BI180" i="13"/>
  <c r="BH180" i="13"/>
  <c r="BG180" i="13"/>
  <c r="BE180" i="13"/>
  <c r="T180" i="13"/>
  <c r="R180" i="13"/>
  <c r="P180" i="13"/>
  <c r="BI178" i="13"/>
  <c r="BH178" i="13"/>
  <c r="BG178" i="13"/>
  <c r="BE178" i="13"/>
  <c r="T178" i="13"/>
  <c r="R178" i="13"/>
  <c r="P178" i="13"/>
  <c r="BI177" i="13"/>
  <c r="BH177" i="13"/>
  <c r="BG177" i="13"/>
  <c r="BE177" i="13"/>
  <c r="T177" i="13"/>
  <c r="R177" i="13"/>
  <c r="P177" i="13"/>
  <c r="BI176" i="13"/>
  <c r="BH176" i="13"/>
  <c r="BG176" i="13"/>
  <c r="BE176" i="13"/>
  <c r="T176" i="13"/>
  <c r="R176" i="13"/>
  <c r="P176" i="13"/>
  <c r="BI175" i="13"/>
  <c r="BH175" i="13"/>
  <c r="BG175" i="13"/>
  <c r="BE175" i="13"/>
  <c r="T175" i="13"/>
  <c r="R175" i="13"/>
  <c r="P175" i="13"/>
  <c r="BI174" i="13"/>
  <c r="BH174" i="13"/>
  <c r="BG174" i="13"/>
  <c r="BE174" i="13"/>
  <c r="T174" i="13"/>
  <c r="R174" i="13"/>
  <c r="P174" i="13"/>
  <c r="BI173" i="13"/>
  <c r="BH173" i="13"/>
  <c r="BG173" i="13"/>
  <c r="BE173" i="13"/>
  <c r="T173" i="13"/>
  <c r="R173" i="13"/>
  <c r="P173" i="13"/>
  <c r="BI172" i="13"/>
  <c r="BH172" i="13"/>
  <c r="BG172" i="13"/>
  <c r="BE172" i="13"/>
  <c r="T172" i="13"/>
  <c r="R172" i="13"/>
  <c r="P172" i="13"/>
  <c r="BI171" i="13"/>
  <c r="BH171" i="13"/>
  <c r="BG171" i="13"/>
  <c r="BE171" i="13"/>
  <c r="T171" i="13"/>
  <c r="R171" i="13"/>
  <c r="P171" i="13"/>
  <c r="BI170" i="13"/>
  <c r="BH170" i="13"/>
  <c r="BG170" i="13"/>
  <c r="BE170" i="13"/>
  <c r="T170" i="13"/>
  <c r="R170" i="13"/>
  <c r="P170" i="13"/>
  <c r="BI169" i="13"/>
  <c r="BH169" i="13"/>
  <c r="BG169" i="13"/>
  <c r="BE169" i="13"/>
  <c r="T169" i="13"/>
  <c r="R169" i="13"/>
  <c r="P169" i="13"/>
  <c r="BI168" i="13"/>
  <c r="BH168" i="13"/>
  <c r="BG168" i="13"/>
  <c r="BE168" i="13"/>
  <c r="T168" i="13"/>
  <c r="R168" i="13"/>
  <c r="P168" i="13"/>
  <c r="BI167" i="13"/>
  <c r="BH167" i="13"/>
  <c r="BG167" i="13"/>
  <c r="BE167" i="13"/>
  <c r="T167" i="13"/>
  <c r="R167" i="13"/>
  <c r="P167" i="13"/>
  <c r="BI166" i="13"/>
  <c r="BH166" i="13"/>
  <c r="BG166" i="13"/>
  <c r="BE166" i="13"/>
  <c r="T166" i="13"/>
  <c r="R166" i="13"/>
  <c r="P166" i="13"/>
  <c r="BI165" i="13"/>
  <c r="BH165" i="13"/>
  <c r="BG165" i="13"/>
  <c r="BE165" i="13"/>
  <c r="T165" i="13"/>
  <c r="R165" i="13"/>
  <c r="P165" i="13"/>
  <c r="BI164" i="13"/>
  <c r="BH164" i="13"/>
  <c r="BG164" i="13"/>
  <c r="BE164" i="13"/>
  <c r="T164" i="13"/>
  <c r="R164" i="13"/>
  <c r="P164" i="13"/>
  <c r="BI163" i="13"/>
  <c r="BH163" i="13"/>
  <c r="BG163" i="13"/>
  <c r="BE163" i="13"/>
  <c r="T163" i="13"/>
  <c r="R163" i="13"/>
  <c r="P163" i="13"/>
  <c r="BI162" i="13"/>
  <c r="BH162" i="13"/>
  <c r="BG162" i="13"/>
  <c r="BE162" i="13"/>
  <c r="T162" i="13"/>
  <c r="R162" i="13"/>
  <c r="P162" i="13"/>
  <c r="BI161" i="13"/>
  <c r="BH161" i="13"/>
  <c r="BG161" i="13"/>
  <c r="BE161" i="13"/>
  <c r="T161" i="13"/>
  <c r="R161" i="13"/>
  <c r="P161" i="13"/>
  <c r="BI160" i="13"/>
  <c r="BH160" i="13"/>
  <c r="BG160" i="13"/>
  <c r="BE160" i="13"/>
  <c r="T160" i="13"/>
  <c r="R160" i="13"/>
  <c r="P160" i="13"/>
  <c r="BI159" i="13"/>
  <c r="BH159" i="13"/>
  <c r="BG159" i="13"/>
  <c r="BE159" i="13"/>
  <c r="T159" i="13"/>
  <c r="R159" i="13"/>
  <c r="P159" i="13"/>
  <c r="BI157" i="13"/>
  <c r="BH157" i="13"/>
  <c r="BG157" i="13"/>
  <c r="BE157" i="13"/>
  <c r="T157" i="13"/>
  <c r="R157" i="13"/>
  <c r="P157" i="13"/>
  <c r="BI156" i="13"/>
  <c r="BH156" i="13"/>
  <c r="BG156" i="13"/>
  <c r="BE156" i="13"/>
  <c r="T156" i="13"/>
  <c r="R156" i="13"/>
  <c r="P156" i="13"/>
  <c r="BI155" i="13"/>
  <c r="BH155" i="13"/>
  <c r="BG155" i="13"/>
  <c r="BE155" i="13"/>
  <c r="T155" i="13"/>
  <c r="R155" i="13"/>
  <c r="P155" i="13"/>
  <c r="BI153" i="13"/>
  <c r="BH153" i="13"/>
  <c r="BG153" i="13"/>
  <c r="BE153" i="13"/>
  <c r="T153" i="13"/>
  <c r="R153" i="13"/>
  <c r="P153" i="13"/>
  <c r="BI152" i="13"/>
  <c r="BH152" i="13"/>
  <c r="BG152" i="13"/>
  <c r="BE152" i="13"/>
  <c r="T152" i="13"/>
  <c r="R152" i="13"/>
  <c r="P152" i="13"/>
  <c r="BI151" i="13"/>
  <c r="BH151" i="13"/>
  <c r="BG151" i="13"/>
  <c r="BE151" i="13"/>
  <c r="T151" i="13"/>
  <c r="R151" i="13"/>
  <c r="P151" i="13"/>
  <c r="BI150" i="13"/>
  <c r="BH150" i="13"/>
  <c r="BG150" i="13"/>
  <c r="BE150" i="13"/>
  <c r="T150" i="13"/>
  <c r="R150" i="13"/>
  <c r="P150" i="13"/>
  <c r="BI149" i="13"/>
  <c r="BH149" i="13"/>
  <c r="BG149" i="13"/>
  <c r="BE149" i="13"/>
  <c r="T149" i="13"/>
  <c r="R149" i="13"/>
  <c r="P149" i="13"/>
  <c r="BI148" i="13"/>
  <c r="BH148" i="13"/>
  <c r="BG148" i="13"/>
  <c r="BE148" i="13"/>
  <c r="T148" i="13"/>
  <c r="R148" i="13"/>
  <c r="P148" i="13"/>
  <c r="BI147" i="13"/>
  <c r="BH147" i="13"/>
  <c r="BG147" i="13"/>
  <c r="BE147" i="13"/>
  <c r="T147" i="13"/>
  <c r="R147" i="13"/>
  <c r="P147" i="13"/>
  <c r="BI146" i="13"/>
  <c r="BH146" i="13"/>
  <c r="BG146" i="13"/>
  <c r="BE146" i="13"/>
  <c r="T146" i="13"/>
  <c r="R146" i="13"/>
  <c r="P146" i="13"/>
  <c r="BI145" i="13"/>
  <c r="BH145" i="13"/>
  <c r="BG145" i="13"/>
  <c r="BE145" i="13"/>
  <c r="T145" i="13"/>
  <c r="R145" i="13"/>
  <c r="P145" i="13"/>
  <c r="BI144" i="13"/>
  <c r="BH144" i="13"/>
  <c r="BG144" i="13"/>
  <c r="BE144" i="13"/>
  <c r="T144" i="13"/>
  <c r="R144" i="13"/>
  <c r="P144" i="13"/>
  <c r="BI143" i="13"/>
  <c r="BH143" i="13"/>
  <c r="BG143" i="13"/>
  <c r="BE143" i="13"/>
  <c r="T143" i="13"/>
  <c r="R143" i="13"/>
  <c r="P143" i="13"/>
  <c r="BI142" i="13"/>
  <c r="BH142" i="13"/>
  <c r="BG142" i="13"/>
  <c r="BE142" i="13"/>
  <c r="T142" i="13"/>
  <c r="R142" i="13"/>
  <c r="P142" i="13"/>
  <c r="BI141" i="13"/>
  <c r="BH141" i="13"/>
  <c r="BG141" i="13"/>
  <c r="BE141" i="13"/>
  <c r="T141" i="13"/>
  <c r="R141" i="13"/>
  <c r="P141" i="13"/>
  <c r="BI140" i="13"/>
  <c r="BH140" i="13"/>
  <c r="BG140" i="13"/>
  <c r="BE140" i="13"/>
  <c r="T140" i="13"/>
  <c r="R140" i="13"/>
  <c r="P140" i="13"/>
  <c r="BI139" i="13"/>
  <c r="BH139" i="13"/>
  <c r="BG139" i="13"/>
  <c r="BE139" i="13"/>
  <c r="T139" i="13"/>
  <c r="R139" i="13"/>
  <c r="P139" i="13"/>
  <c r="BI138" i="13"/>
  <c r="BH138" i="13"/>
  <c r="BG138" i="13"/>
  <c r="BE138" i="13"/>
  <c r="T138" i="13"/>
  <c r="R138" i="13"/>
  <c r="P138" i="13"/>
  <c r="J131" i="13"/>
  <c r="J130" i="13"/>
  <c r="F130" i="13"/>
  <c r="F128" i="13"/>
  <c r="E126" i="13"/>
  <c r="J96" i="13"/>
  <c r="J95" i="13"/>
  <c r="F95" i="13"/>
  <c r="F93" i="13"/>
  <c r="E91" i="13"/>
  <c r="J22" i="13"/>
  <c r="E22" i="13"/>
  <c r="F96" i="13"/>
  <c r="J21" i="13"/>
  <c r="J16" i="13"/>
  <c r="J128" i="13"/>
  <c r="E7" i="13"/>
  <c r="E85" i="13"/>
  <c r="J41" i="12"/>
  <c r="J40" i="12"/>
  <c r="AY110" i="1"/>
  <c r="J39" i="12"/>
  <c r="AX110" i="1"/>
  <c r="BI219" i="12"/>
  <c r="BH219" i="12"/>
  <c r="BG219" i="12"/>
  <c r="BE219" i="12"/>
  <c r="T219" i="12"/>
  <c r="T218" i="12"/>
  <c r="R219" i="12"/>
  <c r="R218" i="12"/>
  <c r="P219" i="12"/>
  <c r="P218" i="12"/>
  <c r="BI217" i="12"/>
  <c r="BH217" i="12"/>
  <c r="BG217" i="12"/>
  <c r="BE217" i="12"/>
  <c r="T217" i="12"/>
  <c r="R217" i="12"/>
  <c r="P217" i="12"/>
  <c r="BI216" i="12"/>
  <c r="BH216" i="12"/>
  <c r="BG216" i="12"/>
  <c r="BE216" i="12"/>
  <c r="T216" i="12"/>
  <c r="R216" i="12"/>
  <c r="P216" i="12"/>
  <c r="BI215" i="12"/>
  <c r="BH215" i="12"/>
  <c r="BG215" i="12"/>
  <c r="BE215" i="12"/>
  <c r="T215" i="12"/>
  <c r="R215" i="12"/>
  <c r="P215" i="12"/>
  <c r="BI214" i="12"/>
  <c r="BH214" i="12"/>
  <c r="BG214" i="12"/>
  <c r="BE214" i="12"/>
  <c r="T214" i="12"/>
  <c r="R214" i="12"/>
  <c r="P214" i="12"/>
  <c r="BI213" i="12"/>
  <c r="BH213" i="12"/>
  <c r="BG213" i="12"/>
  <c r="BE213" i="12"/>
  <c r="T213" i="12"/>
  <c r="R213" i="12"/>
  <c r="P213" i="12"/>
  <c r="BI212" i="12"/>
  <c r="BH212" i="12"/>
  <c r="BG212" i="12"/>
  <c r="BE212" i="12"/>
  <c r="T212" i="12"/>
  <c r="R212" i="12"/>
  <c r="P212" i="12"/>
  <c r="BI211" i="12"/>
  <c r="BH211" i="12"/>
  <c r="BG211" i="12"/>
  <c r="BE211" i="12"/>
  <c r="T211" i="12"/>
  <c r="R211" i="12"/>
  <c r="P211" i="12"/>
  <c r="BI209" i="12"/>
  <c r="BH209" i="12"/>
  <c r="BG209" i="12"/>
  <c r="BE209" i="12"/>
  <c r="T209" i="12"/>
  <c r="R209" i="12"/>
  <c r="P209" i="12"/>
  <c r="BI208" i="12"/>
  <c r="BH208" i="12"/>
  <c r="BG208" i="12"/>
  <c r="BE208" i="12"/>
  <c r="T208" i="12"/>
  <c r="R208" i="12"/>
  <c r="P208" i="12"/>
  <c r="BI206" i="12"/>
  <c r="BH206" i="12"/>
  <c r="BG206" i="12"/>
  <c r="BE206" i="12"/>
  <c r="T206" i="12"/>
  <c r="R206" i="12"/>
  <c r="P206" i="12"/>
  <c r="BI205" i="12"/>
  <c r="BH205" i="12"/>
  <c r="BG205" i="12"/>
  <c r="BE205" i="12"/>
  <c r="T205" i="12"/>
  <c r="R205" i="12"/>
  <c r="P205" i="12"/>
  <c r="BI204" i="12"/>
  <c r="BH204" i="12"/>
  <c r="BG204" i="12"/>
  <c r="BE204" i="12"/>
  <c r="T204" i="12"/>
  <c r="R204" i="12"/>
  <c r="P204" i="12"/>
  <c r="BI203" i="12"/>
  <c r="BH203" i="12"/>
  <c r="BG203" i="12"/>
  <c r="BE203" i="12"/>
  <c r="T203" i="12"/>
  <c r="R203" i="12"/>
  <c r="P203" i="12"/>
  <c r="BI202" i="12"/>
  <c r="BH202" i="12"/>
  <c r="BG202" i="12"/>
  <c r="BE202" i="12"/>
  <c r="T202" i="12"/>
  <c r="R202" i="12"/>
  <c r="P202" i="12"/>
  <c r="BI201" i="12"/>
  <c r="BH201" i="12"/>
  <c r="BG201" i="12"/>
  <c r="BE201" i="12"/>
  <c r="T201" i="12"/>
  <c r="R201" i="12"/>
  <c r="P201" i="12"/>
  <c r="BI200" i="12"/>
  <c r="BH200" i="12"/>
  <c r="BG200" i="12"/>
  <c r="BE200" i="12"/>
  <c r="T200" i="12"/>
  <c r="R200" i="12"/>
  <c r="P200" i="12"/>
  <c r="BI199" i="12"/>
  <c r="BH199" i="12"/>
  <c r="BG199" i="12"/>
  <c r="BE199" i="12"/>
  <c r="T199" i="12"/>
  <c r="R199" i="12"/>
  <c r="P199" i="12"/>
  <c r="BI198" i="12"/>
  <c r="BH198" i="12"/>
  <c r="BG198" i="12"/>
  <c r="BE198" i="12"/>
  <c r="T198" i="12"/>
  <c r="R198" i="12"/>
  <c r="P198" i="12"/>
  <c r="BI196" i="12"/>
  <c r="BH196" i="12"/>
  <c r="BG196" i="12"/>
  <c r="BE196" i="12"/>
  <c r="T196" i="12"/>
  <c r="R196" i="12"/>
  <c r="P196" i="12"/>
  <c r="BI195" i="12"/>
  <c r="BH195" i="12"/>
  <c r="BG195" i="12"/>
  <c r="BE195" i="12"/>
  <c r="T195" i="12"/>
  <c r="R195" i="12"/>
  <c r="P195" i="12"/>
  <c r="BI194" i="12"/>
  <c r="BH194" i="12"/>
  <c r="BG194" i="12"/>
  <c r="BE194" i="12"/>
  <c r="T194" i="12"/>
  <c r="R194" i="12"/>
  <c r="P194" i="12"/>
  <c r="BI193" i="12"/>
  <c r="BH193" i="12"/>
  <c r="BG193" i="12"/>
  <c r="BE193" i="12"/>
  <c r="T193" i="12"/>
  <c r="R193" i="12"/>
  <c r="P193" i="12"/>
  <c r="BI192" i="12"/>
  <c r="BH192" i="12"/>
  <c r="BG192" i="12"/>
  <c r="BE192" i="12"/>
  <c r="T192" i="12"/>
  <c r="R192" i="12"/>
  <c r="P192" i="12"/>
  <c r="BI190" i="12"/>
  <c r="BH190" i="12"/>
  <c r="BG190" i="12"/>
  <c r="BE190" i="12"/>
  <c r="T190" i="12"/>
  <c r="R190" i="12"/>
  <c r="P190" i="12"/>
  <c r="BI189" i="12"/>
  <c r="BH189" i="12"/>
  <c r="BG189" i="12"/>
  <c r="BE189" i="12"/>
  <c r="T189" i="12"/>
  <c r="R189" i="12"/>
  <c r="P189" i="12"/>
  <c r="BI188" i="12"/>
  <c r="BH188" i="12"/>
  <c r="BG188" i="12"/>
  <c r="BE188" i="12"/>
  <c r="T188" i="12"/>
  <c r="R188" i="12"/>
  <c r="P188" i="12"/>
  <c r="BI187" i="12"/>
  <c r="BH187" i="12"/>
  <c r="BG187" i="12"/>
  <c r="BE187" i="12"/>
  <c r="T187" i="12"/>
  <c r="R187" i="12"/>
  <c r="P187" i="12"/>
  <c r="BI186" i="12"/>
  <c r="BH186" i="12"/>
  <c r="BG186" i="12"/>
  <c r="BE186" i="12"/>
  <c r="T186" i="12"/>
  <c r="R186" i="12"/>
  <c r="P186" i="12"/>
  <c r="BI185" i="12"/>
  <c r="BH185" i="12"/>
  <c r="BG185" i="12"/>
  <c r="BE185" i="12"/>
  <c r="T185" i="12"/>
  <c r="R185" i="12"/>
  <c r="P185" i="12"/>
  <c r="BI184" i="12"/>
  <c r="BH184" i="12"/>
  <c r="BG184" i="12"/>
  <c r="BE184" i="12"/>
  <c r="T184" i="12"/>
  <c r="R184" i="12"/>
  <c r="P184" i="12"/>
  <c r="BI183" i="12"/>
  <c r="BH183" i="12"/>
  <c r="BG183" i="12"/>
  <c r="BE183" i="12"/>
  <c r="T183" i="12"/>
  <c r="R183" i="12"/>
  <c r="P183" i="12"/>
  <c r="BI182" i="12"/>
  <c r="BH182" i="12"/>
  <c r="BG182" i="12"/>
  <c r="BE182" i="12"/>
  <c r="T182" i="12"/>
  <c r="R182" i="12"/>
  <c r="P182" i="12"/>
  <c r="BI181" i="12"/>
  <c r="BH181" i="12"/>
  <c r="BG181" i="12"/>
  <c r="BE181" i="12"/>
  <c r="T181" i="12"/>
  <c r="R181" i="12"/>
  <c r="P181" i="12"/>
  <c r="BI180" i="12"/>
  <c r="BH180" i="12"/>
  <c r="BG180" i="12"/>
  <c r="BE180" i="12"/>
  <c r="T180" i="12"/>
  <c r="R180" i="12"/>
  <c r="P180" i="12"/>
  <c r="BI179" i="12"/>
  <c r="BH179" i="12"/>
  <c r="BG179" i="12"/>
  <c r="BE179" i="12"/>
  <c r="T179" i="12"/>
  <c r="R179" i="12"/>
  <c r="P179" i="12"/>
  <c r="BI178" i="12"/>
  <c r="BH178" i="12"/>
  <c r="BG178" i="12"/>
  <c r="BE178" i="12"/>
  <c r="T178" i="12"/>
  <c r="R178" i="12"/>
  <c r="P178" i="12"/>
  <c r="BI177" i="12"/>
  <c r="BH177" i="12"/>
  <c r="BG177" i="12"/>
  <c r="BE177" i="12"/>
  <c r="T177" i="12"/>
  <c r="R177" i="12"/>
  <c r="P177" i="12"/>
  <c r="BI176" i="12"/>
  <c r="BH176" i="12"/>
  <c r="BG176" i="12"/>
  <c r="BE176" i="12"/>
  <c r="T176" i="12"/>
  <c r="R176" i="12"/>
  <c r="P176" i="12"/>
  <c r="BI175" i="12"/>
  <c r="BH175" i="12"/>
  <c r="BG175" i="12"/>
  <c r="BE175" i="12"/>
  <c r="T175" i="12"/>
  <c r="R175" i="12"/>
  <c r="P175" i="12"/>
  <c r="BI174" i="12"/>
  <c r="BH174" i="12"/>
  <c r="BG174" i="12"/>
  <c r="BE174" i="12"/>
  <c r="T174" i="12"/>
  <c r="R174" i="12"/>
  <c r="P174" i="12"/>
  <c r="BI173" i="12"/>
  <c r="BH173" i="12"/>
  <c r="BG173" i="12"/>
  <c r="BE173" i="12"/>
  <c r="T173" i="12"/>
  <c r="R173" i="12"/>
  <c r="P173" i="12"/>
  <c r="BI172" i="12"/>
  <c r="BH172" i="12"/>
  <c r="BG172" i="12"/>
  <c r="BE172" i="12"/>
  <c r="T172" i="12"/>
  <c r="R172" i="12"/>
  <c r="P172" i="12"/>
  <c r="BI171" i="12"/>
  <c r="BH171" i="12"/>
  <c r="BG171" i="12"/>
  <c r="BE171" i="12"/>
  <c r="T171" i="12"/>
  <c r="R171" i="12"/>
  <c r="P171" i="12"/>
  <c r="BI170" i="12"/>
  <c r="BH170" i="12"/>
  <c r="BG170" i="12"/>
  <c r="BE170" i="12"/>
  <c r="T170" i="12"/>
  <c r="R170" i="12"/>
  <c r="P170" i="12"/>
  <c r="BI169" i="12"/>
  <c r="BH169" i="12"/>
  <c r="BG169" i="12"/>
  <c r="BE169" i="12"/>
  <c r="T169" i="12"/>
  <c r="R169" i="12"/>
  <c r="P169" i="12"/>
  <c r="BI167" i="12"/>
  <c r="BH167" i="12"/>
  <c r="BG167" i="12"/>
  <c r="BE167" i="12"/>
  <c r="T167" i="12"/>
  <c r="R167" i="12"/>
  <c r="P167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9" i="12"/>
  <c r="BH159" i="12"/>
  <c r="BG159" i="12"/>
  <c r="BE159" i="12"/>
  <c r="T159" i="12"/>
  <c r="R159" i="12"/>
  <c r="P159" i="12"/>
  <c r="BI158" i="12"/>
  <c r="BH158" i="12"/>
  <c r="BG158" i="12"/>
  <c r="BE158" i="12"/>
  <c r="T158" i="12"/>
  <c r="R158" i="12"/>
  <c r="P158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2" i="12"/>
  <c r="BH152" i="12"/>
  <c r="BG152" i="12"/>
  <c r="BE152" i="12"/>
  <c r="T152" i="12"/>
  <c r="R152" i="12"/>
  <c r="P152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3" i="12"/>
  <c r="BH143" i="12"/>
  <c r="BG143" i="12"/>
  <c r="BE143" i="12"/>
  <c r="T143" i="12"/>
  <c r="R143" i="12"/>
  <c r="P143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8" i="12"/>
  <c r="BH138" i="12"/>
  <c r="BG138" i="12"/>
  <c r="BE138" i="12"/>
  <c r="T138" i="12"/>
  <c r="R138" i="12"/>
  <c r="P138" i="12"/>
  <c r="J131" i="12"/>
  <c r="J130" i="12"/>
  <c r="F130" i="12"/>
  <c r="F128" i="12"/>
  <c r="E126" i="12"/>
  <c r="J96" i="12"/>
  <c r="J95" i="12"/>
  <c r="F95" i="12"/>
  <c r="F93" i="12"/>
  <c r="E91" i="12"/>
  <c r="J22" i="12"/>
  <c r="E22" i="12"/>
  <c r="F131" i="12"/>
  <c r="J21" i="12"/>
  <c r="J16" i="12"/>
  <c r="J128" i="12"/>
  <c r="E7" i="12"/>
  <c r="E120" i="12"/>
  <c r="J41" i="11"/>
  <c r="J40" i="11"/>
  <c r="AY109" i="1"/>
  <c r="J39" i="11"/>
  <c r="AX109" i="1"/>
  <c r="BI217" i="11"/>
  <c r="BH217" i="11"/>
  <c r="BG217" i="11"/>
  <c r="BE217" i="11"/>
  <c r="T217" i="11"/>
  <c r="T216" i="11"/>
  <c r="R217" i="11"/>
  <c r="R216" i="11"/>
  <c r="P217" i="11"/>
  <c r="P216" i="11"/>
  <c r="BI215" i="11"/>
  <c r="BH215" i="11"/>
  <c r="BG215" i="11"/>
  <c r="BE215" i="11"/>
  <c r="T215" i="11"/>
  <c r="R215" i="11"/>
  <c r="P215" i="11"/>
  <c r="BI214" i="11"/>
  <c r="BH214" i="11"/>
  <c r="BG214" i="11"/>
  <c r="BE214" i="11"/>
  <c r="T214" i="11"/>
  <c r="R214" i="11"/>
  <c r="P214" i="11"/>
  <c r="BI213" i="11"/>
  <c r="BH213" i="11"/>
  <c r="BG213" i="11"/>
  <c r="BE213" i="11"/>
  <c r="T213" i="11"/>
  <c r="R213" i="11"/>
  <c r="P213" i="11"/>
  <c r="BI212" i="11"/>
  <c r="BH212" i="11"/>
  <c r="BG212" i="11"/>
  <c r="BE212" i="11"/>
  <c r="T212" i="11"/>
  <c r="R212" i="11"/>
  <c r="P212" i="11"/>
  <c r="BI211" i="11"/>
  <c r="BH211" i="11"/>
  <c r="BG211" i="11"/>
  <c r="BE211" i="11"/>
  <c r="T211" i="11"/>
  <c r="R211" i="11"/>
  <c r="P211" i="11"/>
  <c r="BI210" i="11"/>
  <c r="BH210" i="11"/>
  <c r="BG210" i="11"/>
  <c r="BE210" i="11"/>
  <c r="T210" i="11"/>
  <c r="R210" i="11"/>
  <c r="P210" i="11"/>
  <c r="BI209" i="11"/>
  <c r="BH209" i="11"/>
  <c r="BG209" i="11"/>
  <c r="BE209" i="11"/>
  <c r="T209" i="11"/>
  <c r="R209" i="11"/>
  <c r="P209" i="11"/>
  <c r="BI207" i="11"/>
  <c r="BH207" i="11"/>
  <c r="BG207" i="11"/>
  <c r="BE207" i="11"/>
  <c r="T207" i="11"/>
  <c r="R207" i="11"/>
  <c r="P207" i="11"/>
  <c r="BI206" i="11"/>
  <c r="BH206" i="11"/>
  <c r="BG206" i="11"/>
  <c r="BE206" i="11"/>
  <c r="T206" i="11"/>
  <c r="R206" i="11"/>
  <c r="P206" i="11"/>
  <c r="BI204" i="11"/>
  <c r="BH204" i="11"/>
  <c r="BG204" i="11"/>
  <c r="BE204" i="11"/>
  <c r="T204" i="11"/>
  <c r="R204" i="11"/>
  <c r="P204" i="11"/>
  <c r="BI203" i="11"/>
  <c r="BH203" i="11"/>
  <c r="BG203" i="11"/>
  <c r="BE203" i="11"/>
  <c r="T203" i="11"/>
  <c r="R203" i="11"/>
  <c r="P203" i="11"/>
  <c r="BI202" i="11"/>
  <c r="BH202" i="11"/>
  <c r="BG202" i="11"/>
  <c r="BE202" i="11"/>
  <c r="T202" i="11"/>
  <c r="R202" i="11"/>
  <c r="P202" i="11"/>
  <c r="BI201" i="11"/>
  <c r="BH201" i="11"/>
  <c r="BG201" i="11"/>
  <c r="BE201" i="11"/>
  <c r="T201" i="11"/>
  <c r="R201" i="11"/>
  <c r="P201" i="11"/>
  <c r="BI200" i="11"/>
  <c r="BH200" i="11"/>
  <c r="BG200" i="11"/>
  <c r="BE200" i="11"/>
  <c r="T200" i="11"/>
  <c r="R200" i="11"/>
  <c r="P200" i="11"/>
  <c r="BI199" i="11"/>
  <c r="BH199" i="11"/>
  <c r="BG199" i="11"/>
  <c r="BE199" i="11"/>
  <c r="T199" i="11"/>
  <c r="R199" i="11"/>
  <c r="P199" i="11"/>
  <c r="BI198" i="11"/>
  <c r="BH198" i="11"/>
  <c r="BG198" i="11"/>
  <c r="BE198" i="11"/>
  <c r="T198" i="11"/>
  <c r="R198" i="11"/>
  <c r="P198" i="11"/>
  <c r="BI197" i="11"/>
  <c r="BH197" i="11"/>
  <c r="BG197" i="11"/>
  <c r="BE197" i="11"/>
  <c r="T197" i="11"/>
  <c r="R197" i="11"/>
  <c r="P197" i="11"/>
  <c r="BI196" i="11"/>
  <c r="BH196" i="11"/>
  <c r="BG196" i="11"/>
  <c r="BE196" i="11"/>
  <c r="T196" i="11"/>
  <c r="R196" i="11"/>
  <c r="P196" i="11"/>
  <c r="BI194" i="11"/>
  <c r="BH194" i="11"/>
  <c r="BG194" i="11"/>
  <c r="BE194" i="11"/>
  <c r="T194" i="11"/>
  <c r="R194" i="11"/>
  <c r="P194" i="11"/>
  <c r="BI193" i="11"/>
  <c r="BH193" i="11"/>
  <c r="BG193" i="11"/>
  <c r="BE193" i="11"/>
  <c r="T193" i="11"/>
  <c r="R193" i="11"/>
  <c r="P193" i="11"/>
  <c r="BI192" i="11"/>
  <c r="BH192" i="11"/>
  <c r="BG192" i="11"/>
  <c r="BE192" i="11"/>
  <c r="T192" i="11"/>
  <c r="R192" i="11"/>
  <c r="P192" i="11"/>
  <c r="BI191" i="11"/>
  <c r="BH191" i="11"/>
  <c r="BG191" i="11"/>
  <c r="BE191" i="11"/>
  <c r="T191" i="11"/>
  <c r="R191" i="11"/>
  <c r="P191" i="11"/>
  <c r="BI190" i="11"/>
  <c r="BH190" i="11"/>
  <c r="BG190" i="11"/>
  <c r="BE190" i="11"/>
  <c r="T190" i="11"/>
  <c r="R190" i="11"/>
  <c r="P190" i="11"/>
  <c r="BI188" i="11"/>
  <c r="BH188" i="11"/>
  <c r="BG188" i="11"/>
  <c r="BE188" i="11"/>
  <c r="T188" i="11"/>
  <c r="R188" i="11"/>
  <c r="P188" i="11"/>
  <c r="BI187" i="11"/>
  <c r="BH187" i="11"/>
  <c r="BG187" i="11"/>
  <c r="BE187" i="11"/>
  <c r="T187" i="11"/>
  <c r="R187" i="11"/>
  <c r="P187" i="11"/>
  <c r="BI186" i="11"/>
  <c r="BH186" i="11"/>
  <c r="BG186" i="11"/>
  <c r="BE186" i="11"/>
  <c r="T186" i="11"/>
  <c r="R186" i="11"/>
  <c r="P186" i="11"/>
  <c r="BI185" i="11"/>
  <c r="BH185" i="11"/>
  <c r="BG185" i="11"/>
  <c r="BE185" i="11"/>
  <c r="T185" i="11"/>
  <c r="R185" i="11"/>
  <c r="P185" i="11"/>
  <c r="BI184" i="11"/>
  <c r="BH184" i="11"/>
  <c r="BG184" i="11"/>
  <c r="BE184" i="11"/>
  <c r="T184" i="11"/>
  <c r="R184" i="11"/>
  <c r="P184" i="11"/>
  <c r="BI183" i="11"/>
  <c r="BH183" i="11"/>
  <c r="BG183" i="11"/>
  <c r="BE183" i="11"/>
  <c r="T183" i="11"/>
  <c r="R183" i="11"/>
  <c r="P183" i="11"/>
  <c r="BI182" i="11"/>
  <c r="BH182" i="11"/>
  <c r="BG182" i="11"/>
  <c r="BE182" i="11"/>
  <c r="T182" i="11"/>
  <c r="R182" i="11"/>
  <c r="P182" i="11"/>
  <c r="BI181" i="11"/>
  <c r="BH181" i="11"/>
  <c r="BG181" i="11"/>
  <c r="BE181" i="11"/>
  <c r="T181" i="11"/>
  <c r="R181" i="11"/>
  <c r="P181" i="11"/>
  <c r="BI180" i="11"/>
  <c r="BH180" i="11"/>
  <c r="BG180" i="11"/>
  <c r="BE180" i="11"/>
  <c r="T180" i="11"/>
  <c r="R180" i="11"/>
  <c r="P180" i="11"/>
  <c r="BI179" i="11"/>
  <c r="BH179" i="11"/>
  <c r="BG179" i="11"/>
  <c r="BE179" i="11"/>
  <c r="T179" i="11"/>
  <c r="R179" i="11"/>
  <c r="P179" i="11"/>
  <c r="BI178" i="11"/>
  <c r="BH178" i="11"/>
  <c r="BG178" i="11"/>
  <c r="BE178" i="11"/>
  <c r="T178" i="11"/>
  <c r="R178" i="11"/>
  <c r="P178" i="11"/>
  <c r="BI177" i="11"/>
  <c r="BH177" i="11"/>
  <c r="BG177" i="11"/>
  <c r="BE177" i="11"/>
  <c r="T177" i="11"/>
  <c r="R177" i="11"/>
  <c r="P177" i="11"/>
  <c r="BI176" i="11"/>
  <c r="BH176" i="11"/>
  <c r="BG176" i="11"/>
  <c r="BE176" i="11"/>
  <c r="T176" i="11"/>
  <c r="R176" i="11"/>
  <c r="P176" i="11"/>
  <c r="BI175" i="11"/>
  <c r="BH175" i="11"/>
  <c r="BG175" i="11"/>
  <c r="BE175" i="11"/>
  <c r="T175" i="11"/>
  <c r="R175" i="11"/>
  <c r="P175" i="11"/>
  <c r="BI174" i="11"/>
  <c r="BH174" i="11"/>
  <c r="BG174" i="11"/>
  <c r="BE174" i="11"/>
  <c r="T174" i="11"/>
  <c r="R174" i="11"/>
  <c r="P174" i="11"/>
  <c r="BI173" i="11"/>
  <c r="BH173" i="11"/>
  <c r="BG173" i="11"/>
  <c r="BE173" i="11"/>
  <c r="T173" i="11"/>
  <c r="R173" i="11"/>
  <c r="P173" i="11"/>
  <c r="BI172" i="11"/>
  <c r="BH172" i="11"/>
  <c r="BG172" i="11"/>
  <c r="BE172" i="11"/>
  <c r="T172" i="11"/>
  <c r="R172" i="11"/>
  <c r="P172" i="11"/>
  <c r="BI171" i="11"/>
  <c r="BH171" i="11"/>
  <c r="BG171" i="11"/>
  <c r="BE171" i="11"/>
  <c r="T171" i="11"/>
  <c r="R171" i="11"/>
  <c r="P171" i="11"/>
  <c r="BI170" i="11"/>
  <c r="BH170" i="11"/>
  <c r="BG170" i="11"/>
  <c r="BE170" i="11"/>
  <c r="T170" i="11"/>
  <c r="R170" i="11"/>
  <c r="P170" i="11"/>
  <c r="BI169" i="11"/>
  <c r="BH169" i="11"/>
  <c r="BG169" i="11"/>
  <c r="BE169" i="11"/>
  <c r="T169" i="11"/>
  <c r="R169" i="11"/>
  <c r="P169" i="11"/>
  <c r="BI168" i="11"/>
  <c r="BH168" i="11"/>
  <c r="BG168" i="11"/>
  <c r="BE168" i="11"/>
  <c r="T168" i="11"/>
  <c r="R168" i="11"/>
  <c r="P168" i="11"/>
  <c r="BI167" i="11"/>
  <c r="BH167" i="11"/>
  <c r="BG167" i="11"/>
  <c r="BE167" i="11"/>
  <c r="T167" i="11"/>
  <c r="R167" i="11"/>
  <c r="P167" i="11"/>
  <c r="BI166" i="11"/>
  <c r="BH166" i="11"/>
  <c r="BG166" i="11"/>
  <c r="BE166" i="11"/>
  <c r="T166" i="11"/>
  <c r="R166" i="11"/>
  <c r="P166" i="11"/>
  <c r="BI165" i="11"/>
  <c r="BH165" i="11"/>
  <c r="BG165" i="11"/>
  <c r="BE165" i="11"/>
  <c r="T165" i="11"/>
  <c r="R165" i="11"/>
  <c r="P165" i="11"/>
  <c r="BI164" i="11"/>
  <c r="BH164" i="11"/>
  <c r="BG164" i="11"/>
  <c r="BE164" i="11"/>
  <c r="T164" i="11"/>
  <c r="R164" i="11"/>
  <c r="P164" i="11"/>
  <c r="BI163" i="11"/>
  <c r="BH163" i="11"/>
  <c r="BG163" i="11"/>
  <c r="BE163" i="11"/>
  <c r="T163" i="11"/>
  <c r="R163" i="11"/>
  <c r="P163" i="11"/>
  <c r="BI161" i="11"/>
  <c r="BH161" i="11"/>
  <c r="BG161" i="11"/>
  <c r="BE161" i="11"/>
  <c r="T161" i="11"/>
  <c r="R161" i="11"/>
  <c r="P161" i="11"/>
  <c r="BI160" i="11"/>
  <c r="BH160" i="11"/>
  <c r="BG160" i="11"/>
  <c r="BE160" i="11"/>
  <c r="T160" i="11"/>
  <c r="R160" i="11"/>
  <c r="P160" i="11"/>
  <c r="BI159" i="11"/>
  <c r="BH159" i="11"/>
  <c r="BG159" i="11"/>
  <c r="BE159" i="11"/>
  <c r="T159" i="11"/>
  <c r="R159" i="11"/>
  <c r="P159" i="1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5" i="11"/>
  <c r="BH155" i="11"/>
  <c r="BG155" i="11"/>
  <c r="BE155" i="11"/>
  <c r="T155" i="11"/>
  <c r="R155" i="11"/>
  <c r="P155" i="1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8" i="11"/>
  <c r="BH138" i="11"/>
  <c r="BG138" i="11"/>
  <c r="BE138" i="11"/>
  <c r="T138" i="11"/>
  <c r="R138" i="11"/>
  <c r="P138" i="11"/>
  <c r="J131" i="11"/>
  <c r="J130" i="11"/>
  <c r="F130" i="11"/>
  <c r="F128" i="11"/>
  <c r="E126" i="11"/>
  <c r="J96" i="11"/>
  <c r="J95" i="11"/>
  <c r="F95" i="11"/>
  <c r="F93" i="11"/>
  <c r="E91" i="11"/>
  <c r="J22" i="11"/>
  <c r="E22" i="11"/>
  <c r="F96" i="11"/>
  <c r="J21" i="11"/>
  <c r="J16" i="11"/>
  <c r="J128" i="11"/>
  <c r="E7" i="11"/>
  <c r="E85" i="11"/>
  <c r="J41" i="10"/>
  <c r="J40" i="10"/>
  <c r="AY108" i="1"/>
  <c r="J39" i="10"/>
  <c r="AX108" i="1"/>
  <c r="BI268" i="10"/>
  <c r="BH268" i="10"/>
  <c r="BG268" i="10"/>
  <c r="BE268" i="10"/>
  <c r="T268" i="10"/>
  <c r="T267" i="10"/>
  <c r="R268" i="10"/>
  <c r="R267" i="10"/>
  <c r="P268" i="10"/>
  <c r="P267" i="10"/>
  <c r="BI266" i="10"/>
  <c r="BH266" i="10"/>
  <c r="BG266" i="10"/>
  <c r="BE266" i="10"/>
  <c r="T266" i="10"/>
  <c r="R266" i="10"/>
  <c r="P266" i="10"/>
  <c r="BI265" i="10"/>
  <c r="BH265" i="10"/>
  <c r="BG265" i="10"/>
  <c r="BE265" i="10"/>
  <c r="T265" i="10"/>
  <c r="R265" i="10"/>
  <c r="P265" i="10"/>
  <c r="BI264" i="10"/>
  <c r="BH264" i="10"/>
  <c r="BG264" i="10"/>
  <c r="BE264" i="10"/>
  <c r="T264" i="10"/>
  <c r="R264" i="10"/>
  <c r="P264" i="10"/>
  <c r="BI263" i="10"/>
  <c r="BH263" i="10"/>
  <c r="BG263" i="10"/>
  <c r="BE263" i="10"/>
  <c r="T263" i="10"/>
  <c r="R263" i="10"/>
  <c r="P263" i="10"/>
  <c r="BI262" i="10"/>
  <c r="BH262" i="10"/>
  <c r="BG262" i="10"/>
  <c r="BE262" i="10"/>
  <c r="T262" i="10"/>
  <c r="R262" i="10"/>
  <c r="P262" i="10"/>
  <c r="BI261" i="10"/>
  <c r="BH261" i="10"/>
  <c r="BG261" i="10"/>
  <c r="BE261" i="10"/>
  <c r="T261" i="10"/>
  <c r="R261" i="10"/>
  <c r="P261" i="10"/>
  <c r="BI260" i="10"/>
  <c r="BH260" i="10"/>
  <c r="BG260" i="10"/>
  <c r="BE260" i="10"/>
  <c r="T260" i="10"/>
  <c r="R260" i="10"/>
  <c r="P260" i="10"/>
  <c r="BI259" i="10"/>
  <c r="BH259" i="10"/>
  <c r="BG259" i="10"/>
  <c r="BE259" i="10"/>
  <c r="T259" i="10"/>
  <c r="R259" i="10"/>
  <c r="P259" i="10"/>
  <c r="BI258" i="10"/>
  <c r="BH258" i="10"/>
  <c r="BG258" i="10"/>
  <c r="BE258" i="10"/>
  <c r="T258" i="10"/>
  <c r="R258" i="10"/>
  <c r="P258" i="10"/>
  <c r="BI257" i="10"/>
  <c r="BH257" i="10"/>
  <c r="BG257" i="10"/>
  <c r="BE257" i="10"/>
  <c r="T257" i="10"/>
  <c r="R257" i="10"/>
  <c r="P257" i="10"/>
  <c r="BI256" i="10"/>
  <c r="BH256" i="10"/>
  <c r="BG256" i="10"/>
  <c r="BE256" i="10"/>
  <c r="T256" i="10"/>
  <c r="R256" i="10"/>
  <c r="P256" i="10"/>
  <c r="BI255" i="10"/>
  <c r="BH255" i="10"/>
  <c r="BG255" i="10"/>
  <c r="BE255" i="10"/>
  <c r="T255" i="10"/>
  <c r="R255" i="10"/>
  <c r="P255" i="10"/>
  <c r="BI253" i="10"/>
  <c r="BH253" i="10"/>
  <c r="BG253" i="10"/>
  <c r="BE253" i="10"/>
  <c r="T253" i="10"/>
  <c r="R253" i="10"/>
  <c r="P253" i="10"/>
  <c r="BI252" i="10"/>
  <c r="BH252" i="10"/>
  <c r="BG252" i="10"/>
  <c r="BE252" i="10"/>
  <c r="T252" i="10"/>
  <c r="R252" i="10"/>
  <c r="P252" i="10"/>
  <c r="BI250" i="10"/>
  <c r="BH250" i="10"/>
  <c r="BG250" i="10"/>
  <c r="BE250" i="10"/>
  <c r="T250" i="10"/>
  <c r="R250" i="10"/>
  <c r="P250" i="10"/>
  <c r="BI249" i="10"/>
  <c r="BH249" i="10"/>
  <c r="BG249" i="10"/>
  <c r="BE249" i="10"/>
  <c r="T249" i="10"/>
  <c r="R249" i="10"/>
  <c r="P249" i="10"/>
  <c r="BI248" i="10"/>
  <c r="BH248" i="10"/>
  <c r="BG248" i="10"/>
  <c r="BE248" i="10"/>
  <c r="T248" i="10"/>
  <c r="R248" i="10"/>
  <c r="P248" i="10"/>
  <c r="BI247" i="10"/>
  <c r="BH247" i="10"/>
  <c r="BG247" i="10"/>
  <c r="BE247" i="10"/>
  <c r="T247" i="10"/>
  <c r="R247" i="10"/>
  <c r="P247" i="10"/>
  <c r="BI246" i="10"/>
  <c r="BH246" i="10"/>
  <c r="BG246" i="10"/>
  <c r="BE246" i="10"/>
  <c r="T246" i="10"/>
  <c r="R246" i="10"/>
  <c r="P246" i="10"/>
  <c r="BI245" i="10"/>
  <c r="BH245" i="10"/>
  <c r="BG245" i="10"/>
  <c r="BE245" i="10"/>
  <c r="T245" i="10"/>
  <c r="R245" i="10"/>
  <c r="P245" i="10"/>
  <c r="BI244" i="10"/>
  <c r="BH244" i="10"/>
  <c r="BG244" i="10"/>
  <c r="BE244" i="10"/>
  <c r="T244" i="10"/>
  <c r="R244" i="10"/>
  <c r="P244" i="10"/>
  <c r="BI243" i="10"/>
  <c r="BH243" i="10"/>
  <c r="BG243" i="10"/>
  <c r="BE243" i="10"/>
  <c r="T243" i="10"/>
  <c r="R243" i="10"/>
  <c r="P243" i="10"/>
  <c r="BI242" i="10"/>
  <c r="BH242" i="10"/>
  <c r="BG242" i="10"/>
  <c r="BE242" i="10"/>
  <c r="T242" i="10"/>
  <c r="R242" i="10"/>
  <c r="P242" i="10"/>
  <c r="BI241" i="10"/>
  <c r="BH241" i="10"/>
  <c r="BG241" i="10"/>
  <c r="BE241" i="10"/>
  <c r="T241" i="10"/>
  <c r="R241" i="10"/>
  <c r="P241" i="10"/>
  <c r="BI240" i="10"/>
  <c r="BH240" i="10"/>
  <c r="BG240" i="10"/>
  <c r="BE240" i="10"/>
  <c r="T240" i="10"/>
  <c r="R240" i="10"/>
  <c r="P240" i="10"/>
  <c r="BI238" i="10"/>
  <c r="BH238" i="10"/>
  <c r="BG238" i="10"/>
  <c r="BE238" i="10"/>
  <c r="T238" i="10"/>
  <c r="R238" i="10"/>
  <c r="P238" i="10"/>
  <c r="BI237" i="10"/>
  <c r="BH237" i="10"/>
  <c r="BG237" i="10"/>
  <c r="BE237" i="10"/>
  <c r="T237" i="10"/>
  <c r="R237" i="10"/>
  <c r="P237" i="10"/>
  <c r="BI236" i="10"/>
  <c r="BH236" i="10"/>
  <c r="BG236" i="10"/>
  <c r="BE236" i="10"/>
  <c r="T236" i="10"/>
  <c r="R236" i="10"/>
  <c r="P236" i="10"/>
  <c r="BI235" i="10"/>
  <c r="BH235" i="10"/>
  <c r="BG235" i="10"/>
  <c r="BE235" i="10"/>
  <c r="T235" i="10"/>
  <c r="R235" i="10"/>
  <c r="P235" i="10"/>
  <c r="BI234" i="10"/>
  <c r="BH234" i="10"/>
  <c r="BG234" i="10"/>
  <c r="BE234" i="10"/>
  <c r="T234" i="10"/>
  <c r="R234" i="10"/>
  <c r="P234" i="10"/>
  <c r="BI232" i="10"/>
  <c r="BH232" i="10"/>
  <c r="BG232" i="10"/>
  <c r="BE232" i="10"/>
  <c r="T232" i="10"/>
  <c r="R232" i="10"/>
  <c r="P232" i="10"/>
  <c r="BI231" i="10"/>
  <c r="BH231" i="10"/>
  <c r="BG231" i="10"/>
  <c r="BE231" i="10"/>
  <c r="T231" i="10"/>
  <c r="R231" i="10"/>
  <c r="P231" i="10"/>
  <c r="BI229" i="10"/>
  <c r="BH229" i="10"/>
  <c r="BG229" i="10"/>
  <c r="BE229" i="10"/>
  <c r="T229" i="10"/>
  <c r="R229" i="10"/>
  <c r="P229" i="10"/>
  <c r="BI228" i="10"/>
  <c r="BH228" i="10"/>
  <c r="BG228" i="10"/>
  <c r="BE228" i="10"/>
  <c r="T228" i="10"/>
  <c r="R228" i="10"/>
  <c r="P228" i="10"/>
  <c r="BI227" i="10"/>
  <c r="BH227" i="10"/>
  <c r="BG227" i="10"/>
  <c r="BE227" i="10"/>
  <c r="T227" i="10"/>
  <c r="R227" i="10"/>
  <c r="P227" i="10"/>
  <c r="BI226" i="10"/>
  <c r="BH226" i="10"/>
  <c r="BG226" i="10"/>
  <c r="BE226" i="10"/>
  <c r="T226" i="10"/>
  <c r="R226" i="10"/>
  <c r="P226" i="10"/>
  <c r="BI225" i="10"/>
  <c r="BH225" i="10"/>
  <c r="BG225" i="10"/>
  <c r="BE225" i="10"/>
  <c r="T225" i="10"/>
  <c r="R225" i="10"/>
  <c r="P225" i="10"/>
  <c r="BI224" i="10"/>
  <c r="BH224" i="10"/>
  <c r="BG224" i="10"/>
  <c r="BE224" i="10"/>
  <c r="T224" i="10"/>
  <c r="R224" i="10"/>
  <c r="P224" i="10"/>
  <c r="BI223" i="10"/>
  <c r="BH223" i="10"/>
  <c r="BG223" i="10"/>
  <c r="BE223" i="10"/>
  <c r="T223" i="10"/>
  <c r="R223" i="10"/>
  <c r="P223" i="10"/>
  <c r="BI222" i="10"/>
  <c r="BH222" i="10"/>
  <c r="BG222" i="10"/>
  <c r="BE222" i="10"/>
  <c r="T222" i="10"/>
  <c r="R222" i="10"/>
  <c r="P222" i="10"/>
  <c r="BI221" i="10"/>
  <c r="BH221" i="10"/>
  <c r="BG221" i="10"/>
  <c r="BE221" i="10"/>
  <c r="T221" i="10"/>
  <c r="R221" i="10"/>
  <c r="P221" i="10"/>
  <c r="BI220" i="10"/>
  <c r="BH220" i="10"/>
  <c r="BG220" i="10"/>
  <c r="BE220" i="10"/>
  <c r="T220" i="10"/>
  <c r="R220" i="10"/>
  <c r="P220" i="10"/>
  <c r="BI219" i="10"/>
  <c r="BH219" i="10"/>
  <c r="BG219" i="10"/>
  <c r="BE219" i="10"/>
  <c r="T219" i="10"/>
  <c r="R219" i="10"/>
  <c r="P219" i="10"/>
  <c r="BI218" i="10"/>
  <c r="BH218" i="10"/>
  <c r="BG218" i="10"/>
  <c r="BE218" i="10"/>
  <c r="T218" i="10"/>
  <c r="R218" i="10"/>
  <c r="P218" i="10"/>
  <c r="BI217" i="10"/>
  <c r="BH217" i="10"/>
  <c r="BG217" i="10"/>
  <c r="BE217" i="10"/>
  <c r="T217" i="10"/>
  <c r="R217" i="10"/>
  <c r="P217" i="10"/>
  <c r="BI216" i="10"/>
  <c r="BH216" i="10"/>
  <c r="BG216" i="10"/>
  <c r="BE216" i="10"/>
  <c r="T216" i="10"/>
  <c r="R216" i="10"/>
  <c r="P216" i="10"/>
  <c r="BI215" i="10"/>
  <c r="BH215" i="10"/>
  <c r="BG215" i="10"/>
  <c r="BE215" i="10"/>
  <c r="T215" i="10"/>
  <c r="R215" i="10"/>
  <c r="P215" i="10"/>
  <c r="BI214" i="10"/>
  <c r="BH214" i="10"/>
  <c r="BG214" i="10"/>
  <c r="BE214" i="10"/>
  <c r="T214" i="10"/>
  <c r="R214" i="10"/>
  <c r="P214" i="10"/>
  <c r="BI213" i="10"/>
  <c r="BH213" i="10"/>
  <c r="BG213" i="10"/>
  <c r="BE213" i="10"/>
  <c r="T213" i="10"/>
  <c r="R213" i="10"/>
  <c r="P213" i="10"/>
  <c r="BI212" i="10"/>
  <c r="BH212" i="10"/>
  <c r="BG212" i="10"/>
  <c r="BE212" i="10"/>
  <c r="T212" i="10"/>
  <c r="R212" i="10"/>
  <c r="P212" i="10"/>
  <c r="BI211" i="10"/>
  <c r="BH211" i="10"/>
  <c r="BG211" i="10"/>
  <c r="BE211" i="10"/>
  <c r="T211" i="10"/>
  <c r="R211" i="10"/>
  <c r="P211" i="10"/>
  <c r="BI210" i="10"/>
  <c r="BH210" i="10"/>
  <c r="BG210" i="10"/>
  <c r="BE210" i="10"/>
  <c r="T210" i="10"/>
  <c r="R210" i="10"/>
  <c r="P210" i="10"/>
  <c r="BI209" i="10"/>
  <c r="BH209" i="10"/>
  <c r="BG209" i="10"/>
  <c r="BE209" i="10"/>
  <c r="T209" i="10"/>
  <c r="R209" i="10"/>
  <c r="P209" i="10"/>
  <c r="BI208" i="10"/>
  <c r="BH208" i="10"/>
  <c r="BG208" i="10"/>
  <c r="BE208" i="10"/>
  <c r="T208" i="10"/>
  <c r="R208" i="10"/>
  <c r="P208" i="10"/>
  <c r="BI207" i="10"/>
  <c r="BH207" i="10"/>
  <c r="BG207" i="10"/>
  <c r="BE207" i="10"/>
  <c r="T207" i="10"/>
  <c r="R207" i="10"/>
  <c r="P207" i="10"/>
  <c r="BI206" i="10"/>
  <c r="BH206" i="10"/>
  <c r="BG206" i="10"/>
  <c r="BE206" i="10"/>
  <c r="T206" i="10"/>
  <c r="R206" i="10"/>
  <c r="P206" i="10"/>
  <c r="BI205" i="10"/>
  <c r="BH205" i="10"/>
  <c r="BG205" i="10"/>
  <c r="BE205" i="10"/>
  <c r="T205" i="10"/>
  <c r="R205" i="10"/>
  <c r="P205" i="10"/>
  <c r="BI204" i="10"/>
  <c r="BH204" i="10"/>
  <c r="BG204" i="10"/>
  <c r="BE204" i="10"/>
  <c r="T204" i="10"/>
  <c r="R204" i="10"/>
  <c r="P204" i="10"/>
  <c r="BI203" i="10"/>
  <c r="BH203" i="10"/>
  <c r="BG203" i="10"/>
  <c r="BE203" i="10"/>
  <c r="T203" i="10"/>
  <c r="R203" i="10"/>
  <c r="P203" i="10"/>
  <c r="BI202" i="10"/>
  <c r="BH202" i="10"/>
  <c r="BG202" i="10"/>
  <c r="BE202" i="10"/>
  <c r="T202" i="10"/>
  <c r="R202" i="10"/>
  <c r="P202" i="10"/>
  <c r="BI201" i="10"/>
  <c r="BH201" i="10"/>
  <c r="BG201" i="10"/>
  <c r="BE201" i="10"/>
  <c r="T201" i="10"/>
  <c r="R201" i="10"/>
  <c r="P201" i="10"/>
  <c r="BI200" i="10"/>
  <c r="BH200" i="10"/>
  <c r="BG200" i="10"/>
  <c r="BE200" i="10"/>
  <c r="T200" i="10"/>
  <c r="R200" i="10"/>
  <c r="P200" i="10"/>
  <c r="BI199" i="10"/>
  <c r="BH199" i="10"/>
  <c r="BG199" i="10"/>
  <c r="BE199" i="10"/>
  <c r="T199" i="10"/>
  <c r="R199" i="10"/>
  <c r="P199" i="10"/>
  <c r="BI198" i="10"/>
  <c r="BH198" i="10"/>
  <c r="BG198" i="10"/>
  <c r="BE198" i="10"/>
  <c r="T198" i="10"/>
  <c r="R198" i="10"/>
  <c r="P198" i="10"/>
  <c r="BI197" i="10"/>
  <c r="BH197" i="10"/>
  <c r="BG197" i="10"/>
  <c r="BE197" i="10"/>
  <c r="T197" i="10"/>
  <c r="R197" i="10"/>
  <c r="P197" i="10"/>
  <c r="BI196" i="10"/>
  <c r="BH196" i="10"/>
  <c r="BG196" i="10"/>
  <c r="BE196" i="10"/>
  <c r="T196" i="10"/>
  <c r="R196" i="10"/>
  <c r="P196" i="10"/>
  <c r="BI195" i="10"/>
  <c r="BH195" i="10"/>
  <c r="BG195" i="10"/>
  <c r="BE195" i="10"/>
  <c r="T195" i="10"/>
  <c r="R195" i="10"/>
  <c r="P195" i="10"/>
  <c r="BI194" i="10"/>
  <c r="BH194" i="10"/>
  <c r="BG194" i="10"/>
  <c r="BE194" i="10"/>
  <c r="T194" i="10"/>
  <c r="R194" i="10"/>
  <c r="P194" i="10"/>
  <c r="BI193" i="10"/>
  <c r="BH193" i="10"/>
  <c r="BG193" i="10"/>
  <c r="BE193" i="10"/>
  <c r="T193" i="10"/>
  <c r="R193" i="10"/>
  <c r="P193" i="10"/>
  <c r="BI192" i="10"/>
  <c r="BH192" i="10"/>
  <c r="BG192" i="10"/>
  <c r="BE192" i="10"/>
  <c r="T192" i="10"/>
  <c r="R192" i="10"/>
  <c r="P192" i="10"/>
  <c r="BI191" i="10"/>
  <c r="BH191" i="10"/>
  <c r="BG191" i="10"/>
  <c r="BE191" i="10"/>
  <c r="T191" i="10"/>
  <c r="R191" i="10"/>
  <c r="P191" i="10"/>
  <c r="BI190" i="10"/>
  <c r="BH190" i="10"/>
  <c r="BG190" i="10"/>
  <c r="BE190" i="10"/>
  <c r="T190" i="10"/>
  <c r="R190" i="10"/>
  <c r="P190" i="10"/>
  <c r="BI189" i="10"/>
  <c r="BH189" i="10"/>
  <c r="BG189" i="10"/>
  <c r="BE189" i="10"/>
  <c r="T189" i="10"/>
  <c r="R189" i="10"/>
  <c r="P189" i="10"/>
  <c r="BI188" i="10"/>
  <c r="BH188" i="10"/>
  <c r="BG188" i="10"/>
  <c r="BE188" i="10"/>
  <c r="T188" i="10"/>
  <c r="R188" i="10"/>
  <c r="P188" i="10"/>
  <c r="BI187" i="10"/>
  <c r="BH187" i="10"/>
  <c r="BG187" i="10"/>
  <c r="BE187" i="10"/>
  <c r="T187" i="10"/>
  <c r="R187" i="10"/>
  <c r="P187" i="10"/>
  <c r="BI186" i="10"/>
  <c r="BH186" i="10"/>
  <c r="BG186" i="10"/>
  <c r="BE186" i="10"/>
  <c r="T186" i="10"/>
  <c r="R186" i="10"/>
  <c r="P186" i="10"/>
  <c r="BI185" i="10"/>
  <c r="BH185" i="10"/>
  <c r="BG185" i="10"/>
  <c r="BE185" i="10"/>
  <c r="T185" i="10"/>
  <c r="R185" i="10"/>
  <c r="P185" i="10"/>
  <c r="BI184" i="10"/>
  <c r="BH184" i="10"/>
  <c r="BG184" i="10"/>
  <c r="BE184" i="10"/>
  <c r="T184" i="10"/>
  <c r="R184" i="10"/>
  <c r="P184" i="10"/>
  <c r="BI183" i="10"/>
  <c r="BH183" i="10"/>
  <c r="BG183" i="10"/>
  <c r="BE183" i="10"/>
  <c r="T183" i="10"/>
  <c r="R183" i="10"/>
  <c r="P183" i="10"/>
  <c r="BI182" i="10"/>
  <c r="BH182" i="10"/>
  <c r="BG182" i="10"/>
  <c r="BE182" i="10"/>
  <c r="T182" i="10"/>
  <c r="R182" i="10"/>
  <c r="P182" i="10"/>
  <c r="BI181" i="10"/>
  <c r="BH181" i="10"/>
  <c r="BG181" i="10"/>
  <c r="BE181" i="10"/>
  <c r="T181" i="10"/>
  <c r="R181" i="10"/>
  <c r="P181" i="10"/>
  <c r="BI180" i="10"/>
  <c r="BH180" i="10"/>
  <c r="BG180" i="10"/>
  <c r="BE180" i="10"/>
  <c r="T180" i="10"/>
  <c r="R180" i="10"/>
  <c r="P180" i="10"/>
  <c r="BI178" i="10"/>
  <c r="BH178" i="10"/>
  <c r="BG178" i="10"/>
  <c r="BE178" i="10"/>
  <c r="T178" i="10"/>
  <c r="R178" i="10"/>
  <c r="P178" i="10"/>
  <c r="BI177" i="10"/>
  <c r="BH177" i="10"/>
  <c r="BG177" i="10"/>
  <c r="BE177" i="10"/>
  <c r="T177" i="10"/>
  <c r="R177" i="10"/>
  <c r="P177" i="10"/>
  <c r="BI176" i="10"/>
  <c r="BH176" i="10"/>
  <c r="BG176" i="10"/>
  <c r="BE176" i="10"/>
  <c r="T176" i="10"/>
  <c r="R176" i="10"/>
  <c r="P176" i="10"/>
  <c r="BI174" i="10"/>
  <c r="BH174" i="10"/>
  <c r="BG174" i="10"/>
  <c r="BE174" i="10"/>
  <c r="T174" i="10"/>
  <c r="R174" i="10"/>
  <c r="P174" i="10"/>
  <c r="BI173" i="10"/>
  <c r="BH173" i="10"/>
  <c r="BG173" i="10"/>
  <c r="BE173" i="10"/>
  <c r="T173" i="10"/>
  <c r="R173" i="10"/>
  <c r="P173" i="10"/>
  <c r="BI172" i="10"/>
  <c r="BH172" i="10"/>
  <c r="BG172" i="10"/>
  <c r="BE172" i="10"/>
  <c r="T172" i="10"/>
  <c r="R172" i="10"/>
  <c r="P172" i="10"/>
  <c r="BI171" i="10"/>
  <c r="BH171" i="10"/>
  <c r="BG171" i="10"/>
  <c r="BE171" i="10"/>
  <c r="T171" i="10"/>
  <c r="R171" i="10"/>
  <c r="P171" i="10"/>
  <c r="BI170" i="10"/>
  <c r="BH170" i="10"/>
  <c r="BG170" i="10"/>
  <c r="BE170" i="10"/>
  <c r="T170" i="10"/>
  <c r="R170" i="10"/>
  <c r="P170" i="10"/>
  <c r="BI169" i="10"/>
  <c r="BH169" i="10"/>
  <c r="BG169" i="10"/>
  <c r="BE169" i="10"/>
  <c r="T169" i="10"/>
  <c r="R169" i="10"/>
  <c r="P169" i="10"/>
  <c r="BI168" i="10"/>
  <c r="BH168" i="10"/>
  <c r="BG168" i="10"/>
  <c r="BE168" i="10"/>
  <c r="T168" i="10"/>
  <c r="R168" i="10"/>
  <c r="P168" i="10"/>
  <c r="BI167" i="10"/>
  <c r="BH167" i="10"/>
  <c r="BG167" i="10"/>
  <c r="BE167" i="10"/>
  <c r="T167" i="10"/>
  <c r="R167" i="10"/>
  <c r="P167" i="10"/>
  <c r="BI166" i="10"/>
  <c r="BH166" i="10"/>
  <c r="BG166" i="10"/>
  <c r="BE166" i="10"/>
  <c r="T166" i="10"/>
  <c r="R166" i="10"/>
  <c r="P166" i="10"/>
  <c r="BI165" i="10"/>
  <c r="BH165" i="10"/>
  <c r="BG165" i="10"/>
  <c r="BE165" i="10"/>
  <c r="T165" i="10"/>
  <c r="R165" i="10"/>
  <c r="P165" i="10"/>
  <c r="BI164" i="10"/>
  <c r="BH164" i="10"/>
  <c r="BG164" i="10"/>
  <c r="BE164" i="10"/>
  <c r="T164" i="10"/>
  <c r="R164" i="10"/>
  <c r="P164" i="10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9" i="10"/>
  <c r="BH159" i="10"/>
  <c r="BG159" i="10"/>
  <c r="BE159" i="10"/>
  <c r="T159" i="10"/>
  <c r="R159" i="10"/>
  <c r="P159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6" i="10"/>
  <c r="BH156" i="10"/>
  <c r="BG156" i="10"/>
  <c r="BE156" i="10"/>
  <c r="T156" i="10"/>
  <c r="R156" i="10"/>
  <c r="P156" i="10"/>
  <c r="BI155" i="10"/>
  <c r="BH155" i="10"/>
  <c r="BG155" i="10"/>
  <c r="BE155" i="10"/>
  <c r="T155" i="10"/>
  <c r="R155" i="10"/>
  <c r="P155" i="10"/>
  <c r="BI154" i="10"/>
  <c r="BH154" i="10"/>
  <c r="BG154" i="10"/>
  <c r="BE154" i="10"/>
  <c r="T154" i="10"/>
  <c r="R154" i="10"/>
  <c r="P154" i="10"/>
  <c r="BI153" i="10"/>
  <c r="BH153" i="10"/>
  <c r="BG153" i="10"/>
  <c r="BE153" i="10"/>
  <c r="T153" i="10"/>
  <c r="R153" i="10"/>
  <c r="P153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J132" i="10"/>
  <c r="J131" i="10"/>
  <c r="F131" i="10"/>
  <c r="F129" i="10"/>
  <c r="E127" i="10"/>
  <c r="J96" i="10"/>
  <c r="J95" i="10"/>
  <c r="F95" i="10"/>
  <c r="F93" i="10"/>
  <c r="E91" i="10"/>
  <c r="J22" i="10"/>
  <c r="E22" i="10"/>
  <c r="F132" i="10"/>
  <c r="J21" i="10"/>
  <c r="J16" i="10"/>
  <c r="J93" i="10"/>
  <c r="E7" i="10"/>
  <c r="E121" i="10"/>
  <c r="J41" i="9"/>
  <c r="J40" i="9"/>
  <c r="AY106" i="1"/>
  <c r="J39" i="9"/>
  <c r="AX106" i="1"/>
  <c r="BI209" i="9"/>
  <c r="BH209" i="9"/>
  <c r="BG209" i="9"/>
  <c r="BE209" i="9"/>
  <c r="T209" i="9"/>
  <c r="T208" i="9"/>
  <c r="R209" i="9"/>
  <c r="R208" i="9"/>
  <c r="P209" i="9"/>
  <c r="P208" i="9"/>
  <c r="BI207" i="9"/>
  <c r="BH207" i="9"/>
  <c r="BG207" i="9"/>
  <c r="BE207" i="9"/>
  <c r="T207" i="9"/>
  <c r="R207" i="9"/>
  <c r="P207" i="9"/>
  <c r="BI206" i="9"/>
  <c r="BH206" i="9"/>
  <c r="BG206" i="9"/>
  <c r="BE206" i="9"/>
  <c r="T206" i="9"/>
  <c r="R206" i="9"/>
  <c r="P206" i="9"/>
  <c r="BI205" i="9"/>
  <c r="BH205" i="9"/>
  <c r="BG205" i="9"/>
  <c r="BE205" i="9"/>
  <c r="T205" i="9"/>
  <c r="R205" i="9"/>
  <c r="P205" i="9"/>
  <c r="BI204" i="9"/>
  <c r="BH204" i="9"/>
  <c r="BG204" i="9"/>
  <c r="BE204" i="9"/>
  <c r="T204" i="9"/>
  <c r="R204" i="9"/>
  <c r="P204" i="9"/>
  <c r="BI203" i="9"/>
  <c r="BH203" i="9"/>
  <c r="BG203" i="9"/>
  <c r="BE203" i="9"/>
  <c r="T203" i="9"/>
  <c r="R203" i="9"/>
  <c r="P203" i="9"/>
  <c r="BI202" i="9"/>
  <c r="BH202" i="9"/>
  <c r="BG202" i="9"/>
  <c r="BE202" i="9"/>
  <c r="T202" i="9"/>
  <c r="R202" i="9"/>
  <c r="P202" i="9"/>
  <c r="BI201" i="9"/>
  <c r="BH201" i="9"/>
  <c r="BG201" i="9"/>
  <c r="BE201" i="9"/>
  <c r="T201" i="9"/>
  <c r="R201" i="9"/>
  <c r="P201" i="9"/>
  <c r="BI199" i="9"/>
  <c r="BH199" i="9"/>
  <c r="BG199" i="9"/>
  <c r="BE199" i="9"/>
  <c r="T199" i="9"/>
  <c r="R199" i="9"/>
  <c r="P199" i="9"/>
  <c r="BI198" i="9"/>
  <c r="BH198" i="9"/>
  <c r="BG198" i="9"/>
  <c r="BE198" i="9"/>
  <c r="T198" i="9"/>
  <c r="R198" i="9"/>
  <c r="P198" i="9"/>
  <c r="BI196" i="9"/>
  <c r="BH196" i="9"/>
  <c r="BG196" i="9"/>
  <c r="BE196" i="9"/>
  <c r="T196" i="9"/>
  <c r="R196" i="9"/>
  <c r="P196" i="9"/>
  <c r="BI195" i="9"/>
  <c r="BH195" i="9"/>
  <c r="BG195" i="9"/>
  <c r="BE195" i="9"/>
  <c r="T195" i="9"/>
  <c r="R195" i="9"/>
  <c r="P195" i="9"/>
  <c r="BI194" i="9"/>
  <c r="BH194" i="9"/>
  <c r="BG194" i="9"/>
  <c r="BE194" i="9"/>
  <c r="T194" i="9"/>
  <c r="R194" i="9"/>
  <c r="P194" i="9"/>
  <c r="BI193" i="9"/>
  <c r="BH193" i="9"/>
  <c r="BG193" i="9"/>
  <c r="BE193" i="9"/>
  <c r="T193" i="9"/>
  <c r="R193" i="9"/>
  <c r="P193" i="9"/>
  <c r="BI192" i="9"/>
  <c r="BH192" i="9"/>
  <c r="BG192" i="9"/>
  <c r="BE192" i="9"/>
  <c r="T192" i="9"/>
  <c r="R192" i="9"/>
  <c r="P192" i="9"/>
  <c r="BI191" i="9"/>
  <c r="BH191" i="9"/>
  <c r="BG191" i="9"/>
  <c r="BE191" i="9"/>
  <c r="T191" i="9"/>
  <c r="R191" i="9"/>
  <c r="P191" i="9"/>
  <c r="BI190" i="9"/>
  <c r="BH190" i="9"/>
  <c r="BG190" i="9"/>
  <c r="BE190" i="9"/>
  <c r="T190" i="9"/>
  <c r="R190" i="9"/>
  <c r="P190" i="9"/>
  <c r="BI189" i="9"/>
  <c r="BH189" i="9"/>
  <c r="BG189" i="9"/>
  <c r="BE189" i="9"/>
  <c r="T189" i="9"/>
  <c r="R189" i="9"/>
  <c r="P189" i="9"/>
  <c r="BI188" i="9"/>
  <c r="BH188" i="9"/>
  <c r="BG188" i="9"/>
  <c r="BE188" i="9"/>
  <c r="T188" i="9"/>
  <c r="R188" i="9"/>
  <c r="P188" i="9"/>
  <c r="BI186" i="9"/>
  <c r="BH186" i="9"/>
  <c r="BG186" i="9"/>
  <c r="BE186" i="9"/>
  <c r="T186" i="9"/>
  <c r="R186" i="9"/>
  <c r="P186" i="9"/>
  <c r="BI185" i="9"/>
  <c r="BH185" i="9"/>
  <c r="BG185" i="9"/>
  <c r="BE185" i="9"/>
  <c r="T185" i="9"/>
  <c r="R185" i="9"/>
  <c r="P185" i="9"/>
  <c r="BI184" i="9"/>
  <c r="BH184" i="9"/>
  <c r="BG184" i="9"/>
  <c r="BE184" i="9"/>
  <c r="T184" i="9"/>
  <c r="R184" i="9"/>
  <c r="P184" i="9"/>
  <c r="BI183" i="9"/>
  <c r="BH183" i="9"/>
  <c r="BG183" i="9"/>
  <c r="BE183" i="9"/>
  <c r="T183" i="9"/>
  <c r="R183" i="9"/>
  <c r="P183" i="9"/>
  <c r="BI182" i="9"/>
  <c r="BH182" i="9"/>
  <c r="BG182" i="9"/>
  <c r="BE182" i="9"/>
  <c r="T182" i="9"/>
  <c r="R182" i="9"/>
  <c r="P182" i="9"/>
  <c r="BI180" i="9"/>
  <c r="BH180" i="9"/>
  <c r="BG180" i="9"/>
  <c r="BE180" i="9"/>
  <c r="T180" i="9"/>
  <c r="R180" i="9"/>
  <c r="P180" i="9"/>
  <c r="BI179" i="9"/>
  <c r="BH179" i="9"/>
  <c r="BG179" i="9"/>
  <c r="BE179" i="9"/>
  <c r="T179" i="9"/>
  <c r="R179" i="9"/>
  <c r="P179" i="9"/>
  <c r="BI178" i="9"/>
  <c r="BH178" i="9"/>
  <c r="BG178" i="9"/>
  <c r="BE178" i="9"/>
  <c r="T178" i="9"/>
  <c r="R178" i="9"/>
  <c r="P178" i="9"/>
  <c r="BI177" i="9"/>
  <c r="BH177" i="9"/>
  <c r="BG177" i="9"/>
  <c r="BE177" i="9"/>
  <c r="T177" i="9"/>
  <c r="R177" i="9"/>
  <c r="P177" i="9"/>
  <c r="BI176" i="9"/>
  <c r="BH176" i="9"/>
  <c r="BG176" i="9"/>
  <c r="BE176" i="9"/>
  <c r="T176" i="9"/>
  <c r="R176" i="9"/>
  <c r="P176" i="9"/>
  <c r="BI175" i="9"/>
  <c r="BH175" i="9"/>
  <c r="BG175" i="9"/>
  <c r="BE175" i="9"/>
  <c r="T175" i="9"/>
  <c r="R175" i="9"/>
  <c r="P175" i="9"/>
  <c r="BI174" i="9"/>
  <c r="BH174" i="9"/>
  <c r="BG174" i="9"/>
  <c r="BE174" i="9"/>
  <c r="T174" i="9"/>
  <c r="R174" i="9"/>
  <c r="P174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J131" i="9"/>
  <c r="J130" i="9"/>
  <c r="F130" i="9"/>
  <c r="F128" i="9"/>
  <c r="E126" i="9"/>
  <c r="J96" i="9"/>
  <c r="J95" i="9"/>
  <c r="F95" i="9"/>
  <c r="F93" i="9"/>
  <c r="E91" i="9"/>
  <c r="J22" i="9"/>
  <c r="E22" i="9"/>
  <c r="F131" i="9"/>
  <c r="J21" i="9"/>
  <c r="J16" i="9"/>
  <c r="J93" i="9"/>
  <c r="E7" i="9"/>
  <c r="E85" i="9"/>
  <c r="J41" i="8"/>
  <c r="J40" i="8"/>
  <c r="AY105" i="1"/>
  <c r="J39" i="8"/>
  <c r="AX105" i="1"/>
  <c r="BI204" i="8"/>
  <c r="BH204" i="8"/>
  <c r="BG204" i="8"/>
  <c r="BE204" i="8"/>
  <c r="T204" i="8"/>
  <c r="T203" i="8"/>
  <c r="R204" i="8"/>
  <c r="R203" i="8"/>
  <c r="P204" i="8"/>
  <c r="P203" i="8"/>
  <c r="BI202" i="8"/>
  <c r="BH202" i="8"/>
  <c r="BG202" i="8"/>
  <c r="BE202" i="8"/>
  <c r="T202" i="8"/>
  <c r="R202" i="8"/>
  <c r="P202" i="8"/>
  <c r="BI201" i="8"/>
  <c r="BH201" i="8"/>
  <c r="BG201" i="8"/>
  <c r="BE201" i="8"/>
  <c r="T201" i="8"/>
  <c r="R201" i="8"/>
  <c r="P201" i="8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7" i="8"/>
  <c r="BH197" i="8"/>
  <c r="BG197" i="8"/>
  <c r="BE197" i="8"/>
  <c r="T197" i="8"/>
  <c r="R197" i="8"/>
  <c r="P197" i="8"/>
  <c r="BI196" i="8"/>
  <c r="BH196" i="8"/>
  <c r="BG196" i="8"/>
  <c r="BE196" i="8"/>
  <c r="T196" i="8"/>
  <c r="R196" i="8"/>
  <c r="P196" i="8"/>
  <c r="BI194" i="8"/>
  <c r="BH194" i="8"/>
  <c r="BG194" i="8"/>
  <c r="BE194" i="8"/>
  <c r="T194" i="8"/>
  <c r="R194" i="8"/>
  <c r="P194" i="8"/>
  <c r="BI193" i="8"/>
  <c r="BH193" i="8"/>
  <c r="BG193" i="8"/>
  <c r="BE193" i="8"/>
  <c r="T193" i="8"/>
  <c r="R193" i="8"/>
  <c r="P193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J131" i="8"/>
  <c r="J130" i="8"/>
  <c r="F130" i="8"/>
  <c r="F128" i="8"/>
  <c r="E126" i="8"/>
  <c r="J96" i="8"/>
  <c r="J95" i="8"/>
  <c r="F95" i="8"/>
  <c r="F93" i="8"/>
  <c r="E91" i="8"/>
  <c r="J22" i="8"/>
  <c r="E22" i="8"/>
  <c r="F96" i="8"/>
  <c r="J21" i="8"/>
  <c r="J16" i="8"/>
  <c r="J128" i="8"/>
  <c r="E7" i="8"/>
  <c r="E85" i="8"/>
  <c r="J41" i="7"/>
  <c r="J40" i="7"/>
  <c r="AY104" i="1"/>
  <c r="J39" i="7"/>
  <c r="AX104" i="1"/>
  <c r="BI196" i="7"/>
  <c r="BH196" i="7"/>
  <c r="BG196" i="7"/>
  <c r="BE196" i="7"/>
  <c r="T196" i="7"/>
  <c r="T195" i="7"/>
  <c r="R196" i="7"/>
  <c r="R195" i="7"/>
  <c r="P196" i="7"/>
  <c r="P195" i="7"/>
  <c r="BI194" i="7"/>
  <c r="BH194" i="7"/>
  <c r="BG194" i="7"/>
  <c r="BE194" i="7"/>
  <c r="T194" i="7"/>
  <c r="R194" i="7"/>
  <c r="P194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J131" i="7"/>
  <c r="J130" i="7"/>
  <c r="F130" i="7"/>
  <c r="F128" i="7"/>
  <c r="E126" i="7"/>
  <c r="J96" i="7"/>
  <c r="J95" i="7"/>
  <c r="F95" i="7"/>
  <c r="F93" i="7"/>
  <c r="E91" i="7"/>
  <c r="J22" i="7"/>
  <c r="E22" i="7"/>
  <c r="F96" i="7"/>
  <c r="J21" i="7"/>
  <c r="J16" i="7"/>
  <c r="J128" i="7"/>
  <c r="E7" i="7"/>
  <c r="E120" i="7"/>
  <c r="J41" i="6"/>
  <c r="J40" i="6"/>
  <c r="AY103" i="1"/>
  <c r="J39" i="6"/>
  <c r="AX103" i="1"/>
  <c r="BI215" i="6"/>
  <c r="BH215" i="6"/>
  <c r="BG215" i="6"/>
  <c r="BE215" i="6"/>
  <c r="T215" i="6"/>
  <c r="T214" i="6"/>
  <c r="R215" i="6"/>
  <c r="R214" i="6"/>
  <c r="P215" i="6"/>
  <c r="P214" i="6"/>
  <c r="BI213" i="6"/>
  <c r="BH213" i="6"/>
  <c r="BG213" i="6"/>
  <c r="BE213" i="6"/>
  <c r="T213" i="6"/>
  <c r="R213" i="6"/>
  <c r="P213" i="6"/>
  <c r="BI212" i="6"/>
  <c r="BH212" i="6"/>
  <c r="BG212" i="6"/>
  <c r="BE212" i="6"/>
  <c r="T212" i="6"/>
  <c r="R212" i="6"/>
  <c r="P212" i="6"/>
  <c r="BI211" i="6"/>
  <c r="BH211" i="6"/>
  <c r="BG211" i="6"/>
  <c r="BE211" i="6"/>
  <c r="T211" i="6"/>
  <c r="R211" i="6"/>
  <c r="P211" i="6"/>
  <c r="BI210" i="6"/>
  <c r="BH210" i="6"/>
  <c r="BG210" i="6"/>
  <c r="BE210" i="6"/>
  <c r="T210" i="6"/>
  <c r="R210" i="6"/>
  <c r="P210" i="6"/>
  <c r="BI209" i="6"/>
  <c r="BH209" i="6"/>
  <c r="BG209" i="6"/>
  <c r="BE209" i="6"/>
  <c r="T209" i="6"/>
  <c r="R209" i="6"/>
  <c r="P209" i="6"/>
  <c r="BI208" i="6"/>
  <c r="BH208" i="6"/>
  <c r="BG208" i="6"/>
  <c r="BE208" i="6"/>
  <c r="T208" i="6"/>
  <c r="R208" i="6"/>
  <c r="P208" i="6"/>
  <c r="BI207" i="6"/>
  <c r="BH207" i="6"/>
  <c r="BG207" i="6"/>
  <c r="BE207" i="6"/>
  <c r="T207" i="6"/>
  <c r="R207" i="6"/>
  <c r="P207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2" i="6"/>
  <c r="BH202" i="6"/>
  <c r="BG202" i="6"/>
  <c r="BE202" i="6"/>
  <c r="T202" i="6"/>
  <c r="R202" i="6"/>
  <c r="P202" i="6"/>
  <c r="BI201" i="6"/>
  <c r="BH201" i="6"/>
  <c r="BG201" i="6"/>
  <c r="BE201" i="6"/>
  <c r="T201" i="6"/>
  <c r="R201" i="6"/>
  <c r="P201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J132" i="6"/>
  <c r="J131" i="6"/>
  <c r="F131" i="6"/>
  <c r="F129" i="6"/>
  <c r="E127" i="6"/>
  <c r="J96" i="6"/>
  <c r="J95" i="6"/>
  <c r="F95" i="6"/>
  <c r="F93" i="6"/>
  <c r="E91" i="6"/>
  <c r="J22" i="6"/>
  <c r="E22" i="6"/>
  <c r="F132" i="6"/>
  <c r="J21" i="6"/>
  <c r="J16" i="6"/>
  <c r="J129" i="6"/>
  <c r="E7" i="6"/>
  <c r="E121" i="6"/>
  <c r="J41" i="5"/>
  <c r="J40" i="5"/>
  <c r="AY102" i="1"/>
  <c r="J39" i="5"/>
  <c r="AX102" i="1"/>
  <c r="BI427" i="5"/>
  <c r="BH427" i="5"/>
  <c r="BG427" i="5"/>
  <c r="BE427" i="5"/>
  <c r="T427" i="5"/>
  <c r="T426" i="5"/>
  <c r="R427" i="5"/>
  <c r="R426" i="5"/>
  <c r="P427" i="5"/>
  <c r="P426" i="5"/>
  <c r="BI425" i="5"/>
  <c r="BH425" i="5"/>
  <c r="BG425" i="5"/>
  <c r="BE425" i="5"/>
  <c r="T425" i="5"/>
  <c r="R425" i="5"/>
  <c r="P425" i="5"/>
  <c r="BI424" i="5"/>
  <c r="BH424" i="5"/>
  <c r="BG424" i="5"/>
  <c r="BE424" i="5"/>
  <c r="T424" i="5"/>
  <c r="R424" i="5"/>
  <c r="P424" i="5"/>
  <c r="BI423" i="5"/>
  <c r="BH423" i="5"/>
  <c r="BG423" i="5"/>
  <c r="BE423" i="5"/>
  <c r="T423" i="5"/>
  <c r="R423" i="5"/>
  <c r="P423" i="5"/>
  <c r="BI422" i="5"/>
  <c r="BH422" i="5"/>
  <c r="BG422" i="5"/>
  <c r="BE422" i="5"/>
  <c r="T422" i="5"/>
  <c r="R422" i="5"/>
  <c r="P422" i="5"/>
  <c r="BI421" i="5"/>
  <c r="BH421" i="5"/>
  <c r="BG421" i="5"/>
  <c r="BE421" i="5"/>
  <c r="T421" i="5"/>
  <c r="R421" i="5"/>
  <c r="P421" i="5"/>
  <c r="BI420" i="5"/>
  <c r="BH420" i="5"/>
  <c r="BG420" i="5"/>
  <c r="BE420" i="5"/>
  <c r="T420" i="5"/>
  <c r="R420" i="5"/>
  <c r="P420" i="5"/>
  <c r="BI419" i="5"/>
  <c r="BH419" i="5"/>
  <c r="BG419" i="5"/>
  <c r="BE419" i="5"/>
  <c r="T419" i="5"/>
  <c r="R419" i="5"/>
  <c r="P419" i="5"/>
  <c r="BI418" i="5"/>
  <c r="BH418" i="5"/>
  <c r="BG418" i="5"/>
  <c r="BE418" i="5"/>
  <c r="T418" i="5"/>
  <c r="R418" i="5"/>
  <c r="P418" i="5"/>
  <c r="BI417" i="5"/>
  <c r="BH417" i="5"/>
  <c r="BG417" i="5"/>
  <c r="BE417" i="5"/>
  <c r="T417" i="5"/>
  <c r="R417" i="5"/>
  <c r="P417" i="5"/>
  <c r="BI416" i="5"/>
  <c r="BH416" i="5"/>
  <c r="BG416" i="5"/>
  <c r="BE416" i="5"/>
  <c r="T416" i="5"/>
  <c r="R416" i="5"/>
  <c r="P416" i="5"/>
  <c r="BI415" i="5"/>
  <c r="BH415" i="5"/>
  <c r="BG415" i="5"/>
  <c r="BE415" i="5"/>
  <c r="T415" i="5"/>
  <c r="R415" i="5"/>
  <c r="P415" i="5"/>
  <c r="BI414" i="5"/>
  <c r="BH414" i="5"/>
  <c r="BG414" i="5"/>
  <c r="BE414" i="5"/>
  <c r="T414" i="5"/>
  <c r="R414" i="5"/>
  <c r="P414" i="5"/>
  <c r="BI413" i="5"/>
  <c r="BH413" i="5"/>
  <c r="BG413" i="5"/>
  <c r="BE413" i="5"/>
  <c r="T413" i="5"/>
  <c r="R413" i="5"/>
  <c r="P413" i="5"/>
  <c r="BI412" i="5"/>
  <c r="BH412" i="5"/>
  <c r="BG412" i="5"/>
  <c r="BE412" i="5"/>
  <c r="T412" i="5"/>
  <c r="R412" i="5"/>
  <c r="P412" i="5"/>
  <c r="BI411" i="5"/>
  <c r="BH411" i="5"/>
  <c r="BG411" i="5"/>
  <c r="BE411" i="5"/>
  <c r="T411" i="5"/>
  <c r="R411" i="5"/>
  <c r="P411" i="5"/>
  <c r="BI410" i="5"/>
  <c r="BH410" i="5"/>
  <c r="BG410" i="5"/>
  <c r="BE410" i="5"/>
  <c r="T410" i="5"/>
  <c r="R410" i="5"/>
  <c r="P410" i="5"/>
  <c r="BI409" i="5"/>
  <c r="BH409" i="5"/>
  <c r="BG409" i="5"/>
  <c r="BE409" i="5"/>
  <c r="T409" i="5"/>
  <c r="R409" i="5"/>
  <c r="P409" i="5"/>
  <c r="BI408" i="5"/>
  <c r="BH408" i="5"/>
  <c r="BG408" i="5"/>
  <c r="BE408" i="5"/>
  <c r="T408" i="5"/>
  <c r="R408" i="5"/>
  <c r="P408" i="5"/>
  <c r="BI407" i="5"/>
  <c r="BH407" i="5"/>
  <c r="BG407" i="5"/>
  <c r="BE407" i="5"/>
  <c r="T407" i="5"/>
  <c r="R407" i="5"/>
  <c r="P407" i="5"/>
  <c r="BI406" i="5"/>
  <c r="BH406" i="5"/>
  <c r="BG406" i="5"/>
  <c r="BE406" i="5"/>
  <c r="T406" i="5"/>
  <c r="R406" i="5"/>
  <c r="P406" i="5"/>
  <c r="BI405" i="5"/>
  <c r="BH405" i="5"/>
  <c r="BG405" i="5"/>
  <c r="BE405" i="5"/>
  <c r="T405" i="5"/>
  <c r="R405" i="5"/>
  <c r="P405" i="5"/>
  <c r="BI404" i="5"/>
  <c r="BH404" i="5"/>
  <c r="BG404" i="5"/>
  <c r="BE404" i="5"/>
  <c r="T404" i="5"/>
  <c r="R404" i="5"/>
  <c r="P404" i="5"/>
  <c r="BI403" i="5"/>
  <c r="BH403" i="5"/>
  <c r="BG403" i="5"/>
  <c r="BE403" i="5"/>
  <c r="T403" i="5"/>
  <c r="R403" i="5"/>
  <c r="P403" i="5"/>
  <c r="BI402" i="5"/>
  <c r="BH402" i="5"/>
  <c r="BG402" i="5"/>
  <c r="BE402" i="5"/>
  <c r="T402" i="5"/>
  <c r="R402" i="5"/>
  <c r="P402" i="5"/>
  <c r="BI400" i="5"/>
  <c r="BH400" i="5"/>
  <c r="BG400" i="5"/>
  <c r="BE400" i="5"/>
  <c r="T400" i="5"/>
  <c r="R400" i="5"/>
  <c r="P400" i="5"/>
  <c r="BI399" i="5"/>
  <c r="BH399" i="5"/>
  <c r="BG399" i="5"/>
  <c r="BE399" i="5"/>
  <c r="T399" i="5"/>
  <c r="R399" i="5"/>
  <c r="P399" i="5"/>
  <c r="BI397" i="5"/>
  <c r="BH397" i="5"/>
  <c r="BG397" i="5"/>
  <c r="BE397" i="5"/>
  <c r="T397" i="5"/>
  <c r="R397" i="5"/>
  <c r="P397" i="5"/>
  <c r="BI396" i="5"/>
  <c r="BH396" i="5"/>
  <c r="BG396" i="5"/>
  <c r="BE396" i="5"/>
  <c r="T396" i="5"/>
  <c r="R396" i="5"/>
  <c r="P396" i="5"/>
  <c r="BI395" i="5"/>
  <c r="BH395" i="5"/>
  <c r="BG395" i="5"/>
  <c r="BE395" i="5"/>
  <c r="T395" i="5"/>
  <c r="R395" i="5"/>
  <c r="P395" i="5"/>
  <c r="BI394" i="5"/>
  <c r="BH394" i="5"/>
  <c r="BG394" i="5"/>
  <c r="BE394" i="5"/>
  <c r="T394" i="5"/>
  <c r="R394" i="5"/>
  <c r="P394" i="5"/>
  <c r="BI393" i="5"/>
  <c r="BH393" i="5"/>
  <c r="BG393" i="5"/>
  <c r="BE393" i="5"/>
  <c r="T393" i="5"/>
  <c r="R393" i="5"/>
  <c r="P393" i="5"/>
  <c r="BI392" i="5"/>
  <c r="BH392" i="5"/>
  <c r="BG392" i="5"/>
  <c r="BE392" i="5"/>
  <c r="T392" i="5"/>
  <c r="R392" i="5"/>
  <c r="P392" i="5"/>
  <c r="BI391" i="5"/>
  <c r="BH391" i="5"/>
  <c r="BG391" i="5"/>
  <c r="BE391" i="5"/>
  <c r="T391" i="5"/>
  <c r="R391" i="5"/>
  <c r="P391" i="5"/>
  <c r="BI390" i="5"/>
  <c r="BH390" i="5"/>
  <c r="BG390" i="5"/>
  <c r="BE390" i="5"/>
  <c r="T390" i="5"/>
  <c r="R390" i="5"/>
  <c r="P390" i="5"/>
  <c r="BI389" i="5"/>
  <c r="BH389" i="5"/>
  <c r="BG389" i="5"/>
  <c r="BE389" i="5"/>
  <c r="T389" i="5"/>
  <c r="R389" i="5"/>
  <c r="P389" i="5"/>
  <c r="BI388" i="5"/>
  <c r="BH388" i="5"/>
  <c r="BG388" i="5"/>
  <c r="BE388" i="5"/>
  <c r="T388" i="5"/>
  <c r="R388" i="5"/>
  <c r="P388" i="5"/>
  <c r="BI387" i="5"/>
  <c r="BH387" i="5"/>
  <c r="BG387" i="5"/>
  <c r="BE387" i="5"/>
  <c r="T387" i="5"/>
  <c r="R387" i="5"/>
  <c r="P387" i="5"/>
  <c r="BI386" i="5"/>
  <c r="BH386" i="5"/>
  <c r="BG386" i="5"/>
  <c r="BE386" i="5"/>
  <c r="T386" i="5"/>
  <c r="R386" i="5"/>
  <c r="P386" i="5"/>
  <c r="BI385" i="5"/>
  <c r="BH385" i="5"/>
  <c r="BG385" i="5"/>
  <c r="BE385" i="5"/>
  <c r="T385" i="5"/>
  <c r="R385" i="5"/>
  <c r="P385" i="5"/>
  <c r="BI384" i="5"/>
  <c r="BH384" i="5"/>
  <c r="BG384" i="5"/>
  <c r="BE384" i="5"/>
  <c r="T384" i="5"/>
  <c r="R384" i="5"/>
  <c r="P384" i="5"/>
  <c r="BI383" i="5"/>
  <c r="BH383" i="5"/>
  <c r="BG383" i="5"/>
  <c r="BE383" i="5"/>
  <c r="T383" i="5"/>
  <c r="R383" i="5"/>
  <c r="P383" i="5"/>
  <c r="BI382" i="5"/>
  <c r="BH382" i="5"/>
  <c r="BG382" i="5"/>
  <c r="BE382" i="5"/>
  <c r="T382" i="5"/>
  <c r="R382" i="5"/>
  <c r="P382" i="5"/>
  <c r="BI381" i="5"/>
  <c r="BH381" i="5"/>
  <c r="BG381" i="5"/>
  <c r="BE381" i="5"/>
  <c r="T381" i="5"/>
  <c r="R381" i="5"/>
  <c r="P381" i="5"/>
  <c r="BI380" i="5"/>
  <c r="BH380" i="5"/>
  <c r="BG380" i="5"/>
  <c r="BE380" i="5"/>
  <c r="T380" i="5"/>
  <c r="R380" i="5"/>
  <c r="P380" i="5"/>
  <c r="BI379" i="5"/>
  <c r="BH379" i="5"/>
  <c r="BG379" i="5"/>
  <c r="BE379" i="5"/>
  <c r="T379" i="5"/>
  <c r="R379" i="5"/>
  <c r="P379" i="5"/>
  <c r="BI377" i="5"/>
  <c r="BH377" i="5"/>
  <c r="BG377" i="5"/>
  <c r="BE377" i="5"/>
  <c r="T377" i="5"/>
  <c r="R377" i="5"/>
  <c r="P377" i="5"/>
  <c r="BI376" i="5"/>
  <c r="BH376" i="5"/>
  <c r="BG376" i="5"/>
  <c r="BE376" i="5"/>
  <c r="T376" i="5"/>
  <c r="R376" i="5"/>
  <c r="P376" i="5"/>
  <c r="BI375" i="5"/>
  <c r="BH375" i="5"/>
  <c r="BG375" i="5"/>
  <c r="BE375" i="5"/>
  <c r="T375" i="5"/>
  <c r="R375" i="5"/>
  <c r="P375" i="5"/>
  <c r="BI374" i="5"/>
  <c r="BH374" i="5"/>
  <c r="BG374" i="5"/>
  <c r="BE374" i="5"/>
  <c r="T374" i="5"/>
  <c r="R374" i="5"/>
  <c r="P374" i="5"/>
  <c r="BI373" i="5"/>
  <c r="BH373" i="5"/>
  <c r="BG373" i="5"/>
  <c r="BE373" i="5"/>
  <c r="T373" i="5"/>
  <c r="R373" i="5"/>
  <c r="P373" i="5"/>
  <c r="BI371" i="5"/>
  <c r="BH371" i="5"/>
  <c r="BG371" i="5"/>
  <c r="BE371" i="5"/>
  <c r="T371" i="5"/>
  <c r="R371" i="5"/>
  <c r="P371" i="5"/>
  <c r="BI370" i="5"/>
  <c r="BH370" i="5"/>
  <c r="BG370" i="5"/>
  <c r="BE370" i="5"/>
  <c r="T370" i="5"/>
  <c r="R370" i="5"/>
  <c r="P370" i="5"/>
  <c r="BI369" i="5"/>
  <c r="BH369" i="5"/>
  <c r="BG369" i="5"/>
  <c r="BE369" i="5"/>
  <c r="T369" i="5"/>
  <c r="R369" i="5"/>
  <c r="P369" i="5"/>
  <c r="BI368" i="5"/>
  <c r="BH368" i="5"/>
  <c r="BG368" i="5"/>
  <c r="BE368" i="5"/>
  <c r="T368" i="5"/>
  <c r="R368" i="5"/>
  <c r="P368" i="5"/>
  <c r="BI367" i="5"/>
  <c r="BH367" i="5"/>
  <c r="BG367" i="5"/>
  <c r="BE367" i="5"/>
  <c r="T367" i="5"/>
  <c r="R367" i="5"/>
  <c r="P367" i="5"/>
  <c r="BI366" i="5"/>
  <c r="BH366" i="5"/>
  <c r="BG366" i="5"/>
  <c r="BE366" i="5"/>
  <c r="T366" i="5"/>
  <c r="R366" i="5"/>
  <c r="P366" i="5"/>
  <c r="BI365" i="5"/>
  <c r="BH365" i="5"/>
  <c r="BG365" i="5"/>
  <c r="BE365" i="5"/>
  <c r="T365" i="5"/>
  <c r="R365" i="5"/>
  <c r="P365" i="5"/>
  <c r="BI364" i="5"/>
  <c r="BH364" i="5"/>
  <c r="BG364" i="5"/>
  <c r="BE364" i="5"/>
  <c r="T364" i="5"/>
  <c r="R364" i="5"/>
  <c r="P364" i="5"/>
  <c r="BI363" i="5"/>
  <c r="BH363" i="5"/>
  <c r="BG363" i="5"/>
  <c r="BE363" i="5"/>
  <c r="T363" i="5"/>
  <c r="R363" i="5"/>
  <c r="P363" i="5"/>
  <c r="BI362" i="5"/>
  <c r="BH362" i="5"/>
  <c r="BG362" i="5"/>
  <c r="BE362" i="5"/>
  <c r="T362" i="5"/>
  <c r="R362" i="5"/>
  <c r="P362" i="5"/>
  <c r="BI361" i="5"/>
  <c r="BH361" i="5"/>
  <c r="BG361" i="5"/>
  <c r="BE361" i="5"/>
  <c r="T361" i="5"/>
  <c r="R361" i="5"/>
  <c r="P361" i="5"/>
  <c r="BI360" i="5"/>
  <c r="BH360" i="5"/>
  <c r="BG360" i="5"/>
  <c r="BE360" i="5"/>
  <c r="T360" i="5"/>
  <c r="R360" i="5"/>
  <c r="P360" i="5"/>
  <c r="BI359" i="5"/>
  <c r="BH359" i="5"/>
  <c r="BG359" i="5"/>
  <c r="BE359" i="5"/>
  <c r="T359" i="5"/>
  <c r="R359" i="5"/>
  <c r="P359" i="5"/>
  <c r="BI358" i="5"/>
  <c r="BH358" i="5"/>
  <c r="BG358" i="5"/>
  <c r="BE358" i="5"/>
  <c r="T358" i="5"/>
  <c r="R358" i="5"/>
  <c r="P358" i="5"/>
  <c r="BI357" i="5"/>
  <c r="BH357" i="5"/>
  <c r="BG357" i="5"/>
  <c r="BE357" i="5"/>
  <c r="T357" i="5"/>
  <c r="R357" i="5"/>
  <c r="P357" i="5"/>
  <c r="BI356" i="5"/>
  <c r="BH356" i="5"/>
  <c r="BG356" i="5"/>
  <c r="BE356" i="5"/>
  <c r="T356" i="5"/>
  <c r="R356" i="5"/>
  <c r="P356" i="5"/>
  <c r="BI355" i="5"/>
  <c r="BH355" i="5"/>
  <c r="BG355" i="5"/>
  <c r="BE355" i="5"/>
  <c r="T355" i="5"/>
  <c r="R355" i="5"/>
  <c r="P355" i="5"/>
  <c r="BI354" i="5"/>
  <c r="BH354" i="5"/>
  <c r="BG354" i="5"/>
  <c r="BE354" i="5"/>
  <c r="T354" i="5"/>
  <c r="R354" i="5"/>
  <c r="P354" i="5"/>
  <c r="BI353" i="5"/>
  <c r="BH353" i="5"/>
  <c r="BG353" i="5"/>
  <c r="BE353" i="5"/>
  <c r="T353" i="5"/>
  <c r="R353" i="5"/>
  <c r="P353" i="5"/>
  <c r="BI352" i="5"/>
  <c r="BH352" i="5"/>
  <c r="BG352" i="5"/>
  <c r="BE352" i="5"/>
  <c r="T352" i="5"/>
  <c r="R352" i="5"/>
  <c r="P352" i="5"/>
  <c r="BI350" i="5"/>
  <c r="BH350" i="5"/>
  <c r="BG350" i="5"/>
  <c r="BE350" i="5"/>
  <c r="T350" i="5"/>
  <c r="R350" i="5"/>
  <c r="P350" i="5"/>
  <c r="BI349" i="5"/>
  <c r="BH349" i="5"/>
  <c r="BG349" i="5"/>
  <c r="BE349" i="5"/>
  <c r="T349" i="5"/>
  <c r="R349" i="5"/>
  <c r="P349" i="5"/>
  <c r="BI348" i="5"/>
  <c r="BH348" i="5"/>
  <c r="BG348" i="5"/>
  <c r="BE348" i="5"/>
  <c r="T348" i="5"/>
  <c r="R348" i="5"/>
  <c r="P348" i="5"/>
  <c r="BI347" i="5"/>
  <c r="BH347" i="5"/>
  <c r="BG347" i="5"/>
  <c r="BE347" i="5"/>
  <c r="T347" i="5"/>
  <c r="R347" i="5"/>
  <c r="P347" i="5"/>
  <c r="BI346" i="5"/>
  <c r="BH346" i="5"/>
  <c r="BG346" i="5"/>
  <c r="BE346" i="5"/>
  <c r="T346" i="5"/>
  <c r="R346" i="5"/>
  <c r="P346" i="5"/>
  <c r="BI345" i="5"/>
  <c r="BH345" i="5"/>
  <c r="BG345" i="5"/>
  <c r="BE345" i="5"/>
  <c r="T345" i="5"/>
  <c r="R345" i="5"/>
  <c r="P345" i="5"/>
  <c r="BI344" i="5"/>
  <c r="BH344" i="5"/>
  <c r="BG344" i="5"/>
  <c r="BE344" i="5"/>
  <c r="T344" i="5"/>
  <c r="R344" i="5"/>
  <c r="P344" i="5"/>
  <c r="BI343" i="5"/>
  <c r="BH343" i="5"/>
  <c r="BG343" i="5"/>
  <c r="BE343" i="5"/>
  <c r="T343" i="5"/>
  <c r="R343" i="5"/>
  <c r="P343" i="5"/>
  <c r="BI342" i="5"/>
  <c r="BH342" i="5"/>
  <c r="BG342" i="5"/>
  <c r="BE342" i="5"/>
  <c r="T342" i="5"/>
  <c r="R342" i="5"/>
  <c r="P342" i="5"/>
  <c r="BI341" i="5"/>
  <c r="BH341" i="5"/>
  <c r="BG341" i="5"/>
  <c r="BE341" i="5"/>
  <c r="T341" i="5"/>
  <c r="R341" i="5"/>
  <c r="P341" i="5"/>
  <c r="BI340" i="5"/>
  <c r="BH340" i="5"/>
  <c r="BG340" i="5"/>
  <c r="BE340" i="5"/>
  <c r="T340" i="5"/>
  <c r="R340" i="5"/>
  <c r="P340" i="5"/>
  <c r="BI339" i="5"/>
  <c r="BH339" i="5"/>
  <c r="BG339" i="5"/>
  <c r="BE339" i="5"/>
  <c r="T339" i="5"/>
  <c r="R339" i="5"/>
  <c r="P339" i="5"/>
  <c r="BI338" i="5"/>
  <c r="BH338" i="5"/>
  <c r="BG338" i="5"/>
  <c r="BE338" i="5"/>
  <c r="T338" i="5"/>
  <c r="R338" i="5"/>
  <c r="P338" i="5"/>
  <c r="BI337" i="5"/>
  <c r="BH337" i="5"/>
  <c r="BG337" i="5"/>
  <c r="BE337" i="5"/>
  <c r="T337" i="5"/>
  <c r="R337" i="5"/>
  <c r="P337" i="5"/>
  <c r="BI336" i="5"/>
  <c r="BH336" i="5"/>
  <c r="BG336" i="5"/>
  <c r="BE336" i="5"/>
  <c r="T336" i="5"/>
  <c r="R336" i="5"/>
  <c r="P336" i="5"/>
  <c r="BI335" i="5"/>
  <c r="BH335" i="5"/>
  <c r="BG335" i="5"/>
  <c r="BE335" i="5"/>
  <c r="T335" i="5"/>
  <c r="R335" i="5"/>
  <c r="P335" i="5"/>
  <c r="BI334" i="5"/>
  <c r="BH334" i="5"/>
  <c r="BG334" i="5"/>
  <c r="BE334" i="5"/>
  <c r="T334" i="5"/>
  <c r="R334" i="5"/>
  <c r="P334" i="5"/>
  <c r="BI333" i="5"/>
  <c r="BH333" i="5"/>
  <c r="BG333" i="5"/>
  <c r="BE333" i="5"/>
  <c r="T333" i="5"/>
  <c r="R333" i="5"/>
  <c r="P333" i="5"/>
  <c r="BI332" i="5"/>
  <c r="BH332" i="5"/>
  <c r="BG332" i="5"/>
  <c r="BE332" i="5"/>
  <c r="T332" i="5"/>
  <c r="R332" i="5"/>
  <c r="P332" i="5"/>
  <c r="BI331" i="5"/>
  <c r="BH331" i="5"/>
  <c r="BG331" i="5"/>
  <c r="BE331" i="5"/>
  <c r="T331" i="5"/>
  <c r="R331" i="5"/>
  <c r="P331" i="5"/>
  <c r="BI330" i="5"/>
  <c r="BH330" i="5"/>
  <c r="BG330" i="5"/>
  <c r="BE330" i="5"/>
  <c r="T330" i="5"/>
  <c r="R330" i="5"/>
  <c r="P330" i="5"/>
  <c r="BI329" i="5"/>
  <c r="BH329" i="5"/>
  <c r="BG329" i="5"/>
  <c r="BE329" i="5"/>
  <c r="T329" i="5"/>
  <c r="R329" i="5"/>
  <c r="P329" i="5"/>
  <c r="BI328" i="5"/>
  <c r="BH328" i="5"/>
  <c r="BG328" i="5"/>
  <c r="BE328" i="5"/>
  <c r="T328" i="5"/>
  <c r="R328" i="5"/>
  <c r="P328" i="5"/>
  <c r="BI327" i="5"/>
  <c r="BH327" i="5"/>
  <c r="BG327" i="5"/>
  <c r="BE327" i="5"/>
  <c r="T327" i="5"/>
  <c r="R327" i="5"/>
  <c r="P327" i="5"/>
  <c r="BI326" i="5"/>
  <c r="BH326" i="5"/>
  <c r="BG326" i="5"/>
  <c r="BE326" i="5"/>
  <c r="T326" i="5"/>
  <c r="R326" i="5"/>
  <c r="P326" i="5"/>
  <c r="BI325" i="5"/>
  <c r="BH325" i="5"/>
  <c r="BG325" i="5"/>
  <c r="BE325" i="5"/>
  <c r="T325" i="5"/>
  <c r="R325" i="5"/>
  <c r="P325" i="5"/>
  <c r="BI324" i="5"/>
  <c r="BH324" i="5"/>
  <c r="BG324" i="5"/>
  <c r="BE324" i="5"/>
  <c r="T324" i="5"/>
  <c r="R324" i="5"/>
  <c r="P324" i="5"/>
  <c r="BI323" i="5"/>
  <c r="BH323" i="5"/>
  <c r="BG323" i="5"/>
  <c r="BE323" i="5"/>
  <c r="T323" i="5"/>
  <c r="R323" i="5"/>
  <c r="P323" i="5"/>
  <c r="BI322" i="5"/>
  <c r="BH322" i="5"/>
  <c r="BG322" i="5"/>
  <c r="BE322" i="5"/>
  <c r="T322" i="5"/>
  <c r="R322" i="5"/>
  <c r="P322" i="5"/>
  <c r="BI321" i="5"/>
  <c r="BH321" i="5"/>
  <c r="BG321" i="5"/>
  <c r="BE321" i="5"/>
  <c r="T321" i="5"/>
  <c r="R321" i="5"/>
  <c r="P321" i="5"/>
  <c r="BI320" i="5"/>
  <c r="BH320" i="5"/>
  <c r="BG320" i="5"/>
  <c r="BE320" i="5"/>
  <c r="T320" i="5"/>
  <c r="R320" i="5"/>
  <c r="P320" i="5"/>
  <c r="BI319" i="5"/>
  <c r="BH319" i="5"/>
  <c r="BG319" i="5"/>
  <c r="BE319" i="5"/>
  <c r="T319" i="5"/>
  <c r="R319" i="5"/>
  <c r="P319" i="5"/>
  <c r="BI318" i="5"/>
  <c r="BH318" i="5"/>
  <c r="BG318" i="5"/>
  <c r="BE318" i="5"/>
  <c r="T318" i="5"/>
  <c r="R318" i="5"/>
  <c r="P318" i="5"/>
  <c r="BI317" i="5"/>
  <c r="BH317" i="5"/>
  <c r="BG317" i="5"/>
  <c r="BE317" i="5"/>
  <c r="T317" i="5"/>
  <c r="R317" i="5"/>
  <c r="P317" i="5"/>
  <c r="BI316" i="5"/>
  <c r="BH316" i="5"/>
  <c r="BG316" i="5"/>
  <c r="BE316" i="5"/>
  <c r="T316" i="5"/>
  <c r="R316" i="5"/>
  <c r="P316" i="5"/>
  <c r="BI315" i="5"/>
  <c r="BH315" i="5"/>
  <c r="BG315" i="5"/>
  <c r="BE315" i="5"/>
  <c r="T315" i="5"/>
  <c r="R315" i="5"/>
  <c r="P315" i="5"/>
  <c r="BI314" i="5"/>
  <c r="BH314" i="5"/>
  <c r="BG314" i="5"/>
  <c r="BE314" i="5"/>
  <c r="T314" i="5"/>
  <c r="R314" i="5"/>
  <c r="P314" i="5"/>
  <c r="BI313" i="5"/>
  <c r="BH313" i="5"/>
  <c r="BG313" i="5"/>
  <c r="BE313" i="5"/>
  <c r="T313" i="5"/>
  <c r="R313" i="5"/>
  <c r="P313" i="5"/>
  <c r="BI312" i="5"/>
  <c r="BH312" i="5"/>
  <c r="BG312" i="5"/>
  <c r="BE312" i="5"/>
  <c r="T312" i="5"/>
  <c r="R312" i="5"/>
  <c r="P312" i="5"/>
  <c r="BI311" i="5"/>
  <c r="BH311" i="5"/>
  <c r="BG311" i="5"/>
  <c r="BE311" i="5"/>
  <c r="T311" i="5"/>
  <c r="R311" i="5"/>
  <c r="P311" i="5"/>
  <c r="BI310" i="5"/>
  <c r="BH310" i="5"/>
  <c r="BG310" i="5"/>
  <c r="BE310" i="5"/>
  <c r="T310" i="5"/>
  <c r="R310" i="5"/>
  <c r="P310" i="5"/>
  <c r="BI309" i="5"/>
  <c r="BH309" i="5"/>
  <c r="BG309" i="5"/>
  <c r="BE309" i="5"/>
  <c r="T309" i="5"/>
  <c r="R309" i="5"/>
  <c r="P309" i="5"/>
  <c r="BI308" i="5"/>
  <c r="BH308" i="5"/>
  <c r="BG308" i="5"/>
  <c r="BE308" i="5"/>
  <c r="T308" i="5"/>
  <c r="R308" i="5"/>
  <c r="P308" i="5"/>
  <c r="BI307" i="5"/>
  <c r="BH307" i="5"/>
  <c r="BG307" i="5"/>
  <c r="BE307" i="5"/>
  <c r="T307" i="5"/>
  <c r="R307" i="5"/>
  <c r="P307" i="5"/>
  <c r="BI306" i="5"/>
  <c r="BH306" i="5"/>
  <c r="BG306" i="5"/>
  <c r="BE306" i="5"/>
  <c r="T306" i="5"/>
  <c r="R306" i="5"/>
  <c r="P306" i="5"/>
  <c r="BI305" i="5"/>
  <c r="BH305" i="5"/>
  <c r="BG305" i="5"/>
  <c r="BE305" i="5"/>
  <c r="T305" i="5"/>
  <c r="R305" i="5"/>
  <c r="P305" i="5"/>
  <c r="BI304" i="5"/>
  <c r="BH304" i="5"/>
  <c r="BG304" i="5"/>
  <c r="BE304" i="5"/>
  <c r="T304" i="5"/>
  <c r="R304" i="5"/>
  <c r="P304" i="5"/>
  <c r="BI303" i="5"/>
  <c r="BH303" i="5"/>
  <c r="BG303" i="5"/>
  <c r="BE303" i="5"/>
  <c r="T303" i="5"/>
  <c r="R303" i="5"/>
  <c r="P303" i="5"/>
  <c r="BI302" i="5"/>
  <c r="BH302" i="5"/>
  <c r="BG302" i="5"/>
  <c r="BE302" i="5"/>
  <c r="T302" i="5"/>
  <c r="R302" i="5"/>
  <c r="P302" i="5"/>
  <c r="BI301" i="5"/>
  <c r="BH301" i="5"/>
  <c r="BG301" i="5"/>
  <c r="BE301" i="5"/>
  <c r="T301" i="5"/>
  <c r="R301" i="5"/>
  <c r="P301" i="5"/>
  <c r="BI300" i="5"/>
  <c r="BH300" i="5"/>
  <c r="BG300" i="5"/>
  <c r="BE300" i="5"/>
  <c r="T300" i="5"/>
  <c r="R300" i="5"/>
  <c r="P300" i="5"/>
  <c r="BI299" i="5"/>
  <c r="BH299" i="5"/>
  <c r="BG299" i="5"/>
  <c r="BE299" i="5"/>
  <c r="T299" i="5"/>
  <c r="R299" i="5"/>
  <c r="P299" i="5"/>
  <c r="BI298" i="5"/>
  <c r="BH298" i="5"/>
  <c r="BG298" i="5"/>
  <c r="BE298" i="5"/>
  <c r="T298" i="5"/>
  <c r="R298" i="5"/>
  <c r="P298" i="5"/>
  <c r="BI297" i="5"/>
  <c r="BH297" i="5"/>
  <c r="BG297" i="5"/>
  <c r="BE297" i="5"/>
  <c r="T297" i="5"/>
  <c r="R297" i="5"/>
  <c r="P297" i="5"/>
  <c r="BI296" i="5"/>
  <c r="BH296" i="5"/>
  <c r="BG296" i="5"/>
  <c r="BE296" i="5"/>
  <c r="T296" i="5"/>
  <c r="R296" i="5"/>
  <c r="P296" i="5"/>
  <c r="BI295" i="5"/>
  <c r="BH295" i="5"/>
  <c r="BG295" i="5"/>
  <c r="BE295" i="5"/>
  <c r="T295" i="5"/>
  <c r="R295" i="5"/>
  <c r="P295" i="5"/>
  <c r="BI294" i="5"/>
  <c r="BH294" i="5"/>
  <c r="BG294" i="5"/>
  <c r="BE294" i="5"/>
  <c r="T294" i="5"/>
  <c r="R294" i="5"/>
  <c r="P294" i="5"/>
  <c r="BI293" i="5"/>
  <c r="BH293" i="5"/>
  <c r="BG293" i="5"/>
  <c r="BE293" i="5"/>
  <c r="T293" i="5"/>
  <c r="R293" i="5"/>
  <c r="P293" i="5"/>
  <c r="BI292" i="5"/>
  <c r="BH292" i="5"/>
  <c r="BG292" i="5"/>
  <c r="BE292" i="5"/>
  <c r="T292" i="5"/>
  <c r="R292" i="5"/>
  <c r="P292" i="5"/>
  <c r="BI291" i="5"/>
  <c r="BH291" i="5"/>
  <c r="BG291" i="5"/>
  <c r="BE291" i="5"/>
  <c r="T291" i="5"/>
  <c r="R291" i="5"/>
  <c r="P291" i="5"/>
  <c r="BI290" i="5"/>
  <c r="BH290" i="5"/>
  <c r="BG290" i="5"/>
  <c r="BE290" i="5"/>
  <c r="T290" i="5"/>
  <c r="R290" i="5"/>
  <c r="P290" i="5"/>
  <c r="BI289" i="5"/>
  <c r="BH289" i="5"/>
  <c r="BG289" i="5"/>
  <c r="BE289" i="5"/>
  <c r="T289" i="5"/>
  <c r="R289" i="5"/>
  <c r="P289" i="5"/>
  <c r="BI288" i="5"/>
  <c r="BH288" i="5"/>
  <c r="BG288" i="5"/>
  <c r="BE288" i="5"/>
  <c r="T288" i="5"/>
  <c r="R288" i="5"/>
  <c r="P288" i="5"/>
  <c r="BI287" i="5"/>
  <c r="BH287" i="5"/>
  <c r="BG287" i="5"/>
  <c r="BE287" i="5"/>
  <c r="T287" i="5"/>
  <c r="R287" i="5"/>
  <c r="P287" i="5"/>
  <c r="BI286" i="5"/>
  <c r="BH286" i="5"/>
  <c r="BG286" i="5"/>
  <c r="BE286" i="5"/>
  <c r="T286" i="5"/>
  <c r="R286" i="5"/>
  <c r="P286" i="5"/>
  <c r="BI285" i="5"/>
  <c r="BH285" i="5"/>
  <c r="BG285" i="5"/>
  <c r="BE285" i="5"/>
  <c r="T285" i="5"/>
  <c r="R285" i="5"/>
  <c r="P285" i="5"/>
  <c r="BI284" i="5"/>
  <c r="BH284" i="5"/>
  <c r="BG284" i="5"/>
  <c r="BE284" i="5"/>
  <c r="T284" i="5"/>
  <c r="R284" i="5"/>
  <c r="P284" i="5"/>
  <c r="BI283" i="5"/>
  <c r="BH283" i="5"/>
  <c r="BG283" i="5"/>
  <c r="BE283" i="5"/>
  <c r="T283" i="5"/>
  <c r="R283" i="5"/>
  <c r="P283" i="5"/>
  <c r="BI282" i="5"/>
  <c r="BH282" i="5"/>
  <c r="BG282" i="5"/>
  <c r="BE282" i="5"/>
  <c r="T282" i="5"/>
  <c r="R282" i="5"/>
  <c r="P282" i="5"/>
  <c r="BI281" i="5"/>
  <c r="BH281" i="5"/>
  <c r="BG281" i="5"/>
  <c r="BE281" i="5"/>
  <c r="T281" i="5"/>
  <c r="R281" i="5"/>
  <c r="P281" i="5"/>
  <c r="BI280" i="5"/>
  <c r="BH280" i="5"/>
  <c r="BG280" i="5"/>
  <c r="BE280" i="5"/>
  <c r="T280" i="5"/>
  <c r="R280" i="5"/>
  <c r="P280" i="5"/>
  <c r="BI279" i="5"/>
  <c r="BH279" i="5"/>
  <c r="BG279" i="5"/>
  <c r="BE279" i="5"/>
  <c r="T279" i="5"/>
  <c r="R279" i="5"/>
  <c r="P279" i="5"/>
  <c r="BI278" i="5"/>
  <c r="BH278" i="5"/>
  <c r="BG278" i="5"/>
  <c r="BE278" i="5"/>
  <c r="T278" i="5"/>
  <c r="R278" i="5"/>
  <c r="P278" i="5"/>
  <c r="BI277" i="5"/>
  <c r="BH277" i="5"/>
  <c r="BG277" i="5"/>
  <c r="BE277" i="5"/>
  <c r="T277" i="5"/>
  <c r="R277" i="5"/>
  <c r="P277" i="5"/>
  <c r="BI276" i="5"/>
  <c r="BH276" i="5"/>
  <c r="BG276" i="5"/>
  <c r="BE276" i="5"/>
  <c r="T276" i="5"/>
  <c r="R276" i="5"/>
  <c r="P276" i="5"/>
  <c r="BI275" i="5"/>
  <c r="BH275" i="5"/>
  <c r="BG275" i="5"/>
  <c r="BE275" i="5"/>
  <c r="T275" i="5"/>
  <c r="R275" i="5"/>
  <c r="P275" i="5"/>
  <c r="BI274" i="5"/>
  <c r="BH274" i="5"/>
  <c r="BG274" i="5"/>
  <c r="BE274" i="5"/>
  <c r="T274" i="5"/>
  <c r="R274" i="5"/>
  <c r="P274" i="5"/>
  <c r="BI273" i="5"/>
  <c r="BH273" i="5"/>
  <c r="BG273" i="5"/>
  <c r="BE273" i="5"/>
  <c r="T273" i="5"/>
  <c r="R273" i="5"/>
  <c r="P273" i="5"/>
  <c r="BI272" i="5"/>
  <c r="BH272" i="5"/>
  <c r="BG272" i="5"/>
  <c r="BE272" i="5"/>
  <c r="T272" i="5"/>
  <c r="R272" i="5"/>
  <c r="P272" i="5"/>
  <c r="BI271" i="5"/>
  <c r="BH271" i="5"/>
  <c r="BG271" i="5"/>
  <c r="BE271" i="5"/>
  <c r="T271" i="5"/>
  <c r="R271" i="5"/>
  <c r="P271" i="5"/>
  <c r="BI270" i="5"/>
  <c r="BH270" i="5"/>
  <c r="BG270" i="5"/>
  <c r="BE270" i="5"/>
  <c r="T270" i="5"/>
  <c r="R270" i="5"/>
  <c r="P270" i="5"/>
  <c r="BI269" i="5"/>
  <c r="BH269" i="5"/>
  <c r="BG269" i="5"/>
  <c r="BE269" i="5"/>
  <c r="T269" i="5"/>
  <c r="R269" i="5"/>
  <c r="P269" i="5"/>
  <c r="BI268" i="5"/>
  <c r="BH268" i="5"/>
  <c r="BG268" i="5"/>
  <c r="BE268" i="5"/>
  <c r="T268" i="5"/>
  <c r="R268" i="5"/>
  <c r="P268" i="5"/>
  <c r="BI267" i="5"/>
  <c r="BH267" i="5"/>
  <c r="BG267" i="5"/>
  <c r="BE267" i="5"/>
  <c r="T267" i="5"/>
  <c r="R267" i="5"/>
  <c r="P267" i="5"/>
  <c r="BI266" i="5"/>
  <c r="BH266" i="5"/>
  <c r="BG266" i="5"/>
  <c r="BE266" i="5"/>
  <c r="T266" i="5"/>
  <c r="R266" i="5"/>
  <c r="P266" i="5"/>
  <c r="BI265" i="5"/>
  <c r="BH265" i="5"/>
  <c r="BG265" i="5"/>
  <c r="BE265" i="5"/>
  <c r="T265" i="5"/>
  <c r="R265" i="5"/>
  <c r="P265" i="5"/>
  <c r="BI264" i="5"/>
  <c r="BH264" i="5"/>
  <c r="BG264" i="5"/>
  <c r="BE264" i="5"/>
  <c r="T264" i="5"/>
  <c r="R264" i="5"/>
  <c r="P264" i="5"/>
  <c r="BI263" i="5"/>
  <c r="BH263" i="5"/>
  <c r="BG263" i="5"/>
  <c r="BE263" i="5"/>
  <c r="T263" i="5"/>
  <c r="R263" i="5"/>
  <c r="P263" i="5"/>
  <c r="BI262" i="5"/>
  <c r="BH262" i="5"/>
  <c r="BG262" i="5"/>
  <c r="BE262" i="5"/>
  <c r="T262" i="5"/>
  <c r="R262" i="5"/>
  <c r="P262" i="5"/>
  <c r="BI261" i="5"/>
  <c r="BH261" i="5"/>
  <c r="BG261" i="5"/>
  <c r="BE261" i="5"/>
  <c r="T261" i="5"/>
  <c r="R261" i="5"/>
  <c r="P261" i="5"/>
  <c r="BI260" i="5"/>
  <c r="BH260" i="5"/>
  <c r="BG260" i="5"/>
  <c r="BE260" i="5"/>
  <c r="T260" i="5"/>
  <c r="R260" i="5"/>
  <c r="P260" i="5"/>
  <c r="BI259" i="5"/>
  <c r="BH259" i="5"/>
  <c r="BG259" i="5"/>
  <c r="BE259" i="5"/>
  <c r="T259" i="5"/>
  <c r="R259" i="5"/>
  <c r="P259" i="5"/>
  <c r="BI258" i="5"/>
  <c r="BH258" i="5"/>
  <c r="BG258" i="5"/>
  <c r="BE258" i="5"/>
  <c r="T258" i="5"/>
  <c r="R258" i="5"/>
  <c r="P258" i="5"/>
  <c r="BI257" i="5"/>
  <c r="BH257" i="5"/>
  <c r="BG257" i="5"/>
  <c r="BE257" i="5"/>
  <c r="T257" i="5"/>
  <c r="R257" i="5"/>
  <c r="P257" i="5"/>
  <c r="BI256" i="5"/>
  <c r="BH256" i="5"/>
  <c r="BG256" i="5"/>
  <c r="BE256" i="5"/>
  <c r="T256" i="5"/>
  <c r="R256" i="5"/>
  <c r="P256" i="5"/>
  <c r="BI255" i="5"/>
  <c r="BH255" i="5"/>
  <c r="BG255" i="5"/>
  <c r="BE255" i="5"/>
  <c r="T255" i="5"/>
  <c r="R255" i="5"/>
  <c r="P255" i="5"/>
  <c r="BI254" i="5"/>
  <c r="BH254" i="5"/>
  <c r="BG254" i="5"/>
  <c r="BE254" i="5"/>
  <c r="T254" i="5"/>
  <c r="R254" i="5"/>
  <c r="P254" i="5"/>
  <c r="BI253" i="5"/>
  <c r="BH253" i="5"/>
  <c r="BG253" i="5"/>
  <c r="BE253" i="5"/>
  <c r="T253" i="5"/>
  <c r="R253" i="5"/>
  <c r="P253" i="5"/>
  <c r="BI252" i="5"/>
  <c r="BH252" i="5"/>
  <c r="BG252" i="5"/>
  <c r="BE252" i="5"/>
  <c r="T252" i="5"/>
  <c r="R252" i="5"/>
  <c r="P252" i="5"/>
  <c r="BI251" i="5"/>
  <c r="BH251" i="5"/>
  <c r="BG251" i="5"/>
  <c r="BE251" i="5"/>
  <c r="T251" i="5"/>
  <c r="R251" i="5"/>
  <c r="P251" i="5"/>
  <c r="BI250" i="5"/>
  <c r="BH250" i="5"/>
  <c r="BG250" i="5"/>
  <c r="BE250" i="5"/>
  <c r="T250" i="5"/>
  <c r="R250" i="5"/>
  <c r="P250" i="5"/>
  <c r="BI249" i="5"/>
  <c r="BH249" i="5"/>
  <c r="BG249" i="5"/>
  <c r="BE249" i="5"/>
  <c r="T249" i="5"/>
  <c r="R249" i="5"/>
  <c r="P249" i="5"/>
  <c r="BI248" i="5"/>
  <c r="BH248" i="5"/>
  <c r="BG248" i="5"/>
  <c r="BE248" i="5"/>
  <c r="T248" i="5"/>
  <c r="R248" i="5"/>
  <c r="P248" i="5"/>
  <c r="BI247" i="5"/>
  <c r="BH247" i="5"/>
  <c r="BG247" i="5"/>
  <c r="BE247" i="5"/>
  <c r="T247" i="5"/>
  <c r="R247" i="5"/>
  <c r="P247" i="5"/>
  <c r="BI246" i="5"/>
  <c r="BH246" i="5"/>
  <c r="BG246" i="5"/>
  <c r="BE246" i="5"/>
  <c r="T246" i="5"/>
  <c r="R246" i="5"/>
  <c r="P246" i="5"/>
  <c r="BI245" i="5"/>
  <c r="BH245" i="5"/>
  <c r="BG245" i="5"/>
  <c r="BE245" i="5"/>
  <c r="T245" i="5"/>
  <c r="R245" i="5"/>
  <c r="P245" i="5"/>
  <c r="BI244" i="5"/>
  <c r="BH244" i="5"/>
  <c r="BG244" i="5"/>
  <c r="BE244" i="5"/>
  <c r="T244" i="5"/>
  <c r="R244" i="5"/>
  <c r="P244" i="5"/>
  <c r="BI243" i="5"/>
  <c r="BH243" i="5"/>
  <c r="BG243" i="5"/>
  <c r="BE243" i="5"/>
  <c r="T243" i="5"/>
  <c r="R243" i="5"/>
  <c r="P243" i="5"/>
  <c r="BI242" i="5"/>
  <c r="BH242" i="5"/>
  <c r="BG242" i="5"/>
  <c r="BE242" i="5"/>
  <c r="T242" i="5"/>
  <c r="R242" i="5"/>
  <c r="P242" i="5"/>
  <c r="BI241" i="5"/>
  <c r="BH241" i="5"/>
  <c r="BG241" i="5"/>
  <c r="BE241" i="5"/>
  <c r="T241" i="5"/>
  <c r="R241" i="5"/>
  <c r="P241" i="5"/>
  <c r="BI240" i="5"/>
  <c r="BH240" i="5"/>
  <c r="BG240" i="5"/>
  <c r="BE240" i="5"/>
  <c r="T240" i="5"/>
  <c r="R240" i="5"/>
  <c r="P240" i="5"/>
  <c r="BI239" i="5"/>
  <c r="BH239" i="5"/>
  <c r="BG239" i="5"/>
  <c r="BE239" i="5"/>
  <c r="T239" i="5"/>
  <c r="R239" i="5"/>
  <c r="P239" i="5"/>
  <c r="BI238" i="5"/>
  <c r="BH238" i="5"/>
  <c r="BG238" i="5"/>
  <c r="BE238" i="5"/>
  <c r="T238" i="5"/>
  <c r="R238" i="5"/>
  <c r="P238" i="5"/>
  <c r="BI237" i="5"/>
  <c r="BH237" i="5"/>
  <c r="BG237" i="5"/>
  <c r="BE237" i="5"/>
  <c r="T237" i="5"/>
  <c r="R237" i="5"/>
  <c r="P237" i="5"/>
  <c r="BI236" i="5"/>
  <c r="BH236" i="5"/>
  <c r="BG236" i="5"/>
  <c r="BE236" i="5"/>
  <c r="T236" i="5"/>
  <c r="R236" i="5"/>
  <c r="P236" i="5"/>
  <c r="BI235" i="5"/>
  <c r="BH235" i="5"/>
  <c r="BG235" i="5"/>
  <c r="BE235" i="5"/>
  <c r="T235" i="5"/>
  <c r="R235" i="5"/>
  <c r="P235" i="5"/>
  <c r="BI234" i="5"/>
  <c r="BH234" i="5"/>
  <c r="BG234" i="5"/>
  <c r="BE234" i="5"/>
  <c r="T234" i="5"/>
  <c r="R234" i="5"/>
  <c r="P234" i="5"/>
  <c r="BI233" i="5"/>
  <c r="BH233" i="5"/>
  <c r="BG233" i="5"/>
  <c r="BE233" i="5"/>
  <c r="T233" i="5"/>
  <c r="R233" i="5"/>
  <c r="P233" i="5"/>
  <c r="BI232" i="5"/>
  <c r="BH232" i="5"/>
  <c r="BG232" i="5"/>
  <c r="BE232" i="5"/>
  <c r="T232" i="5"/>
  <c r="R232" i="5"/>
  <c r="P232" i="5"/>
  <c r="BI231" i="5"/>
  <c r="BH231" i="5"/>
  <c r="BG231" i="5"/>
  <c r="BE231" i="5"/>
  <c r="T231" i="5"/>
  <c r="R231" i="5"/>
  <c r="P231" i="5"/>
  <c r="BI230" i="5"/>
  <c r="BH230" i="5"/>
  <c r="BG230" i="5"/>
  <c r="BE230" i="5"/>
  <c r="T230" i="5"/>
  <c r="R230" i="5"/>
  <c r="P230" i="5"/>
  <c r="BI229" i="5"/>
  <c r="BH229" i="5"/>
  <c r="BG229" i="5"/>
  <c r="BE229" i="5"/>
  <c r="T229" i="5"/>
  <c r="R229" i="5"/>
  <c r="P229" i="5"/>
  <c r="BI228" i="5"/>
  <c r="BH228" i="5"/>
  <c r="BG228" i="5"/>
  <c r="BE228" i="5"/>
  <c r="T228" i="5"/>
  <c r="R228" i="5"/>
  <c r="P228" i="5"/>
  <c r="BI227" i="5"/>
  <c r="BH227" i="5"/>
  <c r="BG227" i="5"/>
  <c r="BE227" i="5"/>
  <c r="T227" i="5"/>
  <c r="R227" i="5"/>
  <c r="P227" i="5"/>
  <c r="BI226" i="5"/>
  <c r="BH226" i="5"/>
  <c r="BG226" i="5"/>
  <c r="BE226" i="5"/>
  <c r="T226" i="5"/>
  <c r="R226" i="5"/>
  <c r="P226" i="5"/>
  <c r="BI225" i="5"/>
  <c r="BH225" i="5"/>
  <c r="BG225" i="5"/>
  <c r="BE225" i="5"/>
  <c r="T225" i="5"/>
  <c r="R225" i="5"/>
  <c r="P225" i="5"/>
  <c r="BI224" i="5"/>
  <c r="BH224" i="5"/>
  <c r="BG224" i="5"/>
  <c r="BE224" i="5"/>
  <c r="T224" i="5"/>
  <c r="R224" i="5"/>
  <c r="P224" i="5"/>
  <c r="BI223" i="5"/>
  <c r="BH223" i="5"/>
  <c r="BG223" i="5"/>
  <c r="BE223" i="5"/>
  <c r="T223" i="5"/>
  <c r="R223" i="5"/>
  <c r="P223" i="5"/>
  <c r="BI222" i="5"/>
  <c r="BH222" i="5"/>
  <c r="BG222" i="5"/>
  <c r="BE222" i="5"/>
  <c r="T222" i="5"/>
  <c r="R222" i="5"/>
  <c r="P222" i="5"/>
  <c r="BI221" i="5"/>
  <c r="BH221" i="5"/>
  <c r="BG221" i="5"/>
  <c r="BE221" i="5"/>
  <c r="T221" i="5"/>
  <c r="R221" i="5"/>
  <c r="P221" i="5"/>
  <c r="BI220" i="5"/>
  <c r="BH220" i="5"/>
  <c r="BG220" i="5"/>
  <c r="BE220" i="5"/>
  <c r="T220" i="5"/>
  <c r="R220" i="5"/>
  <c r="P220" i="5"/>
  <c r="BI219" i="5"/>
  <c r="BH219" i="5"/>
  <c r="BG219" i="5"/>
  <c r="BE219" i="5"/>
  <c r="T219" i="5"/>
  <c r="R219" i="5"/>
  <c r="P219" i="5"/>
  <c r="BI218" i="5"/>
  <c r="BH218" i="5"/>
  <c r="BG218" i="5"/>
  <c r="BE218" i="5"/>
  <c r="T218" i="5"/>
  <c r="R218" i="5"/>
  <c r="P218" i="5"/>
  <c r="BI217" i="5"/>
  <c r="BH217" i="5"/>
  <c r="BG217" i="5"/>
  <c r="BE217" i="5"/>
  <c r="T217" i="5"/>
  <c r="R217" i="5"/>
  <c r="P217" i="5"/>
  <c r="BI216" i="5"/>
  <c r="BH216" i="5"/>
  <c r="BG216" i="5"/>
  <c r="BE216" i="5"/>
  <c r="T216" i="5"/>
  <c r="R216" i="5"/>
  <c r="P216" i="5"/>
  <c r="BI215" i="5"/>
  <c r="BH215" i="5"/>
  <c r="BG215" i="5"/>
  <c r="BE215" i="5"/>
  <c r="T215" i="5"/>
  <c r="R215" i="5"/>
  <c r="P215" i="5"/>
  <c r="BI214" i="5"/>
  <c r="BH214" i="5"/>
  <c r="BG214" i="5"/>
  <c r="BE214" i="5"/>
  <c r="T214" i="5"/>
  <c r="R214" i="5"/>
  <c r="P214" i="5"/>
  <c r="BI213" i="5"/>
  <c r="BH213" i="5"/>
  <c r="BG213" i="5"/>
  <c r="BE213" i="5"/>
  <c r="T213" i="5"/>
  <c r="R213" i="5"/>
  <c r="P213" i="5"/>
  <c r="BI212" i="5"/>
  <c r="BH212" i="5"/>
  <c r="BG212" i="5"/>
  <c r="BE212" i="5"/>
  <c r="T212" i="5"/>
  <c r="R212" i="5"/>
  <c r="P212" i="5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9" i="5"/>
  <c r="BH209" i="5"/>
  <c r="BG209" i="5"/>
  <c r="BE209" i="5"/>
  <c r="T209" i="5"/>
  <c r="R209" i="5"/>
  <c r="P209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J132" i="5"/>
  <c r="J131" i="5"/>
  <c r="F131" i="5"/>
  <c r="F129" i="5"/>
  <c r="E127" i="5"/>
  <c r="J96" i="5"/>
  <c r="J95" i="5"/>
  <c r="F95" i="5"/>
  <c r="F93" i="5"/>
  <c r="E91" i="5"/>
  <c r="J22" i="5"/>
  <c r="E22" i="5"/>
  <c r="F96" i="5"/>
  <c r="J21" i="5"/>
  <c r="J16" i="5"/>
  <c r="J93" i="5"/>
  <c r="E7" i="5"/>
  <c r="E121" i="5"/>
  <c r="J41" i="4"/>
  <c r="J40" i="4"/>
  <c r="AY100" i="1"/>
  <c r="J39" i="4"/>
  <c r="AX100" i="1"/>
  <c r="BI196" i="4"/>
  <c r="BH196" i="4"/>
  <c r="BG196" i="4"/>
  <c r="BE196" i="4"/>
  <c r="T196" i="4"/>
  <c r="T195" i="4"/>
  <c r="R196" i="4"/>
  <c r="R195" i="4"/>
  <c r="P196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J131" i="4"/>
  <c r="J130" i="4"/>
  <c r="F130" i="4"/>
  <c r="F128" i="4"/>
  <c r="E126" i="4"/>
  <c r="J96" i="4"/>
  <c r="J95" i="4"/>
  <c r="F95" i="4"/>
  <c r="F93" i="4"/>
  <c r="E91" i="4"/>
  <c r="J22" i="4"/>
  <c r="E22" i="4"/>
  <c r="F131" i="4"/>
  <c r="J21" i="4"/>
  <c r="J16" i="4"/>
  <c r="J128" i="4"/>
  <c r="E7" i="4"/>
  <c r="E120" i="4"/>
  <c r="J41" i="3"/>
  <c r="J40" i="3"/>
  <c r="AY99" i="1"/>
  <c r="J39" i="3"/>
  <c r="AX99" i="1"/>
  <c r="BI202" i="3"/>
  <c r="BH202" i="3"/>
  <c r="BG202" i="3"/>
  <c r="BE202" i="3"/>
  <c r="T202" i="3"/>
  <c r="T201" i="3"/>
  <c r="R202" i="3"/>
  <c r="R201" i="3"/>
  <c r="P202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J129" i="3"/>
  <c r="J128" i="3"/>
  <c r="F128" i="3"/>
  <c r="F126" i="3"/>
  <c r="E124" i="3"/>
  <c r="J96" i="3"/>
  <c r="J95" i="3"/>
  <c r="F95" i="3"/>
  <c r="F93" i="3"/>
  <c r="E91" i="3"/>
  <c r="J22" i="3"/>
  <c r="E22" i="3"/>
  <c r="F129" i="3"/>
  <c r="J21" i="3"/>
  <c r="J16" i="3"/>
  <c r="J126" i="3"/>
  <c r="E7" i="3"/>
  <c r="E118" i="3"/>
  <c r="J41" i="2"/>
  <c r="J40" i="2"/>
  <c r="AY98" i="1"/>
  <c r="J39" i="2"/>
  <c r="AX98" i="1"/>
  <c r="BI628" i="2"/>
  <c r="BH628" i="2"/>
  <c r="BG628" i="2"/>
  <c r="BE628" i="2"/>
  <c r="T628" i="2"/>
  <c r="T627" i="2"/>
  <c r="R628" i="2"/>
  <c r="R627" i="2"/>
  <c r="P628" i="2"/>
  <c r="P627" i="2"/>
  <c r="BI626" i="2"/>
  <c r="BH626" i="2"/>
  <c r="BG626" i="2"/>
  <c r="BE626" i="2"/>
  <c r="T626" i="2"/>
  <c r="R626" i="2"/>
  <c r="P626" i="2"/>
  <c r="BI625" i="2"/>
  <c r="BH625" i="2"/>
  <c r="BG625" i="2"/>
  <c r="BE625" i="2"/>
  <c r="T625" i="2"/>
  <c r="R625" i="2"/>
  <c r="P625" i="2"/>
  <c r="BI624" i="2"/>
  <c r="BH624" i="2"/>
  <c r="BG624" i="2"/>
  <c r="BE624" i="2"/>
  <c r="T624" i="2"/>
  <c r="R624" i="2"/>
  <c r="P624" i="2"/>
  <c r="BI623" i="2"/>
  <c r="BH623" i="2"/>
  <c r="BG623" i="2"/>
  <c r="BE623" i="2"/>
  <c r="T623" i="2"/>
  <c r="R623" i="2"/>
  <c r="P623" i="2"/>
  <c r="BI622" i="2"/>
  <c r="BH622" i="2"/>
  <c r="BG622" i="2"/>
  <c r="BE622" i="2"/>
  <c r="T622" i="2"/>
  <c r="R622" i="2"/>
  <c r="P622" i="2"/>
  <c r="BI621" i="2"/>
  <c r="BH621" i="2"/>
  <c r="BG621" i="2"/>
  <c r="BE621" i="2"/>
  <c r="T621" i="2"/>
  <c r="R621" i="2"/>
  <c r="P621" i="2"/>
  <c r="BI620" i="2"/>
  <c r="BH620" i="2"/>
  <c r="BG620" i="2"/>
  <c r="BE620" i="2"/>
  <c r="T620" i="2"/>
  <c r="R620" i="2"/>
  <c r="P620" i="2"/>
  <c r="BI619" i="2"/>
  <c r="BH619" i="2"/>
  <c r="BG619" i="2"/>
  <c r="BE619" i="2"/>
  <c r="T619" i="2"/>
  <c r="R619" i="2"/>
  <c r="P619" i="2"/>
  <c r="BI618" i="2"/>
  <c r="BH618" i="2"/>
  <c r="BG618" i="2"/>
  <c r="BE618" i="2"/>
  <c r="T618" i="2"/>
  <c r="R618" i="2"/>
  <c r="P618" i="2"/>
  <c r="BI617" i="2"/>
  <c r="BH617" i="2"/>
  <c r="BG617" i="2"/>
  <c r="BE617" i="2"/>
  <c r="T617" i="2"/>
  <c r="R617" i="2"/>
  <c r="P617" i="2"/>
  <c r="BI616" i="2"/>
  <c r="BH616" i="2"/>
  <c r="BG616" i="2"/>
  <c r="BE616" i="2"/>
  <c r="T616" i="2"/>
  <c r="R616" i="2"/>
  <c r="P616" i="2"/>
  <c r="BI615" i="2"/>
  <c r="BH615" i="2"/>
  <c r="BG615" i="2"/>
  <c r="BE615" i="2"/>
  <c r="T615" i="2"/>
  <c r="R615" i="2"/>
  <c r="P615" i="2"/>
  <c r="BI614" i="2"/>
  <c r="BH614" i="2"/>
  <c r="BG614" i="2"/>
  <c r="BE614" i="2"/>
  <c r="T614" i="2"/>
  <c r="R614" i="2"/>
  <c r="P614" i="2"/>
  <c r="BI613" i="2"/>
  <c r="BH613" i="2"/>
  <c r="BG613" i="2"/>
  <c r="BE613" i="2"/>
  <c r="T613" i="2"/>
  <c r="R613" i="2"/>
  <c r="P613" i="2"/>
  <c r="BI612" i="2"/>
  <c r="BH612" i="2"/>
  <c r="BG612" i="2"/>
  <c r="BE612" i="2"/>
  <c r="T612" i="2"/>
  <c r="R612" i="2"/>
  <c r="P612" i="2"/>
  <c r="BI611" i="2"/>
  <c r="BH611" i="2"/>
  <c r="BG611" i="2"/>
  <c r="BE611" i="2"/>
  <c r="T611" i="2"/>
  <c r="R611" i="2"/>
  <c r="P611" i="2"/>
  <c r="BI610" i="2"/>
  <c r="BH610" i="2"/>
  <c r="BG610" i="2"/>
  <c r="BE610" i="2"/>
  <c r="T610" i="2"/>
  <c r="R610" i="2"/>
  <c r="P610" i="2"/>
  <c r="BI609" i="2"/>
  <c r="BH609" i="2"/>
  <c r="BG609" i="2"/>
  <c r="BE609" i="2"/>
  <c r="T609" i="2"/>
  <c r="R609" i="2"/>
  <c r="P609" i="2"/>
  <c r="BI608" i="2"/>
  <c r="BH608" i="2"/>
  <c r="BG608" i="2"/>
  <c r="BE608" i="2"/>
  <c r="T608" i="2"/>
  <c r="R608" i="2"/>
  <c r="P608" i="2"/>
  <c r="BI607" i="2"/>
  <c r="BH607" i="2"/>
  <c r="BG607" i="2"/>
  <c r="BE607" i="2"/>
  <c r="T607" i="2"/>
  <c r="R607" i="2"/>
  <c r="P607" i="2"/>
  <c r="BI606" i="2"/>
  <c r="BH606" i="2"/>
  <c r="BG606" i="2"/>
  <c r="BE606" i="2"/>
  <c r="T606" i="2"/>
  <c r="R606" i="2"/>
  <c r="P606" i="2"/>
  <c r="BI605" i="2"/>
  <c r="BH605" i="2"/>
  <c r="BG605" i="2"/>
  <c r="BE605" i="2"/>
  <c r="T605" i="2"/>
  <c r="R605" i="2"/>
  <c r="P605" i="2"/>
  <c r="BI604" i="2"/>
  <c r="BH604" i="2"/>
  <c r="BG604" i="2"/>
  <c r="BE604" i="2"/>
  <c r="T604" i="2"/>
  <c r="R604" i="2"/>
  <c r="P604" i="2"/>
  <c r="BI603" i="2"/>
  <c r="BH603" i="2"/>
  <c r="BG603" i="2"/>
  <c r="BE603" i="2"/>
  <c r="T603" i="2"/>
  <c r="R603" i="2"/>
  <c r="P603" i="2"/>
  <c r="BI602" i="2"/>
  <c r="BH602" i="2"/>
  <c r="BG602" i="2"/>
  <c r="BE602" i="2"/>
  <c r="T602" i="2"/>
  <c r="R602" i="2"/>
  <c r="P602" i="2"/>
  <c r="BI601" i="2"/>
  <c r="BH601" i="2"/>
  <c r="BG601" i="2"/>
  <c r="BE601" i="2"/>
  <c r="T601" i="2"/>
  <c r="R601" i="2"/>
  <c r="P601" i="2"/>
  <c r="BI600" i="2"/>
  <c r="BH600" i="2"/>
  <c r="BG600" i="2"/>
  <c r="BE600" i="2"/>
  <c r="T600" i="2"/>
  <c r="R600" i="2"/>
  <c r="P600" i="2"/>
  <c r="BI599" i="2"/>
  <c r="BH599" i="2"/>
  <c r="BG599" i="2"/>
  <c r="BE599" i="2"/>
  <c r="T599" i="2"/>
  <c r="R599" i="2"/>
  <c r="P599" i="2"/>
  <c r="BI598" i="2"/>
  <c r="BH598" i="2"/>
  <c r="BG598" i="2"/>
  <c r="BE598" i="2"/>
  <c r="T598" i="2"/>
  <c r="R598" i="2"/>
  <c r="P598" i="2"/>
  <c r="BI597" i="2"/>
  <c r="BH597" i="2"/>
  <c r="BG597" i="2"/>
  <c r="BE597" i="2"/>
  <c r="T597" i="2"/>
  <c r="R597" i="2"/>
  <c r="P597" i="2"/>
  <c r="BI596" i="2"/>
  <c r="BH596" i="2"/>
  <c r="BG596" i="2"/>
  <c r="BE596" i="2"/>
  <c r="T596" i="2"/>
  <c r="R596" i="2"/>
  <c r="P596" i="2"/>
  <c r="BI595" i="2"/>
  <c r="BH595" i="2"/>
  <c r="BG595" i="2"/>
  <c r="BE595" i="2"/>
  <c r="T595" i="2"/>
  <c r="R595" i="2"/>
  <c r="P595" i="2"/>
  <c r="BI594" i="2"/>
  <c r="BH594" i="2"/>
  <c r="BG594" i="2"/>
  <c r="BE594" i="2"/>
  <c r="T594" i="2"/>
  <c r="R594" i="2"/>
  <c r="P594" i="2"/>
  <c r="BI593" i="2"/>
  <c r="BH593" i="2"/>
  <c r="BG593" i="2"/>
  <c r="BE593" i="2"/>
  <c r="T593" i="2"/>
  <c r="R593" i="2"/>
  <c r="P593" i="2"/>
  <c r="BI592" i="2"/>
  <c r="BH592" i="2"/>
  <c r="BG592" i="2"/>
  <c r="BE592" i="2"/>
  <c r="T592" i="2"/>
  <c r="R592" i="2"/>
  <c r="P592" i="2"/>
  <c r="BI591" i="2"/>
  <c r="BH591" i="2"/>
  <c r="BG591" i="2"/>
  <c r="BE591" i="2"/>
  <c r="T591" i="2"/>
  <c r="R591" i="2"/>
  <c r="P591" i="2"/>
  <c r="BI590" i="2"/>
  <c r="BH590" i="2"/>
  <c r="BG590" i="2"/>
  <c r="BE590" i="2"/>
  <c r="T590" i="2"/>
  <c r="R590" i="2"/>
  <c r="P590" i="2"/>
  <c r="BI589" i="2"/>
  <c r="BH589" i="2"/>
  <c r="BG589" i="2"/>
  <c r="BE589" i="2"/>
  <c r="T589" i="2"/>
  <c r="R589" i="2"/>
  <c r="P589" i="2"/>
  <c r="BI587" i="2"/>
  <c r="BH587" i="2"/>
  <c r="BG587" i="2"/>
  <c r="BE587" i="2"/>
  <c r="T587" i="2"/>
  <c r="R587" i="2"/>
  <c r="P587" i="2"/>
  <c r="BI586" i="2"/>
  <c r="BH586" i="2"/>
  <c r="BG586" i="2"/>
  <c r="BE586" i="2"/>
  <c r="T586" i="2"/>
  <c r="R586" i="2"/>
  <c r="P586" i="2"/>
  <c r="BI584" i="2"/>
  <c r="BH584" i="2"/>
  <c r="BG584" i="2"/>
  <c r="BE584" i="2"/>
  <c r="T584" i="2"/>
  <c r="R584" i="2"/>
  <c r="P584" i="2"/>
  <c r="BI583" i="2"/>
  <c r="BH583" i="2"/>
  <c r="BG583" i="2"/>
  <c r="BE583" i="2"/>
  <c r="T583" i="2"/>
  <c r="R583" i="2"/>
  <c r="P583" i="2"/>
  <c r="BI582" i="2"/>
  <c r="BH582" i="2"/>
  <c r="BG582" i="2"/>
  <c r="BE582" i="2"/>
  <c r="T582" i="2"/>
  <c r="R582" i="2"/>
  <c r="P582" i="2"/>
  <c r="BI581" i="2"/>
  <c r="BH581" i="2"/>
  <c r="BG581" i="2"/>
  <c r="BE581" i="2"/>
  <c r="T581" i="2"/>
  <c r="R581" i="2"/>
  <c r="P581" i="2"/>
  <c r="BI580" i="2"/>
  <c r="BH580" i="2"/>
  <c r="BG580" i="2"/>
  <c r="BE580" i="2"/>
  <c r="T580" i="2"/>
  <c r="R580" i="2"/>
  <c r="P580" i="2"/>
  <c r="BI579" i="2"/>
  <c r="BH579" i="2"/>
  <c r="BG579" i="2"/>
  <c r="BE579" i="2"/>
  <c r="T579" i="2"/>
  <c r="R579" i="2"/>
  <c r="P579" i="2"/>
  <c r="BI578" i="2"/>
  <c r="BH578" i="2"/>
  <c r="BG578" i="2"/>
  <c r="BE578" i="2"/>
  <c r="T578" i="2"/>
  <c r="R578" i="2"/>
  <c r="P578" i="2"/>
  <c r="BI577" i="2"/>
  <c r="BH577" i="2"/>
  <c r="BG577" i="2"/>
  <c r="BE577" i="2"/>
  <c r="T577" i="2"/>
  <c r="R577" i="2"/>
  <c r="P577" i="2"/>
  <c r="BI576" i="2"/>
  <c r="BH576" i="2"/>
  <c r="BG576" i="2"/>
  <c r="BE576" i="2"/>
  <c r="T576" i="2"/>
  <c r="R576" i="2"/>
  <c r="P576" i="2"/>
  <c r="BI575" i="2"/>
  <c r="BH575" i="2"/>
  <c r="BG575" i="2"/>
  <c r="BE575" i="2"/>
  <c r="T575" i="2"/>
  <c r="R575" i="2"/>
  <c r="P575" i="2"/>
  <c r="BI574" i="2"/>
  <c r="BH574" i="2"/>
  <c r="BG574" i="2"/>
  <c r="BE574" i="2"/>
  <c r="T574" i="2"/>
  <c r="R574" i="2"/>
  <c r="P574" i="2"/>
  <c r="BI573" i="2"/>
  <c r="BH573" i="2"/>
  <c r="BG573" i="2"/>
  <c r="BE573" i="2"/>
  <c r="T573" i="2"/>
  <c r="R573" i="2"/>
  <c r="P573" i="2"/>
  <c r="BI572" i="2"/>
  <c r="BH572" i="2"/>
  <c r="BG572" i="2"/>
  <c r="BE572" i="2"/>
  <c r="T572" i="2"/>
  <c r="R572" i="2"/>
  <c r="P572" i="2"/>
  <c r="BI571" i="2"/>
  <c r="BH571" i="2"/>
  <c r="BG571" i="2"/>
  <c r="BE571" i="2"/>
  <c r="T571" i="2"/>
  <c r="R571" i="2"/>
  <c r="P571" i="2"/>
  <c r="BI570" i="2"/>
  <c r="BH570" i="2"/>
  <c r="BG570" i="2"/>
  <c r="BE570" i="2"/>
  <c r="T570" i="2"/>
  <c r="R570" i="2"/>
  <c r="P570" i="2"/>
  <c r="BI569" i="2"/>
  <c r="BH569" i="2"/>
  <c r="BG569" i="2"/>
  <c r="BE569" i="2"/>
  <c r="T569" i="2"/>
  <c r="R569" i="2"/>
  <c r="P569" i="2"/>
  <c r="BI568" i="2"/>
  <c r="BH568" i="2"/>
  <c r="BG568" i="2"/>
  <c r="BE568" i="2"/>
  <c r="T568" i="2"/>
  <c r="R568" i="2"/>
  <c r="P568" i="2"/>
  <c r="BI567" i="2"/>
  <c r="BH567" i="2"/>
  <c r="BG567" i="2"/>
  <c r="BE567" i="2"/>
  <c r="T567" i="2"/>
  <c r="R567" i="2"/>
  <c r="P567" i="2"/>
  <c r="BI566" i="2"/>
  <c r="BH566" i="2"/>
  <c r="BG566" i="2"/>
  <c r="BE566" i="2"/>
  <c r="T566" i="2"/>
  <c r="R566" i="2"/>
  <c r="P566" i="2"/>
  <c r="BI565" i="2"/>
  <c r="BH565" i="2"/>
  <c r="BG565" i="2"/>
  <c r="BE565" i="2"/>
  <c r="T565" i="2"/>
  <c r="R565" i="2"/>
  <c r="P565" i="2"/>
  <c r="BI564" i="2"/>
  <c r="BH564" i="2"/>
  <c r="BG564" i="2"/>
  <c r="BE564" i="2"/>
  <c r="T564" i="2"/>
  <c r="R564" i="2"/>
  <c r="P564" i="2"/>
  <c r="BI563" i="2"/>
  <c r="BH563" i="2"/>
  <c r="BG563" i="2"/>
  <c r="BE563" i="2"/>
  <c r="T563" i="2"/>
  <c r="R563" i="2"/>
  <c r="P563" i="2"/>
  <c r="BI561" i="2"/>
  <c r="BH561" i="2"/>
  <c r="BG561" i="2"/>
  <c r="BE561" i="2"/>
  <c r="T561" i="2"/>
  <c r="R561" i="2"/>
  <c r="P561" i="2"/>
  <c r="BI560" i="2"/>
  <c r="BH560" i="2"/>
  <c r="BG560" i="2"/>
  <c r="BE560" i="2"/>
  <c r="T560" i="2"/>
  <c r="R560" i="2"/>
  <c r="P560" i="2"/>
  <c r="BI559" i="2"/>
  <c r="BH559" i="2"/>
  <c r="BG559" i="2"/>
  <c r="BE559" i="2"/>
  <c r="T559" i="2"/>
  <c r="R559" i="2"/>
  <c r="P559" i="2"/>
  <c r="BI558" i="2"/>
  <c r="BH558" i="2"/>
  <c r="BG558" i="2"/>
  <c r="BE558" i="2"/>
  <c r="T558" i="2"/>
  <c r="R558" i="2"/>
  <c r="P558" i="2"/>
  <c r="BI557" i="2"/>
  <c r="BH557" i="2"/>
  <c r="BG557" i="2"/>
  <c r="BE557" i="2"/>
  <c r="T557" i="2"/>
  <c r="R557" i="2"/>
  <c r="P557" i="2"/>
  <c r="BI555" i="2"/>
  <c r="BH555" i="2"/>
  <c r="BG555" i="2"/>
  <c r="BE555" i="2"/>
  <c r="T555" i="2"/>
  <c r="R555" i="2"/>
  <c r="P555" i="2"/>
  <c r="BI554" i="2"/>
  <c r="BH554" i="2"/>
  <c r="BG554" i="2"/>
  <c r="BE554" i="2"/>
  <c r="T554" i="2"/>
  <c r="R554" i="2"/>
  <c r="P554" i="2"/>
  <c r="BI553" i="2"/>
  <c r="BH553" i="2"/>
  <c r="BG553" i="2"/>
  <c r="BE553" i="2"/>
  <c r="T553" i="2"/>
  <c r="R553" i="2"/>
  <c r="P553" i="2"/>
  <c r="BI552" i="2"/>
  <c r="BH552" i="2"/>
  <c r="BG552" i="2"/>
  <c r="BE552" i="2"/>
  <c r="T552" i="2"/>
  <c r="R552" i="2"/>
  <c r="P552" i="2"/>
  <c r="BI551" i="2"/>
  <c r="BH551" i="2"/>
  <c r="BG551" i="2"/>
  <c r="BE551" i="2"/>
  <c r="T551" i="2"/>
  <c r="R551" i="2"/>
  <c r="P551" i="2"/>
  <c r="BI550" i="2"/>
  <c r="BH550" i="2"/>
  <c r="BG550" i="2"/>
  <c r="BE550" i="2"/>
  <c r="T550" i="2"/>
  <c r="R550" i="2"/>
  <c r="P550" i="2"/>
  <c r="BI549" i="2"/>
  <c r="BH549" i="2"/>
  <c r="BG549" i="2"/>
  <c r="BE549" i="2"/>
  <c r="T549" i="2"/>
  <c r="R549" i="2"/>
  <c r="P549" i="2"/>
  <c r="BI548" i="2"/>
  <c r="BH548" i="2"/>
  <c r="BG548" i="2"/>
  <c r="BE548" i="2"/>
  <c r="T548" i="2"/>
  <c r="R548" i="2"/>
  <c r="P548" i="2"/>
  <c r="BI547" i="2"/>
  <c r="BH547" i="2"/>
  <c r="BG547" i="2"/>
  <c r="BE547" i="2"/>
  <c r="T547" i="2"/>
  <c r="R547" i="2"/>
  <c r="P547" i="2"/>
  <c r="BI546" i="2"/>
  <c r="BH546" i="2"/>
  <c r="BG546" i="2"/>
  <c r="BE546" i="2"/>
  <c r="T546" i="2"/>
  <c r="R546" i="2"/>
  <c r="P546" i="2"/>
  <c r="BI545" i="2"/>
  <c r="BH545" i="2"/>
  <c r="BG545" i="2"/>
  <c r="BE545" i="2"/>
  <c r="T545" i="2"/>
  <c r="R545" i="2"/>
  <c r="P545" i="2"/>
  <c r="BI544" i="2"/>
  <c r="BH544" i="2"/>
  <c r="BG544" i="2"/>
  <c r="BE544" i="2"/>
  <c r="T544" i="2"/>
  <c r="R544" i="2"/>
  <c r="P544" i="2"/>
  <c r="BI543" i="2"/>
  <c r="BH543" i="2"/>
  <c r="BG543" i="2"/>
  <c r="BE543" i="2"/>
  <c r="T543" i="2"/>
  <c r="R543" i="2"/>
  <c r="P543" i="2"/>
  <c r="BI542" i="2"/>
  <c r="BH542" i="2"/>
  <c r="BG542" i="2"/>
  <c r="BE542" i="2"/>
  <c r="T542" i="2"/>
  <c r="R542" i="2"/>
  <c r="P542" i="2"/>
  <c r="BI541" i="2"/>
  <c r="BH541" i="2"/>
  <c r="BG541" i="2"/>
  <c r="BE541" i="2"/>
  <c r="T541" i="2"/>
  <c r="R541" i="2"/>
  <c r="P541" i="2"/>
  <c r="BI540" i="2"/>
  <c r="BH540" i="2"/>
  <c r="BG540" i="2"/>
  <c r="BE540" i="2"/>
  <c r="T540" i="2"/>
  <c r="R540" i="2"/>
  <c r="P540" i="2"/>
  <c r="BI539" i="2"/>
  <c r="BH539" i="2"/>
  <c r="BG539" i="2"/>
  <c r="BE539" i="2"/>
  <c r="T539" i="2"/>
  <c r="R539" i="2"/>
  <c r="P539" i="2"/>
  <c r="BI538" i="2"/>
  <c r="BH538" i="2"/>
  <c r="BG538" i="2"/>
  <c r="BE538" i="2"/>
  <c r="T538" i="2"/>
  <c r="R538" i="2"/>
  <c r="P538" i="2"/>
  <c r="BI537" i="2"/>
  <c r="BH537" i="2"/>
  <c r="BG537" i="2"/>
  <c r="BE537" i="2"/>
  <c r="T537" i="2"/>
  <c r="R537" i="2"/>
  <c r="P537" i="2"/>
  <c r="BI536" i="2"/>
  <c r="BH536" i="2"/>
  <c r="BG536" i="2"/>
  <c r="BE536" i="2"/>
  <c r="T536" i="2"/>
  <c r="R536" i="2"/>
  <c r="P536" i="2"/>
  <c r="BI535" i="2"/>
  <c r="BH535" i="2"/>
  <c r="BG535" i="2"/>
  <c r="BE535" i="2"/>
  <c r="T535" i="2"/>
  <c r="R535" i="2"/>
  <c r="P535" i="2"/>
  <c r="BI534" i="2"/>
  <c r="BH534" i="2"/>
  <c r="BG534" i="2"/>
  <c r="BE534" i="2"/>
  <c r="T534" i="2"/>
  <c r="R534" i="2"/>
  <c r="P534" i="2"/>
  <c r="BI533" i="2"/>
  <c r="BH533" i="2"/>
  <c r="BG533" i="2"/>
  <c r="BE533" i="2"/>
  <c r="T533" i="2"/>
  <c r="R533" i="2"/>
  <c r="P533" i="2"/>
  <c r="BI531" i="2"/>
  <c r="BH531" i="2"/>
  <c r="BG531" i="2"/>
  <c r="BE531" i="2"/>
  <c r="T531" i="2"/>
  <c r="R531" i="2"/>
  <c r="P531" i="2"/>
  <c r="BI530" i="2"/>
  <c r="BH530" i="2"/>
  <c r="BG530" i="2"/>
  <c r="BE530" i="2"/>
  <c r="T530" i="2"/>
  <c r="R530" i="2"/>
  <c r="P530" i="2"/>
  <c r="BI529" i="2"/>
  <c r="BH529" i="2"/>
  <c r="BG529" i="2"/>
  <c r="BE529" i="2"/>
  <c r="T529" i="2"/>
  <c r="R529" i="2"/>
  <c r="P529" i="2"/>
  <c r="BI528" i="2"/>
  <c r="BH528" i="2"/>
  <c r="BG528" i="2"/>
  <c r="BE528" i="2"/>
  <c r="T528" i="2"/>
  <c r="R528" i="2"/>
  <c r="P528" i="2"/>
  <c r="BI527" i="2"/>
  <c r="BH527" i="2"/>
  <c r="BG527" i="2"/>
  <c r="BE527" i="2"/>
  <c r="T527" i="2"/>
  <c r="R527" i="2"/>
  <c r="P527" i="2"/>
  <c r="BI526" i="2"/>
  <c r="BH526" i="2"/>
  <c r="BG526" i="2"/>
  <c r="BE526" i="2"/>
  <c r="T526" i="2"/>
  <c r="R526" i="2"/>
  <c r="P526" i="2"/>
  <c r="BI525" i="2"/>
  <c r="BH525" i="2"/>
  <c r="BG525" i="2"/>
  <c r="BE525" i="2"/>
  <c r="T525" i="2"/>
  <c r="R525" i="2"/>
  <c r="P525" i="2"/>
  <c r="BI524" i="2"/>
  <c r="BH524" i="2"/>
  <c r="BG524" i="2"/>
  <c r="BE524" i="2"/>
  <c r="T524" i="2"/>
  <c r="R524" i="2"/>
  <c r="P524" i="2"/>
  <c r="BI523" i="2"/>
  <c r="BH523" i="2"/>
  <c r="BG523" i="2"/>
  <c r="BE523" i="2"/>
  <c r="T523" i="2"/>
  <c r="R523" i="2"/>
  <c r="P523" i="2"/>
  <c r="BI522" i="2"/>
  <c r="BH522" i="2"/>
  <c r="BG522" i="2"/>
  <c r="BE522" i="2"/>
  <c r="T522" i="2"/>
  <c r="R522" i="2"/>
  <c r="P522" i="2"/>
  <c r="BI521" i="2"/>
  <c r="BH521" i="2"/>
  <c r="BG521" i="2"/>
  <c r="BE521" i="2"/>
  <c r="T521" i="2"/>
  <c r="R521" i="2"/>
  <c r="P521" i="2"/>
  <c r="BI520" i="2"/>
  <c r="BH520" i="2"/>
  <c r="BG520" i="2"/>
  <c r="BE520" i="2"/>
  <c r="T520" i="2"/>
  <c r="R520" i="2"/>
  <c r="P520" i="2"/>
  <c r="BI519" i="2"/>
  <c r="BH519" i="2"/>
  <c r="BG519" i="2"/>
  <c r="BE519" i="2"/>
  <c r="T519" i="2"/>
  <c r="R519" i="2"/>
  <c r="P519" i="2"/>
  <c r="BI518" i="2"/>
  <c r="BH518" i="2"/>
  <c r="BG518" i="2"/>
  <c r="BE518" i="2"/>
  <c r="T518" i="2"/>
  <c r="R518" i="2"/>
  <c r="P518" i="2"/>
  <c r="BI517" i="2"/>
  <c r="BH517" i="2"/>
  <c r="BG517" i="2"/>
  <c r="BE517" i="2"/>
  <c r="T517" i="2"/>
  <c r="R517" i="2"/>
  <c r="P517" i="2"/>
  <c r="BI516" i="2"/>
  <c r="BH516" i="2"/>
  <c r="BG516" i="2"/>
  <c r="BE516" i="2"/>
  <c r="T516" i="2"/>
  <c r="R516" i="2"/>
  <c r="P516" i="2"/>
  <c r="BI515" i="2"/>
  <c r="BH515" i="2"/>
  <c r="BG515" i="2"/>
  <c r="BE515" i="2"/>
  <c r="T515" i="2"/>
  <c r="R515" i="2"/>
  <c r="P515" i="2"/>
  <c r="BI514" i="2"/>
  <c r="BH514" i="2"/>
  <c r="BG514" i="2"/>
  <c r="BE514" i="2"/>
  <c r="T514" i="2"/>
  <c r="R514" i="2"/>
  <c r="P514" i="2"/>
  <c r="BI513" i="2"/>
  <c r="BH513" i="2"/>
  <c r="BG513" i="2"/>
  <c r="BE513" i="2"/>
  <c r="T513" i="2"/>
  <c r="R513" i="2"/>
  <c r="P513" i="2"/>
  <c r="BI512" i="2"/>
  <c r="BH512" i="2"/>
  <c r="BG512" i="2"/>
  <c r="BE512" i="2"/>
  <c r="T512" i="2"/>
  <c r="R512" i="2"/>
  <c r="P512" i="2"/>
  <c r="BI511" i="2"/>
  <c r="BH511" i="2"/>
  <c r="BG511" i="2"/>
  <c r="BE511" i="2"/>
  <c r="T511" i="2"/>
  <c r="R511" i="2"/>
  <c r="P511" i="2"/>
  <c r="BI510" i="2"/>
  <c r="BH510" i="2"/>
  <c r="BG510" i="2"/>
  <c r="BE510" i="2"/>
  <c r="T510" i="2"/>
  <c r="R510" i="2"/>
  <c r="P510" i="2"/>
  <c r="BI509" i="2"/>
  <c r="BH509" i="2"/>
  <c r="BG509" i="2"/>
  <c r="BE509" i="2"/>
  <c r="T509" i="2"/>
  <c r="R509" i="2"/>
  <c r="P509" i="2"/>
  <c r="BI508" i="2"/>
  <c r="BH508" i="2"/>
  <c r="BG508" i="2"/>
  <c r="BE508" i="2"/>
  <c r="T508" i="2"/>
  <c r="R508" i="2"/>
  <c r="P508" i="2"/>
  <c r="BI507" i="2"/>
  <c r="BH507" i="2"/>
  <c r="BG507" i="2"/>
  <c r="BE507" i="2"/>
  <c r="T507" i="2"/>
  <c r="R507" i="2"/>
  <c r="P507" i="2"/>
  <c r="BI506" i="2"/>
  <c r="BH506" i="2"/>
  <c r="BG506" i="2"/>
  <c r="BE506" i="2"/>
  <c r="T506" i="2"/>
  <c r="R506" i="2"/>
  <c r="P506" i="2"/>
  <c r="BI505" i="2"/>
  <c r="BH505" i="2"/>
  <c r="BG505" i="2"/>
  <c r="BE505" i="2"/>
  <c r="T505" i="2"/>
  <c r="R505" i="2"/>
  <c r="P505" i="2"/>
  <c r="BI504" i="2"/>
  <c r="BH504" i="2"/>
  <c r="BG504" i="2"/>
  <c r="BE504" i="2"/>
  <c r="T504" i="2"/>
  <c r="R504" i="2"/>
  <c r="P504" i="2"/>
  <c r="BI503" i="2"/>
  <c r="BH503" i="2"/>
  <c r="BG503" i="2"/>
  <c r="BE503" i="2"/>
  <c r="T503" i="2"/>
  <c r="R503" i="2"/>
  <c r="P503" i="2"/>
  <c r="BI502" i="2"/>
  <c r="BH502" i="2"/>
  <c r="BG502" i="2"/>
  <c r="BE502" i="2"/>
  <c r="T502" i="2"/>
  <c r="R502" i="2"/>
  <c r="P502" i="2"/>
  <c r="BI501" i="2"/>
  <c r="BH501" i="2"/>
  <c r="BG501" i="2"/>
  <c r="BE501" i="2"/>
  <c r="T501" i="2"/>
  <c r="R501" i="2"/>
  <c r="P501" i="2"/>
  <c r="BI500" i="2"/>
  <c r="BH500" i="2"/>
  <c r="BG500" i="2"/>
  <c r="BE500" i="2"/>
  <c r="T500" i="2"/>
  <c r="R500" i="2"/>
  <c r="P500" i="2"/>
  <c r="BI499" i="2"/>
  <c r="BH499" i="2"/>
  <c r="BG499" i="2"/>
  <c r="BE499" i="2"/>
  <c r="T499" i="2"/>
  <c r="R499" i="2"/>
  <c r="P499" i="2"/>
  <c r="BI498" i="2"/>
  <c r="BH498" i="2"/>
  <c r="BG498" i="2"/>
  <c r="BE498" i="2"/>
  <c r="T498" i="2"/>
  <c r="R498" i="2"/>
  <c r="P498" i="2"/>
  <c r="BI497" i="2"/>
  <c r="BH497" i="2"/>
  <c r="BG497" i="2"/>
  <c r="BE497" i="2"/>
  <c r="T497" i="2"/>
  <c r="R497" i="2"/>
  <c r="P497" i="2"/>
  <c r="BI496" i="2"/>
  <c r="BH496" i="2"/>
  <c r="BG496" i="2"/>
  <c r="BE496" i="2"/>
  <c r="T496" i="2"/>
  <c r="R496" i="2"/>
  <c r="P496" i="2"/>
  <c r="BI495" i="2"/>
  <c r="BH495" i="2"/>
  <c r="BG495" i="2"/>
  <c r="BE495" i="2"/>
  <c r="T495" i="2"/>
  <c r="R495" i="2"/>
  <c r="P495" i="2"/>
  <c r="BI494" i="2"/>
  <c r="BH494" i="2"/>
  <c r="BG494" i="2"/>
  <c r="BE494" i="2"/>
  <c r="T494" i="2"/>
  <c r="R494" i="2"/>
  <c r="P494" i="2"/>
  <c r="BI493" i="2"/>
  <c r="BH493" i="2"/>
  <c r="BG493" i="2"/>
  <c r="BE493" i="2"/>
  <c r="T493" i="2"/>
  <c r="R493" i="2"/>
  <c r="P493" i="2"/>
  <c r="BI492" i="2"/>
  <c r="BH492" i="2"/>
  <c r="BG492" i="2"/>
  <c r="BE492" i="2"/>
  <c r="T492" i="2"/>
  <c r="R492" i="2"/>
  <c r="P492" i="2"/>
  <c r="BI491" i="2"/>
  <c r="BH491" i="2"/>
  <c r="BG491" i="2"/>
  <c r="BE491" i="2"/>
  <c r="T491" i="2"/>
  <c r="R491" i="2"/>
  <c r="P491" i="2"/>
  <c r="BI490" i="2"/>
  <c r="BH490" i="2"/>
  <c r="BG490" i="2"/>
  <c r="BE490" i="2"/>
  <c r="T490" i="2"/>
  <c r="R490" i="2"/>
  <c r="P490" i="2"/>
  <c r="BI489" i="2"/>
  <c r="BH489" i="2"/>
  <c r="BG489" i="2"/>
  <c r="BE489" i="2"/>
  <c r="T489" i="2"/>
  <c r="R489" i="2"/>
  <c r="P489" i="2"/>
  <c r="BI488" i="2"/>
  <c r="BH488" i="2"/>
  <c r="BG488" i="2"/>
  <c r="BE488" i="2"/>
  <c r="T488" i="2"/>
  <c r="R488" i="2"/>
  <c r="P488" i="2"/>
  <c r="BI487" i="2"/>
  <c r="BH487" i="2"/>
  <c r="BG487" i="2"/>
  <c r="BE487" i="2"/>
  <c r="T487" i="2"/>
  <c r="R487" i="2"/>
  <c r="P487" i="2"/>
  <c r="BI486" i="2"/>
  <c r="BH486" i="2"/>
  <c r="BG486" i="2"/>
  <c r="BE486" i="2"/>
  <c r="T486" i="2"/>
  <c r="R486" i="2"/>
  <c r="P486" i="2"/>
  <c r="BI485" i="2"/>
  <c r="BH485" i="2"/>
  <c r="BG485" i="2"/>
  <c r="BE485" i="2"/>
  <c r="T485" i="2"/>
  <c r="R485" i="2"/>
  <c r="P485" i="2"/>
  <c r="BI484" i="2"/>
  <c r="BH484" i="2"/>
  <c r="BG484" i="2"/>
  <c r="BE484" i="2"/>
  <c r="T484" i="2"/>
  <c r="R484" i="2"/>
  <c r="P484" i="2"/>
  <c r="BI483" i="2"/>
  <c r="BH483" i="2"/>
  <c r="BG483" i="2"/>
  <c r="BE483" i="2"/>
  <c r="T483" i="2"/>
  <c r="R483" i="2"/>
  <c r="P483" i="2"/>
  <c r="BI482" i="2"/>
  <c r="BH482" i="2"/>
  <c r="BG482" i="2"/>
  <c r="BE482" i="2"/>
  <c r="T482" i="2"/>
  <c r="R482" i="2"/>
  <c r="P482" i="2"/>
  <c r="BI481" i="2"/>
  <c r="BH481" i="2"/>
  <c r="BG481" i="2"/>
  <c r="BE481" i="2"/>
  <c r="T481" i="2"/>
  <c r="R481" i="2"/>
  <c r="P481" i="2"/>
  <c r="BI480" i="2"/>
  <c r="BH480" i="2"/>
  <c r="BG480" i="2"/>
  <c r="BE480" i="2"/>
  <c r="T480" i="2"/>
  <c r="R480" i="2"/>
  <c r="P480" i="2"/>
  <c r="BI479" i="2"/>
  <c r="BH479" i="2"/>
  <c r="BG479" i="2"/>
  <c r="BE479" i="2"/>
  <c r="T479" i="2"/>
  <c r="R479" i="2"/>
  <c r="P479" i="2"/>
  <c r="BI478" i="2"/>
  <c r="BH478" i="2"/>
  <c r="BG478" i="2"/>
  <c r="BE478" i="2"/>
  <c r="T478" i="2"/>
  <c r="R478" i="2"/>
  <c r="P478" i="2"/>
  <c r="BI477" i="2"/>
  <c r="BH477" i="2"/>
  <c r="BG477" i="2"/>
  <c r="BE477" i="2"/>
  <c r="T477" i="2"/>
  <c r="R477" i="2"/>
  <c r="P477" i="2"/>
  <c r="BI476" i="2"/>
  <c r="BH476" i="2"/>
  <c r="BG476" i="2"/>
  <c r="BE476" i="2"/>
  <c r="T476" i="2"/>
  <c r="R476" i="2"/>
  <c r="P476" i="2"/>
  <c r="BI475" i="2"/>
  <c r="BH475" i="2"/>
  <c r="BG475" i="2"/>
  <c r="BE475" i="2"/>
  <c r="T475" i="2"/>
  <c r="R475" i="2"/>
  <c r="P475" i="2"/>
  <c r="BI474" i="2"/>
  <c r="BH474" i="2"/>
  <c r="BG474" i="2"/>
  <c r="BE474" i="2"/>
  <c r="T474" i="2"/>
  <c r="R474" i="2"/>
  <c r="P474" i="2"/>
  <c r="BI473" i="2"/>
  <c r="BH473" i="2"/>
  <c r="BG473" i="2"/>
  <c r="BE473" i="2"/>
  <c r="T473" i="2"/>
  <c r="R473" i="2"/>
  <c r="P473" i="2"/>
  <c r="BI472" i="2"/>
  <c r="BH472" i="2"/>
  <c r="BG472" i="2"/>
  <c r="BE472" i="2"/>
  <c r="T472" i="2"/>
  <c r="R472" i="2"/>
  <c r="P472" i="2"/>
  <c r="BI471" i="2"/>
  <c r="BH471" i="2"/>
  <c r="BG471" i="2"/>
  <c r="BE471" i="2"/>
  <c r="T471" i="2"/>
  <c r="R471" i="2"/>
  <c r="P471" i="2"/>
  <c r="BI470" i="2"/>
  <c r="BH470" i="2"/>
  <c r="BG470" i="2"/>
  <c r="BE470" i="2"/>
  <c r="T470" i="2"/>
  <c r="R470" i="2"/>
  <c r="P470" i="2"/>
  <c r="BI469" i="2"/>
  <c r="BH469" i="2"/>
  <c r="BG469" i="2"/>
  <c r="BE469" i="2"/>
  <c r="T469" i="2"/>
  <c r="R469" i="2"/>
  <c r="P469" i="2"/>
  <c r="BI468" i="2"/>
  <c r="BH468" i="2"/>
  <c r="BG468" i="2"/>
  <c r="BE468" i="2"/>
  <c r="T468" i="2"/>
  <c r="R468" i="2"/>
  <c r="P468" i="2"/>
  <c r="BI467" i="2"/>
  <c r="BH467" i="2"/>
  <c r="BG467" i="2"/>
  <c r="BE467" i="2"/>
  <c r="T467" i="2"/>
  <c r="R467" i="2"/>
  <c r="P467" i="2"/>
  <c r="BI466" i="2"/>
  <c r="BH466" i="2"/>
  <c r="BG466" i="2"/>
  <c r="BE466" i="2"/>
  <c r="T466" i="2"/>
  <c r="R466" i="2"/>
  <c r="P466" i="2"/>
  <c r="BI465" i="2"/>
  <c r="BH465" i="2"/>
  <c r="BG465" i="2"/>
  <c r="BE465" i="2"/>
  <c r="T465" i="2"/>
  <c r="R465" i="2"/>
  <c r="P465" i="2"/>
  <c r="BI464" i="2"/>
  <c r="BH464" i="2"/>
  <c r="BG464" i="2"/>
  <c r="BE464" i="2"/>
  <c r="T464" i="2"/>
  <c r="R464" i="2"/>
  <c r="P464" i="2"/>
  <c r="BI463" i="2"/>
  <c r="BH463" i="2"/>
  <c r="BG463" i="2"/>
  <c r="BE463" i="2"/>
  <c r="T463" i="2"/>
  <c r="R463" i="2"/>
  <c r="P463" i="2"/>
  <c r="BI462" i="2"/>
  <c r="BH462" i="2"/>
  <c r="BG462" i="2"/>
  <c r="BE462" i="2"/>
  <c r="T462" i="2"/>
  <c r="R462" i="2"/>
  <c r="P462" i="2"/>
  <c r="BI461" i="2"/>
  <c r="BH461" i="2"/>
  <c r="BG461" i="2"/>
  <c r="BE461" i="2"/>
  <c r="T461" i="2"/>
  <c r="R461" i="2"/>
  <c r="P461" i="2"/>
  <c r="BI460" i="2"/>
  <c r="BH460" i="2"/>
  <c r="BG460" i="2"/>
  <c r="BE460" i="2"/>
  <c r="T460" i="2"/>
  <c r="R460" i="2"/>
  <c r="P460" i="2"/>
  <c r="BI459" i="2"/>
  <c r="BH459" i="2"/>
  <c r="BG459" i="2"/>
  <c r="BE459" i="2"/>
  <c r="T459" i="2"/>
  <c r="R459" i="2"/>
  <c r="P459" i="2"/>
  <c r="BI458" i="2"/>
  <c r="BH458" i="2"/>
  <c r="BG458" i="2"/>
  <c r="BE458" i="2"/>
  <c r="T458" i="2"/>
  <c r="R458" i="2"/>
  <c r="P458" i="2"/>
  <c r="BI457" i="2"/>
  <c r="BH457" i="2"/>
  <c r="BG457" i="2"/>
  <c r="BE457" i="2"/>
  <c r="T457" i="2"/>
  <c r="R457" i="2"/>
  <c r="P457" i="2"/>
  <c r="BI456" i="2"/>
  <c r="BH456" i="2"/>
  <c r="BG456" i="2"/>
  <c r="BE456" i="2"/>
  <c r="T456" i="2"/>
  <c r="R456" i="2"/>
  <c r="P456" i="2"/>
  <c r="BI455" i="2"/>
  <c r="BH455" i="2"/>
  <c r="BG455" i="2"/>
  <c r="BE455" i="2"/>
  <c r="T455" i="2"/>
  <c r="R455" i="2"/>
  <c r="P455" i="2"/>
  <c r="BI454" i="2"/>
  <c r="BH454" i="2"/>
  <c r="BG454" i="2"/>
  <c r="BE454" i="2"/>
  <c r="T454" i="2"/>
  <c r="R454" i="2"/>
  <c r="P454" i="2"/>
  <c r="BI453" i="2"/>
  <c r="BH453" i="2"/>
  <c r="BG453" i="2"/>
  <c r="BE453" i="2"/>
  <c r="T453" i="2"/>
  <c r="R453" i="2"/>
  <c r="P453" i="2"/>
  <c r="BI452" i="2"/>
  <c r="BH452" i="2"/>
  <c r="BG452" i="2"/>
  <c r="BE452" i="2"/>
  <c r="T452" i="2"/>
  <c r="R452" i="2"/>
  <c r="P452" i="2"/>
  <c r="BI451" i="2"/>
  <c r="BH451" i="2"/>
  <c r="BG451" i="2"/>
  <c r="BE451" i="2"/>
  <c r="T451" i="2"/>
  <c r="R451" i="2"/>
  <c r="P451" i="2"/>
  <c r="BI450" i="2"/>
  <c r="BH450" i="2"/>
  <c r="BG450" i="2"/>
  <c r="BE450" i="2"/>
  <c r="T450" i="2"/>
  <c r="R450" i="2"/>
  <c r="P450" i="2"/>
  <c r="BI449" i="2"/>
  <c r="BH449" i="2"/>
  <c r="BG449" i="2"/>
  <c r="BE449" i="2"/>
  <c r="T449" i="2"/>
  <c r="R449" i="2"/>
  <c r="P449" i="2"/>
  <c r="BI448" i="2"/>
  <c r="BH448" i="2"/>
  <c r="BG448" i="2"/>
  <c r="BE448" i="2"/>
  <c r="T448" i="2"/>
  <c r="R448" i="2"/>
  <c r="P448" i="2"/>
  <c r="BI447" i="2"/>
  <c r="BH447" i="2"/>
  <c r="BG447" i="2"/>
  <c r="BE447" i="2"/>
  <c r="T447" i="2"/>
  <c r="R447" i="2"/>
  <c r="P447" i="2"/>
  <c r="BI446" i="2"/>
  <c r="BH446" i="2"/>
  <c r="BG446" i="2"/>
  <c r="BE446" i="2"/>
  <c r="T446" i="2"/>
  <c r="R446" i="2"/>
  <c r="P446" i="2"/>
  <c r="BI445" i="2"/>
  <c r="BH445" i="2"/>
  <c r="BG445" i="2"/>
  <c r="BE445" i="2"/>
  <c r="T445" i="2"/>
  <c r="R445" i="2"/>
  <c r="P445" i="2"/>
  <c r="BI444" i="2"/>
  <c r="BH444" i="2"/>
  <c r="BG444" i="2"/>
  <c r="BE444" i="2"/>
  <c r="T444" i="2"/>
  <c r="R444" i="2"/>
  <c r="P444" i="2"/>
  <c r="BI443" i="2"/>
  <c r="BH443" i="2"/>
  <c r="BG443" i="2"/>
  <c r="BE443" i="2"/>
  <c r="T443" i="2"/>
  <c r="R443" i="2"/>
  <c r="P443" i="2"/>
  <c r="BI442" i="2"/>
  <c r="BH442" i="2"/>
  <c r="BG442" i="2"/>
  <c r="BE442" i="2"/>
  <c r="T442" i="2"/>
  <c r="R442" i="2"/>
  <c r="P442" i="2"/>
  <c r="BI441" i="2"/>
  <c r="BH441" i="2"/>
  <c r="BG441" i="2"/>
  <c r="BE441" i="2"/>
  <c r="T441" i="2"/>
  <c r="R441" i="2"/>
  <c r="P441" i="2"/>
  <c r="BI440" i="2"/>
  <c r="BH440" i="2"/>
  <c r="BG440" i="2"/>
  <c r="BE440" i="2"/>
  <c r="T440" i="2"/>
  <c r="R440" i="2"/>
  <c r="P440" i="2"/>
  <c r="BI439" i="2"/>
  <c r="BH439" i="2"/>
  <c r="BG439" i="2"/>
  <c r="BE439" i="2"/>
  <c r="T439" i="2"/>
  <c r="R439" i="2"/>
  <c r="P439" i="2"/>
  <c r="BI438" i="2"/>
  <c r="BH438" i="2"/>
  <c r="BG438" i="2"/>
  <c r="BE438" i="2"/>
  <c r="T438" i="2"/>
  <c r="R438" i="2"/>
  <c r="P438" i="2"/>
  <c r="BI437" i="2"/>
  <c r="BH437" i="2"/>
  <c r="BG437" i="2"/>
  <c r="BE437" i="2"/>
  <c r="T437" i="2"/>
  <c r="R437" i="2"/>
  <c r="P437" i="2"/>
  <c r="BI436" i="2"/>
  <c r="BH436" i="2"/>
  <c r="BG436" i="2"/>
  <c r="BE436" i="2"/>
  <c r="T436" i="2"/>
  <c r="R436" i="2"/>
  <c r="P436" i="2"/>
  <c r="BI435" i="2"/>
  <c r="BH435" i="2"/>
  <c r="BG435" i="2"/>
  <c r="BE435" i="2"/>
  <c r="T435" i="2"/>
  <c r="R435" i="2"/>
  <c r="P435" i="2"/>
  <c r="BI434" i="2"/>
  <c r="BH434" i="2"/>
  <c r="BG434" i="2"/>
  <c r="BE434" i="2"/>
  <c r="T434" i="2"/>
  <c r="R434" i="2"/>
  <c r="P434" i="2"/>
  <c r="BI433" i="2"/>
  <c r="BH433" i="2"/>
  <c r="BG433" i="2"/>
  <c r="BE433" i="2"/>
  <c r="T433" i="2"/>
  <c r="R433" i="2"/>
  <c r="P433" i="2"/>
  <c r="BI432" i="2"/>
  <c r="BH432" i="2"/>
  <c r="BG432" i="2"/>
  <c r="BE432" i="2"/>
  <c r="T432" i="2"/>
  <c r="R432" i="2"/>
  <c r="P432" i="2"/>
  <c r="BI431" i="2"/>
  <c r="BH431" i="2"/>
  <c r="BG431" i="2"/>
  <c r="BE431" i="2"/>
  <c r="T431" i="2"/>
  <c r="R431" i="2"/>
  <c r="P431" i="2"/>
  <c r="BI430" i="2"/>
  <c r="BH430" i="2"/>
  <c r="BG430" i="2"/>
  <c r="BE430" i="2"/>
  <c r="T430" i="2"/>
  <c r="R430" i="2"/>
  <c r="P430" i="2"/>
  <c r="BI429" i="2"/>
  <c r="BH429" i="2"/>
  <c r="BG429" i="2"/>
  <c r="BE429" i="2"/>
  <c r="T429" i="2"/>
  <c r="R429" i="2"/>
  <c r="P429" i="2"/>
  <c r="BI428" i="2"/>
  <c r="BH428" i="2"/>
  <c r="BG428" i="2"/>
  <c r="BE428" i="2"/>
  <c r="T428" i="2"/>
  <c r="R428" i="2"/>
  <c r="P428" i="2"/>
  <c r="BI427" i="2"/>
  <c r="BH427" i="2"/>
  <c r="BG427" i="2"/>
  <c r="BE427" i="2"/>
  <c r="T427" i="2"/>
  <c r="R427" i="2"/>
  <c r="P427" i="2"/>
  <c r="BI426" i="2"/>
  <c r="BH426" i="2"/>
  <c r="BG426" i="2"/>
  <c r="BE426" i="2"/>
  <c r="T426" i="2"/>
  <c r="R426" i="2"/>
  <c r="P426" i="2"/>
  <c r="BI425" i="2"/>
  <c r="BH425" i="2"/>
  <c r="BG425" i="2"/>
  <c r="BE425" i="2"/>
  <c r="T425" i="2"/>
  <c r="R425" i="2"/>
  <c r="P425" i="2"/>
  <c r="BI424" i="2"/>
  <c r="BH424" i="2"/>
  <c r="BG424" i="2"/>
  <c r="BE424" i="2"/>
  <c r="T424" i="2"/>
  <c r="R424" i="2"/>
  <c r="P424" i="2"/>
  <c r="BI423" i="2"/>
  <c r="BH423" i="2"/>
  <c r="BG423" i="2"/>
  <c r="BE423" i="2"/>
  <c r="T423" i="2"/>
  <c r="R423" i="2"/>
  <c r="P423" i="2"/>
  <c r="BI422" i="2"/>
  <c r="BH422" i="2"/>
  <c r="BG422" i="2"/>
  <c r="BE422" i="2"/>
  <c r="T422" i="2"/>
  <c r="R422" i="2"/>
  <c r="P422" i="2"/>
  <c r="BI421" i="2"/>
  <c r="BH421" i="2"/>
  <c r="BG421" i="2"/>
  <c r="BE421" i="2"/>
  <c r="T421" i="2"/>
  <c r="R421" i="2"/>
  <c r="P421" i="2"/>
  <c r="BI420" i="2"/>
  <c r="BH420" i="2"/>
  <c r="BG420" i="2"/>
  <c r="BE420" i="2"/>
  <c r="T420" i="2"/>
  <c r="R420" i="2"/>
  <c r="P420" i="2"/>
  <c r="BI419" i="2"/>
  <c r="BH419" i="2"/>
  <c r="BG419" i="2"/>
  <c r="BE419" i="2"/>
  <c r="T419" i="2"/>
  <c r="R419" i="2"/>
  <c r="P419" i="2"/>
  <c r="BI418" i="2"/>
  <c r="BH418" i="2"/>
  <c r="BG418" i="2"/>
  <c r="BE418" i="2"/>
  <c r="T418" i="2"/>
  <c r="R418" i="2"/>
  <c r="P418" i="2"/>
  <c r="BI417" i="2"/>
  <c r="BH417" i="2"/>
  <c r="BG417" i="2"/>
  <c r="BE417" i="2"/>
  <c r="T417" i="2"/>
  <c r="R417" i="2"/>
  <c r="P417" i="2"/>
  <c r="BI416" i="2"/>
  <c r="BH416" i="2"/>
  <c r="BG416" i="2"/>
  <c r="BE416" i="2"/>
  <c r="T416" i="2"/>
  <c r="R416" i="2"/>
  <c r="P416" i="2"/>
  <c r="BI415" i="2"/>
  <c r="BH415" i="2"/>
  <c r="BG415" i="2"/>
  <c r="BE415" i="2"/>
  <c r="T415" i="2"/>
  <c r="R415" i="2"/>
  <c r="P415" i="2"/>
  <c r="BI414" i="2"/>
  <c r="BH414" i="2"/>
  <c r="BG414" i="2"/>
  <c r="BE414" i="2"/>
  <c r="T414" i="2"/>
  <c r="R414" i="2"/>
  <c r="P414" i="2"/>
  <c r="BI413" i="2"/>
  <c r="BH413" i="2"/>
  <c r="BG413" i="2"/>
  <c r="BE413" i="2"/>
  <c r="T413" i="2"/>
  <c r="R413" i="2"/>
  <c r="P413" i="2"/>
  <c r="BI412" i="2"/>
  <c r="BH412" i="2"/>
  <c r="BG412" i="2"/>
  <c r="BE412" i="2"/>
  <c r="T412" i="2"/>
  <c r="R412" i="2"/>
  <c r="P412" i="2"/>
  <c r="BI411" i="2"/>
  <c r="BH411" i="2"/>
  <c r="BG411" i="2"/>
  <c r="BE411" i="2"/>
  <c r="T411" i="2"/>
  <c r="R411" i="2"/>
  <c r="P411" i="2"/>
  <c r="BI410" i="2"/>
  <c r="BH410" i="2"/>
  <c r="BG410" i="2"/>
  <c r="BE410" i="2"/>
  <c r="T410" i="2"/>
  <c r="R410" i="2"/>
  <c r="P410" i="2"/>
  <c r="BI409" i="2"/>
  <c r="BH409" i="2"/>
  <c r="BG409" i="2"/>
  <c r="BE409" i="2"/>
  <c r="T409" i="2"/>
  <c r="R409" i="2"/>
  <c r="P409" i="2"/>
  <c r="BI408" i="2"/>
  <c r="BH408" i="2"/>
  <c r="BG408" i="2"/>
  <c r="BE408" i="2"/>
  <c r="T408" i="2"/>
  <c r="R408" i="2"/>
  <c r="P408" i="2"/>
  <c r="BI407" i="2"/>
  <c r="BH407" i="2"/>
  <c r="BG407" i="2"/>
  <c r="BE407" i="2"/>
  <c r="T407" i="2"/>
  <c r="R407" i="2"/>
  <c r="P407" i="2"/>
  <c r="BI406" i="2"/>
  <c r="BH406" i="2"/>
  <c r="BG406" i="2"/>
  <c r="BE406" i="2"/>
  <c r="T406" i="2"/>
  <c r="R406" i="2"/>
  <c r="P406" i="2"/>
  <c r="BI405" i="2"/>
  <c r="BH405" i="2"/>
  <c r="BG405" i="2"/>
  <c r="BE405" i="2"/>
  <c r="T405" i="2"/>
  <c r="R405" i="2"/>
  <c r="P405" i="2"/>
  <c r="BI404" i="2"/>
  <c r="BH404" i="2"/>
  <c r="BG404" i="2"/>
  <c r="BE404" i="2"/>
  <c r="T404" i="2"/>
  <c r="R404" i="2"/>
  <c r="P404" i="2"/>
  <c r="BI403" i="2"/>
  <c r="BH403" i="2"/>
  <c r="BG403" i="2"/>
  <c r="BE403" i="2"/>
  <c r="T403" i="2"/>
  <c r="R403" i="2"/>
  <c r="P403" i="2"/>
  <c r="BI402" i="2"/>
  <c r="BH402" i="2"/>
  <c r="BG402" i="2"/>
  <c r="BE402" i="2"/>
  <c r="T402" i="2"/>
  <c r="R402" i="2"/>
  <c r="P402" i="2"/>
  <c r="BI401" i="2"/>
  <c r="BH401" i="2"/>
  <c r="BG401" i="2"/>
  <c r="BE401" i="2"/>
  <c r="T401" i="2"/>
  <c r="R401" i="2"/>
  <c r="P401" i="2"/>
  <c r="BI400" i="2"/>
  <c r="BH400" i="2"/>
  <c r="BG400" i="2"/>
  <c r="BE400" i="2"/>
  <c r="T400" i="2"/>
  <c r="R400" i="2"/>
  <c r="P400" i="2"/>
  <c r="BI399" i="2"/>
  <c r="BH399" i="2"/>
  <c r="BG399" i="2"/>
  <c r="BE399" i="2"/>
  <c r="T399" i="2"/>
  <c r="R399" i="2"/>
  <c r="P399" i="2"/>
  <c r="BI398" i="2"/>
  <c r="BH398" i="2"/>
  <c r="BG398" i="2"/>
  <c r="BE398" i="2"/>
  <c r="T398" i="2"/>
  <c r="R398" i="2"/>
  <c r="P398" i="2"/>
  <c r="BI397" i="2"/>
  <c r="BH397" i="2"/>
  <c r="BG397" i="2"/>
  <c r="BE397" i="2"/>
  <c r="T397" i="2"/>
  <c r="R397" i="2"/>
  <c r="P397" i="2"/>
  <c r="BI396" i="2"/>
  <c r="BH396" i="2"/>
  <c r="BG396" i="2"/>
  <c r="BE396" i="2"/>
  <c r="T396" i="2"/>
  <c r="R396" i="2"/>
  <c r="P396" i="2"/>
  <c r="BI395" i="2"/>
  <c r="BH395" i="2"/>
  <c r="BG395" i="2"/>
  <c r="BE395" i="2"/>
  <c r="T395" i="2"/>
  <c r="R395" i="2"/>
  <c r="P395" i="2"/>
  <c r="BI394" i="2"/>
  <c r="BH394" i="2"/>
  <c r="BG394" i="2"/>
  <c r="BE394" i="2"/>
  <c r="T394" i="2"/>
  <c r="R394" i="2"/>
  <c r="P394" i="2"/>
  <c r="BI393" i="2"/>
  <c r="BH393" i="2"/>
  <c r="BG393" i="2"/>
  <c r="BE393" i="2"/>
  <c r="T393" i="2"/>
  <c r="R393" i="2"/>
  <c r="P393" i="2"/>
  <c r="BI392" i="2"/>
  <c r="BH392" i="2"/>
  <c r="BG392" i="2"/>
  <c r="BE392" i="2"/>
  <c r="T392" i="2"/>
  <c r="R392" i="2"/>
  <c r="P392" i="2"/>
  <c r="BI391" i="2"/>
  <c r="BH391" i="2"/>
  <c r="BG391" i="2"/>
  <c r="BE391" i="2"/>
  <c r="T391" i="2"/>
  <c r="R391" i="2"/>
  <c r="P391" i="2"/>
  <c r="BI390" i="2"/>
  <c r="BH390" i="2"/>
  <c r="BG390" i="2"/>
  <c r="BE390" i="2"/>
  <c r="T390" i="2"/>
  <c r="R390" i="2"/>
  <c r="P390" i="2"/>
  <c r="BI389" i="2"/>
  <c r="BH389" i="2"/>
  <c r="BG389" i="2"/>
  <c r="BE389" i="2"/>
  <c r="T389" i="2"/>
  <c r="R389" i="2"/>
  <c r="P389" i="2"/>
  <c r="BI388" i="2"/>
  <c r="BH388" i="2"/>
  <c r="BG388" i="2"/>
  <c r="BE388" i="2"/>
  <c r="T388" i="2"/>
  <c r="R388" i="2"/>
  <c r="P388" i="2"/>
  <c r="BI387" i="2"/>
  <c r="BH387" i="2"/>
  <c r="BG387" i="2"/>
  <c r="BE387" i="2"/>
  <c r="T387" i="2"/>
  <c r="R387" i="2"/>
  <c r="P387" i="2"/>
  <c r="BI386" i="2"/>
  <c r="BH386" i="2"/>
  <c r="BG386" i="2"/>
  <c r="BE386" i="2"/>
  <c r="T386" i="2"/>
  <c r="R386" i="2"/>
  <c r="P386" i="2"/>
  <c r="BI385" i="2"/>
  <c r="BH385" i="2"/>
  <c r="BG385" i="2"/>
  <c r="BE385" i="2"/>
  <c r="T385" i="2"/>
  <c r="R385" i="2"/>
  <c r="P385" i="2"/>
  <c r="BI384" i="2"/>
  <c r="BH384" i="2"/>
  <c r="BG384" i="2"/>
  <c r="BE384" i="2"/>
  <c r="T384" i="2"/>
  <c r="R384" i="2"/>
  <c r="P384" i="2"/>
  <c r="BI383" i="2"/>
  <c r="BH383" i="2"/>
  <c r="BG383" i="2"/>
  <c r="BE383" i="2"/>
  <c r="T383" i="2"/>
  <c r="R383" i="2"/>
  <c r="P383" i="2"/>
  <c r="BI382" i="2"/>
  <c r="BH382" i="2"/>
  <c r="BG382" i="2"/>
  <c r="BE382" i="2"/>
  <c r="T382" i="2"/>
  <c r="R382" i="2"/>
  <c r="P382" i="2"/>
  <c r="BI381" i="2"/>
  <c r="BH381" i="2"/>
  <c r="BG381" i="2"/>
  <c r="BE381" i="2"/>
  <c r="T381" i="2"/>
  <c r="R381" i="2"/>
  <c r="P381" i="2"/>
  <c r="BI380" i="2"/>
  <c r="BH380" i="2"/>
  <c r="BG380" i="2"/>
  <c r="BE380" i="2"/>
  <c r="T380" i="2"/>
  <c r="R380" i="2"/>
  <c r="P380" i="2"/>
  <c r="BI379" i="2"/>
  <c r="BH379" i="2"/>
  <c r="BG379" i="2"/>
  <c r="BE379" i="2"/>
  <c r="T379" i="2"/>
  <c r="R379" i="2"/>
  <c r="P379" i="2"/>
  <c r="BI378" i="2"/>
  <c r="BH378" i="2"/>
  <c r="BG378" i="2"/>
  <c r="BE378" i="2"/>
  <c r="T378" i="2"/>
  <c r="R378" i="2"/>
  <c r="P378" i="2"/>
  <c r="BI377" i="2"/>
  <c r="BH377" i="2"/>
  <c r="BG377" i="2"/>
  <c r="BE377" i="2"/>
  <c r="T377" i="2"/>
  <c r="R377" i="2"/>
  <c r="P377" i="2"/>
  <c r="BI376" i="2"/>
  <c r="BH376" i="2"/>
  <c r="BG376" i="2"/>
  <c r="BE376" i="2"/>
  <c r="T376" i="2"/>
  <c r="R376" i="2"/>
  <c r="P376" i="2"/>
  <c r="BI375" i="2"/>
  <c r="BH375" i="2"/>
  <c r="BG375" i="2"/>
  <c r="BE375" i="2"/>
  <c r="T375" i="2"/>
  <c r="R375" i="2"/>
  <c r="P375" i="2"/>
  <c r="BI374" i="2"/>
  <c r="BH374" i="2"/>
  <c r="BG374" i="2"/>
  <c r="BE374" i="2"/>
  <c r="T374" i="2"/>
  <c r="R374" i="2"/>
  <c r="P374" i="2"/>
  <c r="BI373" i="2"/>
  <c r="BH373" i="2"/>
  <c r="BG373" i="2"/>
  <c r="BE373" i="2"/>
  <c r="T373" i="2"/>
  <c r="R373" i="2"/>
  <c r="P373" i="2"/>
  <c r="BI372" i="2"/>
  <c r="BH372" i="2"/>
  <c r="BG372" i="2"/>
  <c r="BE372" i="2"/>
  <c r="T372" i="2"/>
  <c r="R372" i="2"/>
  <c r="P372" i="2"/>
  <c r="BI371" i="2"/>
  <c r="BH371" i="2"/>
  <c r="BG371" i="2"/>
  <c r="BE371" i="2"/>
  <c r="T371" i="2"/>
  <c r="R371" i="2"/>
  <c r="P371" i="2"/>
  <c r="BI370" i="2"/>
  <c r="BH370" i="2"/>
  <c r="BG370" i="2"/>
  <c r="BE370" i="2"/>
  <c r="T370" i="2"/>
  <c r="R370" i="2"/>
  <c r="P370" i="2"/>
  <c r="BI369" i="2"/>
  <c r="BH369" i="2"/>
  <c r="BG369" i="2"/>
  <c r="BE369" i="2"/>
  <c r="T369" i="2"/>
  <c r="R369" i="2"/>
  <c r="P369" i="2"/>
  <c r="BI368" i="2"/>
  <c r="BH368" i="2"/>
  <c r="BG368" i="2"/>
  <c r="BE368" i="2"/>
  <c r="T368" i="2"/>
  <c r="R368" i="2"/>
  <c r="P368" i="2"/>
  <c r="BI367" i="2"/>
  <c r="BH367" i="2"/>
  <c r="BG367" i="2"/>
  <c r="BE367" i="2"/>
  <c r="T367" i="2"/>
  <c r="R367" i="2"/>
  <c r="P367" i="2"/>
  <c r="BI366" i="2"/>
  <c r="BH366" i="2"/>
  <c r="BG366" i="2"/>
  <c r="BE366" i="2"/>
  <c r="T366" i="2"/>
  <c r="R366" i="2"/>
  <c r="P366" i="2"/>
  <c r="BI365" i="2"/>
  <c r="BH365" i="2"/>
  <c r="BG365" i="2"/>
  <c r="BE365" i="2"/>
  <c r="T365" i="2"/>
  <c r="R365" i="2"/>
  <c r="P365" i="2"/>
  <c r="BI364" i="2"/>
  <c r="BH364" i="2"/>
  <c r="BG364" i="2"/>
  <c r="BE364" i="2"/>
  <c r="T364" i="2"/>
  <c r="R364" i="2"/>
  <c r="P364" i="2"/>
  <c r="BI363" i="2"/>
  <c r="BH363" i="2"/>
  <c r="BG363" i="2"/>
  <c r="BE363" i="2"/>
  <c r="T363" i="2"/>
  <c r="R363" i="2"/>
  <c r="P363" i="2"/>
  <c r="BI362" i="2"/>
  <c r="BH362" i="2"/>
  <c r="BG362" i="2"/>
  <c r="BE362" i="2"/>
  <c r="T362" i="2"/>
  <c r="R362" i="2"/>
  <c r="P362" i="2"/>
  <c r="BI361" i="2"/>
  <c r="BH361" i="2"/>
  <c r="BG361" i="2"/>
  <c r="BE361" i="2"/>
  <c r="T361" i="2"/>
  <c r="R361" i="2"/>
  <c r="P361" i="2"/>
  <c r="BI360" i="2"/>
  <c r="BH360" i="2"/>
  <c r="BG360" i="2"/>
  <c r="BE360" i="2"/>
  <c r="T360" i="2"/>
  <c r="R360" i="2"/>
  <c r="P360" i="2"/>
  <c r="BI359" i="2"/>
  <c r="BH359" i="2"/>
  <c r="BG359" i="2"/>
  <c r="BE359" i="2"/>
  <c r="T359" i="2"/>
  <c r="R359" i="2"/>
  <c r="P359" i="2"/>
  <c r="BI358" i="2"/>
  <c r="BH358" i="2"/>
  <c r="BG358" i="2"/>
  <c r="BE358" i="2"/>
  <c r="T358" i="2"/>
  <c r="R358" i="2"/>
  <c r="P358" i="2"/>
  <c r="BI357" i="2"/>
  <c r="BH357" i="2"/>
  <c r="BG357" i="2"/>
  <c r="BE357" i="2"/>
  <c r="T357" i="2"/>
  <c r="R357" i="2"/>
  <c r="P357" i="2"/>
  <c r="BI356" i="2"/>
  <c r="BH356" i="2"/>
  <c r="BG356" i="2"/>
  <c r="BE356" i="2"/>
  <c r="T356" i="2"/>
  <c r="R356" i="2"/>
  <c r="P356" i="2"/>
  <c r="BI355" i="2"/>
  <c r="BH355" i="2"/>
  <c r="BG355" i="2"/>
  <c r="BE355" i="2"/>
  <c r="T355" i="2"/>
  <c r="R355" i="2"/>
  <c r="P355" i="2"/>
  <c r="BI354" i="2"/>
  <c r="BH354" i="2"/>
  <c r="BG354" i="2"/>
  <c r="BE354" i="2"/>
  <c r="T354" i="2"/>
  <c r="R354" i="2"/>
  <c r="P354" i="2"/>
  <c r="BI353" i="2"/>
  <c r="BH353" i="2"/>
  <c r="BG353" i="2"/>
  <c r="BE353" i="2"/>
  <c r="T353" i="2"/>
  <c r="R353" i="2"/>
  <c r="P353" i="2"/>
  <c r="BI352" i="2"/>
  <c r="BH352" i="2"/>
  <c r="BG352" i="2"/>
  <c r="BE352" i="2"/>
  <c r="T352" i="2"/>
  <c r="R352" i="2"/>
  <c r="P352" i="2"/>
  <c r="BI351" i="2"/>
  <c r="BH351" i="2"/>
  <c r="BG351" i="2"/>
  <c r="BE351" i="2"/>
  <c r="T351" i="2"/>
  <c r="R351" i="2"/>
  <c r="P351" i="2"/>
  <c r="BI350" i="2"/>
  <c r="BH350" i="2"/>
  <c r="BG350" i="2"/>
  <c r="BE350" i="2"/>
  <c r="T350" i="2"/>
  <c r="R350" i="2"/>
  <c r="P350" i="2"/>
  <c r="BI349" i="2"/>
  <c r="BH349" i="2"/>
  <c r="BG349" i="2"/>
  <c r="BE349" i="2"/>
  <c r="T349" i="2"/>
  <c r="R349" i="2"/>
  <c r="P349" i="2"/>
  <c r="BI348" i="2"/>
  <c r="BH348" i="2"/>
  <c r="BG348" i="2"/>
  <c r="BE348" i="2"/>
  <c r="T348" i="2"/>
  <c r="R348" i="2"/>
  <c r="P348" i="2"/>
  <c r="BI347" i="2"/>
  <c r="BH347" i="2"/>
  <c r="BG347" i="2"/>
  <c r="BE347" i="2"/>
  <c r="T347" i="2"/>
  <c r="R347" i="2"/>
  <c r="P347" i="2"/>
  <c r="BI346" i="2"/>
  <c r="BH346" i="2"/>
  <c r="BG346" i="2"/>
  <c r="BE346" i="2"/>
  <c r="T346" i="2"/>
  <c r="R346" i="2"/>
  <c r="P346" i="2"/>
  <c r="BI345" i="2"/>
  <c r="BH345" i="2"/>
  <c r="BG345" i="2"/>
  <c r="BE345" i="2"/>
  <c r="T345" i="2"/>
  <c r="R345" i="2"/>
  <c r="P345" i="2"/>
  <c r="BI344" i="2"/>
  <c r="BH344" i="2"/>
  <c r="BG344" i="2"/>
  <c r="BE344" i="2"/>
  <c r="T344" i="2"/>
  <c r="R344" i="2"/>
  <c r="P344" i="2"/>
  <c r="BI343" i="2"/>
  <c r="BH343" i="2"/>
  <c r="BG343" i="2"/>
  <c r="BE343" i="2"/>
  <c r="T343" i="2"/>
  <c r="R343" i="2"/>
  <c r="P343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40" i="2"/>
  <c r="BH340" i="2"/>
  <c r="BG340" i="2"/>
  <c r="BE340" i="2"/>
  <c r="T340" i="2"/>
  <c r="R340" i="2"/>
  <c r="P340" i="2"/>
  <c r="BI339" i="2"/>
  <c r="BH339" i="2"/>
  <c r="BG339" i="2"/>
  <c r="BE339" i="2"/>
  <c r="T339" i="2"/>
  <c r="R339" i="2"/>
  <c r="P339" i="2"/>
  <c r="BI338" i="2"/>
  <c r="BH338" i="2"/>
  <c r="BG338" i="2"/>
  <c r="BE338" i="2"/>
  <c r="T338" i="2"/>
  <c r="R338" i="2"/>
  <c r="P338" i="2"/>
  <c r="BI337" i="2"/>
  <c r="BH337" i="2"/>
  <c r="BG337" i="2"/>
  <c r="BE337" i="2"/>
  <c r="T337" i="2"/>
  <c r="R337" i="2"/>
  <c r="P337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9" i="2"/>
  <c r="BH329" i="2"/>
  <c r="BG329" i="2"/>
  <c r="BE329" i="2"/>
  <c r="T329" i="2"/>
  <c r="R329" i="2"/>
  <c r="P329" i="2"/>
  <c r="BI328" i="2"/>
  <c r="BH328" i="2"/>
  <c r="BG328" i="2"/>
  <c r="BE328" i="2"/>
  <c r="T328" i="2"/>
  <c r="R328" i="2"/>
  <c r="P328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20" i="2"/>
  <c r="BH320" i="2"/>
  <c r="BG320" i="2"/>
  <c r="BE320" i="2"/>
  <c r="T320" i="2"/>
  <c r="R320" i="2"/>
  <c r="P320" i="2"/>
  <c r="BI319" i="2"/>
  <c r="BH319" i="2"/>
  <c r="BG319" i="2"/>
  <c r="BE319" i="2"/>
  <c r="T319" i="2"/>
  <c r="R319" i="2"/>
  <c r="P319" i="2"/>
  <c r="BI318" i="2"/>
  <c r="BH318" i="2"/>
  <c r="BG318" i="2"/>
  <c r="BE318" i="2"/>
  <c r="T318" i="2"/>
  <c r="R318" i="2"/>
  <c r="P318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10" i="2"/>
  <c r="BH310" i="2"/>
  <c r="BG310" i="2"/>
  <c r="BE310" i="2"/>
  <c r="T310" i="2"/>
  <c r="R310" i="2"/>
  <c r="P310" i="2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7" i="2"/>
  <c r="BH307" i="2"/>
  <c r="BG307" i="2"/>
  <c r="BE307" i="2"/>
  <c r="T307" i="2"/>
  <c r="R307" i="2"/>
  <c r="P307" i="2"/>
  <c r="BI306" i="2"/>
  <c r="BH306" i="2"/>
  <c r="BG306" i="2"/>
  <c r="BE306" i="2"/>
  <c r="T306" i="2"/>
  <c r="R306" i="2"/>
  <c r="P306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303" i="2"/>
  <c r="BH303" i="2"/>
  <c r="BG303" i="2"/>
  <c r="BE303" i="2"/>
  <c r="T303" i="2"/>
  <c r="R303" i="2"/>
  <c r="P303" i="2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J132" i="2"/>
  <c r="J131" i="2"/>
  <c r="F131" i="2"/>
  <c r="F129" i="2"/>
  <c r="E127" i="2"/>
  <c r="J96" i="2"/>
  <c r="J95" i="2"/>
  <c r="F95" i="2"/>
  <c r="F93" i="2"/>
  <c r="E91" i="2"/>
  <c r="J22" i="2"/>
  <c r="E22" i="2"/>
  <c r="F132" i="2"/>
  <c r="J21" i="2"/>
  <c r="J16" i="2"/>
  <c r="J129" i="2"/>
  <c r="E7" i="2"/>
  <c r="E85" i="2"/>
  <c r="L90" i="1"/>
  <c r="AM90" i="1"/>
  <c r="AM89" i="1"/>
  <c r="L89" i="1"/>
  <c r="AM87" i="1"/>
  <c r="L87" i="1"/>
  <c r="L85" i="1"/>
  <c r="L84" i="1"/>
  <c r="BK620" i="2"/>
  <c r="BK615" i="2"/>
  <c r="J610" i="2"/>
  <c r="BK606" i="2"/>
  <c r="BK602" i="2"/>
  <c r="BK591" i="2"/>
  <c r="J584" i="2"/>
  <c r="BK568" i="2"/>
  <c r="J559" i="2"/>
  <c r="J550" i="2"/>
  <c r="J546" i="2"/>
  <c r="BK540" i="2"/>
  <c r="J537" i="2"/>
  <c r="BK531" i="2"/>
  <c r="J525" i="2"/>
  <c r="BK521" i="2"/>
  <c r="BK512" i="2"/>
  <c r="J503" i="2"/>
  <c r="BK498" i="2"/>
  <c r="BK495" i="2"/>
  <c r="BK493" i="2"/>
  <c r="BK490" i="2"/>
  <c r="BK484" i="2"/>
  <c r="J479" i="2"/>
  <c r="BK470" i="2"/>
  <c r="J464" i="2"/>
  <c r="BK457" i="2"/>
  <c r="J452" i="2"/>
  <c r="J445" i="2"/>
  <c r="J439" i="2"/>
  <c r="J433" i="2"/>
  <c r="J425" i="2"/>
  <c r="J419" i="2"/>
  <c r="BK409" i="2"/>
  <c r="J402" i="2"/>
  <c r="J397" i="2"/>
  <c r="BK388" i="2"/>
  <c r="J373" i="2"/>
  <c r="BK362" i="2"/>
  <c r="BK354" i="2"/>
  <c r="J348" i="2"/>
  <c r="BK341" i="2"/>
  <c r="BK335" i="2"/>
  <c r="BK322" i="2"/>
  <c r="J315" i="2"/>
  <c r="J310" i="2"/>
  <c r="BK299" i="2"/>
  <c r="BK295" i="2"/>
  <c r="J288" i="2"/>
  <c r="J280" i="2"/>
  <c r="BK272" i="2"/>
  <c r="J265" i="2"/>
  <c r="J254" i="2"/>
  <c r="J244" i="2"/>
  <c r="BK240" i="2"/>
  <c r="BK234" i="2"/>
  <c r="BK221" i="2"/>
  <c r="J217" i="2"/>
  <c r="BK209" i="2"/>
  <c r="J204" i="2"/>
  <c r="J195" i="2"/>
  <c r="J190" i="2"/>
  <c r="BK182" i="2"/>
  <c r="J175" i="2"/>
  <c r="J164" i="2"/>
  <c r="BK159" i="2"/>
  <c r="BK156" i="2"/>
  <c r="J150" i="2"/>
  <c r="J146" i="2"/>
  <c r="BK142" i="2"/>
  <c r="J619" i="2"/>
  <c r="BK614" i="2"/>
  <c r="J604" i="2"/>
  <c r="J595" i="2"/>
  <c r="BK587" i="2"/>
  <c r="BK577" i="2"/>
  <c r="BK572" i="2"/>
  <c r="BK569" i="2"/>
  <c r="BK555" i="2"/>
  <c r="BK547" i="2"/>
  <c r="J543" i="2"/>
  <c r="J530" i="2"/>
  <c r="J520" i="2"/>
  <c r="J512" i="2"/>
  <c r="BK503" i="2"/>
  <c r="J497" i="2"/>
  <c r="BK478" i="2"/>
  <c r="J472" i="2"/>
  <c r="J465" i="2"/>
  <c r="BK454" i="2"/>
  <c r="J447" i="2"/>
  <c r="BK435" i="2"/>
  <c r="J424" i="2"/>
  <c r="BK413" i="2"/>
  <c r="BK407" i="2"/>
  <c r="J399" i="2"/>
  <c r="BK389" i="2"/>
  <c r="BK379" i="2"/>
  <c r="BK372" i="2"/>
  <c r="J366" i="2"/>
  <c r="J361" i="2"/>
  <c r="BK352" i="2"/>
  <c r="J342" i="2"/>
  <c r="J333" i="2"/>
  <c r="J328" i="2"/>
  <c r="BK315" i="2"/>
  <c r="J308" i="2"/>
  <c r="BK300" i="2"/>
  <c r="BK289" i="2"/>
  <c r="BK281" i="2"/>
  <c r="BK275" i="2"/>
  <c r="J267" i="2"/>
  <c r="J261" i="2"/>
  <c r="J250" i="2"/>
  <c r="BK236" i="2"/>
  <c r="J231" i="2"/>
  <c r="J224" i="2"/>
  <c r="J213" i="2"/>
  <c r="J201" i="2"/>
  <c r="BK195" i="2"/>
  <c r="BK189" i="2"/>
  <c r="BK183" i="2"/>
  <c r="BK177" i="2"/>
  <c r="BK171" i="2"/>
  <c r="BK167" i="2"/>
  <c r="BK163" i="2"/>
  <c r="J158" i="2"/>
  <c r="J152" i="2"/>
  <c r="J142" i="2"/>
  <c r="AS107" i="1"/>
  <c r="J600" i="2"/>
  <c r="J593" i="2"/>
  <c r="J589" i="2"/>
  <c r="J578" i="2"/>
  <c r="J564" i="2"/>
  <c r="BK560" i="2"/>
  <c r="J551" i="2"/>
  <c r="BK543" i="2"/>
  <c r="J539" i="2"/>
  <c r="J533" i="2"/>
  <c r="BK527" i="2"/>
  <c r="J521" i="2"/>
  <c r="BK514" i="2"/>
  <c r="J508" i="2"/>
  <c r="J504" i="2"/>
  <c r="J496" i="2"/>
  <c r="J494" i="2"/>
  <c r="J484" i="2"/>
  <c r="BK476" i="2"/>
  <c r="BK467" i="2"/>
  <c r="BK462" i="2"/>
  <c r="J453" i="2"/>
  <c r="BK448" i="2"/>
  <c r="BK442" i="2"/>
  <c r="J432" i="2"/>
  <c r="J427" i="2"/>
  <c r="J418" i="2"/>
  <c r="BK411" i="2"/>
  <c r="BK404" i="2"/>
  <c r="BK395" i="2"/>
  <c r="J387" i="2"/>
  <c r="J382" i="2"/>
  <c r="BK376" i="2"/>
  <c r="J370" i="2"/>
  <c r="J365" i="2"/>
  <c r="BK358" i="2"/>
  <c r="BK347" i="2"/>
  <c r="BK331" i="2"/>
  <c r="BK325" i="2"/>
  <c r="J320" i="2"/>
  <c r="BK314" i="2"/>
  <c r="J309" i="2"/>
  <c r="BK303" i="2"/>
  <c r="J300" i="2"/>
  <c r="J291" i="2"/>
  <c r="BK284" i="2"/>
  <c r="J276" i="2"/>
  <c r="J266" i="2"/>
  <c r="J258" i="2"/>
  <c r="J253" i="2"/>
  <c r="BK245" i="2"/>
  <c r="J239" i="2"/>
  <c r="BK225" i="2"/>
  <c r="J220" i="2"/>
  <c r="BK213" i="2"/>
  <c r="J205" i="2"/>
  <c r="BK191" i="2"/>
  <c r="BK181" i="2"/>
  <c r="BK169" i="2"/>
  <c r="BK160" i="2"/>
  <c r="BK153" i="2"/>
  <c r="J140" i="2"/>
  <c r="BK626" i="2"/>
  <c r="J624" i="2"/>
  <c r="BK619" i="2"/>
  <c r="BK611" i="2"/>
  <c r="BK599" i="2"/>
  <c r="BK593" i="2"/>
  <c r="J576" i="2"/>
  <c r="J569" i="2"/>
  <c r="BK563" i="2"/>
  <c r="J554" i="2"/>
  <c r="BK541" i="2"/>
  <c r="BK534" i="2"/>
  <c r="J523" i="2"/>
  <c r="J518" i="2"/>
  <c r="J514" i="2"/>
  <c r="J507" i="2"/>
  <c r="BK500" i="2"/>
  <c r="J488" i="2"/>
  <c r="BK485" i="2"/>
  <c r="BK479" i="2"/>
  <c r="BK475" i="2"/>
  <c r="J466" i="2"/>
  <c r="J457" i="2"/>
  <c r="BK447" i="2"/>
  <c r="BK436" i="2"/>
  <c r="J428" i="2"/>
  <c r="BK421" i="2"/>
  <c r="BK416" i="2"/>
  <c r="BK412" i="2"/>
  <c r="BK402" i="2"/>
  <c r="BK394" i="2"/>
  <c r="BK390" i="2"/>
  <c r="BK384" i="2"/>
  <c r="J378" i="2"/>
  <c r="BK368" i="2"/>
  <c r="BK360" i="2"/>
  <c r="J354" i="2"/>
  <c r="BK348" i="2"/>
  <c r="BK344" i="2"/>
  <c r="J338" i="2"/>
  <c r="BK334" i="2"/>
  <c r="J329" i="2"/>
  <c r="BK324" i="2"/>
  <c r="BK313" i="2"/>
  <c r="J304" i="2"/>
  <c r="J299" i="2"/>
  <c r="J290" i="2"/>
  <c r="BK279" i="2"/>
  <c r="J270" i="2"/>
  <c r="BK266" i="2"/>
  <c r="BK258" i="2"/>
  <c r="BK253" i="2"/>
  <c r="BK247" i="2"/>
  <c r="BK239" i="2"/>
  <c r="BK228" i="2"/>
  <c r="J219" i="2"/>
  <c r="J203" i="2"/>
  <c r="BK198" i="2"/>
  <c r="J185" i="2"/>
  <c r="J179" i="2"/>
  <c r="BK174" i="2"/>
  <c r="J163" i="2"/>
  <c r="J147" i="2"/>
  <c r="J139" i="2"/>
  <c r="J202" i="3"/>
  <c r="J199" i="3"/>
  <c r="J195" i="3"/>
  <c r="BK189" i="3"/>
  <c r="J186" i="3"/>
  <c r="BK180" i="3"/>
  <c r="BK169" i="3"/>
  <c r="J164" i="3"/>
  <c r="J158" i="3"/>
  <c r="BK147" i="3"/>
  <c r="BK202" i="3"/>
  <c r="J198" i="3"/>
  <c r="J194" i="3"/>
  <c r="BK181" i="3"/>
  <c r="J177" i="3"/>
  <c r="BK166" i="3"/>
  <c r="J159" i="3"/>
  <c r="BK157" i="3"/>
  <c r="J151" i="3"/>
  <c r="J145" i="3"/>
  <c r="J141" i="3"/>
  <c r="J136" i="3"/>
  <c r="BK187" i="3"/>
  <c r="J182" i="3"/>
  <c r="BK178" i="3"/>
  <c r="BK172" i="3"/>
  <c r="J167" i="3"/>
  <c r="J163" i="3"/>
  <c r="BK154" i="3"/>
  <c r="BK149" i="3"/>
  <c r="BK144" i="3"/>
  <c r="BK139" i="3"/>
  <c r="BK136" i="3"/>
  <c r="J179" i="4"/>
  <c r="J171" i="4"/>
  <c r="BK165" i="4"/>
  <c r="J148" i="4"/>
  <c r="BK144" i="4"/>
  <c r="BK185" i="4"/>
  <c r="J181" i="4"/>
  <c r="J177" i="4"/>
  <c r="J166" i="4"/>
  <c r="BK161" i="4"/>
  <c r="BK156" i="4"/>
  <c r="BK142" i="4"/>
  <c r="BK138" i="4"/>
  <c r="J189" i="4"/>
  <c r="J183" i="4"/>
  <c r="BK179" i="4"/>
  <c r="BK171" i="4"/>
  <c r="J164" i="4"/>
  <c r="BK158" i="4"/>
  <c r="BK148" i="4"/>
  <c r="J142" i="4"/>
  <c r="BK194" i="4"/>
  <c r="J190" i="4"/>
  <c r="BK172" i="4"/>
  <c r="J156" i="4"/>
  <c r="BK143" i="4"/>
  <c r="J411" i="5"/>
  <c r="J404" i="5"/>
  <c r="BK397" i="5"/>
  <c r="J390" i="5"/>
  <c r="BK382" i="5"/>
  <c r="BK374" i="5"/>
  <c r="J364" i="5"/>
  <c r="BK354" i="5"/>
  <c r="BK346" i="5"/>
  <c r="J333" i="5"/>
  <c r="J325" i="5"/>
  <c r="BK314" i="5"/>
  <c r="J305" i="5"/>
  <c r="BK294" i="5"/>
  <c r="BK287" i="5"/>
  <c r="BK280" i="5"/>
  <c r="BK272" i="5"/>
  <c r="BK325" i="5"/>
  <c r="J310" i="5"/>
  <c r="J304" i="5"/>
  <c r="BK297" i="5"/>
  <c r="J288" i="5"/>
  <c r="BK285" i="5"/>
  <c r="BK278" i="5"/>
  <c r="J271" i="5"/>
  <c r="BK266" i="5"/>
  <c r="J261" i="5"/>
  <c r="J253" i="5"/>
  <c r="BK243" i="5"/>
  <c r="BK238" i="5"/>
  <c r="J232" i="5"/>
  <c r="J226" i="5"/>
  <c r="J221" i="5"/>
  <c r="BK214" i="5"/>
  <c r="BK206" i="5"/>
  <c r="J198" i="5"/>
  <c r="J188" i="5"/>
  <c r="BK182" i="5"/>
  <c r="J176" i="5"/>
  <c r="J165" i="5"/>
  <c r="BK159" i="5"/>
  <c r="BK149" i="5"/>
  <c r="BK139" i="5"/>
  <c r="BK425" i="5"/>
  <c r="J424" i="5"/>
  <c r="J422" i="5"/>
  <c r="J418" i="5"/>
  <c r="BK415" i="5"/>
  <c r="BK409" i="5"/>
  <c r="BK399" i="5"/>
  <c r="J382" i="5"/>
  <c r="J376" i="5"/>
  <c r="J367" i="5"/>
  <c r="J357" i="5"/>
  <c r="BK345" i="5"/>
  <c r="J339" i="5"/>
  <c r="J328" i="5"/>
  <c r="BK318" i="5"/>
  <c r="J306" i="5"/>
  <c r="BK295" i="5"/>
  <c r="BK290" i="5"/>
  <c r="BK283" i="5"/>
  <c r="J278" i="5"/>
  <c r="J268" i="5"/>
  <c r="BK258" i="5"/>
  <c r="J247" i="5"/>
  <c r="BK240" i="5"/>
  <c r="BK228" i="5"/>
  <c r="BK215" i="5"/>
  <c r="J211" i="5"/>
  <c r="J204" i="5"/>
  <c r="BK196" i="5"/>
  <c r="BK188" i="5"/>
  <c r="J182" i="5"/>
  <c r="BK174" i="5"/>
  <c r="J166" i="5"/>
  <c r="BK156" i="5"/>
  <c r="J149" i="5"/>
  <c r="J144" i="5"/>
  <c r="BK396" i="5"/>
  <c r="BK384" i="5"/>
  <c r="J379" i="5"/>
  <c r="J370" i="5"/>
  <c r="J361" i="5"/>
  <c r="J356" i="5"/>
  <c r="J348" i="5"/>
  <c r="BK339" i="5"/>
  <c r="J334" i="5"/>
  <c r="BK324" i="5"/>
  <c r="J318" i="5"/>
  <c r="J313" i="5"/>
  <c r="J309" i="5"/>
  <c r="J300" i="5"/>
  <c r="BK292" i="5"/>
  <c r="J281" i="5"/>
  <c r="BK276" i="5"/>
  <c r="BK268" i="5"/>
  <c r="BK261" i="5"/>
  <c r="J254" i="5"/>
  <c r="J246" i="5"/>
  <c r="BK232" i="5"/>
  <c r="BK221" i="5"/>
  <c r="J203" i="5"/>
  <c r="BK192" i="5"/>
  <c r="J184" i="5"/>
  <c r="J177" i="5"/>
  <c r="BK171" i="5"/>
  <c r="J163" i="5"/>
  <c r="J158" i="5"/>
  <c r="BK148" i="5"/>
  <c r="BK204" i="6"/>
  <c r="J190" i="6"/>
  <c r="BK181" i="6"/>
  <c r="J177" i="6"/>
  <c r="BK171" i="6"/>
  <c r="J159" i="6"/>
  <c r="BK142" i="6"/>
  <c r="BK209" i="6"/>
  <c r="BK200" i="6"/>
  <c r="BK191" i="6"/>
  <c r="BK182" i="6"/>
  <c r="BK174" i="6"/>
  <c r="BK160" i="6"/>
  <c r="J155" i="6"/>
  <c r="J150" i="6"/>
  <c r="BK144" i="6"/>
  <c r="BK139" i="6"/>
  <c r="BK211" i="6"/>
  <c r="J200" i="6"/>
  <c r="BK190" i="6"/>
  <c r="J184" i="6"/>
  <c r="BK177" i="6"/>
  <c r="BK169" i="6"/>
  <c r="J157" i="6"/>
  <c r="BK152" i="6"/>
  <c r="J144" i="6"/>
  <c r="J210" i="6"/>
  <c r="J201" i="6"/>
  <c r="J189" i="6"/>
  <c r="BK176" i="6"/>
  <c r="J165" i="6"/>
  <c r="BK156" i="6"/>
  <c r="BK150" i="6"/>
  <c r="BK194" i="7"/>
  <c r="J183" i="7"/>
  <c r="BK174" i="7"/>
  <c r="J165" i="7"/>
  <c r="BK142" i="7"/>
  <c r="BK196" i="7"/>
  <c r="J190" i="7"/>
  <c r="BK170" i="7"/>
  <c r="BK161" i="7"/>
  <c r="J157" i="7"/>
  <c r="J152" i="7"/>
  <c r="BK147" i="7"/>
  <c r="BK143" i="7"/>
  <c r="BK190" i="7"/>
  <c r="BK186" i="7"/>
  <c r="J181" i="7"/>
  <c r="J171" i="7"/>
  <c r="BK160" i="7"/>
  <c r="BK155" i="7"/>
  <c r="J149" i="7"/>
  <c r="BK145" i="7"/>
  <c r="BK141" i="7"/>
  <c r="J191" i="7"/>
  <c r="J177" i="7"/>
  <c r="J170" i="7"/>
  <c r="BK165" i="7"/>
  <c r="BK199" i="8"/>
  <c r="BK196" i="8"/>
  <c r="BK179" i="8"/>
  <c r="BK171" i="8"/>
  <c r="J148" i="8"/>
  <c r="J200" i="8"/>
  <c r="BK194" i="8"/>
  <c r="BK186" i="8"/>
  <c r="J177" i="8"/>
  <c r="J170" i="8"/>
  <c r="J167" i="8"/>
  <c r="BK155" i="8"/>
  <c r="J150" i="8"/>
  <c r="J143" i="8"/>
  <c r="J141" i="8"/>
  <c r="J193" i="8"/>
  <c r="BK187" i="8"/>
  <c r="J175" i="8"/>
  <c r="J166" i="8"/>
  <c r="BK160" i="8"/>
  <c r="BK157" i="8"/>
  <c r="J146" i="8"/>
  <c r="BK141" i="8"/>
  <c r="J199" i="8"/>
  <c r="J191" i="8"/>
  <c r="J186" i="8"/>
  <c r="BK181" i="8"/>
  <c r="BK174" i="8"/>
  <c r="J157" i="8"/>
  <c r="J206" i="9"/>
  <c r="J196" i="9"/>
  <c r="J191" i="9"/>
  <c r="BK183" i="9"/>
  <c r="J178" i="9"/>
  <c r="BK170" i="9"/>
  <c r="J159" i="9"/>
  <c r="BK149" i="9"/>
  <c r="BK143" i="9"/>
  <c r="J207" i="9"/>
  <c r="BK196" i="9"/>
  <c r="J186" i="9"/>
  <c r="BK178" i="9"/>
  <c r="J169" i="9"/>
  <c r="BK164" i="9"/>
  <c r="J150" i="9"/>
  <c r="J142" i="9"/>
  <c r="BK206" i="9"/>
  <c r="BK185" i="9"/>
  <c r="J170" i="9"/>
  <c r="BK163" i="9"/>
  <c r="BK157" i="9"/>
  <c r="BK150" i="9"/>
  <c r="J141" i="9"/>
  <c r="J138" i="9"/>
  <c r="BK202" i="9"/>
  <c r="J194" i="9"/>
  <c r="J183" i="9"/>
  <c r="J175" i="9"/>
  <c r="BK171" i="9"/>
  <c r="BK159" i="9"/>
  <c r="BK145" i="9"/>
  <c r="J261" i="10"/>
  <c r="J244" i="10"/>
  <c r="BK238" i="10"/>
  <c r="BK228" i="10"/>
  <c r="J222" i="10"/>
  <c r="BK216" i="10"/>
  <c r="J208" i="10"/>
  <c r="J191" i="10"/>
  <c r="J185" i="10"/>
  <c r="J172" i="10"/>
  <c r="J160" i="10"/>
  <c r="J153" i="10"/>
  <c r="J145" i="10"/>
  <c r="J265" i="10"/>
  <c r="J259" i="10"/>
  <c r="J249" i="10"/>
  <c r="J232" i="10"/>
  <c r="J214" i="10"/>
  <c r="BK205" i="10"/>
  <c r="BK200" i="10"/>
  <c r="J192" i="10"/>
  <c r="BK180" i="10"/>
  <c r="BK172" i="10"/>
  <c r="J165" i="10"/>
  <c r="J158" i="10"/>
  <c r="BK152" i="10"/>
  <c r="BK142" i="10"/>
  <c r="J268" i="10"/>
  <c r="J264" i="10"/>
  <c r="BK257" i="10"/>
  <c r="BK249" i="10"/>
  <c r="BK245" i="10"/>
  <c r="J242" i="10"/>
  <c r="BK232" i="10"/>
  <c r="J228" i="10"/>
  <c r="J216" i="10"/>
  <c r="BK209" i="10"/>
  <c r="J197" i="10"/>
  <c r="BK193" i="10"/>
  <c r="J187" i="10"/>
  <c r="J181" i="10"/>
  <c r="J176" i="10"/>
  <c r="BK168" i="10"/>
  <c r="BK264" i="10"/>
  <c r="BK234" i="10"/>
  <c r="BK221" i="10"/>
  <c r="J213" i="10"/>
  <c r="J205" i="10"/>
  <c r="BK199" i="10"/>
  <c r="J190" i="10"/>
  <c r="BK173" i="10"/>
  <c r="J163" i="10"/>
  <c r="BK159" i="10"/>
  <c r="BK151" i="10"/>
  <c r="BK145" i="10"/>
  <c r="J140" i="10"/>
  <c r="J213" i="11"/>
  <c r="J206" i="11"/>
  <c r="BK200" i="11"/>
  <c r="BK188" i="11"/>
  <c r="J185" i="11"/>
  <c r="BK181" i="11"/>
  <c r="BK173" i="11"/>
  <c r="BK165" i="11"/>
  <c r="J150" i="11"/>
  <c r="BK144" i="11"/>
  <c r="BK139" i="11"/>
  <c r="J210" i="11"/>
  <c r="J203" i="11"/>
  <c r="J192" i="11"/>
  <c r="J178" i="11"/>
  <c r="BK171" i="11"/>
  <c r="J161" i="11"/>
  <c r="J151" i="11"/>
  <c r="BK217" i="11"/>
  <c r="J212" i="11"/>
  <c r="BK194" i="11"/>
  <c r="J181" i="11"/>
  <c r="J172" i="11"/>
  <c r="J166" i="11"/>
  <c r="BK159" i="11"/>
  <c r="J144" i="11"/>
  <c r="J140" i="11"/>
  <c r="BK202" i="11"/>
  <c r="J198" i="11"/>
  <c r="J193" i="11"/>
  <c r="BK187" i="11"/>
  <c r="J175" i="11"/>
  <c r="J169" i="11"/>
  <c r="J153" i="11"/>
  <c r="J147" i="11"/>
  <c r="BK138" i="11"/>
  <c r="BK205" i="12"/>
  <c r="BK186" i="12"/>
  <c r="J174" i="12"/>
  <c r="J169" i="12"/>
  <c r="J145" i="12"/>
  <c r="J216" i="12"/>
  <c r="J212" i="12"/>
  <c r="BK208" i="12"/>
  <c r="J196" i="12"/>
  <c r="J192" i="12"/>
  <c r="J184" i="12"/>
  <c r="BK180" i="12"/>
  <c r="J166" i="12"/>
  <c r="J159" i="12"/>
  <c r="BK152" i="12"/>
  <c r="J147" i="12"/>
  <c r="J139" i="12"/>
  <c r="BK213" i="12"/>
  <c r="J204" i="12"/>
  <c r="J193" i="12"/>
  <c r="BK188" i="12"/>
  <c r="J180" i="12"/>
  <c r="J175" i="12"/>
  <c r="BK169" i="12"/>
  <c r="BK161" i="12"/>
  <c r="J153" i="12"/>
  <c r="BK149" i="12"/>
  <c r="J143" i="12"/>
  <c r="BK219" i="12"/>
  <c r="J205" i="12"/>
  <c r="J199" i="12"/>
  <c r="J188" i="12"/>
  <c r="BK176" i="12"/>
  <c r="BK170" i="12"/>
  <c r="J161" i="12"/>
  <c r="BK157" i="12"/>
  <c r="BK146" i="12"/>
  <c r="J203" i="13"/>
  <c r="J193" i="13"/>
  <c r="BK175" i="13"/>
  <c r="BK168" i="13"/>
  <c r="BK203" i="14"/>
  <c r="J204" i="14"/>
  <c r="J200" i="14"/>
  <c r="J198" i="14"/>
  <c r="BK195" i="14"/>
  <c r="BK187" i="14"/>
  <c r="BK178" i="14"/>
  <c r="J168" i="14"/>
  <c r="J149" i="14"/>
  <c r="BK145" i="14"/>
  <c r="BK143" i="14"/>
  <c r="BK237" i="14"/>
  <c r="J224" i="14"/>
  <c r="J214" i="14"/>
  <c r="BK207" i="14"/>
  <c r="J199" i="14"/>
  <c r="J192" i="14"/>
  <c r="BK186" i="14"/>
  <c r="BK182" i="14"/>
  <c r="BK168" i="14"/>
  <c r="BK152" i="14"/>
  <c r="J141" i="14"/>
  <c r="J232" i="14"/>
  <c r="BK218" i="14"/>
  <c r="J185" i="14"/>
  <c r="J181" i="14"/>
  <c r="J174" i="14"/>
  <c r="BK165" i="14"/>
  <c r="BK162" i="14"/>
  <c r="BK154" i="14"/>
  <c r="BK147" i="14"/>
  <c r="J312" i="15"/>
  <c r="BK306" i="15"/>
  <c r="BK301" i="15"/>
  <c r="BK292" i="15"/>
  <c r="BK280" i="15"/>
  <c r="J273" i="15"/>
  <c r="J268" i="15"/>
  <c r="J259" i="15"/>
  <c r="J251" i="15"/>
  <c r="BK244" i="15"/>
  <c r="J224" i="15"/>
  <c r="BK214" i="15"/>
  <c r="BK206" i="15"/>
  <c r="J302" i="15"/>
  <c r="BK291" i="15"/>
  <c r="J285" i="15"/>
  <c r="J276" i="15"/>
  <c r="BK265" i="15"/>
  <c r="J257" i="15"/>
  <c r="BK253" i="15"/>
  <c r="J244" i="15"/>
  <c r="BK235" i="15"/>
  <c r="BK231" i="15"/>
  <c r="J223" i="15"/>
  <c r="BK211" i="15"/>
  <c r="BK204" i="15"/>
  <c r="J199" i="15"/>
  <c r="BK196" i="15"/>
  <c r="J188" i="15"/>
  <c r="J180" i="15"/>
  <c r="BK173" i="15"/>
  <c r="J169" i="15"/>
  <c r="BK164" i="15"/>
  <c r="BK160" i="15"/>
  <c r="J156" i="15"/>
  <c r="J152" i="15"/>
  <c r="BK143" i="15"/>
  <c r="J315" i="15"/>
  <c r="BK309" i="15"/>
  <c r="BK300" i="15"/>
  <c r="J289" i="15"/>
  <c r="J283" i="15"/>
  <c r="BK274" i="15"/>
  <c r="J267" i="15"/>
  <c r="J261" i="15"/>
  <c r="J253" i="15"/>
  <c r="BK243" i="15"/>
  <c r="BK236" i="15"/>
  <c r="J228" i="15"/>
  <c r="BK222" i="15"/>
  <c r="BK213" i="15"/>
  <c r="BK199" i="15"/>
  <c r="J196" i="15"/>
  <c r="J192" i="15"/>
  <c r="BK186" i="15"/>
  <c r="BK180" i="15"/>
  <c r="J176" i="15"/>
  <c r="BK169" i="15"/>
  <c r="J165" i="15"/>
  <c r="J161" i="15"/>
  <c r="BK154" i="15"/>
  <c r="BK145" i="15"/>
  <c r="BK139" i="15"/>
  <c r="BK304" i="15"/>
  <c r="J298" i="15"/>
  <c r="BK293" i="15"/>
  <c r="J278" i="15"/>
  <c r="BK267" i="15"/>
  <c r="BK255" i="15"/>
  <c r="BK247" i="15"/>
  <c r="J241" i="15"/>
  <c r="BK232" i="15"/>
  <c r="BK226" i="15"/>
  <c r="J221" i="15"/>
  <c r="BK212" i="15"/>
  <c r="BK208" i="15"/>
  <c r="BK203" i="15"/>
  <c r="BK195" i="15"/>
  <c r="J190" i="15"/>
  <c r="J186" i="15"/>
  <c r="J179" i="15"/>
  <c r="J172" i="15"/>
  <c r="J166" i="15"/>
  <c r="BK153" i="15"/>
  <c r="J143" i="15"/>
  <c r="BK292" i="16"/>
  <c r="J287" i="16"/>
  <c r="J278" i="16"/>
  <c r="J271" i="16"/>
  <c r="J255" i="16"/>
  <c r="BK248" i="16"/>
  <c r="J244" i="16"/>
  <c r="BK238" i="16"/>
  <c r="BK227" i="16"/>
  <c r="J217" i="16"/>
  <c r="J209" i="16"/>
  <c r="J204" i="16"/>
  <c r="J199" i="16"/>
  <c r="BK195" i="16"/>
  <c r="J186" i="16"/>
  <c r="J172" i="16"/>
  <c r="J165" i="16"/>
  <c r="BK159" i="16"/>
  <c r="J145" i="16"/>
  <c r="J142" i="16"/>
  <c r="J296" i="16"/>
  <c r="BK291" i="16"/>
  <c r="BK287" i="16"/>
  <c r="BK281" i="16"/>
  <c r="J273" i="16"/>
  <c r="J267" i="16"/>
  <c r="BK258" i="16"/>
  <c r="J247" i="16"/>
  <c r="J228" i="16"/>
  <c r="BK216" i="16"/>
  <c r="J207" i="16"/>
  <c r="BK201" i="16"/>
  <c r="BK184" i="16"/>
  <c r="J171" i="16"/>
  <c r="J166" i="16"/>
  <c r="BK162" i="16"/>
  <c r="BK154" i="16"/>
  <c r="J150" i="16"/>
  <c r="BK293" i="16"/>
  <c r="BK283" i="16"/>
  <c r="J272" i="16"/>
  <c r="BK269" i="16"/>
  <c r="BK262" i="16"/>
  <c r="BK251" i="16"/>
  <c r="BK245" i="16"/>
  <c r="J238" i="16"/>
  <c r="BK232" i="16"/>
  <c r="BK228" i="16"/>
  <c r="J212" i="16"/>
  <c r="J200" i="16"/>
  <c r="J195" i="16"/>
  <c r="BK187" i="16"/>
  <c r="J178" i="16"/>
  <c r="J173" i="16"/>
  <c r="J153" i="16"/>
  <c r="J149" i="16"/>
  <c r="BK145" i="16"/>
  <c r="BK139" i="16"/>
  <c r="BK274" i="16"/>
  <c r="BK263" i="16"/>
  <c r="BK257" i="16"/>
  <c r="J246" i="16"/>
  <c r="BK235" i="16"/>
  <c r="J230" i="16"/>
  <c r="BK223" i="16"/>
  <c r="J219" i="16"/>
  <c r="J215" i="16"/>
  <c r="BK198" i="16"/>
  <c r="J188" i="16"/>
  <c r="J181" i="16"/>
  <c r="J174" i="16"/>
  <c r="J168" i="16"/>
  <c r="J160" i="16"/>
  <c r="BK146" i="16"/>
  <c r="J196" i="17"/>
  <c r="J188" i="17"/>
  <c r="J166" i="17"/>
  <c r="J158" i="17"/>
  <c r="J152" i="17"/>
  <c r="J146" i="17"/>
  <c r="J141" i="17"/>
  <c r="BK182" i="17"/>
  <c r="BK178" i="17"/>
  <c r="J176" i="17"/>
  <c r="BK168" i="17"/>
  <c r="BK142" i="17"/>
  <c r="J190" i="17"/>
  <c r="J180" i="17"/>
  <c r="BK172" i="17"/>
  <c r="BK156" i="17"/>
  <c r="BK145" i="17"/>
  <c r="J139" i="17"/>
  <c r="BK193" i="17"/>
  <c r="J186" i="17"/>
  <c r="J181" i="17"/>
  <c r="BK166" i="17"/>
  <c r="BK161" i="17"/>
  <c r="J153" i="17"/>
  <c r="BK148" i="17"/>
  <c r="J249" i="18"/>
  <c r="J239" i="18"/>
  <c r="J234" i="18"/>
  <c r="BK230" i="18"/>
  <c r="BK223" i="18"/>
  <c r="J220" i="18"/>
  <c r="BK200" i="18"/>
  <c r="J194" i="18"/>
  <c r="BK187" i="18"/>
  <c r="J178" i="18"/>
  <c r="J169" i="18"/>
  <c r="J162" i="18"/>
  <c r="J154" i="18"/>
  <c r="BK146" i="18"/>
  <c r="J142" i="18"/>
  <c r="J254" i="18"/>
  <c r="BK246" i="18"/>
  <c r="BK235" i="18"/>
  <c r="J228" i="18"/>
  <c r="J215" i="18"/>
  <c r="J211" i="18"/>
  <c r="BK201" i="18"/>
  <c r="BK194" i="18"/>
  <c r="BK185" i="18"/>
  <c r="J182" i="18"/>
  <c r="BK179" i="18"/>
  <c r="BK168" i="18"/>
  <c r="BK237" i="18"/>
  <c r="J221" i="18"/>
  <c r="J216" i="18"/>
  <c r="BK209" i="18"/>
  <c r="J195" i="18"/>
  <c r="BK188" i="18"/>
  <c r="J177" i="18"/>
  <c r="J172" i="18"/>
  <c r="J165" i="18"/>
  <c r="BK154" i="18"/>
  <c r="J149" i="18"/>
  <c r="BK144" i="18"/>
  <c r="J251" i="18"/>
  <c r="BK245" i="18"/>
  <c r="J233" i="18"/>
  <c r="J226" i="18"/>
  <c r="BK215" i="18"/>
  <c r="J202" i="18"/>
  <c r="BK199" i="18"/>
  <c r="J183" i="18"/>
  <c r="BK174" i="18"/>
  <c r="J160" i="18"/>
  <c r="J156" i="18"/>
  <c r="J144" i="18"/>
  <c r="J140" i="18"/>
  <c r="J130" i="19"/>
  <c r="J129" i="20"/>
  <c r="F40" i="20"/>
  <c r="BC120" i="1"/>
  <c r="BK328" i="21"/>
  <c r="J323" i="21"/>
  <c r="J315" i="21"/>
  <c r="J308" i="21"/>
  <c r="J295" i="21"/>
  <c r="J288" i="21"/>
  <c r="J282" i="21"/>
  <c r="BK273" i="21"/>
  <c r="BK269" i="21"/>
  <c r="J258" i="21"/>
  <c r="J247" i="21"/>
  <c r="J232" i="21"/>
  <c r="BK228" i="21"/>
  <c r="BK217" i="21"/>
  <c r="J212" i="21"/>
  <c r="J204" i="21"/>
  <c r="J195" i="21"/>
  <c r="J190" i="21"/>
  <c r="J181" i="21"/>
  <c r="J169" i="21"/>
  <c r="BK164" i="21"/>
  <c r="BK157" i="21"/>
  <c r="BK152" i="21"/>
  <c r="J333" i="21"/>
  <c r="BK314" i="21"/>
  <c r="BK299" i="21"/>
  <c r="BK291" i="21"/>
  <c r="J286" i="21"/>
  <c r="J272" i="21"/>
  <c r="J266" i="21"/>
  <c r="BK259" i="21"/>
  <c r="BK253" i="21"/>
  <c r="BK247" i="21"/>
  <c r="BK240" i="21"/>
  <c r="J235" i="21"/>
  <c r="BK229" i="21"/>
  <c r="J225" i="21"/>
  <c r="BK218" i="21"/>
  <c r="BK206" i="21"/>
  <c r="J202" i="21"/>
  <c r="BK193" i="21"/>
  <c r="J183" i="21"/>
  <c r="J176" i="21"/>
  <c r="J171" i="21"/>
  <c r="BK166" i="21"/>
  <c r="J160" i="21"/>
  <c r="J157" i="21"/>
  <c r="J149" i="21"/>
  <c r="BK339" i="21"/>
  <c r="J336" i="21"/>
  <c r="BK325" i="21"/>
  <c r="J320" i="21"/>
  <c r="BK312" i="21"/>
  <c r="BK305" i="21"/>
  <c r="J290" i="21"/>
  <c r="BK280" i="21"/>
  <c r="BK266" i="21"/>
  <c r="J256" i="21"/>
  <c r="BK246" i="21"/>
  <c r="J239" i="21"/>
  <c r="J234" i="21"/>
  <c r="BK224" i="21"/>
  <c r="J213" i="21"/>
  <c r="BK209" i="21"/>
  <c r="J194" i="21"/>
  <c r="BK181" i="21"/>
  <c r="BK176" i="21"/>
  <c r="BK172" i="21"/>
  <c r="BK167" i="21"/>
  <c r="BK162" i="21"/>
  <c r="J153" i="21"/>
  <c r="BK329" i="21"/>
  <c r="J324" i="21"/>
  <c r="BK315" i="21"/>
  <c r="J299" i="21"/>
  <c r="J283" i="21"/>
  <c r="J277" i="21"/>
  <c r="BK268" i="21"/>
  <c r="BK257" i="21"/>
  <c r="J252" i="21"/>
  <c r="J237" i="21"/>
  <c r="BK226" i="21"/>
  <c r="BK208" i="21"/>
  <c r="J201" i="21"/>
  <c r="J189" i="21"/>
  <c r="BK332" i="22"/>
  <c r="J325" i="22"/>
  <c r="BK309" i="22"/>
  <c r="J305" i="22"/>
  <c r="BK293" i="22"/>
  <c r="BK281" i="22"/>
  <c r="BK273" i="22"/>
  <c r="BK266" i="22"/>
  <c r="J259" i="22"/>
  <c r="BK253" i="22"/>
  <c r="BK245" i="22"/>
  <c r="BK233" i="22"/>
  <c r="J228" i="22"/>
  <c r="J219" i="22"/>
  <c r="BK210" i="22"/>
  <c r="J195" i="22"/>
  <c r="J186" i="22"/>
  <c r="BK181" i="22"/>
  <c r="BK174" i="22"/>
  <c r="J168" i="22"/>
  <c r="J158" i="22"/>
  <c r="BK149" i="22"/>
  <c r="J334" i="22"/>
  <c r="BK320" i="22"/>
  <c r="J310" i="22"/>
  <c r="BK303" i="22"/>
  <c r="BK288" i="22"/>
  <c r="J281" i="22"/>
  <c r="J275" i="22"/>
  <c r="BK270" i="22"/>
  <c r="J256" i="22"/>
  <c r="J236" i="22"/>
  <c r="BK231" i="22"/>
  <c r="BK220" i="22"/>
  <c r="J214" i="22"/>
  <c r="J207" i="22"/>
  <c r="BK201" i="22"/>
  <c r="J189" i="22"/>
  <c r="BK186" i="22"/>
  <c r="J178" i="22"/>
  <c r="BK166" i="22"/>
  <c r="J159" i="22"/>
  <c r="BK152" i="22"/>
  <c r="J330" i="22"/>
  <c r="J318" i="22"/>
  <c r="BK295" i="22"/>
  <c r="J288" i="22"/>
  <c r="BK284" i="22"/>
  <c r="J279" i="22"/>
  <c r="J270" i="22"/>
  <c r="J265" i="22"/>
  <c r="J254" i="22"/>
  <c r="BK249" i="22"/>
  <c r="J242" i="22"/>
  <c r="J235" i="22"/>
  <c r="BK225" i="22"/>
  <c r="J221" i="22"/>
  <c r="J212" i="22"/>
  <c r="J201" i="22"/>
  <c r="J196" i="22"/>
  <c r="BK178" i="22"/>
  <c r="J173" i="22"/>
  <c r="BK165" i="22"/>
  <c r="J160" i="22"/>
  <c r="BK155" i="22"/>
  <c r="BK322" i="22"/>
  <c r="BK316" i="22"/>
  <c r="BK311" i="22"/>
  <c r="J307" i="22"/>
  <c r="J292" i="22"/>
  <c r="BK279" i="22"/>
  <c r="J268" i="22"/>
  <c r="BK259" i="22"/>
  <c r="J249" i="22"/>
  <c r="J241" i="22"/>
  <c r="J230" i="22"/>
  <c r="BK222" i="22"/>
  <c r="BK212" i="22"/>
  <c r="J205" i="22"/>
  <c r="BK202" i="22"/>
  <c r="J192" i="22"/>
  <c r="J179" i="22"/>
  <c r="J170" i="22"/>
  <c r="J166" i="22"/>
  <c r="BK159" i="22"/>
  <c r="J150" i="22"/>
  <c r="J304" i="23"/>
  <c r="J296" i="23"/>
  <c r="BK290" i="23"/>
  <c r="J278" i="23"/>
  <c r="BK270" i="23"/>
  <c r="BK264" i="23"/>
  <c r="J261" i="23"/>
  <c r="BK253" i="23"/>
  <c r="BK238" i="23"/>
  <c r="BK233" i="23"/>
  <c r="BK229" i="23"/>
  <c r="BK222" i="23"/>
  <c r="J217" i="23"/>
  <c r="J209" i="23"/>
  <c r="J199" i="23"/>
  <c r="BK193" i="23"/>
  <c r="BK181" i="23"/>
  <c r="J176" i="23"/>
  <c r="J173" i="23"/>
  <c r="J168" i="23"/>
  <c r="BK152" i="23"/>
  <c r="J294" i="23"/>
  <c r="BK282" i="23"/>
  <c r="BK261" i="23"/>
  <c r="BK255" i="23"/>
  <c r="J246" i="23"/>
  <c r="J234" i="23"/>
  <c r="J224" i="23"/>
  <c r="BK217" i="23"/>
  <c r="BK207" i="23"/>
  <c r="BK201" i="23"/>
  <c r="BK198" i="23"/>
  <c r="J187" i="23"/>
  <c r="BK176" i="23"/>
  <c r="J169" i="23"/>
  <c r="BK164" i="23"/>
  <c r="BK157" i="23"/>
  <c r="J152" i="23"/>
  <c r="BK306" i="23"/>
  <c r="J290" i="23"/>
  <c r="BK279" i="23"/>
  <c r="J272" i="23"/>
  <c r="BK268" i="23"/>
  <c r="J264" i="23"/>
  <c r="BK258" i="23"/>
  <c r="J247" i="23"/>
  <c r="BK243" i="23"/>
  <c r="BK239" i="23"/>
  <c r="BK227" i="23"/>
  <c r="J214" i="23"/>
  <c r="BK206" i="23"/>
  <c r="BK191" i="23"/>
  <c r="J184" i="23"/>
  <c r="J179" i="23"/>
  <c r="J162" i="23"/>
  <c r="BK149" i="23"/>
  <c r="BK296" i="23"/>
  <c r="BK280" i="23"/>
  <c r="J269" i="23"/>
  <c r="J254" i="23"/>
  <c r="J248" i="23"/>
  <c r="J239" i="23"/>
  <c r="BK226" i="23"/>
  <c r="J204" i="23"/>
  <c r="BK195" i="23"/>
  <c r="BK173" i="23"/>
  <c r="BK167" i="23"/>
  <c r="BK162" i="23"/>
  <c r="BK159" i="23"/>
  <c r="BK275" i="24"/>
  <c r="BK267" i="24"/>
  <c r="BK263" i="24"/>
  <c r="BK259" i="24"/>
  <c r="J254" i="24"/>
  <c r="J247" i="24"/>
  <c r="J238" i="24"/>
  <c r="BK227" i="24"/>
  <c r="J220" i="24"/>
  <c r="J214" i="24"/>
  <c r="J208" i="24"/>
  <c r="BK199" i="24"/>
  <c r="BK194" i="24"/>
  <c r="J186" i="24"/>
  <c r="BK183" i="24"/>
  <c r="BK171" i="24"/>
  <c r="J163" i="24"/>
  <c r="BK152" i="24"/>
  <c r="J295" i="24"/>
  <c r="BK282" i="24"/>
  <c r="BK270" i="24"/>
  <c r="BK249" i="24"/>
  <c r="BK242" i="24"/>
  <c r="J230" i="24"/>
  <c r="J226" i="24"/>
  <c r="J213" i="24"/>
  <c r="J206" i="24"/>
  <c r="BK200" i="24"/>
  <c r="J188" i="24"/>
  <c r="J174" i="24"/>
  <c r="J169" i="24"/>
  <c r="J160" i="24"/>
  <c r="J152" i="24"/>
  <c r="J287" i="24"/>
  <c r="BK273" i="24"/>
  <c r="BK261" i="24"/>
  <c r="BK246" i="24"/>
  <c r="J244" i="24"/>
  <c r="BK233" i="24"/>
  <c r="J219" i="24"/>
  <c r="J205" i="24"/>
  <c r="J196" i="24"/>
  <c r="J183" i="24"/>
  <c r="BK178" i="24"/>
  <c r="BK169" i="24"/>
  <c r="J159" i="24"/>
  <c r="J154" i="24"/>
  <c r="BK296" i="24"/>
  <c r="J288" i="24"/>
  <c r="BK285" i="24"/>
  <c r="J275" i="24"/>
  <c r="BK266" i="24"/>
  <c r="BK258" i="24"/>
  <c r="J252" i="24"/>
  <c r="J241" i="24"/>
  <c r="J235" i="24"/>
  <c r="BK218" i="24"/>
  <c r="BK209" i="24"/>
  <c r="J199" i="24"/>
  <c r="J190" i="24"/>
  <c r="BK180" i="24"/>
  <c r="BK168" i="24"/>
  <c r="BK159" i="24"/>
  <c r="J157" i="24"/>
  <c r="J311" i="25"/>
  <c r="BK304" i="25"/>
  <c r="J294" i="25"/>
  <c r="BK280" i="25"/>
  <c r="BK275" i="25"/>
  <c r="BK268" i="25"/>
  <c r="BK250" i="25"/>
  <c r="J233" i="25"/>
  <c r="BK223" i="25"/>
  <c r="BK216" i="25"/>
  <c r="J208" i="25"/>
  <c r="BK201" i="25"/>
  <c r="J198" i="25"/>
  <c r="BK185" i="25"/>
  <c r="J182" i="25"/>
  <c r="J173" i="25"/>
  <c r="BK168" i="25"/>
  <c r="J154" i="25"/>
  <c r="BK147" i="25"/>
  <c r="J307" i="25"/>
  <c r="J300" i="25"/>
  <c r="BK290" i="25"/>
  <c r="J281" i="25"/>
  <c r="BK271" i="25"/>
  <c r="J266" i="25"/>
  <c r="J257" i="25"/>
  <c r="J246" i="25"/>
  <c r="J238" i="25"/>
  <c r="J227" i="25"/>
  <c r="J220" i="25"/>
  <c r="J210" i="25"/>
  <c r="J201" i="25"/>
  <c r="J191" i="25"/>
  <c r="J188" i="25"/>
  <c r="BK181" i="25"/>
  <c r="J165" i="25"/>
  <c r="J161" i="25"/>
  <c r="BK155" i="25"/>
  <c r="J148" i="25"/>
  <c r="BK294" i="25"/>
  <c r="J277" i="25"/>
  <c r="BK270" i="25"/>
  <c r="J264" i="25"/>
  <c r="BK259" i="25"/>
  <c r="BK251" i="25"/>
  <c r="BK244" i="25"/>
  <c r="J236" i="25"/>
  <c r="BK226" i="25"/>
  <c r="BK221" i="25"/>
  <c r="J215" i="25"/>
  <c r="J203" i="25"/>
  <c r="BK178" i="25"/>
  <c r="J170" i="25"/>
  <c r="BK165" i="25"/>
  <c r="J156" i="25"/>
  <c r="J308" i="25"/>
  <c r="BK295" i="25"/>
  <c r="BK289" i="25"/>
  <c r="J283" i="25"/>
  <c r="J275" i="25"/>
  <c r="J268" i="25"/>
  <c r="BK264" i="25"/>
  <c r="BK253" i="25"/>
  <c r="BK245" i="25"/>
  <c r="J240" i="25"/>
  <c r="BK235" i="25"/>
  <c r="J226" i="25"/>
  <c r="BK217" i="25"/>
  <c r="BK207" i="25"/>
  <c r="BK195" i="25"/>
  <c r="BK179" i="25"/>
  <c r="BK169" i="25"/>
  <c r="J155" i="25"/>
  <c r="J151" i="25"/>
  <c r="BK617" i="2"/>
  <c r="BK616" i="2"/>
  <c r="J612" i="2"/>
  <c r="BK607" i="2"/>
  <c r="BK603" i="2"/>
  <c r="J597" i="2"/>
  <c r="J587" i="2"/>
  <c r="J577" i="2"/>
  <c r="J560" i="2"/>
  <c r="BK551" i="2"/>
  <c r="J547" i="2"/>
  <c r="BK542" i="2"/>
  <c r="J535" i="2"/>
  <c r="J527" i="2"/>
  <c r="BK523" i="2"/>
  <c r="BK516" i="2"/>
  <c r="J511" i="2"/>
  <c r="BK499" i="2"/>
  <c r="BK496" i="2"/>
  <c r="BK492" i="2"/>
  <c r="J489" i="2"/>
  <c r="J486" i="2"/>
  <c r="BK472" i="2"/>
  <c r="BK465" i="2"/>
  <c r="J459" i="2"/>
  <c r="J454" i="2"/>
  <c r="J450" i="2"/>
  <c r="J442" i="2"/>
  <c r="J437" i="2"/>
  <c r="BK424" i="2"/>
  <c r="BK415" i="2"/>
  <c r="BK408" i="2"/>
  <c r="BK400" i="2"/>
  <c r="J395" i="2"/>
  <c r="J384" i="2"/>
  <c r="J375" i="2"/>
  <c r="J368" i="2"/>
  <c r="BK355" i="2"/>
  <c r="J350" i="2"/>
  <c r="BK345" i="2"/>
  <c r="J334" i="2"/>
  <c r="BK320" i="2"/>
  <c r="J312" i="2"/>
  <c r="J302" i="2"/>
  <c r="BK294" i="2"/>
  <c r="J286" i="2"/>
  <c r="BK276" i="2"/>
  <c r="BK270" i="2"/>
  <c r="BK260" i="2"/>
  <c r="J249" i="2"/>
  <c r="BK242" i="2"/>
  <c r="BK238" i="2"/>
  <c r="J227" i="2"/>
  <c r="BK218" i="2"/>
  <c r="BK207" i="2"/>
  <c r="J198" i="2"/>
  <c r="BK194" i="2"/>
  <c r="BK184" i="2"/>
  <c r="J177" i="2"/>
  <c r="BK170" i="2"/>
  <c r="BK162" i="2"/>
  <c r="BK158" i="2"/>
  <c r="J151" i="2"/>
  <c r="BK148" i="2"/>
  <c r="BK143" i="2"/>
  <c r="BK621" i="2"/>
  <c r="J615" i="2"/>
  <c r="J609" i="2"/>
  <c r="J602" i="2"/>
  <c r="BK598" i="2"/>
  <c r="BK590" i="2"/>
  <c r="BK578" i="2"/>
  <c r="J575" i="2"/>
  <c r="J570" i="2"/>
  <c r="BK561" i="2"/>
  <c r="BK552" i="2"/>
  <c r="J536" i="2"/>
  <c r="BK522" i="2"/>
  <c r="BK517" i="2"/>
  <c r="BK509" i="2"/>
  <c r="J502" i="2"/>
  <c r="J490" i="2"/>
  <c r="J477" i="2"/>
  <c r="BK469" i="2"/>
  <c r="J462" i="2"/>
  <c r="BK458" i="2"/>
  <c r="J448" i="2"/>
  <c r="J440" i="2"/>
  <c r="BK431" i="2"/>
  <c r="BK419" i="2"/>
  <c r="J411" i="2"/>
  <c r="J403" i="2"/>
  <c r="BK397" i="2"/>
  <c r="BK386" i="2"/>
  <c r="J376" i="2"/>
  <c r="BK370" i="2"/>
  <c r="BK363" i="2"/>
  <c r="J355" i="2"/>
  <c r="J344" i="2"/>
  <c r="J339" i="2"/>
  <c r="BK329" i="2"/>
  <c r="BK319" i="2"/>
  <c r="J314" i="2"/>
  <c r="BK309" i="2"/>
  <c r="BK297" i="2"/>
  <c r="BK290" i="2"/>
  <c r="BK280" i="2"/>
  <c r="BK274" i="2"/>
  <c r="BK264" i="2"/>
  <c r="J255" i="2"/>
  <c r="J247" i="2"/>
  <c r="BK232" i="2"/>
  <c r="BK219" i="2"/>
  <c r="J214" i="2"/>
  <c r="J208" i="2"/>
  <c r="J202" i="2"/>
  <c r="J194" i="2"/>
  <c r="J187" i="2"/>
  <c r="BK180" i="2"/>
  <c r="J176" i="2"/>
  <c r="J170" i="2"/>
  <c r="BK166" i="2"/>
  <c r="J156" i="2"/>
  <c r="J148" i="2"/>
  <c r="J623" i="2"/>
  <c r="J620" i="2"/>
  <c r="BK618" i="2"/>
  <c r="BK612" i="2"/>
  <c r="J611" i="2"/>
  <c r="BK610" i="2"/>
  <c r="J607" i="2"/>
  <c r="BK605" i="2"/>
  <c r="BK601" i="2"/>
  <c r="J596" i="2"/>
  <c r="J591" i="2"/>
  <c r="BK584" i="2"/>
  <c r="BK575" i="2"/>
  <c r="J571" i="2"/>
  <c r="BK565" i="2"/>
  <c r="J561" i="2"/>
  <c r="J553" i="2"/>
  <c r="BK546" i="2"/>
  <c r="J542" i="2"/>
  <c r="BK537" i="2"/>
  <c r="J531" i="2"/>
  <c r="J526" i="2"/>
  <c r="BK520" i="2"/>
  <c r="J513" i="2"/>
  <c r="BK506" i="2"/>
  <c r="BK501" i="2"/>
  <c r="J493" i="2"/>
  <c r="J480" i="2"/>
  <c r="J474" i="2"/>
  <c r="J463" i="2"/>
  <c r="BK449" i="2"/>
  <c r="BK443" i="2"/>
  <c r="BK434" i="2"/>
  <c r="J431" i="2"/>
  <c r="J421" i="2"/>
  <c r="J414" i="2"/>
  <c r="J406" i="2"/>
  <c r="J394" i="2"/>
  <c r="J385" i="2"/>
  <c r="J381" i="2"/>
  <c r="BK375" i="2"/>
  <c r="J369" i="2"/>
  <c r="J363" i="2"/>
  <c r="BK353" i="2"/>
  <c r="J335" i="2"/>
  <c r="J330" i="2"/>
  <c r="BK321" i="2"/>
  <c r="J313" i="2"/>
  <c r="BK308" i="2"/>
  <c r="BK301" i="2"/>
  <c r="BK296" i="2"/>
  <c r="BK286" i="2"/>
  <c r="J278" i="2"/>
  <c r="BK267" i="2"/>
  <c r="J262" i="2"/>
  <c r="BK255" i="2"/>
  <c r="BK249" i="2"/>
  <c r="J240" i="2"/>
  <c r="J230" i="2"/>
  <c r="BK223" i="2"/>
  <c r="J216" i="2"/>
  <c r="J209" i="2"/>
  <c r="BK200" i="2"/>
  <c r="J188" i="2"/>
  <c r="BK176" i="2"/>
  <c r="J167" i="2"/>
  <c r="J155" i="2"/>
  <c r="BK145" i="2"/>
  <c r="J628" i="2"/>
  <c r="J625" i="2"/>
  <c r="J622" i="2"/>
  <c r="J618" i="2"/>
  <c r="BK608" i="2"/>
  <c r="BK597" i="2"/>
  <c r="J581" i="2"/>
  <c r="BK573" i="2"/>
  <c r="J566" i="2"/>
  <c r="BK559" i="2"/>
  <c r="J555" i="2"/>
  <c r="BK550" i="2"/>
  <c r="BK530" i="2"/>
  <c r="BK526" i="2"/>
  <c r="BK519" i="2"/>
  <c r="J509" i="2"/>
  <c r="BK505" i="2"/>
  <c r="BK487" i="2"/>
  <c r="J483" i="2"/>
  <c r="J478" i="2"/>
  <c r="BK471" i="2"/>
  <c r="BK463" i="2"/>
  <c r="BK453" i="2"/>
  <c r="BK444" i="2"/>
  <c r="BK437" i="2"/>
  <c r="BK429" i="2"/>
  <c r="J422" i="2"/>
  <c r="BK417" i="2"/>
  <c r="J410" i="2"/>
  <c r="J400" i="2"/>
  <c r="J392" i="2"/>
  <c r="BK385" i="2"/>
  <c r="J379" i="2"/>
  <c r="BK374" i="2"/>
  <c r="J359" i="2"/>
  <c r="J352" i="2"/>
  <c r="J345" i="2"/>
  <c r="BK339" i="2"/>
  <c r="BK330" i="2"/>
  <c r="BK326" i="2"/>
  <c r="J318" i="2"/>
  <c r="BK306" i="2"/>
  <c r="J296" i="2"/>
  <c r="BK292" i="2"/>
  <c r="BK282" i="2"/>
  <c r="J273" i="2"/>
  <c r="BK269" i="2"/>
  <c r="J260" i="2"/>
  <c r="J256" i="2"/>
  <c r="BK243" i="2"/>
  <c r="BK231" i="2"/>
  <c r="J222" i="2"/>
  <c r="BK210" i="2"/>
  <c r="BK202" i="2"/>
  <c r="J193" i="2"/>
  <c r="J184" i="2"/>
  <c r="BK175" i="2"/>
  <c r="J168" i="2"/>
  <c r="BK152" i="2"/>
  <c r="J143" i="2"/>
  <c r="AS112" i="1"/>
  <c r="BK200" i="3"/>
  <c r="J197" i="3"/>
  <c r="BK192" i="3"/>
  <c r="J187" i="3"/>
  <c r="J179" i="3"/>
  <c r="BK174" i="3"/>
  <c r="BK163" i="3"/>
  <c r="J155" i="3"/>
  <c r="BK146" i="3"/>
  <c r="J200" i="3"/>
  <c r="BK197" i="3"/>
  <c r="J189" i="3"/>
  <c r="J178" i="3"/>
  <c r="J173" i="3"/>
  <c r="J169" i="3"/>
  <c r="BK161" i="3"/>
  <c r="J154" i="3"/>
  <c r="J150" i="3"/>
  <c r="J144" i="3"/>
  <c r="BK140" i="3"/>
  <c r="J191" i="3"/>
  <c r="BK186" i="3"/>
  <c r="J180" i="3"/>
  <c r="BK173" i="3"/>
  <c r="BK168" i="3"/>
  <c r="BK164" i="3"/>
  <c r="BK162" i="3"/>
  <c r="BK152" i="3"/>
  <c r="BK145" i="3"/>
  <c r="BK141" i="3"/>
  <c r="BK137" i="3"/>
  <c r="J178" i="4"/>
  <c r="J168" i="4"/>
  <c r="BK160" i="4"/>
  <c r="BK147" i="4"/>
  <c r="J139" i="4"/>
  <c r="J188" i="4"/>
  <c r="BK178" i="4"/>
  <c r="BK170" i="4"/>
  <c r="J162" i="4"/>
  <c r="J157" i="4"/>
  <c r="J149" i="4"/>
  <c r="BK139" i="4"/>
  <c r="BK190" i="4"/>
  <c r="J185" i="4"/>
  <c r="BK180" i="4"/>
  <c r="BK173" i="4"/>
  <c r="BK167" i="4"/>
  <c r="J161" i="4"/>
  <c r="BK155" i="4"/>
  <c r="BK151" i="4"/>
  <c r="J141" i="4"/>
  <c r="J193" i="4"/>
  <c r="BK189" i="4"/>
  <c r="BK164" i="4"/>
  <c r="J147" i="4"/>
  <c r="BK141" i="4"/>
  <c r="J406" i="5"/>
  <c r="J400" i="5"/>
  <c r="J391" i="5"/>
  <c r="J388" i="5"/>
  <c r="J377" i="5"/>
  <c r="J365" i="5"/>
  <c r="BK359" i="5"/>
  <c r="BK347" i="5"/>
  <c r="J331" i="5"/>
  <c r="J323" i="5"/>
  <c r="J317" i="5"/>
  <c r="BK309" i="5"/>
  <c r="J301" i="5"/>
  <c r="J292" i="5"/>
  <c r="J286" i="5"/>
  <c r="J275" i="5"/>
  <c r="J332" i="5"/>
  <c r="BK327" i="5"/>
  <c r="BK320" i="5"/>
  <c r="BK307" i="5"/>
  <c r="J302" i="5"/>
  <c r="BK296" i="5"/>
  <c r="J287" i="5"/>
  <c r="BK284" i="5"/>
  <c r="J274" i="5"/>
  <c r="J267" i="5"/>
  <c r="J262" i="5"/>
  <c r="J256" i="5"/>
  <c r="BK251" i="5"/>
  <c r="J242" i="5"/>
  <c r="BK237" i="5"/>
  <c r="BK231" i="5"/>
  <c r="J225" i="5"/>
  <c r="J219" i="5"/>
  <c r="BK212" i="5"/>
  <c r="J205" i="5"/>
  <c r="J192" i="5"/>
  <c r="BK185" i="5"/>
  <c r="BK170" i="5"/>
  <c r="J164" i="5"/>
  <c r="J153" i="5"/>
  <c r="J148" i="5"/>
  <c r="BK410" i="5"/>
  <c r="J402" i="5"/>
  <c r="BK390" i="5"/>
  <c r="J380" i="5"/>
  <c r="J368" i="5"/>
  <c r="BK358" i="5"/>
  <c r="J342" i="5"/>
  <c r="J337" i="5"/>
  <c r="BK331" i="5"/>
  <c r="BK322" i="5"/>
  <c r="BK313" i="5"/>
  <c r="BK299" i="5"/>
  <c r="J291" i="5"/>
  <c r="BK281" i="5"/>
  <c r="BK275" i="5"/>
  <c r="BK264" i="5"/>
  <c r="BK254" i="5"/>
  <c r="BK246" i="5"/>
  <c r="J235" i="5"/>
  <c r="BK218" i="5"/>
  <c r="J213" i="5"/>
  <c r="J209" i="5"/>
  <c r="BK201" i="5"/>
  <c r="BK194" i="5"/>
  <c r="J183" i="5"/>
  <c r="J175" i="5"/>
  <c r="BK169" i="5"/>
  <c r="BK157" i="5"/>
  <c r="BK154" i="5"/>
  <c r="J146" i="5"/>
  <c r="BK414" i="5"/>
  <c r="J394" i="5"/>
  <c r="BK387" i="5"/>
  <c r="BK380" i="5"/>
  <c r="BK373" i="5"/>
  <c r="J366" i="5"/>
  <c r="BK357" i="5"/>
  <c r="J354" i="5"/>
  <c r="BK343" i="5"/>
  <c r="BK336" i="5"/>
  <c r="BK329" i="5"/>
  <c r="BK323" i="5"/>
  <c r="BK316" i="5"/>
  <c r="BK312" i="5"/>
  <c r="J307" i="5"/>
  <c r="BK301" i="5"/>
  <c r="J296" i="5"/>
  <c r="J282" i="5"/>
  <c r="BK274" i="5"/>
  <c r="J269" i="5"/>
  <c r="J258" i="5"/>
  <c r="J250" i="5"/>
  <c r="J238" i="5"/>
  <c r="J229" i="5"/>
  <c r="J207" i="5"/>
  <c r="J200" i="5"/>
  <c r="BK186" i="5"/>
  <c r="J178" i="5"/>
  <c r="J172" i="5"/>
  <c r="BK166" i="5"/>
  <c r="BK160" i="5"/>
  <c r="BK153" i="5"/>
  <c r="J147" i="5"/>
  <c r="J141" i="5"/>
  <c r="BK212" i="6"/>
  <c r="BK201" i="6"/>
  <c r="BK192" i="6"/>
  <c r="BK186" i="6"/>
  <c r="J179" i="6"/>
  <c r="J172" i="6"/>
  <c r="J161" i="6"/>
  <c r="BK146" i="6"/>
  <c r="J141" i="6"/>
  <c r="J213" i="6"/>
  <c r="J204" i="6"/>
  <c r="J193" i="6"/>
  <c r="J183" i="6"/>
  <c r="J175" i="6"/>
  <c r="J163" i="6"/>
  <c r="BK159" i="6"/>
  <c r="J147" i="6"/>
  <c r="BK141" i="6"/>
  <c r="BK207" i="6"/>
  <c r="BK197" i="6"/>
  <c r="BK189" i="6"/>
  <c r="BK183" i="6"/>
  <c r="J174" i="6"/>
  <c r="J168" i="6"/>
  <c r="J156" i="6"/>
  <c r="J149" i="6"/>
  <c r="J140" i="6"/>
  <c r="BK208" i="6"/>
  <c r="J198" i="6"/>
  <c r="J192" i="6"/>
  <c r="BK178" i="6"/>
  <c r="J171" i="6"/>
  <c r="BK163" i="6"/>
  <c r="J152" i="6"/>
  <c r="J196" i="7"/>
  <c r="J188" i="7"/>
  <c r="BK180" i="7"/>
  <c r="BK173" i="7"/>
  <c r="BK164" i="7"/>
  <c r="J139" i="7"/>
  <c r="J192" i="7"/>
  <c r="J180" i="7"/>
  <c r="BK166" i="7"/>
  <c r="J160" i="7"/>
  <c r="J156" i="7"/>
  <c r="J151" i="7"/>
  <c r="J146" i="7"/>
  <c r="J141" i="7"/>
  <c r="BK189" i="7"/>
  <c r="J182" i="7"/>
  <c r="J178" i="7"/>
  <c r="J161" i="7"/>
  <c r="BK157" i="7"/>
  <c r="BK152" i="7"/>
  <c r="J148" i="7"/>
  <c r="J143" i="7"/>
  <c r="BK139" i="7"/>
  <c r="BK185" i="7"/>
  <c r="BK172" i="7"/>
  <c r="J166" i="7"/>
  <c r="BK204" i="8"/>
  <c r="BK197" i="8"/>
  <c r="J180" i="8"/>
  <c r="J172" i="8"/>
  <c r="J147" i="8"/>
  <c r="J140" i="8"/>
  <c r="J197" i="8"/>
  <c r="J187" i="8"/>
  <c r="BK180" i="8"/>
  <c r="J171" i="8"/>
  <c r="BK168" i="8"/>
  <c r="J159" i="8"/>
  <c r="BK154" i="8"/>
  <c r="BK149" i="8"/>
  <c r="BK145" i="8"/>
  <c r="BK202" i="8"/>
  <c r="BK188" i="8"/>
  <c r="BK176" i="8"/>
  <c r="BK167" i="8"/>
  <c r="BK162" i="8"/>
  <c r="J158" i="8"/>
  <c r="J154" i="8"/>
  <c r="J149" i="8"/>
  <c r="BK140" i="8"/>
  <c r="J198" i="8"/>
  <c r="BK193" i="8"/>
  <c r="J188" i="8"/>
  <c r="J179" i="8"/>
  <c r="BK165" i="8"/>
  <c r="J162" i="8"/>
  <c r="J209" i="9"/>
  <c r="J203" i="9"/>
  <c r="BK194" i="9"/>
  <c r="J189" i="9"/>
  <c r="BK179" i="9"/>
  <c r="J172" i="9"/>
  <c r="J162" i="9"/>
  <c r="J151" i="9"/>
  <c r="BK209" i="9"/>
  <c r="BK198" i="9"/>
  <c r="BK189" i="9"/>
  <c r="J177" i="9"/>
  <c r="J168" i="9"/>
  <c r="BK165" i="9"/>
  <c r="BK151" i="9"/>
  <c r="J146" i="9"/>
  <c r="BK204" i="9"/>
  <c r="BK191" i="9"/>
  <c r="BK174" i="9"/>
  <c r="BK169" i="9"/>
  <c r="BK162" i="9"/>
  <c r="BK155" i="9"/>
  <c r="J148" i="9"/>
  <c r="BK140" i="9"/>
  <c r="J205" i="9"/>
  <c r="BK201" i="9"/>
  <c r="BK192" i="9"/>
  <c r="J182" i="9"/>
  <c r="BK177" i="9"/>
  <c r="BK173" i="9"/>
  <c r="J164" i="9"/>
  <c r="BK158" i="9"/>
  <c r="BK153" i="9"/>
  <c r="J143" i="9"/>
  <c r="BK259" i="10"/>
  <c r="J241" i="10"/>
  <c r="BK236" i="10"/>
  <c r="J227" i="10"/>
  <c r="J220" i="10"/>
  <c r="J211" i="10"/>
  <c r="J193" i="10"/>
  <c r="BK189" i="10"/>
  <c r="J182" i="10"/>
  <c r="J167" i="10"/>
  <c r="BK158" i="10"/>
  <c r="J149" i="10"/>
  <c r="BK139" i="10"/>
  <c r="BK261" i="10"/>
  <c r="J252" i="10"/>
  <c r="BK243" i="10"/>
  <c r="J225" i="10"/>
  <c r="BK219" i="10"/>
  <c r="J209" i="10"/>
  <c r="J202" i="10"/>
  <c r="BK194" i="10"/>
  <c r="BK184" i="10"/>
  <c r="BK174" i="10"/>
  <c r="BK171" i="10"/>
  <c r="BK163" i="10"/>
  <c r="J156" i="10"/>
  <c r="J151" i="10"/>
  <c r="J141" i="10"/>
  <c r="J266" i="10"/>
  <c r="J262" i="10"/>
  <c r="BK255" i="10"/>
  <c r="BK248" i="10"/>
  <c r="BK244" i="10"/>
  <c r="J237" i="10"/>
  <c r="BK227" i="10"/>
  <c r="BK215" i="10"/>
  <c r="BK207" i="10"/>
  <c r="BK198" i="10"/>
  <c r="BK191" i="10"/>
  <c r="J186" i="10"/>
  <c r="BK177" i="10"/>
  <c r="BK170" i="10"/>
  <c r="BK165" i="10"/>
  <c r="J159" i="10"/>
  <c r="J148" i="10"/>
  <c r="BK143" i="10"/>
  <c r="J258" i="10"/>
  <c r="BK253" i="10"/>
  <c r="BK241" i="10"/>
  <c r="J231" i="10"/>
  <c r="J226" i="10"/>
  <c r="BK220" i="10"/>
  <c r="J217" i="10"/>
  <c r="BK208" i="10"/>
  <c r="BK204" i="10"/>
  <c r="J201" i="10"/>
  <c r="BK195" i="10"/>
  <c r="J188" i="10"/>
  <c r="J170" i="10"/>
  <c r="BK164" i="10"/>
  <c r="BK156" i="10"/>
  <c r="BK149" i="10"/>
  <c r="J143" i="10"/>
  <c r="BK214" i="11"/>
  <c r="J207" i="11"/>
  <c r="J201" i="11"/>
  <c r="BK198" i="11"/>
  <c r="J186" i="11"/>
  <c r="BK182" i="11"/>
  <c r="BK178" i="11"/>
  <c r="BK174" i="11"/>
  <c r="BK166" i="11"/>
  <c r="BK155" i="11"/>
  <c r="BK149" i="11"/>
  <c r="BK143" i="11"/>
  <c r="BK211" i="11"/>
  <c r="BK204" i="11"/>
  <c r="J197" i="11"/>
  <c r="BK185" i="11"/>
  <c r="BK172" i="11"/>
  <c r="J165" i="11"/>
  <c r="J160" i="11"/>
  <c r="BK153" i="11"/>
  <c r="BK147" i="11"/>
  <c r="J217" i="11"/>
  <c r="BK203" i="11"/>
  <c r="J184" i="11"/>
  <c r="BK175" i="11"/>
  <c r="BK169" i="11"/>
  <c r="BK161" i="11"/>
  <c r="BK145" i="11"/>
  <c r="BK215" i="11"/>
  <c r="J211" i="11"/>
  <c r="BK201" i="11"/>
  <c r="J196" i="11"/>
  <c r="J191" i="11"/>
  <c r="BK180" i="11"/>
  <c r="BK163" i="11"/>
  <c r="J154" i="11"/>
  <c r="J146" i="11"/>
  <c r="J215" i="12"/>
  <c r="BK190" i="12"/>
  <c r="BK179" i="12"/>
  <c r="BK172" i="12"/>
  <c r="J149" i="12"/>
  <c r="J142" i="12"/>
  <c r="BK214" i="12"/>
  <c r="BK209" i="12"/>
  <c r="J201" i="12"/>
  <c r="BK195" i="12"/>
  <c r="J189" i="12"/>
  <c r="J182" i="12"/>
  <c r="BK177" i="12"/>
  <c r="J163" i="12"/>
  <c r="BK156" i="12"/>
  <c r="J146" i="12"/>
  <c r="J138" i="12"/>
  <c r="J214" i="12"/>
  <c r="J200" i="12"/>
  <c r="BK192" i="12"/>
  <c r="BK183" i="12"/>
  <c r="J178" i="12"/>
  <c r="BK171" i="12"/>
  <c r="BK162" i="12"/>
  <c r="J156" i="12"/>
  <c r="J150" i="12"/>
  <c r="BK142" i="12"/>
  <c r="J217" i="12"/>
  <c r="J206" i="12"/>
  <c r="J202" i="12"/>
  <c r="J194" i="12"/>
  <c r="J181" i="12"/>
  <c r="J173" i="12"/>
  <c r="J162" i="12"/>
  <c r="BK158" i="12"/>
  <c r="BK147" i="12"/>
  <c r="BK141" i="12"/>
  <c r="J196" i="13"/>
  <c r="BK181" i="13"/>
  <c r="J169" i="13"/>
  <c r="BK161" i="13"/>
  <c r="BK153" i="13"/>
  <c r="J149" i="13"/>
  <c r="J146" i="13"/>
  <c r="J139" i="13"/>
  <c r="BK198" i="13"/>
  <c r="BK187" i="13"/>
  <c r="J181" i="13"/>
  <c r="J175" i="13"/>
  <c r="J170" i="13"/>
  <c r="J165" i="13"/>
  <c r="BK162" i="13"/>
  <c r="BK156" i="13"/>
  <c r="J151" i="13"/>
  <c r="BK146" i="13"/>
  <c r="J201" i="13"/>
  <c r="BK197" i="13"/>
  <c r="J190" i="13"/>
  <c r="J187" i="13"/>
  <c r="BK182" i="13"/>
  <c r="BK174" i="13"/>
  <c r="J168" i="13"/>
  <c r="J160" i="13"/>
  <c r="J147" i="13"/>
  <c r="J143" i="13"/>
  <c r="J141" i="13"/>
  <c r="BK139" i="13"/>
  <c r="J200" i="13"/>
  <c r="J192" i="13"/>
  <c r="BK184" i="13"/>
  <c r="J182" i="13"/>
  <c r="J178" i="13"/>
  <c r="BK172" i="13"/>
  <c r="BK164" i="13"/>
  <c r="J157" i="13"/>
  <c r="BK149" i="13"/>
  <c r="BK143" i="13"/>
  <c r="BK244" i="14"/>
  <c r="BK240" i="14"/>
  <c r="J237" i="14"/>
  <c r="BK232" i="14"/>
  <c r="J227" i="14"/>
  <c r="J221" i="14"/>
  <c r="J215" i="14"/>
  <c r="J207" i="14"/>
  <c r="BK204" i="14"/>
  <c r="J194" i="14"/>
  <c r="BK189" i="14"/>
  <c r="BK181" i="14"/>
  <c r="J176" i="14"/>
  <c r="BK197" i="14"/>
  <c r="BK194" i="14"/>
  <c r="J186" i="14"/>
  <c r="J172" i="14"/>
  <c r="J162" i="14"/>
  <c r="J156" i="14"/>
  <c r="J147" i="14"/>
  <c r="BK142" i="14"/>
  <c r="J242" i="14"/>
  <c r="J236" i="14"/>
  <c r="BK223" i="14"/>
  <c r="BK213" i="14"/>
  <c r="J202" i="14"/>
  <c r="J197" i="14"/>
  <c r="BK191" i="14"/>
  <c r="BK185" i="14"/>
  <c r="J180" i="14"/>
  <c r="J161" i="14"/>
  <c r="BK158" i="14"/>
  <c r="BK149" i="14"/>
  <c r="J139" i="14"/>
  <c r="BK234" i="14"/>
  <c r="J225" i="14"/>
  <c r="J190" i="14"/>
  <c r="BK184" i="14"/>
  <c r="BK176" i="14"/>
  <c r="BK172" i="14"/>
  <c r="J164" i="14"/>
  <c r="J157" i="14"/>
  <c r="BK150" i="14"/>
  <c r="J313" i="15"/>
  <c r="BK310" i="15"/>
  <c r="J300" i="15"/>
  <c r="BK288" i="15"/>
  <c r="J284" i="15"/>
  <c r="J274" i="15"/>
  <c r="J270" i="15"/>
  <c r="BK261" i="15"/>
  <c r="J245" i="15"/>
  <c r="J226" i="15"/>
  <c r="BK218" i="15"/>
  <c r="J207" i="15"/>
  <c r="J309" i="15"/>
  <c r="J304" i="15"/>
  <c r="J290" i="15"/>
  <c r="J286" i="15"/>
  <c r="BK277" i="15"/>
  <c r="BK264" i="15"/>
  <c r="J256" i="15"/>
  <c r="BK249" i="15"/>
  <c r="J242" i="15"/>
  <c r="J238" i="15"/>
  <c r="J233" i="15"/>
  <c r="J229" i="15"/>
  <c r="BK225" i="15"/>
  <c r="J214" i="15"/>
  <c r="BK207" i="15"/>
  <c r="BK202" i="15"/>
  <c r="J198" i="15"/>
  <c r="J195" i="15"/>
  <c r="BK187" i="15"/>
  <c r="BK176" i="15"/>
  <c r="BK172" i="15"/>
  <c r="BK168" i="15"/>
  <c r="BK162" i="15"/>
  <c r="BK159" i="15"/>
  <c r="J155" i="15"/>
  <c r="J149" i="15"/>
  <c r="J142" i="15"/>
  <c r="BK312" i="15"/>
  <c r="BK307" i="15"/>
  <c r="BK303" i="15"/>
  <c r="BK290" i="15"/>
  <c r="BK284" i="15"/>
  <c r="J277" i="15"/>
  <c r="BK266" i="15"/>
  <c r="J262" i="15"/>
  <c r="BK256" i="15"/>
  <c r="BK252" i="15"/>
  <c r="BK240" i="15"/>
  <c r="J235" i="15"/>
  <c r="J232" i="15"/>
  <c r="BK224" i="15"/>
  <c r="BK217" i="15"/>
  <c r="J208" i="15"/>
  <c r="BK200" i="15"/>
  <c r="J194" i="15"/>
  <c r="J187" i="15"/>
  <c r="J183" i="15"/>
  <c r="BK178" i="15"/>
  <c r="J170" i="15"/>
  <c r="BK167" i="15"/>
  <c r="J162" i="15"/>
  <c r="BK157" i="15"/>
  <c r="BK152" i="15"/>
  <c r="BK148" i="15"/>
  <c r="BK144" i="15"/>
  <c r="BK299" i="15"/>
  <c r="BK295" i="15"/>
  <c r="BK283" i="15"/>
  <c r="BK271" i="15"/>
  <c r="BK262" i="15"/>
  <c r="BK251" i="15"/>
  <c r="BK246" i="15"/>
  <c r="J239" i="15"/>
  <c r="J230" i="15"/>
  <c r="J222" i="15"/>
  <c r="J218" i="15"/>
  <c r="J213" i="15"/>
  <c r="BK205" i="15"/>
  <c r="J202" i="15"/>
  <c r="BK193" i="15"/>
  <c r="BK189" i="15"/>
  <c r="J184" i="15"/>
  <c r="J173" i="15"/>
  <c r="J167" i="15"/>
  <c r="J154" i="15"/>
  <c r="J148" i="15"/>
  <c r="J144" i="15"/>
  <c r="BK140" i="15"/>
  <c r="J291" i="16"/>
  <c r="BK286" i="16"/>
  <c r="BK276" i="16"/>
  <c r="BK272" i="16"/>
  <c r="J260" i="16"/>
  <c r="J249" i="16"/>
  <c r="J245" i="16"/>
  <c r="BK239" i="16"/>
  <c r="J232" i="16"/>
  <c r="J226" i="16"/>
  <c r="BK219" i="16"/>
  <c r="BK215" i="16"/>
  <c r="J208" i="16"/>
  <c r="J202" i="16"/>
  <c r="J198" i="16"/>
  <c r="J194" i="16"/>
  <c r="BK188" i="16"/>
  <c r="J179" i="16"/>
  <c r="BK168" i="16"/>
  <c r="J163" i="16"/>
  <c r="J148" i="16"/>
  <c r="J143" i="16"/>
  <c r="BK298" i="16"/>
  <c r="BK295" i="16"/>
  <c r="BK290" i="16"/>
  <c r="J285" i="16"/>
  <c r="BK277" i="16"/>
  <c r="J270" i="16"/>
  <c r="BK264" i="16"/>
  <c r="J257" i="16"/>
  <c r="J233" i="16"/>
  <c r="J223" i="16"/>
  <c r="BK213" i="16"/>
  <c r="BK202" i="16"/>
  <c r="BK182" i="16"/>
  <c r="J175" i="16"/>
  <c r="J167" i="16"/>
  <c r="J161" i="16"/>
  <c r="J155" i="16"/>
  <c r="BK151" i="16"/>
  <c r="BK140" i="16"/>
  <c r="J292" i="16"/>
  <c r="J281" i="16"/>
  <c r="BK270" i="16"/>
  <c r="BK266" i="16"/>
  <c r="BK254" i="16"/>
  <c r="J248" i="16"/>
  <c r="J243" i="16"/>
  <c r="J237" i="16"/>
  <c r="BK231" i="16"/>
  <c r="BK224" i="16"/>
  <c r="J213" i="16"/>
  <c r="BK207" i="16"/>
  <c r="BK199" i="16"/>
  <c r="BK192" i="16"/>
  <c r="BK179" i="16"/>
  <c r="J176" i="16"/>
  <c r="J170" i="16"/>
  <c r="BK156" i="16"/>
  <c r="BK150" i="16"/>
  <c r="BK144" i="16"/>
  <c r="J280" i="16"/>
  <c r="J266" i="16"/>
  <c r="J258" i="16"/>
  <c r="BK249" i="16"/>
  <c r="BK241" i="16"/>
  <c r="J231" i="16"/>
  <c r="J224" i="16"/>
  <c r="J220" i="16"/>
  <c r="J216" i="16"/>
  <c r="J184" i="16"/>
  <c r="BK180" i="16"/>
  <c r="BK175" i="16"/>
  <c r="BK166" i="16"/>
  <c r="J162" i="16"/>
  <c r="BK155" i="16"/>
  <c r="BK143" i="16"/>
  <c r="BK191" i="17"/>
  <c r="J177" i="17"/>
  <c r="J164" i="17"/>
  <c r="BK160" i="17"/>
  <c r="J155" i="17"/>
  <c r="J147" i="17"/>
  <c r="BK143" i="17"/>
  <c r="BK186" i="17"/>
  <c r="BK179" i="17"/>
  <c r="BK173" i="17"/>
  <c r="BK170" i="17"/>
  <c r="BK159" i="17"/>
  <c r="BK139" i="17"/>
  <c r="J189" i="17"/>
  <c r="BK176" i="17"/>
  <c r="J163" i="17"/>
  <c r="BK155" i="17"/>
  <c r="J143" i="17"/>
  <c r="J138" i="17"/>
  <c r="BK190" i="17"/>
  <c r="BK183" i="17"/>
  <c r="J174" i="17"/>
  <c r="J165" i="17"/>
  <c r="BK158" i="17"/>
  <c r="BK152" i="17"/>
  <c r="BK255" i="18"/>
  <c r="BK252" i="18"/>
  <c r="BK250" i="18"/>
  <c r="J243" i="18"/>
  <c r="J236" i="18"/>
  <c r="BK226" i="18"/>
  <c r="BK221" i="18"/>
  <c r="J210" i="18"/>
  <c r="BK198" i="18"/>
  <c r="J185" i="18"/>
  <c r="BK170" i="18"/>
  <c r="J163" i="18"/>
  <c r="J155" i="18"/>
  <c r="J151" i="18"/>
  <c r="BK259" i="18"/>
  <c r="J248" i="18"/>
  <c r="BK243" i="18"/>
  <c r="J230" i="18"/>
  <c r="BK220" i="18"/>
  <c r="BK216" i="18"/>
  <c r="BK212" i="18"/>
  <c r="BK206" i="18"/>
  <c r="BK195" i="18"/>
  <c r="J189" i="18"/>
  <c r="BK183" i="18"/>
  <c r="J180" i="18"/>
  <c r="BK171" i="18"/>
  <c r="J159" i="18"/>
  <c r="BK148" i="18"/>
  <c r="BK140" i="18"/>
  <c r="J259" i="18"/>
  <c r="BK254" i="18"/>
  <c r="J242" i="18"/>
  <c r="BK234" i="18"/>
  <c r="BK219" i="18"/>
  <c r="J212" i="18"/>
  <c r="BK203" i="18"/>
  <c r="J198" i="18"/>
  <c r="BK192" i="18"/>
  <c r="J179" i="18"/>
  <c r="J175" i="18"/>
  <c r="BK169" i="18"/>
  <c r="BK156" i="18"/>
  <c r="J150" i="18"/>
  <c r="BK145" i="18"/>
  <c r="J141" i="18"/>
  <c r="BK249" i="18"/>
  <c r="BK242" i="18"/>
  <c r="J237" i="18"/>
  <c r="BK228" i="18"/>
  <c r="J222" i="18"/>
  <c r="J203" i="18"/>
  <c r="J191" i="18"/>
  <c r="BK175" i="18"/>
  <c r="J167" i="18"/>
  <c r="J158" i="18"/>
  <c r="BK151" i="18"/>
  <c r="BK141" i="18"/>
  <c r="J138" i="18"/>
  <c r="J129" i="19"/>
  <c r="BK129" i="20"/>
  <c r="F41" i="20"/>
  <c r="BD120" i="1"/>
  <c r="J335" i="21"/>
  <c r="BK324" i="21"/>
  <c r="J319" i="21"/>
  <c r="BK310" i="21"/>
  <c r="J301" i="21"/>
  <c r="BK293" i="21"/>
  <c r="BK286" i="21"/>
  <c r="J280" i="21"/>
  <c r="BK276" i="21"/>
  <c r="BK270" i="21"/>
  <c r="J259" i="21"/>
  <c r="BK251" i="21"/>
  <c r="BK243" i="21"/>
  <c r="J229" i="21"/>
  <c r="J218" i="21"/>
  <c r="J206" i="21"/>
  <c r="BK199" i="21"/>
  <c r="J193" i="21"/>
  <c r="J185" i="21"/>
  <c r="J172" i="21"/>
  <c r="BK168" i="21"/>
  <c r="BK161" i="21"/>
  <c r="J156" i="21"/>
  <c r="BK149" i="21"/>
  <c r="BK318" i="21"/>
  <c r="BK313" i="21"/>
  <c r="J298" i="21"/>
  <c r="BK290" i="21"/>
  <c r="BK283" i="21"/>
  <c r="J271" i="21"/>
  <c r="BK265" i="21"/>
  <c r="J257" i="21"/>
  <c r="BK252" i="21"/>
  <c r="J245" i="21"/>
  <c r="BK232" i="21"/>
  <c r="J228" i="21"/>
  <c r="BK220" i="21"/>
  <c r="J208" i="21"/>
  <c r="J200" i="21"/>
  <c r="BK191" i="21"/>
  <c r="BK180" i="21"/>
  <c r="J175" i="21"/>
  <c r="BK170" i="21"/>
  <c r="BK163" i="21"/>
  <c r="BK159" i="21"/>
  <c r="BK155" i="21"/>
  <c r="J152" i="21"/>
  <c r="J147" i="21"/>
  <c r="J337" i="21"/>
  <c r="BK332" i="21"/>
  <c r="BK323" i="21"/>
  <c r="BK319" i="21"/>
  <c r="J311" i="21"/>
  <c r="BK306" i="21"/>
  <c r="J296" i="21"/>
  <c r="J285" i="21"/>
  <c r="J274" i="21"/>
  <c r="J262" i="21"/>
  <c r="J253" i="21"/>
  <c r="J240" i="21"/>
  <c r="BK237" i="21"/>
  <c r="BK233" i="21"/>
  <c r="J223" i="21"/>
  <c r="BK216" i="21"/>
  <c r="BK211" i="21"/>
  <c r="BK195" i="21"/>
  <c r="J184" i="21"/>
  <c r="J178" i="21"/>
  <c r="BK173" i="21"/>
  <c r="BK169" i="21"/>
  <c r="BK165" i="21"/>
  <c r="J158" i="21"/>
  <c r="J151" i="21"/>
  <c r="BK333" i="21"/>
  <c r="J325" i="21"/>
  <c r="BK316" i="21"/>
  <c r="J305" i="21"/>
  <c r="BK295" i="21"/>
  <c r="BK282" i="21"/>
  <c r="J276" i="21"/>
  <c r="J264" i="21"/>
  <c r="BK258" i="21"/>
  <c r="J254" i="21"/>
  <c r="BK245" i="21"/>
  <c r="J231" i="21"/>
  <c r="J216" i="21"/>
  <c r="J207" i="21"/>
  <c r="J203" i="21"/>
  <c r="J197" i="21"/>
  <c r="BK184" i="21"/>
  <c r="J329" i="22"/>
  <c r="BK314" i="22"/>
  <c r="BK307" i="22"/>
  <c r="J301" i="22"/>
  <c r="J284" i="22"/>
  <c r="J272" i="22"/>
  <c r="J263" i="22"/>
  <c r="BK257" i="22"/>
  <c r="J246" i="22"/>
  <c r="BK239" i="22"/>
  <c r="J231" i="22"/>
  <c r="J226" i="22"/>
  <c r="BK215" i="22"/>
  <c r="J197" i="22"/>
  <c r="BK187" i="22"/>
  <c r="BK182" i="22"/>
  <c r="BK177" i="22"/>
  <c r="BK172" i="22"/>
  <c r="J163" i="22"/>
  <c r="J155" i="22"/>
  <c r="BK334" i="22"/>
  <c r="J321" i="22"/>
  <c r="J314" i="22"/>
  <c r="BK305" i="22"/>
  <c r="BK292" i="22"/>
  <c r="J286" i="22"/>
  <c r="BK276" i="22"/>
  <c r="J271" i="22"/>
  <c r="BK263" i="22"/>
  <c r="BK255" i="22"/>
  <c r="BK232" i="22"/>
  <c r="J216" i="22"/>
  <c r="J211" i="22"/>
  <c r="BK206" i="22"/>
  <c r="J203" i="22"/>
  <c r="BK194" i="22"/>
  <c r="J187" i="22"/>
  <c r="J182" i="22"/>
  <c r="BK167" i="22"/>
  <c r="BK156" i="22"/>
  <c r="BK150" i="22"/>
  <c r="BK325" i="22"/>
  <c r="J316" i="22"/>
  <c r="BK301" i="22"/>
  <c r="BK290" i="22"/>
  <c r="BK286" i="22"/>
  <c r="BK280" i="22"/>
  <c r="BK271" i="22"/>
  <c r="J266" i="22"/>
  <c r="BK260" i="22"/>
  <c r="J253" i="22"/>
  <c r="J247" i="22"/>
  <c r="BK237" i="22"/>
  <c r="J233" i="22"/>
  <c r="BK224" i="22"/>
  <c r="BK214" i="22"/>
  <c r="BK207" i="22"/>
  <c r="BK195" i="22"/>
  <c r="BK176" i="22"/>
  <c r="BK170" i="22"/>
  <c r="BK162" i="22"/>
  <c r="BK157" i="22"/>
  <c r="J153" i="22"/>
  <c r="BK327" i="22"/>
  <c r="J312" i="22"/>
  <c r="BK308" i="22"/>
  <c r="BK298" i="22"/>
  <c r="BK287" i="22"/>
  <c r="BK272" i="22"/>
  <c r="J255" i="22"/>
  <c r="BK247" i="22"/>
  <c r="J239" i="22"/>
  <c r="J227" i="22"/>
  <c r="BK221" i="22"/>
  <c r="BK209" i="22"/>
  <c r="BK203" i="22"/>
  <c r="BK193" i="22"/>
  <c r="J181" i="22"/>
  <c r="BK175" i="22"/>
  <c r="BK168" i="22"/>
  <c r="BK153" i="22"/>
  <c r="BK310" i="23"/>
  <c r="J301" i="23"/>
  <c r="BK292" i="23"/>
  <c r="BK289" i="23"/>
  <c r="BK273" i="23"/>
  <c r="J266" i="23"/>
  <c r="J257" i="23"/>
  <c r="J252" i="23"/>
  <c r="BK244" i="23"/>
  <c r="BK235" i="23"/>
  <c r="J227" i="23"/>
  <c r="BK224" i="23"/>
  <c r="BK220" i="23"/>
  <c r="J212" i="23"/>
  <c r="J203" i="23"/>
  <c r="J197" i="23"/>
  <c r="J191" i="23"/>
  <c r="BK185" i="23"/>
  <c r="J178" i="23"/>
  <c r="J172" i="23"/>
  <c r="BK166" i="23"/>
  <c r="J158" i="23"/>
  <c r="J150" i="23"/>
  <c r="BK287" i="23"/>
  <c r="J276" i="23"/>
  <c r="J260" i="23"/>
  <c r="BK247" i="23"/>
  <c r="J240" i="23"/>
  <c r="BK230" i="23"/>
  <c r="BK218" i="23"/>
  <c r="BK210" i="23"/>
  <c r="J206" i="23"/>
  <c r="J200" i="23"/>
  <c r="J189" i="23"/>
  <c r="BK179" i="23"/>
  <c r="BK174" i="23"/>
  <c r="BK168" i="23"/>
  <c r="J160" i="23"/>
  <c r="BK153" i="23"/>
  <c r="BK307" i="23"/>
  <c r="BK291" i="23"/>
  <c r="J285" i="23"/>
  <c r="J274" i="23"/>
  <c r="J270" i="23"/>
  <c r="J265" i="23"/>
  <c r="BK260" i="23"/>
  <c r="J256" i="23"/>
  <c r="J245" i="23"/>
  <c r="BK241" i="23"/>
  <c r="BK237" i="23"/>
  <c r="J221" i="23"/>
  <c r="J213" i="23"/>
  <c r="J208" i="23"/>
  <c r="BK197" i="23"/>
  <c r="BK186" i="23"/>
  <c r="J180" i="23"/>
  <c r="BK169" i="23"/>
  <c r="BK160" i="23"/>
  <c r="BK154" i="23"/>
  <c r="J299" i="23"/>
  <c r="J292" i="23"/>
  <c r="BK276" i="23"/>
  <c r="J258" i="23"/>
  <c r="BK245" i="23"/>
  <c r="BK234" i="23"/>
  <c r="J222" i="23"/>
  <c r="BK203" i="23"/>
  <c r="J193" i="23"/>
  <c r="BK187" i="23"/>
  <c r="J171" i="23"/>
  <c r="J164" i="23"/>
  <c r="J157" i="23"/>
  <c r="BK271" i="24"/>
  <c r="J264" i="24"/>
  <c r="BK260" i="24"/>
  <c r="J253" i="24"/>
  <c r="J248" i="24"/>
  <c r="J239" i="24"/>
  <c r="J231" i="24"/>
  <c r="BK223" i="24"/>
  <c r="J218" i="24"/>
  <c r="BK212" i="24"/>
  <c r="BK201" i="24"/>
  <c r="J195" i="24"/>
  <c r="J191" i="24"/>
  <c r="J184" i="24"/>
  <c r="J177" i="24"/>
  <c r="J167" i="24"/>
  <c r="J164" i="24"/>
  <c r="BK151" i="24"/>
  <c r="J147" i="24"/>
  <c r="BK284" i="24"/>
  <c r="J271" i="24"/>
  <c r="J255" i="24"/>
  <c r="BK247" i="24"/>
  <c r="J234" i="24"/>
  <c r="J227" i="24"/>
  <c r="BK221" i="24"/>
  <c r="BK211" i="24"/>
  <c r="BK197" i="24"/>
  <c r="BK179" i="24"/>
  <c r="J172" i="24"/>
  <c r="BK164" i="24"/>
  <c r="J155" i="24"/>
  <c r="J148" i="24"/>
  <c r="J280" i="24"/>
  <c r="J269" i="24"/>
  <c r="J258" i="24"/>
  <c r="J245" i="24"/>
  <c r="BK238" i="24"/>
  <c r="BK224" i="24"/>
  <c r="J215" i="24"/>
  <c r="J202" i="24"/>
  <c r="BK190" i="24"/>
  <c r="J182" i="24"/>
  <c r="J175" i="24"/>
  <c r="BK167" i="24"/>
  <c r="BK157" i="24"/>
  <c r="J153" i="24"/>
  <c r="J299" i="24"/>
  <c r="J293" i="24"/>
  <c r="J283" i="24"/>
  <c r="BK269" i="24"/>
  <c r="J263" i="24"/>
  <c r="J257" i="24"/>
  <c r="BK251" i="24"/>
  <c r="BK237" i="24"/>
  <c r="BK234" i="24"/>
  <c r="J217" i="24"/>
  <c r="BK206" i="24"/>
  <c r="BK196" i="24"/>
  <c r="BK184" i="24"/>
  <c r="J170" i="24"/>
  <c r="BK162" i="24"/>
  <c r="BK156" i="24"/>
  <c r="J149" i="24"/>
  <c r="BK307" i="25"/>
  <c r="J296" i="25"/>
  <c r="BK282" i="25"/>
  <c r="J273" i="25"/>
  <c r="BK262" i="25"/>
  <c r="J253" i="25"/>
  <c r="BK239" i="25"/>
  <c r="BK232" i="25"/>
  <c r="J221" i="25"/>
  <c r="BK215" i="25"/>
  <c r="J207" i="25"/>
  <c r="J202" i="25"/>
  <c r="J195" i="25"/>
  <c r="J183" i="25"/>
  <c r="BK177" i="25"/>
  <c r="J171" i="25"/>
  <c r="BK157" i="25"/>
  <c r="BK309" i="25"/>
  <c r="BK305" i="25"/>
  <c r="J299" i="25"/>
  <c r="J286" i="25"/>
  <c r="J280" i="25"/>
  <c r="BK269" i="25"/>
  <c r="BK261" i="25"/>
  <c r="J255" i="25"/>
  <c r="BK248" i="25"/>
  <c r="J241" i="25"/>
  <c r="BK229" i="25"/>
  <c r="BK219" i="25"/>
  <c r="BK208" i="25"/>
  <c r="BK199" i="25"/>
  <c r="J190" i="25"/>
  <c r="BK184" i="25"/>
  <c r="BK174" i="25"/>
  <c r="BK164" i="25"/>
  <c r="BK160" i="25"/>
  <c r="BK156" i="25"/>
  <c r="J149" i="25"/>
  <c r="BK296" i="25"/>
  <c r="J282" i="25"/>
  <c r="BK272" i="25"/>
  <c r="J265" i="25"/>
  <c r="J261" i="25"/>
  <c r="BK255" i="25"/>
  <c r="BK249" i="25"/>
  <c r="BK240" i="25"/>
  <c r="J229" i="25"/>
  <c r="J223" i="25"/>
  <c r="BK214" i="25"/>
  <c r="J204" i="25"/>
  <c r="BK190" i="25"/>
  <c r="J179" i="25"/>
  <c r="BK173" i="25"/>
  <c r="J168" i="25"/>
  <c r="BK159" i="25"/>
  <c r="J147" i="25"/>
  <c r="BK300" i="25"/>
  <c r="J293" i="25"/>
  <c r="BK286" i="25"/>
  <c r="BK281" i="25"/>
  <c r="BK273" i="25"/>
  <c r="J259" i="25"/>
  <c r="J248" i="25"/>
  <c r="J244" i="25"/>
  <c r="BK238" i="25"/>
  <c r="J234" i="25"/>
  <c r="J218" i="25"/>
  <c r="BK209" i="25"/>
  <c r="BK202" i="25"/>
  <c r="BK191" i="25"/>
  <c r="BK175" i="25"/>
  <c r="BK170" i="25"/>
  <c r="J164" i="25"/>
  <c r="BK153" i="25"/>
  <c r="BK148" i="25"/>
  <c r="BK456" i="2"/>
  <c r="J441" i="2"/>
  <c r="BK428" i="2"/>
  <c r="BK422" i="2"/>
  <c r="J412" i="2"/>
  <c r="J404" i="2"/>
  <c r="BK399" i="2"/>
  <c r="J393" i="2"/>
  <c r="BK380" i="2"/>
  <c r="BK356" i="2"/>
  <c r="J353" i="2"/>
  <c r="J346" i="2"/>
  <c r="BK338" i="2"/>
  <c r="BK328" i="2"/>
  <c r="BK316" i="2"/>
  <c r="J303" i="2"/>
  <c r="J298" i="2"/>
  <c r="J292" i="2"/>
  <c r="J282" i="2"/>
  <c r="J277" i="2"/>
  <c r="BK273" i="2"/>
  <c r="BK262" i="2"/>
  <c r="BK251" i="2"/>
  <c r="BK246" i="2"/>
  <c r="BK235" i="2"/>
  <c r="J229" i="2"/>
  <c r="BK220" i="2"/>
  <c r="J212" i="2"/>
  <c r="BK205" i="2"/>
  <c r="BK196" i="2"/>
  <c r="BK187" i="2"/>
  <c r="J178" i="2"/>
  <c r="BK172" i="2"/>
  <c r="J161" i="2"/>
  <c r="BK155" i="2"/>
  <c r="J149" i="2"/>
  <c r="J145" i="2"/>
  <c r="BK139" i="2"/>
  <c r="J613" i="2"/>
  <c r="J608" i="2"/>
  <c r="BK600" i="2"/>
  <c r="J594" i="2"/>
  <c r="J583" i="2"/>
  <c r="BK574" i="2"/>
  <c r="J568" i="2"/>
  <c r="BK558" i="2"/>
  <c r="BK548" i="2"/>
  <c r="J541" i="2"/>
  <c r="BK529" i="2"/>
  <c r="BK511" i="2"/>
  <c r="J506" i="2"/>
  <c r="J499" i="2"/>
  <c r="BK481" i="2"/>
  <c r="BK473" i="2"/>
  <c r="J467" i="2"/>
  <c r="BK459" i="2"/>
  <c r="BK452" i="2"/>
  <c r="J443" i="2"/>
  <c r="BK432" i="2"/>
  <c r="BK426" i="2"/>
  <c r="J417" i="2"/>
  <c r="BK405" i="2"/>
  <c r="J391" i="2"/>
  <c r="J383" i="2"/>
  <c r="BK373" i="2"/>
  <c r="J367" i="2"/>
  <c r="BK364" i="2"/>
  <c r="BK357" i="2"/>
  <c r="BK343" i="2"/>
  <c r="BK336" i="2"/>
  <c r="J322" i="2"/>
  <c r="BK317" i="2"/>
  <c r="J311" i="2"/>
  <c r="J293" i="2"/>
  <c r="BK285" i="2"/>
  <c r="J279" i="2"/>
  <c r="J269" i="2"/>
  <c r="J263" i="2"/>
  <c r="BK259" i="2"/>
  <c r="J243" i="2"/>
  <c r="BK227" i="2"/>
  <c r="J223" i="2"/>
  <c r="BK216" i="2"/>
  <c r="BK211" i="2"/>
  <c r="BK204" i="2"/>
  <c r="J199" i="2"/>
  <c r="J191" i="2"/>
  <c r="J186" i="2"/>
  <c r="BK178" i="2"/>
  <c r="BK168" i="2"/>
  <c r="BK164" i="2"/>
  <c r="J160" i="2"/>
  <c r="BK154" i="2"/>
  <c r="BK149" i="2"/>
  <c r="AS121" i="1"/>
  <c r="BK595" i="2"/>
  <c r="J590" i="2"/>
  <c r="BK582" i="2"/>
  <c r="J579" i="2"/>
  <c r="J573" i="2"/>
  <c r="BK570" i="2"/>
  <c r="J563" i="2"/>
  <c r="J548" i="2"/>
  <c r="BK544" i="2"/>
  <c r="BK535" i="2"/>
  <c r="BK528" i="2"/>
  <c r="BK524" i="2"/>
  <c r="J517" i="2"/>
  <c r="BK510" i="2"/>
  <c r="J505" i="2"/>
  <c r="J500" i="2"/>
  <c r="J491" i="2"/>
  <c r="BK477" i="2"/>
  <c r="J469" i="2"/>
  <c r="BK461" i="2"/>
  <c r="BK450" i="2"/>
  <c r="BK445" i="2"/>
  <c r="J436" i="2"/>
  <c r="BK430" i="2"/>
  <c r="BK425" i="2"/>
  <c r="J416" i="2"/>
  <c r="J408" i="2"/>
  <c r="J401" i="2"/>
  <c r="J388" i="2"/>
  <c r="BK383" i="2"/>
  <c r="BK377" i="2"/>
  <c r="J374" i="2"/>
  <c r="BK367" i="2"/>
  <c r="J362" i="2"/>
  <c r="BK351" i="2"/>
  <c r="BK346" i="2"/>
  <c r="J326" i="2"/>
  <c r="BK323" i="2"/>
  <c r="J317" i="2"/>
  <c r="BK310" i="2"/>
  <c r="J305" i="2"/>
  <c r="BK298" i="2"/>
  <c r="BK288" i="2"/>
  <c r="J283" i="2"/>
  <c r="J268" i="2"/>
  <c r="BK263" i="2"/>
  <c r="J252" i="2"/>
  <c r="BK244" i="2"/>
  <c r="J235" i="2"/>
  <c r="J228" i="2"/>
  <c r="BK217" i="2"/>
  <c r="BK212" i="2"/>
  <c r="BK201" i="2"/>
  <c r="BK192" i="2"/>
  <c r="BK185" i="2"/>
  <c r="J171" i="2"/>
  <c r="J159" i="2"/>
  <c r="BK150" i="2"/>
  <c r="BK628" i="2"/>
  <c r="BK625" i="2"/>
  <c r="BK623" i="2"/>
  <c r="J617" i="2"/>
  <c r="J606" i="2"/>
  <c r="BK596" i="2"/>
  <c r="J586" i="2"/>
  <c r="J580" i="2"/>
  <c r="J572" i="2"/>
  <c r="BK564" i="2"/>
  <c r="BK557" i="2"/>
  <c r="J552" i="2"/>
  <c r="BK539" i="2"/>
  <c r="J528" i="2"/>
  <c r="J516" i="2"/>
  <c r="BK508" i="2"/>
  <c r="J492" i="2"/>
  <c r="J487" i="2"/>
  <c r="BK480" i="2"/>
  <c r="J476" i="2"/>
  <c r="J470" i="2"/>
  <c r="J458" i="2"/>
  <c r="J449" i="2"/>
  <c r="BK440" i="2"/>
  <c r="J435" i="2"/>
  <c r="J423" i="2"/>
  <c r="J415" i="2"/>
  <c r="BK406" i="2"/>
  <c r="BK401" i="2"/>
  <c r="BK393" i="2"/>
  <c r="J389" i="2"/>
  <c r="BK382" i="2"/>
  <c r="BK369" i="2"/>
  <c r="BK361" i="2"/>
  <c r="J356" i="2"/>
  <c r="J349" i="2"/>
  <c r="J343" i="2"/>
  <c r="J337" i="2"/>
  <c r="BK333" i="2"/>
  <c r="BK327" i="2"/>
  <c r="J316" i="2"/>
  <c r="BK305" i="2"/>
  <c r="J295" i="2"/>
  <c r="BK283" i="2"/>
  <c r="J274" i="2"/>
  <c r="BK261" i="2"/>
  <c r="J257" i="2"/>
  <c r="BK250" i="2"/>
  <c r="J246" i="2"/>
  <c r="J238" i="2"/>
  <c r="BK224" i="2"/>
  <c r="J211" i="2"/>
  <c r="J206" i="2"/>
  <c r="BK199" i="2"/>
  <c r="J189" i="2"/>
  <c r="J181" i="2"/>
  <c r="BK173" i="2"/>
  <c r="BK165" i="2"/>
  <c r="BK146" i="2"/>
  <c r="J141" i="2"/>
  <c r="AS97" i="1"/>
  <c r="BK194" i="3"/>
  <c r="J188" i="3"/>
  <c r="J183" i="3"/>
  <c r="J175" i="3"/>
  <c r="J168" i="3"/>
  <c r="J161" i="3"/>
  <c r="BK148" i="3"/>
  <c r="BK199" i="3"/>
  <c r="BK196" i="3"/>
  <c r="J192" i="3"/>
  <c r="BK182" i="3"/>
  <c r="BK175" i="3"/>
  <c r="BK170" i="3"/>
  <c r="J165" i="3"/>
  <c r="BK158" i="3"/>
  <c r="J153" i="3"/>
  <c r="J149" i="3"/>
  <c r="BK143" i="3"/>
  <c r="J137" i="3"/>
  <c r="BK190" i="3"/>
  <c r="BK183" i="3"/>
  <c r="BK177" i="3"/>
  <c r="J170" i="3"/>
  <c r="BK165" i="3"/>
  <c r="BK153" i="3"/>
  <c r="J148" i="3"/>
  <c r="J143" i="3"/>
  <c r="J140" i="3"/>
  <c r="BK196" i="4"/>
  <c r="BK177" i="4"/>
  <c r="BK166" i="4"/>
  <c r="J151" i="4"/>
  <c r="J145" i="4"/>
  <c r="BK192" i="4"/>
  <c r="J180" i="4"/>
  <c r="J174" i="4"/>
  <c r="J165" i="4"/>
  <c r="BK159" i="4"/>
  <c r="J155" i="4"/>
  <c r="BK145" i="4"/>
  <c r="BK193" i="4"/>
  <c r="J186" i="4"/>
  <c r="J182" i="4"/>
  <c r="J176" i="4"/>
  <c r="J170" i="4"/>
  <c r="BK162" i="4"/>
  <c r="BK152" i="4"/>
  <c r="J143" i="4"/>
  <c r="J196" i="4"/>
  <c r="J191" i="4"/>
  <c r="BK176" i="4"/>
  <c r="J159" i="4"/>
  <c r="BK149" i="4"/>
  <c r="J419" i="5"/>
  <c r="J409" i="5"/>
  <c r="J403" i="5"/>
  <c r="J396" i="5"/>
  <c r="J389" i="5"/>
  <c r="J385" i="5"/>
  <c r="BK368" i="5"/>
  <c r="J362" i="5"/>
  <c r="BK352" i="5"/>
  <c r="J344" i="5"/>
  <c r="J327" i="5"/>
  <c r="J320" i="5"/>
  <c r="J311" i="5"/>
  <c r="BK303" i="5"/>
  <c r="J290" i="5"/>
  <c r="BK263" i="5"/>
  <c r="BK259" i="5"/>
  <c r="BK256" i="5"/>
  <c r="BK253" i="5"/>
  <c r="BK249" i="5"/>
  <c r="J245" i="5"/>
  <c r="BK241" i="5"/>
  <c r="J239" i="5"/>
  <c r="J236" i="5"/>
  <c r="BK233" i="5"/>
  <c r="J228" i="5"/>
  <c r="BK226" i="5"/>
  <c r="BK224" i="5"/>
  <c r="J220" i="5"/>
  <c r="J218" i="5"/>
  <c r="J215" i="5"/>
  <c r="BK209" i="5"/>
  <c r="BK205" i="5"/>
  <c r="BK203" i="5"/>
  <c r="J197" i="5"/>
  <c r="BK193" i="5"/>
  <c r="BK189" i="5"/>
  <c r="BK184" i="5"/>
  <c r="BK179" i="5"/>
  <c r="BK175" i="5"/>
  <c r="BK172" i="5"/>
  <c r="BK168" i="5"/>
  <c r="BK165" i="5"/>
  <c r="J162" i="5"/>
  <c r="J157" i="5"/>
  <c r="BK151" i="5"/>
  <c r="BK147" i="5"/>
  <c r="J145" i="5"/>
  <c r="BK142" i="5"/>
  <c r="J421" i="5"/>
  <c r="BK419" i="5"/>
  <c r="BK417" i="5"/>
  <c r="J415" i="5"/>
  <c r="BK413" i="5"/>
  <c r="J410" i="5"/>
  <c r="J407" i="5"/>
  <c r="BK404" i="5"/>
  <c r="BK402" i="5"/>
  <c r="J397" i="5"/>
  <c r="BK394" i="5"/>
  <c r="J392" i="5"/>
  <c r="BK388" i="5"/>
  <c r="J386" i="5"/>
  <c r="J384" i="5"/>
  <c r="J375" i="5"/>
  <c r="J373" i="5"/>
  <c r="BK369" i="5"/>
  <c r="BK365" i="5"/>
  <c r="BK363" i="5"/>
  <c r="J360" i="5"/>
  <c r="BK355" i="5"/>
  <c r="J352" i="5"/>
  <c r="J349" i="5"/>
  <c r="J347" i="5"/>
  <c r="J343" i="5"/>
  <c r="BK338" i="5"/>
  <c r="J336" i="5"/>
  <c r="BK334" i="5"/>
  <c r="J329" i="5"/>
  <c r="BK321" i="5"/>
  <c r="BK308" i="5"/>
  <c r="BK300" i="5"/>
  <c r="J289" i="5"/>
  <c r="BK282" i="5"/>
  <c r="J276" i="5"/>
  <c r="BK270" i="5"/>
  <c r="J265" i="5"/>
  <c r="BK260" i="5"/>
  <c r="J252" i="5"/>
  <c r="J244" i="5"/>
  <c r="BK239" i="5"/>
  <c r="J234" i="5"/>
  <c r="J227" i="5"/>
  <c r="J223" i="5"/>
  <c r="BK216" i="5"/>
  <c r="BK210" i="5"/>
  <c r="BK202" i="5"/>
  <c r="J189" i="5"/>
  <c r="BK178" i="5"/>
  <c r="J167" i="5"/>
  <c r="J156" i="5"/>
  <c r="J143" i="5"/>
  <c r="J140" i="5"/>
  <c r="J427" i="5"/>
  <c r="BK424" i="5"/>
  <c r="J423" i="5"/>
  <c r="J420" i="5"/>
  <c r="J416" i="5"/>
  <c r="BK407" i="5"/>
  <c r="J395" i="5"/>
  <c r="BK381" i="5"/>
  <c r="BK370" i="5"/>
  <c r="J363" i="5"/>
  <c r="J353" i="5"/>
  <c r="BK340" i="5"/>
  <c r="BK333" i="5"/>
  <c r="J324" i="5"/>
  <c r="BK317" i="5"/>
  <c r="BK304" i="5"/>
  <c r="J298" i="5"/>
  <c r="J294" i="5"/>
  <c r="J285" i="5"/>
  <c r="J279" i="5"/>
  <c r="J270" i="5"/>
  <c r="J260" i="5"/>
  <c r="J251" i="5"/>
  <c r="BK244" i="5"/>
  <c r="BK229" i="5"/>
  <c r="BK220" i="5"/>
  <c r="J212" i="5"/>
  <c r="BK207" i="5"/>
  <c r="BK198" i="5"/>
  <c r="J193" i="5"/>
  <c r="J186" i="5"/>
  <c r="J179" i="5"/>
  <c r="J171" i="5"/>
  <c r="BK158" i="5"/>
  <c r="J151" i="5"/>
  <c r="BK140" i="5"/>
  <c r="BK411" i="5"/>
  <c r="BK391" i="5"/>
  <c r="J381" i="5"/>
  <c r="J371" i="5"/>
  <c r="BK362" i="5"/>
  <c r="J355" i="5"/>
  <c r="J346" i="5"/>
  <c r="J340" i="5"/>
  <c r="BK332" i="5"/>
  <c r="J322" i="5"/>
  <c r="J314" i="5"/>
  <c r="BK310" i="5"/>
  <c r="BK302" i="5"/>
  <c r="J297" i="5"/>
  <c r="J283" i="5"/>
  <c r="BK277" i="5"/>
  <c r="J272" i="5"/>
  <c r="J266" i="5"/>
  <c r="BK255" i="5"/>
  <c r="BK248" i="5"/>
  <c r="BK236" i="5"/>
  <c r="BK223" i="5"/>
  <c r="BK208" i="5"/>
  <c r="J202" i="5"/>
  <c r="J191" i="5"/>
  <c r="BK181" i="5"/>
  <c r="BK164" i="5"/>
  <c r="J159" i="5"/>
  <c r="J152" i="5"/>
  <c r="J142" i="5"/>
  <c r="J215" i="6"/>
  <c r="BK198" i="6"/>
  <c r="J191" i="6"/>
  <c r="J182" i="6"/>
  <c r="BK175" i="6"/>
  <c r="BK168" i="6"/>
  <c r="J160" i="6"/>
  <c r="BK145" i="6"/>
  <c r="J139" i="6"/>
  <c r="BK210" i="6"/>
  <c r="J207" i="6"/>
  <c r="J197" i="6"/>
  <c r="BK184" i="6"/>
  <c r="J176" i="6"/>
  <c r="BK167" i="6"/>
  <c r="BK158" i="6"/>
  <c r="BK154" i="6"/>
  <c r="BK149" i="6"/>
  <c r="J142" i="6"/>
  <c r="J212" i="6"/>
  <c r="J205" i="6"/>
  <c r="BK195" i="6"/>
  <c r="BK187" i="6"/>
  <c r="BK179" i="6"/>
  <c r="BK170" i="6"/>
  <c r="BK164" i="6"/>
  <c r="BK147" i="6"/>
  <c r="J143" i="6"/>
  <c r="J209" i="6"/>
  <c r="BK199" i="6"/>
  <c r="J195" i="6"/>
  <c r="J180" i="6"/>
  <c r="J170" i="6"/>
  <c r="J158" i="6"/>
  <c r="J151" i="6"/>
  <c r="BK192" i="7"/>
  <c r="BK181" i="7"/>
  <c r="J176" i="7"/>
  <c r="J172" i="7"/>
  <c r="J168" i="7"/>
  <c r="J140" i="7"/>
  <c r="J193" i="7"/>
  <c r="BK182" i="7"/>
  <c r="BK162" i="7"/>
  <c r="BK159" i="7"/>
  <c r="J155" i="7"/>
  <c r="BK149" i="7"/>
  <c r="J145" i="7"/>
  <c r="J138" i="7"/>
  <c r="BK188" i="7"/>
  <c r="J179" i="7"/>
  <c r="BK167" i="7"/>
  <c r="BK158" i="7"/>
  <c r="J153" i="7"/>
  <c r="J147" i="7"/>
  <c r="J144" i="7"/>
  <c r="BK140" i="7"/>
  <c r="J186" i="7"/>
  <c r="J174" i="7"/>
  <c r="J167" i="7"/>
  <c r="J202" i="8"/>
  <c r="J181" i="8"/>
  <c r="J176" i="8"/>
  <c r="BK170" i="8"/>
  <c r="BK146" i="8"/>
  <c r="J201" i="8"/>
  <c r="BK191" i="8"/>
  <c r="J185" i="8"/>
  <c r="J173" i="8"/>
  <c r="J160" i="8"/>
  <c r="J153" i="8"/>
  <c r="BK148" i="8"/>
  <c r="J144" i="8"/>
  <c r="BK138" i="8"/>
  <c r="J189" i="8"/>
  <c r="BK183" i="8"/>
  <c r="BK172" i="8"/>
  <c r="J165" i="8"/>
  <c r="J161" i="8"/>
  <c r="J155" i="8"/>
  <c r="J151" i="8"/>
  <c r="J145" i="8"/>
  <c r="BK143" i="8"/>
  <c r="J204" i="8"/>
  <c r="J194" i="8"/>
  <c r="BK189" i="8"/>
  <c r="J183" i="8"/>
  <c r="BK175" i="8"/>
  <c r="J164" i="8"/>
  <c r="J139" i="8"/>
  <c r="BK205" i="9"/>
  <c r="J198" i="9"/>
  <c r="BK190" i="9"/>
  <c r="BK182" i="9"/>
  <c r="J173" i="9"/>
  <c r="J158" i="9"/>
  <c r="BK147" i="9"/>
  <c r="BK141" i="9"/>
  <c r="J202" i="9"/>
  <c r="BK193" i="9"/>
  <c r="J185" i="9"/>
  <c r="J176" i="9"/>
  <c r="J166" i="9"/>
  <c r="J152" i="9"/>
  <c r="BK148" i="9"/>
  <c r="BK138" i="9"/>
  <c r="BK195" i="9"/>
  <c r="J180" i="9"/>
  <c r="BK168" i="9"/>
  <c r="BK161" i="9"/>
  <c r="J153" i="9"/>
  <c r="BK146" i="9"/>
  <c r="BK139" i="9"/>
  <c r="J204" i="9"/>
  <c r="BK199" i="9"/>
  <c r="BK186" i="9"/>
  <c r="BK180" i="9"/>
  <c r="J174" i="9"/>
  <c r="J165" i="9"/>
  <c r="J161" i="9"/>
  <c r="J149" i="9"/>
  <c r="BK142" i="9"/>
  <c r="J245" i="10"/>
  <c r="J240" i="10"/>
  <c r="J235" i="10"/>
  <c r="BK225" i="10"/>
  <c r="J221" i="10"/>
  <c r="J215" i="10"/>
  <c r="BK197" i="10"/>
  <c r="BK190" i="10"/>
  <c r="J183" i="10"/>
  <c r="J169" i="10"/>
  <c r="BK162" i="10"/>
  <c r="J155" i="10"/>
  <c r="J147" i="10"/>
  <c r="BK266" i="10"/>
  <c r="BK262" i="10"/>
  <c r="J250" i="10"/>
  <c r="J246" i="10"/>
  <c r="BK222" i="10"/>
  <c r="BK213" i="10"/>
  <c r="J203" i="10"/>
  <c r="J199" i="10"/>
  <c r="BK185" i="10"/>
  <c r="BK176" i="10"/>
  <c r="J168" i="10"/>
  <c r="J161" i="10"/>
  <c r="BK154" i="10"/>
  <c r="BK148" i="10"/>
  <c r="BK268" i="10"/>
  <c r="BK263" i="10"/>
  <c r="J256" i="10"/>
  <c r="BK252" i="10"/>
  <c r="J247" i="10"/>
  <c r="BK240" i="10"/>
  <c r="BK231" i="10"/>
  <c r="BK226" i="10"/>
  <c r="BK210" i="10"/>
  <c r="J204" i="10"/>
  <c r="J195" i="10"/>
  <c r="BK188" i="10"/>
  <c r="BK183" i="10"/>
  <c r="J178" i="10"/>
  <c r="J171" i="10"/>
  <c r="BK153" i="10"/>
  <c r="BK146" i="10"/>
  <c r="BK140" i="10"/>
  <c r="J257" i="10"/>
  <c r="BK250" i="10"/>
  <c r="J238" i="10"/>
  <c r="BK229" i="10"/>
  <c r="BK223" i="10"/>
  <c r="BK218" i="10"/>
  <c r="J210" i="10"/>
  <c r="BK202" i="10"/>
  <c r="J198" i="10"/>
  <c r="BK192" i="10"/>
  <c r="BK178" i="10"/>
  <c r="BK166" i="10"/>
  <c r="BK161" i="10"/>
  <c r="J154" i="10"/>
  <c r="J144" i="10"/>
  <c r="BK184" i="11"/>
  <c r="J180" i="11"/>
  <c r="J177" i="11"/>
  <c r="BK168" i="11"/>
  <c r="BK160" i="11"/>
  <c r="BK152" i="11"/>
  <c r="BK148" i="11"/>
  <c r="J141" i="11"/>
  <c r="J138" i="11"/>
  <c r="BK207" i="11"/>
  <c r="J202" i="11"/>
  <c r="BK193" i="11"/>
  <c r="BK179" i="11"/>
  <c r="BK170" i="11"/>
  <c r="BK164" i="11"/>
  <c r="J159" i="11"/>
  <c r="J148" i="11"/>
  <c r="J139" i="11"/>
  <c r="BK210" i="11"/>
  <c r="BK191" i="11"/>
  <c r="J182" i="11"/>
  <c r="J174" i="11"/>
  <c r="J167" i="11"/>
  <c r="J157" i="11"/>
  <c r="J142" i="11"/>
  <c r="J214" i="11"/>
  <c r="J209" i="11"/>
  <c r="BK197" i="11"/>
  <c r="BK192" i="11"/>
  <c r="BK186" i="11"/>
  <c r="J173" i="11"/>
  <c r="BK157" i="11"/>
  <c r="BK150" i="11"/>
  <c r="J143" i="11"/>
  <c r="J208" i="12"/>
  <c r="BK199" i="12"/>
  <c r="BK182" i="12"/>
  <c r="BK173" i="12"/>
  <c r="BK153" i="12"/>
  <c r="BK144" i="12"/>
  <c r="BK215" i="12"/>
  <c r="BK211" i="12"/>
  <c r="BK202" i="12"/>
  <c r="J198" i="12"/>
  <c r="BK187" i="12"/>
  <c r="J183" i="12"/>
  <c r="BK178" i="12"/>
  <c r="J165" i="12"/>
  <c r="J158" i="12"/>
  <c r="J151" i="12"/>
  <c r="J141" i="12"/>
  <c r="J219" i="12"/>
  <c r="BK206" i="12"/>
  <c r="J195" i="12"/>
  <c r="J190" i="12"/>
  <c r="J186" i="12"/>
  <c r="J179" i="12"/>
  <c r="BK174" i="12"/>
  <c r="BK163" i="12"/>
  <c r="J157" i="12"/>
  <c r="J152" i="12"/>
  <c r="J148" i="12"/>
  <c r="J140" i="12"/>
  <c r="BK216" i="12"/>
  <c r="BK204" i="12"/>
  <c r="BK196" i="12"/>
  <c r="BK184" i="12"/>
  <c r="J172" i="12"/>
  <c r="BK166" i="12"/>
  <c r="BK159" i="12"/>
  <c r="J155" i="12"/>
  <c r="BK143" i="12"/>
  <c r="BK199" i="13"/>
  <c r="BK190" i="13"/>
  <c r="J172" i="13"/>
  <c r="J166" i="13"/>
  <c r="J159" i="13"/>
  <c r="BK151" i="13"/>
  <c r="J148" i="13"/>
  <c r="BK141" i="13"/>
  <c r="BK203" i="13"/>
  <c r="J197" i="13"/>
  <c r="J186" i="13"/>
  <c r="BK178" i="13"/>
  <c r="J174" i="13"/>
  <c r="BK167" i="13"/>
  <c r="J164" i="13"/>
  <c r="BK157" i="13"/>
  <c r="BK152" i="13"/>
  <c r="BK148" i="13"/>
  <c r="BK142" i="13"/>
  <c r="J198" i="13"/>
  <c r="BK192" i="13"/>
  <c r="BK188" i="13"/>
  <c r="J183" i="13"/>
  <c r="BK177" i="13"/>
  <c r="BK169" i="13"/>
  <c r="J161" i="13"/>
  <c r="J156" i="13"/>
  <c r="BK145" i="13"/>
  <c r="J142" i="13"/>
  <c r="BK140" i="13"/>
  <c r="BK138" i="13"/>
  <c r="BK193" i="13"/>
  <c r="J189" i="13"/>
  <c r="BK183" i="13"/>
  <c r="BK180" i="13"/>
  <c r="J177" i="13"/>
  <c r="BK170" i="13"/>
  <c r="BK163" i="13"/>
  <c r="J153" i="13"/>
  <c r="J145" i="13"/>
  <c r="J138" i="13"/>
  <c r="BK242" i="14"/>
  <c r="BK239" i="14"/>
  <c r="BK235" i="14"/>
  <c r="BK230" i="14"/>
  <c r="BK225" i="14"/>
  <c r="J220" i="14"/>
  <c r="J209" i="14"/>
  <c r="BK206" i="14"/>
  <c r="BK200" i="14"/>
  <c r="J193" i="14"/>
  <c r="J191" i="14"/>
  <c r="J188" i="14"/>
  <c r="BK179" i="14"/>
  <c r="BK175" i="14"/>
  <c r="BK174" i="14"/>
  <c r="BK193" i="14"/>
  <c r="BK183" i="14"/>
  <c r="J170" i="14"/>
  <c r="BK167" i="14"/>
  <c r="BK160" i="14"/>
  <c r="J146" i="14"/>
  <c r="J140" i="14"/>
  <c r="J244" i="14"/>
  <c r="J238" i="14"/>
  <c r="BK227" i="14"/>
  <c r="BK215" i="14"/>
  <c r="J211" i="14"/>
  <c r="J206" i="14"/>
  <c r="BK198" i="14"/>
  <c r="BK190" i="14"/>
  <c r="J184" i="14"/>
  <c r="J179" i="14"/>
  <c r="J159" i="14"/>
  <c r="J150" i="14"/>
  <c r="J142" i="14"/>
  <c r="BK238" i="14"/>
  <c r="BK233" i="14"/>
  <c r="BK219" i="14"/>
  <c r="J187" i="14"/>
  <c r="J182" i="14"/>
  <c r="J175" i="14"/>
  <c r="J167" i="14"/>
  <c r="J163" i="14"/>
  <c r="BK155" i="14"/>
  <c r="BK141" i="14"/>
  <c r="BK311" i="15"/>
  <c r="BK302" i="15"/>
  <c r="BK296" i="15"/>
  <c r="BK285" i="15"/>
  <c r="BK276" i="15"/>
  <c r="J271" i="15"/>
  <c r="J265" i="15"/>
  <c r="J254" i="15"/>
  <c r="BK242" i="15"/>
  <c r="BK221" i="15"/>
  <c r="J212" i="15"/>
  <c r="J308" i="15"/>
  <c r="J295" i="15"/>
  <c r="BK289" i="15"/>
  <c r="BK282" i="15"/>
  <c r="BK270" i="15"/>
  <c r="BK259" i="15"/>
  <c r="J255" i="15"/>
  <c r="J250" i="15"/>
  <c r="J247" i="15"/>
  <c r="BK241" i="15"/>
  <c r="J234" i="15"/>
  <c r="BK230" i="15"/>
  <c r="J227" i="15"/>
  <c r="J217" i="15"/>
  <c r="J209" i="15"/>
  <c r="BK201" i="15"/>
  <c r="BK197" i="15"/>
  <c r="BK194" i="15"/>
  <c r="J185" i="15"/>
  <c r="BK174" i="15"/>
  <c r="BK170" i="15"/>
  <c r="BK165" i="15"/>
  <c r="BK161" i="15"/>
  <c r="J157" i="15"/>
  <c r="J153" i="15"/>
  <c r="BK146" i="15"/>
  <c r="J139" i="15"/>
  <c r="J311" i="15"/>
  <c r="J305" i="15"/>
  <c r="J293" i="15"/>
  <c r="BK286" i="15"/>
  <c r="J280" i="15"/>
  <c r="BK272" i="15"/>
  <c r="J263" i="15"/>
  <c r="BK260" i="15"/>
  <c r="BK254" i="15"/>
  <c r="BK245" i="15"/>
  <c r="BK237" i="15"/>
  <c r="BK234" i="15"/>
  <c r="J225" i="15"/>
  <c r="J220" i="15"/>
  <c r="BK215" i="15"/>
  <c r="J203" i="15"/>
  <c r="J193" i="15"/>
  <c r="J189" i="15"/>
  <c r="BK182" i="15"/>
  <c r="J175" i="15"/>
  <c r="J168" i="15"/>
  <c r="J160" i="15"/>
  <c r="BK156" i="15"/>
  <c r="BK151" i="15"/>
  <c r="J146" i="15"/>
  <c r="J140" i="15"/>
  <c r="J306" i="15"/>
  <c r="J301" i="15"/>
  <c r="J296" i="15"/>
  <c r="J291" i="15"/>
  <c r="BK268" i="15"/>
  <c r="J260" i="15"/>
  <c r="J249" i="15"/>
  <c r="J243" i="15"/>
  <c r="J236" i="15"/>
  <c r="BK229" i="15"/>
  <c r="BK219" i="15"/>
  <c r="BK216" i="15"/>
  <c r="J211" i="15"/>
  <c r="J204" i="15"/>
  <c r="J197" i="15"/>
  <c r="BK191" i="15"/>
  <c r="BK185" i="15"/>
  <c r="J178" i="15"/>
  <c r="BK171" i="15"/>
  <c r="J164" i="15"/>
  <c r="J151" i="15"/>
  <c r="J147" i="15"/>
  <c r="BK142" i="15"/>
  <c r="J298" i="16"/>
  <c r="BK288" i="16"/>
  <c r="BK280" i="16"/>
  <c r="J274" i="16"/>
  <c r="BK267" i="16"/>
  <c r="J254" i="16"/>
  <c r="BK246" i="16"/>
  <c r="J240" i="16"/>
  <c r="BK233" i="16"/>
  <c r="J225" i="16"/>
  <c r="BK218" i="16"/>
  <c r="J214" i="16"/>
  <c r="BK205" i="16"/>
  <c r="J201" i="16"/>
  <c r="J196" i="16"/>
  <c r="J192" i="16"/>
  <c r="J183" i="16"/>
  <c r="BK170" i="16"/>
  <c r="BK164" i="16"/>
  <c r="J157" i="16"/>
  <c r="J144" i="16"/>
  <c r="J141" i="16"/>
  <c r="J293" i="16"/>
  <c r="J288" i="16"/>
  <c r="J284" i="16"/>
  <c r="J276" i="16"/>
  <c r="J269" i="16"/>
  <c r="J262" i="16"/>
  <c r="BK256" i="16"/>
  <c r="J241" i="16"/>
  <c r="BK226" i="16"/>
  <c r="J218" i="16"/>
  <c r="BK208" i="16"/>
  <c r="J203" i="16"/>
  <c r="BK185" i="16"/>
  <c r="J180" i="16"/>
  <c r="BK174" i="16"/>
  <c r="BK163" i="16"/>
  <c r="J156" i="16"/>
  <c r="J152" i="16"/>
  <c r="BK149" i="16"/>
  <c r="J294" i="16"/>
  <c r="J290" i="16"/>
  <c r="J277" i="16"/>
  <c r="BK268" i="16"/>
  <c r="J264" i="16"/>
  <c r="BK252" i="16"/>
  <c r="BK247" i="16"/>
  <c r="BK242" i="16"/>
  <c r="J236" i="16"/>
  <c r="J227" i="16"/>
  <c r="BK222" i="16"/>
  <c r="J211" i="16"/>
  <c r="J205" i="16"/>
  <c r="BK197" i="16"/>
  <c r="BK194" i="16"/>
  <c r="BK191" i="16"/>
  <c r="BK152" i="16"/>
  <c r="BK148" i="16"/>
  <c r="BK142" i="16"/>
  <c r="BK284" i="16"/>
  <c r="BK273" i="16"/>
  <c r="BK260" i="16"/>
  <c r="J251" i="16"/>
  <c r="BK243" i="16"/>
  <c r="BK236" i="16"/>
  <c r="J229" i="16"/>
  <c r="J222" i="16"/>
  <c r="BK217" i="16"/>
  <c r="BK209" i="16"/>
  <c r="BK203" i="16"/>
  <c r="BK190" i="16"/>
  <c r="BK186" i="16"/>
  <c r="J182" i="16"/>
  <c r="J177" i="16"/>
  <c r="BK173" i="16"/>
  <c r="BK167" i="16"/>
  <c r="BK161" i="16"/>
  <c r="BK158" i="16"/>
  <c r="BK147" i="16"/>
  <c r="J140" i="16"/>
  <c r="BK189" i="17"/>
  <c r="J178" i="17"/>
  <c r="BK167" i="17"/>
  <c r="J162" i="17"/>
  <c r="BK157" i="17"/>
  <c r="BK151" i="17"/>
  <c r="BK144" i="17"/>
  <c r="BK192" i="17"/>
  <c r="BK180" i="17"/>
  <c r="J172" i="17"/>
  <c r="J167" i="17"/>
  <c r="J151" i="17"/>
  <c r="BK194" i="17"/>
  <c r="J183" i="17"/>
  <c r="BK174" i="17"/>
  <c r="J161" i="17"/>
  <c r="J148" i="17"/>
  <c r="BK141" i="17"/>
  <c r="BK196" i="17"/>
  <c r="J191" i="17"/>
  <c r="J185" i="17"/>
  <c r="J170" i="17"/>
  <c r="BK162" i="17"/>
  <c r="J157" i="17"/>
  <c r="J149" i="17"/>
  <c r="J144" i="17"/>
  <c r="BK138" i="17"/>
  <c r="J257" i="18"/>
  <c r="BK240" i="18"/>
  <c r="J232" i="18"/>
  <c r="BK227" i="18"/>
  <c r="BK222" i="18"/>
  <c r="BK211" i="18"/>
  <c r="BK208" i="18"/>
  <c r="J206" i="18"/>
  <c r="J192" i="18"/>
  <c r="BK182" i="18"/>
  <c r="J173" i="18"/>
  <c r="J168" i="18"/>
  <c r="BK161" i="18"/>
  <c r="BK153" i="18"/>
  <c r="J145" i="18"/>
  <c r="BK256" i="18"/>
  <c r="J250" i="18"/>
  <c r="BK238" i="18"/>
  <c r="J229" i="18"/>
  <c r="BK218" i="18"/>
  <c r="J214" i="18"/>
  <c r="BK210" i="18"/>
  <c r="BK197" i="18"/>
  <c r="BK193" i="18"/>
  <c r="J181" i="18"/>
  <c r="J176" i="18"/>
  <c r="J166" i="18"/>
  <c r="BK162" i="18"/>
  <c r="J157" i="18"/>
  <c r="J146" i="18"/>
  <c r="BK138" i="18"/>
  <c r="J255" i="18"/>
  <c r="J238" i="18"/>
  <c r="J227" i="18"/>
  <c r="J217" i="18"/>
  <c r="BK202" i="18"/>
  <c r="J197" i="18"/>
  <c r="BK189" i="18"/>
  <c r="BK176" i="18"/>
  <c r="J170" i="18"/>
  <c r="BK163" i="18"/>
  <c r="BK152" i="18"/>
  <c r="J148" i="18"/>
  <c r="J143" i="18"/>
  <c r="J252" i="18"/>
  <c r="BK247" i="18"/>
  <c r="J240" i="18"/>
  <c r="BK232" i="18"/>
  <c r="J223" i="18"/>
  <c r="BK214" i="18"/>
  <c r="BK204" i="18"/>
  <c r="J200" i="18"/>
  <c r="J187" i="18"/>
  <c r="BK177" i="18"/>
  <c r="BK172" i="18"/>
  <c r="BK159" i="18"/>
  <c r="BK155" i="18"/>
  <c r="BK143" i="18"/>
  <c r="J332" i="21"/>
  <c r="BK320" i="21"/>
  <c r="J313" i="21"/>
  <c r="J306" i="21"/>
  <c r="J297" i="21"/>
  <c r="J291" i="21"/>
  <c r="BK284" i="21"/>
  <c r="J278" i="21"/>
  <c r="J275" i="21"/>
  <c r="BK271" i="21"/>
  <c r="BK264" i="21"/>
  <c r="J249" i="21"/>
  <c r="J242" i="21"/>
  <c r="BK223" i="21"/>
  <c r="BK214" i="21"/>
  <c r="BK207" i="21"/>
  <c r="BK202" i="21"/>
  <c r="BK194" i="21"/>
  <c r="BK189" i="21"/>
  <c r="BK177" i="21"/>
  <c r="BK171" i="21"/>
  <c r="J166" i="21"/>
  <c r="BK160" i="21"/>
  <c r="BK150" i="21"/>
  <c r="BK327" i="21"/>
  <c r="J312" i="21"/>
  <c r="J293" i="21"/>
  <c r="BK287" i="21"/>
  <c r="J273" i="21"/>
  <c r="J269" i="21"/>
  <c r="BK263" i="21"/>
  <c r="BK254" i="21"/>
  <c r="BK249" i="21"/>
  <c r="BK242" i="21"/>
  <c r="BK239" i="21"/>
  <c r="BK231" i="21"/>
  <c r="BK227" i="21"/>
  <c r="J224" i="21"/>
  <c r="BK213" i="21"/>
  <c r="BK203" i="21"/>
  <c r="BK197" i="21"/>
  <c r="BK187" i="21"/>
  <c r="BK179" i="21"/>
  <c r="BK174" i="21"/>
  <c r="J167" i="21"/>
  <c r="J161" i="21"/>
  <c r="BK158" i="21"/>
  <c r="J154" i="21"/>
  <c r="J148" i="21"/>
  <c r="BK337" i="21"/>
  <c r="BK335" i="21"/>
  <c r="J327" i="21"/>
  <c r="J321" i="21"/>
  <c r="BK317" i="21"/>
  <c r="J310" i="21"/>
  <c r="BK298" i="21"/>
  <c r="BK288" i="21"/>
  <c r="J279" i="21"/>
  <c r="J268" i="21"/>
  <c r="BK261" i="21"/>
  <c r="BK250" i="21"/>
  <c r="BK244" i="21"/>
  <c r="BK235" i="21"/>
  <c r="J227" i="21"/>
  <c r="BK219" i="21"/>
  <c r="J214" i="21"/>
  <c r="BK210" i="21"/>
  <c r="BK196" i="21"/>
  <c r="BK186" i="21"/>
  <c r="J179" i="21"/>
  <c r="BK175" i="21"/>
  <c r="J168" i="21"/>
  <c r="J164" i="21"/>
  <c r="BK154" i="21"/>
  <c r="BK147" i="21"/>
  <c r="BK322" i="21"/>
  <c r="J309" i="21"/>
  <c r="BK304" i="21"/>
  <c r="BK285" i="21"/>
  <c r="BK275" i="21"/>
  <c r="BK262" i="21"/>
  <c r="BK256" i="21"/>
  <c r="BK248" i="21"/>
  <c r="BK234" i="21"/>
  <c r="BK222" i="21"/>
  <c r="J211" i="21"/>
  <c r="J199" i="21"/>
  <c r="BK185" i="21"/>
  <c r="BK330" i="22"/>
  <c r="J322" i="22"/>
  <c r="J313" i="22"/>
  <c r="J306" i="22"/>
  <c r="J298" i="22"/>
  <c r="J285" i="22"/>
  <c r="BK275" i="22"/>
  <c r="BK264" i="22"/>
  <c r="J260" i="22"/>
  <c r="BK254" i="22"/>
  <c r="J248" i="22"/>
  <c r="BK238" i="22"/>
  <c r="BK230" i="22"/>
  <c r="J225" i="22"/>
  <c r="J218" i="22"/>
  <c r="BK199" i="22"/>
  <c r="BK192" i="22"/>
  <c r="J184" i="22"/>
  <c r="J176" i="22"/>
  <c r="BK169" i="22"/>
  <c r="BK161" i="22"/>
  <c r="J154" i="22"/>
  <c r="J336" i="22"/>
  <c r="BK329" i="22"/>
  <c r="J315" i="22"/>
  <c r="J308" i="22"/>
  <c r="J294" i="22"/>
  <c r="J287" i="22"/>
  <c r="J278" i="22"/>
  <c r="BK274" i="22"/>
  <c r="BK265" i="22"/>
  <c r="BK258" i="22"/>
  <c r="J245" i="22"/>
  <c r="BK228" i="22"/>
  <c r="BK218" i="22"/>
  <c r="J209" i="22"/>
  <c r="BK205" i="22"/>
  <c r="J202" i="22"/>
  <c r="BK190" i="22"/>
  <c r="BK184" i="22"/>
  <c r="BK173" i="22"/>
  <c r="BK163" i="22"/>
  <c r="J149" i="22"/>
  <c r="BK321" i="22"/>
  <c r="BK306" i="22"/>
  <c r="BK294" i="22"/>
  <c r="J289" i="22"/>
  <c r="J283" i="22"/>
  <c r="BK278" i="22"/>
  <c r="J269" i="22"/>
  <c r="J257" i="22"/>
  <c r="BK250" i="22"/>
  <c r="BK246" i="22"/>
  <c r="BK236" i="22"/>
  <c r="J232" i="22"/>
  <c r="J222" i="22"/>
  <c r="BK211" i="22"/>
  <c r="BK197" i="22"/>
  <c r="BK188" i="22"/>
  <c r="BK171" i="22"/>
  <c r="BK164" i="22"/>
  <c r="BK158" i="22"/>
  <c r="J151" i="22"/>
  <c r="BK318" i="22"/>
  <c r="BK313" i="22"/>
  <c r="J309" i="22"/>
  <c r="BK296" i="22"/>
  <c r="BK285" i="22"/>
  <c r="J277" i="22"/>
  <c r="BK267" i="22"/>
  <c r="J250" i="22"/>
  <c r="J244" i="22"/>
  <c r="J238" i="22"/>
  <c r="J224" i="22"/>
  <c r="J213" i="22"/>
  <c r="J206" i="22"/>
  <c r="BK198" i="22"/>
  <c r="BK189" i="22"/>
  <c r="J177" i="22"/>
  <c r="J169" i="22"/>
  <c r="BK160" i="22"/>
  <c r="BK151" i="22"/>
  <c r="J307" i="23"/>
  <c r="BK299" i="23"/>
  <c r="J291" i="23"/>
  <c r="J280" i="23"/>
  <c r="BK274" i="23"/>
  <c r="J267" i="23"/>
  <c r="BK265" i="23"/>
  <c r="J262" i="23"/>
  <c r="BK254" i="23"/>
  <c r="BK249" i="23"/>
  <c r="J236" i="23"/>
  <c r="BK232" i="23"/>
  <c r="BK225" i="23"/>
  <c r="BK219" i="23"/>
  <c r="BK213" i="23"/>
  <c r="BK200" i="23"/>
  <c r="J195" i="23"/>
  <c r="J186" i="23"/>
  <c r="BK180" i="23"/>
  <c r="BK175" i="23"/>
  <c r="BK171" i="23"/>
  <c r="J163" i="23"/>
  <c r="J151" i="23"/>
  <c r="J289" i="23"/>
  <c r="BK272" i="23"/>
  <c r="BK256" i="23"/>
  <c r="BK248" i="23"/>
  <c r="J241" i="23"/>
  <c r="J232" i="23"/>
  <c r="J220" i="23"/>
  <c r="BK215" i="23"/>
  <c r="BK208" i="23"/>
  <c r="BK202" i="23"/>
  <c r="BK192" i="23"/>
  <c r="J181" i="23"/>
  <c r="J175" i="23"/>
  <c r="J167" i="23"/>
  <c r="BK163" i="23"/>
  <c r="BK156" i="23"/>
  <c r="J310" i="23"/>
  <c r="BK304" i="23"/>
  <c r="J287" i="23"/>
  <c r="J273" i="23"/>
  <c r="BK269" i="23"/>
  <c r="J263" i="23"/>
  <c r="BK259" i="23"/>
  <c r="BK252" i="23"/>
  <c r="J244" i="23"/>
  <c r="BK240" i="23"/>
  <c r="J235" i="23"/>
  <c r="J218" i="23"/>
  <c r="BK212" i="23"/>
  <c r="J201" i="23"/>
  <c r="BK190" i="23"/>
  <c r="J183" i="23"/>
  <c r="BK165" i="23"/>
  <c r="J156" i="23"/>
  <c r="BK301" i="23"/>
  <c r="BK286" i="23"/>
  <c r="BK277" i="23"/>
  <c r="J259" i="23"/>
  <c r="J249" i="23"/>
  <c r="BK236" i="23"/>
  <c r="J225" i="23"/>
  <c r="BK214" i="23"/>
  <c r="J192" i="23"/>
  <c r="J177" i="23"/>
  <c r="J165" i="23"/>
  <c r="J161" i="23"/>
  <c r="BK155" i="23"/>
  <c r="J273" i="24"/>
  <c r="J266" i="24"/>
  <c r="BK262" i="24"/>
  <c r="BK257" i="24"/>
  <c r="J251" i="24"/>
  <c r="J246" i="24"/>
  <c r="J233" i="24"/>
  <c r="J225" i="24"/>
  <c r="J222" i="24"/>
  <c r="BK217" i="24"/>
  <c r="J209" i="24"/>
  <c r="J200" i="24"/>
  <c r="BK195" i="24"/>
  <c r="BK189" i="24"/>
  <c r="J178" i="24"/>
  <c r="BK173" i="24"/>
  <c r="BK166" i="24"/>
  <c r="J162" i="24"/>
  <c r="BK148" i="24"/>
  <c r="J285" i="24"/>
  <c r="BK272" i="24"/>
  <c r="J256" i="24"/>
  <c r="BK248" i="24"/>
  <c r="J240" i="24"/>
  <c r="BK231" i="24"/>
  <c r="J223" i="24"/>
  <c r="BK215" i="24"/>
  <c r="J207" i="24"/>
  <c r="BK202" i="24"/>
  <c r="BK191" i="24"/>
  <c r="BK176" i="24"/>
  <c r="BK170" i="24"/>
  <c r="BK158" i="24"/>
  <c r="BK150" i="24"/>
  <c r="J292" i="24"/>
  <c r="BK278" i="24"/>
  <c r="J262" i="24"/>
  <c r="BK250" i="24"/>
  <c r="J242" i="24"/>
  <c r="J237" i="24"/>
  <c r="BK222" i="24"/>
  <c r="BK216" i="24"/>
  <c r="BK208" i="24"/>
  <c r="J201" i="24"/>
  <c r="J189" i="24"/>
  <c r="BK177" i="24"/>
  <c r="J171" i="24"/>
  <c r="BK160" i="24"/>
  <c r="BK155" i="24"/>
  <c r="BK299" i="24"/>
  <c r="BK295" i="24"/>
  <c r="BK287" i="24"/>
  <c r="J282" i="24"/>
  <c r="BK264" i="24"/>
  <c r="J259" i="24"/>
  <c r="BK253" i="24"/>
  <c r="BK245" i="24"/>
  <c r="BK236" i="24"/>
  <c r="BK228" i="24"/>
  <c r="J216" i="24"/>
  <c r="BK205" i="24"/>
  <c r="BK198" i="24"/>
  <c r="BK188" i="24"/>
  <c r="J176" i="24"/>
  <c r="J165" i="24"/>
  <c r="J158" i="24"/>
  <c r="BK154" i="24"/>
  <c r="BK297" i="25"/>
  <c r="J290" i="25"/>
  <c r="J278" i="25"/>
  <c r="J272" i="25"/>
  <c r="BK260" i="25"/>
  <c r="BK243" i="25"/>
  <c r="J235" i="25"/>
  <c r="BK222" i="25"/>
  <c r="J217" i="25"/>
  <c r="BK210" i="25"/>
  <c r="BK204" i="25"/>
  <c r="J199" i="25"/>
  <c r="BK196" i="25"/>
  <c r="J184" i="25"/>
  <c r="J178" i="25"/>
  <c r="BK172" i="25"/>
  <c r="J160" i="25"/>
  <c r="BK311" i="25"/>
  <c r="J301" i="25"/>
  <c r="BK291" i="25"/>
  <c r="BK278" i="25"/>
  <c r="J270" i="25"/>
  <c r="J262" i="25"/>
  <c r="J251" i="25"/>
  <c r="J247" i="25"/>
  <c r="J230" i="25"/>
  <c r="J222" i="25"/>
  <c r="J209" i="25"/>
  <c r="J196" i="25"/>
  <c r="J192" i="25"/>
  <c r="J187" i="25"/>
  <c r="J175" i="25"/>
  <c r="J163" i="25"/>
  <c r="J159" i="25"/>
  <c r="J157" i="25"/>
  <c r="BK151" i="25"/>
  <c r="J297" i="25"/>
  <c r="J289" i="25"/>
  <c r="J271" i="25"/>
  <c r="J267" i="25"/>
  <c r="BK257" i="25"/>
  <c r="J252" i="25"/>
  <c r="J245" i="25"/>
  <c r="J239" i="25"/>
  <c r="BK225" i="25"/>
  <c r="J216" i="25"/>
  <c r="BK212" i="25"/>
  <c r="BK193" i="25"/>
  <c r="BK182" i="25"/>
  <c r="BK176" i="25"/>
  <c r="J172" i="25"/>
  <c r="BK166" i="25"/>
  <c r="BK274" i="25"/>
  <c r="BK265" i="25"/>
  <c r="J256" i="25"/>
  <c r="BK247" i="25"/>
  <c r="BK242" i="25"/>
  <c r="J237" i="25"/>
  <c r="J232" i="25"/>
  <c r="J225" i="25"/>
  <c r="BK213" i="25"/>
  <c r="J206" i="25"/>
  <c r="BK198" i="25"/>
  <c r="BK188" i="25"/>
  <c r="J174" i="25"/>
  <c r="BK167" i="25"/>
  <c r="BK163" i="25"/>
  <c r="BK154" i="25"/>
  <c r="BK150" i="25"/>
  <c r="BK622" i="2"/>
  <c r="BK613" i="2"/>
  <c r="BK609" i="2"/>
  <c r="BK604" i="2"/>
  <c r="J601" i="2"/>
  <c r="BK589" i="2"/>
  <c r="BK581" i="2"/>
  <c r="J567" i="2"/>
  <c r="J557" i="2"/>
  <c r="J549" i="2"/>
  <c r="J544" i="2"/>
  <c r="BK538" i="2"/>
  <c r="J534" i="2"/>
  <c r="J524" i="2"/>
  <c r="BK518" i="2"/>
  <c r="J515" i="2"/>
  <c r="J501" i="2"/>
  <c r="BK497" i="2"/>
  <c r="BK494" i="2"/>
  <c r="BK491" i="2"/>
  <c r="BK488" i="2"/>
  <c r="BK483" i="2"/>
  <c r="J475" i="2"/>
  <c r="J468" i="2"/>
  <c r="J461" i="2"/>
  <c r="BK455" i="2"/>
  <c r="BK451" i="2"/>
  <c r="J444" i="2"/>
  <c r="BK438" i="2"/>
  <c r="BK427" i="2"/>
  <c r="BK423" i="2"/>
  <c r="BK410" i="2"/>
  <c r="BK403" i="2"/>
  <c r="J398" i="2"/>
  <c r="BK392" i="2"/>
  <c r="BK381" i="2"/>
  <c r="J371" i="2"/>
  <c r="BK359" i="2"/>
  <c r="J351" i="2"/>
  <c r="BK342" i="2"/>
  <c r="BK337" i="2"/>
  <c r="BK332" i="2"/>
  <c r="BK318" i="2"/>
  <c r="BK304" i="2"/>
  <c r="J297" i="2"/>
  <c r="J289" i="2"/>
  <c r="J285" i="2"/>
  <c r="BK278" i="2"/>
  <c r="J275" i="2"/>
  <c r="BK257" i="2"/>
  <c r="J248" i="2"/>
  <c r="J241" i="2"/>
  <c r="J236" i="2"/>
  <c r="BK230" i="2"/>
  <c r="J225" i="2"/>
  <c r="BK215" i="2"/>
  <c r="BK206" i="2"/>
  <c r="BK197" i="2"/>
  <c r="J192" i="2"/>
  <c r="J180" i="2"/>
  <c r="J173" i="2"/>
  <c r="J166" i="2"/>
  <c r="J157" i="2"/>
  <c r="J153" i="2"/>
  <c r="BK147" i="2"/>
  <c r="BK141" i="2"/>
  <c r="J616" i="2"/>
  <c r="J605" i="2"/>
  <c r="J599" i="2"/>
  <c r="J592" i="2"/>
  <c r="J582" i="2"/>
  <c r="BK576" i="2"/>
  <c r="BK571" i="2"/>
  <c r="J565" i="2"/>
  <c r="BK553" i="2"/>
  <c r="J545" i="2"/>
  <c r="BK533" i="2"/>
  <c r="J519" i="2"/>
  <c r="J510" i="2"/>
  <c r="J498" i="2"/>
  <c r="BK482" i="2"/>
  <c r="BK474" i="2"/>
  <c r="BK468" i="2"/>
  <c r="BK460" i="2"/>
  <c r="J456" i="2"/>
  <c r="J451" i="2"/>
  <c r="J438" i="2"/>
  <c r="J430" i="2"/>
  <c r="BK418" i="2"/>
  <c r="J409" i="2"/>
  <c r="J396" i="2"/>
  <c r="J377" i="2"/>
  <c r="BK371" i="2"/>
  <c r="BK365" i="2"/>
  <c r="J358" i="2"/>
  <c r="BK349" i="2"/>
  <c r="J340" i="2"/>
  <c r="J331" i="2"/>
  <c r="J321" i="2"/>
  <c r="BK312" i="2"/>
  <c r="J306" i="2"/>
  <c r="BK291" i="2"/>
  <c r="J284" i="2"/>
  <c r="BK277" i="2"/>
  <c r="BK271" i="2"/>
  <c r="BK265" i="2"/>
  <c r="BK252" i="2"/>
  <c r="J245" i="2"/>
  <c r="J234" i="2"/>
  <c r="J226" i="2"/>
  <c r="J218" i="2"/>
  <c r="J215" i="2"/>
  <c r="J210" i="2"/>
  <c r="BK203" i="2"/>
  <c r="J197" i="2"/>
  <c r="BK190" i="2"/>
  <c r="J182" i="2"/>
  <c r="J174" i="2"/>
  <c r="J169" i="2"/>
  <c r="J165" i="2"/>
  <c r="BK161" i="2"/>
  <c r="BK151" i="2"/>
  <c r="BK140" i="2"/>
  <c r="AS101" i="1"/>
  <c r="J598" i="2"/>
  <c r="BK592" i="2"/>
  <c r="BK586" i="2"/>
  <c r="BK580" i="2"/>
  <c r="J574" i="2"/>
  <c r="BK566" i="2"/>
  <c r="BK554" i="2"/>
  <c r="BK545" i="2"/>
  <c r="J540" i="2"/>
  <c r="BK536" i="2"/>
  <c r="J529" i="2"/>
  <c r="BK525" i="2"/>
  <c r="BK515" i="2"/>
  <c r="BK507" i="2"/>
  <c r="BK502" i="2"/>
  <c r="J495" i="2"/>
  <c r="J485" i="2"/>
  <c r="J482" i="2"/>
  <c r="J471" i="2"/>
  <c r="BK466" i="2"/>
  <c r="J460" i="2"/>
  <c r="J446" i="2"/>
  <c r="BK441" i="2"/>
  <c r="BK433" i="2"/>
  <c r="J429" i="2"/>
  <c r="BK420" i="2"/>
  <c r="J413" i="2"/>
  <c r="J407" i="2"/>
  <c r="BK396" i="2"/>
  <c r="J390" i="2"/>
  <c r="J386" i="2"/>
  <c r="BK378" i="2"/>
  <c r="J372" i="2"/>
  <c r="BK366" i="2"/>
  <c r="J360" i="2"/>
  <c r="BK350" i="2"/>
  <c r="BK340" i="2"/>
  <c r="J327" i="2"/>
  <c r="J324" i="2"/>
  <c r="J319" i="2"/>
  <c r="BK311" i="2"/>
  <c r="BK307" i="2"/>
  <c r="BK302" i="2"/>
  <c r="J294" i="2"/>
  <c r="BK287" i="2"/>
  <c r="J281" i="2"/>
  <c r="J272" i="2"/>
  <c r="J264" i="2"/>
  <c r="BK256" i="2"/>
  <c r="J251" i="2"/>
  <c r="BK241" i="2"/>
  <c r="J232" i="2"/>
  <c r="BK226" i="2"/>
  <c r="BK222" i="2"/>
  <c r="BK214" i="2"/>
  <c r="J207" i="2"/>
  <c r="BK193" i="2"/>
  <c r="BK186" i="2"/>
  <c r="BK179" i="2"/>
  <c r="J162" i="2"/>
  <c r="J154" i="2"/>
  <c r="J144" i="2"/>
  <c r="J626" i="2"/>
  <c r="BK624" i="2"/>
  <c r="J621" i="2"/>
  <c r="J614" i="2"/>
  <c r="J603" i="2"/>
  <c r="BK594" i="2"/>
  <c r="BK583" i="2"/>
  <c r="BK579" i="2"/>
  <c r="BK567" i="2"/>
  <c r="J558" i="2"/>
  <c r="BK549" i="2"/>
  <c r="J538" i="2"/>
  <c r="J522" i="2"/>
  <c r="BK513" i="2"/>
  <c r="BK504" i="2"/>
  <c r="BK489" i="2"/>
  <c r="BK486" i="2"/>
  <c r="J481" i="2"/>
  <c r="J473" i="2"/>
  <c r="BK464" i="2"/>
  <c r="J455" i="2"/>
  <c r="BK446" i="2"/>
  <c r="BK439" i="2"/>
  <c r="J434" i="2"/>
  <c r="J426" i="2"/>
  <c r="J420" i="2"/>
  <c r="BK414" i="2"/>
  <c r="J405" i="2"/>
  <c r="BK398" i="2"/>
  <c r="BK391" i="2"/>
  <c r="BK387" i="2"/>
  <c r="J380" i="2"/>
  <c r="J364" i="2"/>
  <c r="J357" i="2"/>
  <c r="J347" i="2"/>
  <c r="J341" i="2"/>
  <c r="J336" i="2"/>
  <c r="J332" i="2"/>
  <c r="J325" i="2"/>
  <c r="J323" i="2"/>
  <c r="J307" i="2"/>
  <c r="J301" i="2"/>
  <c r="BK293" i="2"/>
  <c r="J287" i="2"/>
  <c r="J271" i="2"/>
  <c r="BK268" i="2"/>
  <c r="J259" i="2"/>
  <c r="BK254" i="2"/>
  <c r="BK248" i="2"/>
  <c r="J242" i="2"/>
  <c r="BK229" i="2"/>
  <c r="J221" i="2"/>
  <c r="BK208" i="2"/>
  <c r="J200" i="2"/>
  <c r="J196" i="2"/>
  <c r="BK188" i="2"/>
  <c r="J183" i="2"/>
  <c r="J172" i="2"/>
  <c r="BK157" i="2"/>
  <c r="BK144" i="2"/>
  <c r="AS114" i="1"/>
  <c r="J196" i="3"/>
  <c r="BK191" i="3"/>
  <c r="J185" i="3"/>
  <c r="J176" i="3"/>
  <c r="J171" i="3"/>
  <c r="BK167" i="3"/>
  <c r="BK159" i="3"/>
  <c r="BK150" i="3"/>
  <c r="J139" i="3"/>
  <c r="BK198" i="3"/>
  <c r="BK195" i="3"/>
  <c r="J190" i="3"/>
  <c r="BK179" i="3"/>
  <c r="BK176" i="3"/>
  <c r="J172" i="3"/>
  <c r="J162" i="3"/>
  <c r="BK155" i="3"/>
  <c r="J152" i="3"/>
  <c r="J147" i="3"/>
  <c r="J142" i="3"/>
  <c r="BK138" i="3"/>
  <c r="BK188" i="3"/>
  <c r="BK185" i="3"/>
  <c r="J181" i="3"/>
  <c r="J174" i="3"/>
  <c r="BK171" i="3"/>
  <c r="J166" i="3"/>
  <c r="J157" i="3"/>
  <c r="BK151" i="3"/>
  <c r="J146" i="3"/>
  <c r="BK142" i="3"/>
  <c r="J138" i="3"/>
  <c r="J194" i="4"/>
  <c r="J173" i="4"/>
  <c r="J167" i="4"/>
  <c r="J153" i="4"/>
  <c r="J146" i="4"/>
  <c r="J138" i="4"/>
  <c r="BK186" i="4"/>
  <c r="BK182" i="4"/>
  <c r="J172" i="4"/>
  <c r="BK163" i="4"/>
  <c r="J158" i="4"/>
  <c r="J152" i="4"/>
  <c r="BK140" i="4"/>
  <c r="BK191" i="4"/>
  <c r="BK188" i="4"/>
  <c r="BK181" i="4"/>
  <c r="BK174" i="4"/>
  <c r="BK168" i="4"/>
  <c r="J163" i="4"/>
  <c r="J160" i="4"/>
  <c r="BK153" i="4"/>
  <c r="J144" i="4"/>
  <c r="J140" i="4"/>
  <c r="J192" i="4"/>
  <c r="BK183" i="4"/>
  <c r="BK157" i="4"/>
  <c r="BK146" i="4"/>
  <c r="J413" i="5"/>
  <c r="J405" i="5"/>
  <c r="J399" i="5"/>
  <c r="BK392" i="5"/>
  <c r="BK386" i="5"/>
  <c r="BK376" i="5"/>
  <c r="BK366" i="5"/>
  <c r="BK356" i="5"/>
  <c r="J350" i="5"/>
  <c r="BK342" i="5"/>
  <c r="BK328" i="5"/>
  <c r="J321" i="5"/>
  <c r="J312" i="5"/>
  <c r="J308" i="5"/>
  <c r="J293" i="5"/>
  <c r="BK289" i="5"/>
  <c r="J284" i="5"/>
  <c r="BK273" i="5"/>
  <c r="BK265" i="5"/>
  <c r="BK262" i="5"/>
  <c r="J257" i="5"/>
  <c r="J255" i="5"/>
  <c r="BK252" i="5"/>
  <c r="BK247" i="5"/>
  <c r="BK242" i="5"/>
  <c r="J240" i="5"/>
  <c r="J237" i="5"/>
  <c r="BK234" i="5"/>
  <c r="J231" i="5"/>
  <c r="BK227" i="5"/>
  <c r="BK225" i="5"/>
  <c r="BK222" i="5"/>
  <c r="BK219" i="5"/>
  <c r="J216" i="5"/>
  <c r="BK213" i="5"/>
  <c r="J208" i="5"/>
  <c r="BK204" i="5"/>
  <c r="J201" i="5"/>
  <c r="J196" i="5"/>
  <c r="BK191" i="5"/>
  <c r="BK187" i="5"/>
  <c r="BK180" i="5"/>
  <c r="BK176" i="5"/>
  <c r="J174" i="5"/>
  <c r="J170" i="5"/>
  <c r="BK167" i="5"/>
  <c r="BK163" i="5"/>
  <c r="BK161" i="5"/>
  <c r="J154" i="5"/>
  <c r="BK150" i="5"/>
  <c r="BK146" i="5"/>
  <c r="BK143" i="5"/>
  <c r="BK422" i="5"/>
  <c r="BK420" i="5"/>
  <c r="BK418" i="5"/>
  <c r="BK416" i="5"/>
  <c r="J414" i="5"/>
  <c r="J412" i="5"/>
  <c r="J408" i="5"/>
  <c r="BK406" i="5"/>
  <c r="BK403" i="5"/>
  <c r="BK400" i="5"/>
  <c r="BK395" i="5"/>
  <c r="BK393" i="5"/>
  <c r="BK389" i="5"/>
  <c r="J387" i="5"/>
  <c r="BK385" i="5"/>
  <c r="BK379" i="5"/>
  <c r="J374" i="5"/>
  <c r="BK371" i="5"/>
  <c r="BK367" i="5"/>
  <c r="BK364" i="5"/>
  <c r="BK361" i="5"/>
  <c r="J358" i="5"/>
  <c r="BK353" i="5"/>
  <c r="BK350" i="5"/>
  <c r="BK348" i="5"/>
  <c r="BK344" i="5"/>
  <c r="BK341" i="5"/>
  <c r="BK337" i="5"/>
  <c r="J335" i="5"/>
  <c r="BK330" i="5"/>
  <c r="J326" i="5"/>
  <c r="J316" i="5"/>
  <c r="BK305" i="5"/>
  <c r="J299" i="5"/>
  <c r="BK293" i="5"/>
  <c r="BK286" i="5"/>
  <c r="BK279" i="5"/>
  <c r="J277" i="5"/>
  <c r="BK269" i="5"/>
  <c r="J264" i="5"/>
  <c r="J259" i="5"/>
  <c r="BK250" i="5"/>
  <c r="J241" i="5"/>
  <c r="BK235" i="5"/>
  <c r="J230" i="5"/>
  <c r="J224" i="5"/>
  <c r="J217" i="5"/>
  <c r="BK211" i="5"/>
  <c r="BK200" i="5"/>
  <c r="J190" i="5"/>
  <c r="BK183" i="5"/>
  <c r="BK177" i="5"/>
  <c r="J168" i="5"/>
  <c r="BK162" i="5"/>
  <c r="BK152" i="5"/>
  <c r="BK141" i="5"/>
  <c r="BK427" i="5"/>
  <c r="J425" i="5"/>
  <c r="BK423" i="5"/>
  <c r="BK421" i="5"/>
  <c r="J417" i="5"/>
  <c r="BK408" i="5"/>
  <c r="BK405" i="5"/>
  <c r="J383" i="5"/>
  <c r="BK375" i="5"/>
  <c r="BK360" i="5"/>
  <c r="J341" i="5"/>
  <c r="BK335" i="5"/>
  <c r="J330" i="5"/>
  <c r="BK319" i="5"/>
  <c r="J315" i="5"/>
  <c r="J303" i="5"/>
  <c r="J295" i="5"/>
  <c r="BK288" i="5"/>
  <c r="BK271" i="5"/>
  <c r="J263" i="5"/>
  <c r="J248" i="5"/>
  <c r="J243" i="5"/>
  <c r="J233" i="5"/>
  <c r="J222" i="5"/>
  <c r="J214" i="5"/>
  <c r="J210" i="5"/>
  <c r="BK197" i="5"/>
  <c r="BK190" i="5"/>
  <c r="J187" i="5"/>
  <c r="J181" i="5"/>
  <c r="BK173" i="5"/>
  <c r="J160" i="5"/>
  <c r="BK155" i="5"/>
  <c r="BK145" i="5"/>
  <c r="BK412" i="5"/>
  <c r="J393" i="5"/>
  <c r="BK383" i="5"/>
  <c r="BK377" i="5"/>
  <c r="J369" i="5"/>
  <c r="J359" i="5"/>
  <c r="BK349" i="5"/>
  <c r="J345" i="5"/>
  <c r="J338" i="5"/>
  <c r="BK326" i="5"/>
  <c r="J319" i="5"/>
  <c r="BK315" i="5"/>
  <c r="BK311" i="5"/>
  <c r="BK306" i="5"/>
  <c r="BK298" i="5"/>
  <c r="BK291" i="5"/>
  <c r="J280" i="5"/>
  <c r="J273" i="5"/>
  <c r="BK267" i="5"/>
  <c r="BK257" i="5"/>
  <c r="J249" i="5"/>
  <c r="BK245" i="5"/>
  <c r="BK230" i="5"/>
  <c r="BK217" i="5"/>
  <c r="J206" i="5"/>
  <c r="J194" i="5"/>
  <c r="J185" i="5"/>
  <c r="J180" i="5"/>
  <c r="J173" i="5"/>
  <c r="J169" i="5"/>
  <c r="J161" i="5"/>
  <c r="J155" i="5"/>
  <c r="J150" i="5"/>
  <c r="BK144" i="5"/>
  <c r="J139" i="5"/>
  <c r="BK205" i="6"/>
  <c r="J196" i="6"/>
  <c r="J187" i="6"/>
  <c r="BK180" i="6"/>
  <c r="J173" i="6"/>
  <c r="BK165" i="6"/>
  <c r="J148" i="6"/>
  <c r="BK140" i="6"/>
  <c r="J211" i="6"/>
  <c r="J208" i="6"/>
  <c r="J199" i="6"/>
  <c r="BK185" i="6"/>
  <c r="J178" i="6"/>
  <c r="J169" i="6"/>
  <c r="BK161" i="6"/>
  <c r="BK157" i="6"/>
  <c r="BK151" i="6"/>
  <c r="BK148" i="6"/>
  <c r="BK143" i="6"/>
  <c r="BK213" i="6"/>
  <c r="BK202" i="6"/>
  <c r="BK193" i="6"/>
  <c r="J186" i="6"/>
  <c r="J181" i="6"/>
  <c r="BK172" i="6"/>
  <c r="J167" i="6"/>
  <c r="BK155" i="6"/>
  <c r="J146" i="6"/>
  <c r="BK215" i="6"/>
  <c r="J202" i="6"/>
  <c r="BK196" i="6"/>
  <c r="J185" i="6"/>
  <c r="BK173" i="6"/>
  <c r="J164" i="6"/>
  <c r="J154" i="6"/>
  <c r="J145" i="6"/>
  <c r="BK193" i="7"/>
  <c r="J185" i="7"/>
  <c r="BK179" i="7"/>
  <c r="BK171" i="7"/>
  <c r="J163" i="7"/>
  <c r="BK138" i="7"/>
  <c r="BK191" i="7"/>
  <c r="BK176" i="7"/>
  <c r="J162" i="7"/>
  <c r="J158" i="7"/>
  <c r="BK153" i="7"/>
  <c r="BK148" i="7"/>
  <c r="BK144" i="7"/>
  <c r="J194" i="7"/>
  <c r="BK183" i="7"/>
  <c r="BK177" i="7"/>
  <c r="J164" i="7"/>
  <c r="J159" i="7"/>
  <c r="BK156" i="7"/>
  <c r="BK151" i="7"/>
  <c r="BK146" i="7"/>
  <c r="J142" i="7"/>
  <c r="J189" i="7"/>
  <c r="BK178" i="7"/>
  <c r="J173" i="7"/>
  <c r="BK168" i="7"/>
  <c r="BK163" i="7"/>
  <c r="BK198" i="8"/>
  <c r="J182" i="8"/>
  <c r="BK173" i="8"/>
  <c r="BK166" i="8"/>
  <c r="J142" i="8"/>
  <c r="BK139" i="8"/>
  <c r="J196" i="8"/>
  <c r="BK190" i="8"/>
  <c r="J174" i="8"/>
  <c r="J169" i="8"/>
  <c r="BK163" i="8"/>
  <c r="BK158" i="8"/>
  <c r="BK151" i="8"/>
  <c r="BK147" i="8"/>
  <c r="BK142" i="8"/>
  <c r="BK200" i="8"/>
  <c r="BK182" i="8"/>
  <c r="J168" i="8"/>
  <c r="BK164" i="8"/>
  <c r="BK159" i="8"/>
  <c r="BK153" i="8"/>
  <c r="BK150" i="8"/>
  <c r="BK144" i="8"/>
  <c r="J138" i="8"/>
  <c r="BK201" i="8"/>
  <c r="J190" i="8"/>
  <c r="BK185" i="8"/>
  <c r="BK177" i="8"/>
  <c r="BK169" i="8"/>
  <c r="J163" i="8"/>
  <c r="BK161" i="8"/>
  <c r="J199" i="9"/>
  <c r="J193" i="9"/>
  <c r="BK188" i="9"/>
  <c r="BK176" i="9"/>
  <c r="BK166" i="9"/>
  <c r="BK154" i="9"/>
  <c r="BK144" i="9"/>
  <c r="J140" i="9"/>
  <c r="J201" i="9"/>
  <c r="J188" i="9"/>
  <c r="J184" i="9"/>
  <c r="BK175" i="9"/>
  <c r="BK167" i="9"/>
  <c r="J157" i="9"/>
  <c r="J147" i="9"/>
  <c r="J139" i="9"/>
  <c r="J192" i="9"/>
  <c r="J190" i="9"/>
  <c r="J171" i="9"/>
  <c r="J167" i="9"/>
  <c r="J154" i="9"/>
  <c r="BK152" i="9"/>
  <c r="J145" i="9"/>
  <c r="BK207" i="9"/>
  <c r="BK203" i="9"/>
  <c r="J195" i="9"/>
  <c r="BK184" i="9"/>
  <c r="J179" i="9"/>
  <c r="BK172" i="9"/>
  <c r="J163" i="9"/>
  <c r="J155" i="9"/>
  <c r="J144" i="9"/>
  <c r="J260" i="10"/>
  <c r="BK242" i="10"/>
  <c r="BK237" i="10"/>
  <c r="J234" i="10"/>
  <c r="J224" i="10"/>
  <c r="BK217" i="10"/>
  <c r="BK212" i="10"/>
  <c r="J194" i="10"/>
  <c r="BK186" i="10"/>
  <c r="J177" i="10"/>
  <c r="J166" i="10"/>
  <c r="J157" i="10"/>
  <c r="J150" i="10"/>
  <c r="J142" i="10"/>
  <c r="J263" i="10"/>
  <c r="BK256" i="10"/>
  <c r="J248" i="10"/>
  <c r="J223" i="10"/>
  <c r="J212" i="10"/>
  <c r="J206" i="10"/>
  <c r="BK201" i="10"/>
  <c r="BK187" i="10"/>
  <c r="BK181" i="10"/>
  <c r="J173" i="10"/>
  <c r="J164" i="10"/>
  <c r="BK155" i="10"/>
  <c r="BK150" i="10"/>
  <c r="J139" i="10"/>
  <c r="BK265" i="10"/>
  <c r="BK258" i="10"/>
  <c r="J253" i="10"/>
  <c r="BK246" i="10"/>
  <c r="J243" i="10"/>
  <c r="J236" i="10"/>
  <c r="J229" i="10"/>
  <c r="J218" i="10"/>
  <c r="BK211" i="10"/>
  <c r="BK206" i="10"/>
  <c r="BK196" i="10"/>
  <c r="J189" i="10"/>
  <c r="J184" i="10"/>
  <c r="J180" i="10"/>
  <c r="J174" i="10"/>
  <c r="BK169" i="10"/>
  <c r="BK160" i="10"/>
  <c r="BK157" i="10"/>
  <c r="BK147" i="10"/>
  <c r="BK144" i="10"/>
  <c r="BK260" i="10"/>
  <c r="J255" i="10"/>
  <c r="BK247" i="10"/>
  <c r="BK235" i="10"/>
  <c r="BK224" i="10"/>
  <c r="J219" i="10"/>
  <c r="BK214" i="10"/>
  <c r="J207" i="10"/>
  <c r="BK203" i="10"/>
  <c r="J200" i="10"/>
  <c r="J196" i="10"/>
  <c r="BK182" i="10"/>
  <c r="BK167" i="10"/>
  <c r="J162" i="10"/>
  <c r="J152" i="10"/>
  <c r="J146" i="10"/>
  <c r="BK141" i="10"/>
  <c r="BK209" i="11"/>
  <c r="J204" i="11"/>
  <c r="BK199" i="11"/>
  <c r="J187" i="11"/>
  <c r="J183" i="11"/>
  <c r="J179" i="11"/>
  <c r="J176" i="11"/>
  <c r="BK167" i="11"/>
  <c r="BK156" i="11"/>
  <c r="BK154" i="11"/>
  <c r="BK146" i="11"/>
  <c r="BK140" i="11"/>
  <c r="BK212" i="11"/>
  <c r="BK206" i="11"/>
  <c r="BK196" i="11"/>
  <c r="J188" i="11"/>
  <c r="BK176" i="11"/>
  <c r="J168" i="11"/>
  <c r="J163" i="11"/>
  <c r="J155" i="11"/>
  <c r="J149" i="11"/>
  <c r="BK142" i="11"/>
  <c r="J215" i="11"/>
  <c r="J200" i="11"/>
  <c r="BK190" i="11"/>
  <c r="BK177" i="11"/>
  <c r="J171" i="11"/>
  <c r="J164" i="11"/>
  <c r="BK151" i="11"/>
  <c r="BK141" i="11"/>
  <c r="BK213" i="11"/>
  <c r="J199" i="11"/>
  <c r="J194" i="11"/>
  <c r="J190" i="11"/>
  <c r="BK183" i="11"/>
  <c r="J170" i="11"/>
  <c r="J156" i="11"/>
  <c r="J152" i="11"/>
  <c r="J145" i="11"/>
  <c r="J209" i="12"/>
  <c r="BK201" i="12"/>
  <c r="J187" i="12"/>
  <c r="BK175" i="12"/>
  <c r="J170" i="12"/>
  <c r="BK148" i="12"/>
  <c r="BK138" i="12"/>
  <c r="J213" i="12"/>
  <c r="J203" i="12"/>
  <c r="BK200" i="12"/>
  <c r="BK194" i="12"/>
  <c r="J185" i="12"/>
  <c r="BK181" i="12"/>
  <c r="J167" i="12"/>
  <c r="J160" i="12"/>
  <c r="BK155" i="12"/>
  <c r="BK150" i="12"/>
  <c r="BK140" i="12"/>
  <c r="BK217" i="12"/>
  <c r="BK212" i="12"/>
  <c r="BK198" i="12"/>
  <c r="BK189" i="12"/>
  <c r="BK185" i="12"/>
  <c r="J176" i="12"/>
  <c r="BK167" i="12"/>
  <c r="BK160" i="12"/>
  <c r="J154" i="12"/>
  <c r="BK151" i="12"/>
  <c r="J144" i="12"/>
  <c r="BK139" i="12"/>
  <c r="J211" i="12"/>
  <c r="BK203" i="12"/>
  <c r="BK193" i="12"/>
  <c r="J177" i="12"/>
  <c r="J171" i="12"/>
  <c r="BK165" i="12"/>
  <c r="BK154" i="12"/>
  <c r="BK145" i="12"/>
  <c r="BK200" i="13"/>
  <c r="BK195" i="13"/>
  <c r="J176" i="13"/>
  <c r="J171" i="13"/>
  <c r="BK165" i="13"/>
  <c r="BK155" i="13"/>
  <c r="BK150" i="13"/>
  <c r="BK147" i="13"/>
  <c r="J140" i="13"/>
  <c r="BK201" i="13"/>
  <c r="BK196" i="13"/>
  <c r="J184" i="13"/>
  <c r="BK176" i="13"/>
  <c r="BK173" i="13"/>
  <c r="BK166" i="13"/>
  <c r="J163" i="13"/>
  <c r="BK160" i="13"/>
  <c r="J155" i="13"/>
  <c r="J150" i="13"/>
  <c r="BK144" i="13"/>
  <c r="J199" i="13"/>
  <c r="J195" i="13"/>
  <c r="BK189" i="13"/>
  <c r="BK186" i="13"/>
  <c r="J180" i="13"/>
  <c r="BK171" i="13"/>
  <c r="J167" i="13"/>
  <c r="BK159" i="13"/>
  <c r="J188" i="13"/>
  <c r="J173" i="13"/>
  <c r="J162" i="13"/>
  <c r="J152" i="13"/>
  <c r="J144" i="13"/>
  <c r="BK241" i="14"/>
  <c r="J234" i="14"/>
  <c r="BK228" i="14"/>
  <c r="BK224" i="14"/>
  <c r="J217" i="14"/>
  <c r="BK208" i="14"/>
  <c r="BK205" i="14"/>
  <c r="BK196" i="14"/>
  <c r="BK192" i="14"/>
  <c r="BK171" i="14"/>
  <c r="BK170" i="14"/>
  <c r="BK169" i="14"/>
  <c r="J166" i="14"/>
  <c r="J165" i="14"/>
  <c r="BK164" i="14"/>
  <c r="BK163" i="14"/>
  <c r="BK159" i="14"/>
  <c r="J158" i="14"/>
  <c r="BK157" i="14"/>
  <c r="BK156" i="14"/>
  <c r="J154" i="14"/>
  <c r="J153" i="14"/>
  <c r="J152" i="14"/>
  <c r="BK151" i="14"/>
  <c r="BK148" i="14"/>
  <c r="BK146" i="14"/>
  <c r="BK144" i="14"/>
  <c r="BK140" i="14"/>
  <c r="J241" i="14"/>
  <c r="J239" i="14"/>
  <c r="BK236" i="14"/>
  <c r="J235" i="14"/>
  <c r="J233" i="14"/>
  <c r="BK231" i="14"/>
  <c r="J230" i="14"/>
  <c r="J228" i="14"/>
  <c r="J223" i="14"/>
  <c r="J222" i="14"/>
  <c r="BK221" i="14"/>
  <c r="BK220" i="14"/>
  <c r="J219" i="14"/>
  <c r="J218" i="14"/>
  <c r="BK217" i="14"/>
  <c r="BK214" i="14"/>
  <c r="J213" i="14"/>
  <c r="BK212" i="14"/>
  <c r="BK211" i="14"/>
  <c r="BK209" i="14"/>
  <c r="J205" i="14"/>
  <c r="J203" i="14"/>
  <c r="BK202" i="14"/>
  <c r="BK199" i="14"/>
  <c r="J196" i="14"/>
  <c r="J189" i="14"/>
  <c r="BK180" i="14"/>
  <c r="J169" i="14"/>
  <c r="BK166" i="14"/>
  <c r="BK153" i="14"/>
  <c r="J148" i="14"/>
  <c r="J144" i="14"/>
  <c r="BK139" i="14"/>
  <c r="J240" i="14"/>
  <c r="J231" i="14"/>
  <c r="BK222" i="14"/>
  <c r="J212" i="14"/>
  <c r="J208" i="14"/>
  <c r="J195" i="14"/>
  <c r="BK188" i="14"/>
  <c r="J183" i="14"/>
  <c r="J178" i="14"/>
  <c r="J160" i="14"/>
  <c r="J155" i="14"/>
  <c r="J145" i="14"/>
  <c r="J171" i="14"/>
  <c r="BK161" i="14"/>
  <c r="J151" i="14"/>
  <c r="J143" i="14"/>
  <c r="J303" i="15"/>
  <c r="BK298" i="15"/>
  <c r="BK287" i="15"/>
  <c r="BK279" i="15"/>
  <c r="J272" i="15"/>
  <c r="J266" i="15"/>
  <c r="BK257" i="15"/>
  <c r="BK248" i="15"/>
  <c r="BK238" i="15"/>
  <c r="J219" i="15"/>
  <c r="BK210" i="15"/>
  <c r="J310" i="15"/>
  <c r="BK305" i="15"/>
  <c r="J299" i="15"/>
  <c r="J287" i="15"/>
  <c r="BK278" i="15"/>
  <c r="J258" i="15"/>
  <c r="J252" i="15"/>
  <c r="J248" i="15"/>
  <c r="J237" i="15"/>
  <c r="BK228" i="15"/>
  <c r="BK220" i="15"/>
  <c r="J210" i="15"/>
  <c r="J206" i="15"/>
  <c r="J200" i="15"/>
  <c r="BK190" i="15"/>
  <c r="BK183" i="15"/>
  <c r="J171" i="15"/>
  <c r="BK166" i="15"/>
  <c r="BK163" i="15"/>
  <c r="BK158" i="15"/>
  <c r="BK150" i="15"/>
  <c r="BK315" i="15"/>
  <c r="BK313" i="15"/>
  <c r="BK308" i="15"/>
  <c r="J292" i="15"/>
  <c r="J288" i="15"/>
  <c r="J279" i="15"/>
  <c r="BK273" i="15"/>
  <c r="J264" i="15"/>
  <c r="BK258" i="15"/>
  <c r="J246" i="15"/>
  <c r="BK239" i="15"/>
  <c r="BK233" i="15"/>
  <c r="BK227" i="15"/>
  <c r="J216" i="15"/>
  <c r="J205" i="15"/>
  <c r="BK198" i="15"/>
  <c r="J191" i="15"/>
  <c r="BK184" i="15"/>
  <c r="BK179" i="15"/>
  <c r="J174" i="15"/>
  <c r="J163" i="15"/>
  <c r="J158" i="15"/>
  <c r="BK155" i="15"/>
  <c r="J150" i="15"/>
  <c r="BK147" i="15"/>
  <c r="J141" i="15"/>
  <c r="J307" i="15"/>
  <c r="J282" i="15"/>
  <c r="BK263" i="15"/>
  <c r="BK250" i="15"/>
  <c r="J240" i="15"/>
  <c r="J231" i="15"/>
  <c r="BK223" i="15"/>
  <c r="J215" i="15"/>
  <c r="BK209" i="15"/>
  <c r="J201" i="15"/>
  <c r="BK192" i="15"/>
  <c r="BK188" i="15"/>
  <c r="J182" i="15"/>
  <c r="BK175" i="15"/>
  <c r="J159" i="15"/>
  <c r="BK149" i="15"/>
  <c r="J145" i="15"/>
  <c r="BK141" i="15"/>
  <c r="BK296" i="16"/>
  <c r="BK285" i="16"/>
  <c r="BK275" i="16"/>
  <c r="J263" i="16"/>
  <c r="BK250" i="16"/>
  <c r="J242" i="16"/>
  <c r="J234" i="16"/>
  <c r="BK230" i="16"/>
  <c r="J221" i="16"/>
  <c r="BK212" i="16"/>
  <c r="J206" i="16"/>
  <c r="BK200" i="16"/>
  <c r="J197" i="16"/>
  <c r="J190" i="16"/>
  <c r="BK181" i="16"/>
  <c r="J169" i="16"/>
  <c r="J158" i="16"/>
  <c r="J147" i="16"/>
  <c r="J139" i="16"/>
  <c r="BK294" i="16"/>
  <c r="BK289" i="16"/>
  <c r="J286" i="16"/>
  <c r="J283" i="16"/>
  <c r="J275" i="16"/>
  <c r="J268" i="16"/>
  <c r="BK261" i="16"/>
  <c r="BK255" i="16"/>
  <c r="J239" i="16"/>
  <c r="BK220" i="16"/>
  <c r="BK210" i="16"/>
  <c r="BK204" i="16"/>
  <c r="J187" i="16"/>
  <c r="BK176" i="16"/>
  <c r="BK169" i="16"/>
  <c r="BK165" i="16"/>
  <c r="BK160" i="16"/>
  <c r="BK153" i="16"/>
  <c r="J295" i="16"/>
  <c r="J289" i="16"/>
  <c r="BK271" i="16"/>
  <c r="J256" i="16"/>
  <c r="J250" i="16"/>
  <c r="BK240" i="16"/>
  <c r="J235" i="16"/>
  <c r="BK229" i="16"/>
  <c r="BK214" i="16"/>
  <c r="J210" i="16"/>
  <c r="BK196" i="16"/>
  <c r="J185" i="16"/>
  <c r="BK177" i="16"/>
  <c r="BK171" i="16"/>
  <c r="BK157" i="16"/>
  <c r="J151" i="16"/>
  <c r="J146" i="16"/>
  <c r="BK141" i="16"/>
  <c r="BK278" i="16"/>
  <c r="J261" i="16"/>
  <c r="J252" i="16"/>
  <c r="BK244" i="16"/>
  <c r="BK237" i="16"/>
  <c r="BK234" i="16"/>
  <c r="BK225" i="16"/>
  <c r="BK221" i="16"/>
  <c r="BK211" i="16"/>
  <c r="BK206" i="16"/>
  <c r="J191" i="16"/>
  <c r="BK183" i="16"/>
  <c r="BK178" i="16"/>
  <c r="BK172" i="16"/>
  <c r="J164" i="16"/>
  <c r="J159" i="16"/>
  <c r="J154" i="16"/>
  <c r="J192" i="17"/>
  <c r="BK181" i="17"/>
  <c r="J168" i="17"/>
  <c r="BK163" i="17"/>
  <c r="J159" i="17"/>
  <c r="BK153" i="17"/>
  <c r="J145" i="17"/>
  <c r="J142" i="17"/>
  <c r="BK185" i="17"/>
  <c r="BK177" i="17"/>
  <c r="BK171" i="17"/>
  <c r="BK165" i="17"/>
  <c r="BK149" i="17"/>
  <c r="J193" i="17"/>
  <c r="J179" i="17"/>
  <c r="J171" i="17"/>
  <c r="J160" i="17"/>
  <c r="BK147" i="17"/>
  <c r="BK140" i="17"/>
  <c r="J194" i="17"/>
  <c r="BK188" i="17"/>
  <c r="J182" i="17"/>
  <c r="J173" i="17"/>
  <c r="BK164" i="17"/>
  <c r="J156" i="17"/>
  <c r="BK146" i="17"/>
  <c r="J140" i="17"/>
  <c r="J253" i="18"/>
  <c r="BK251" i="18"/>
  <c r="J245" i="18"/>
  <c r="BK224" i="18"/>
  <c r="J213" i="18"/>
  <c r="J209" i="18"/>
  <c r="BK207" i="18"/>
  <c r="J205" i="18"/>
  <c r="J204" i="18"/>
  <c r="J201" i="18"/>
  <c r="J188" i="18"/>
  <c r="BK180" i="18"/>
  <c r="J171" i="18"/>
  <c r="J164" i="18"/>
  <c r="BK160" i="18"/>
  <c r="J152" i="18"/>
  <c r="BK149" i="18"/>
  <c r="BK257" i="18"/>
  <c r="BK253" i="18"/>
  <c r="J247" i="18"/>
  <c r="BK236" i="18"/>
  <c r="J224" i="18"/>
  <c r="BK217" i="18"/>
  <c r="BK213" i="18"/>
  <c r="J207" i="18"/>
  <c r="J196" i="18"/>
  <c r="BK191" i="18"/>
  <c r="J184" i="18"/>
  <c r="BK178" i="18"/>
  <c r="BK167" i="18"/>
  <c r="BK165" i="18"/>
  <c r="BK158" i="18"/>
  <c r="BK147" i="18"/>
  <c r="J139" i="18"/>
  <c r="J256" i="18"/>
  <c r="J246" i="18"/>
  <c r="J235" i="18"/>
  <c r="BK233" i="18"/>
  <c r="J218" i="18"/>
  <c r="BK205" i="18"/>
  <c r="J199" i="18"/>
  <c r="J193" i="18"/>
  <c r="BK184" i="18"/>
  <c r="J174" i="18"/>
  <c r="BK166" i="18"/>
  <c r="J161" i="18"/>
  <c r="J153" i="18"/>
  <c r="J147" i="18"/>
  <c r="BK142" i="18"/>
  <c r="BK248" i="18"/>
  <c r="BK239" i="18"/>
  <c r="BK229" i="18"/>
  <c r="J219" i="18"/>
  <c r="J208" i="18"/>
  <c r="BK196" i="18"/>
  <c r="BK181" i="18"/>
  <c r="BK173" i="18"/>
  <c r="BK164" i="18"/>
  <c r="BK157" i="18"/>
  <c r="BK150" i="18"/>
  <c r="BK139" i="18"/>
  <c r="BK130" i="19"/>
  <c r="BK129" i="19"/>
  <c r="F39" i="20"/>
  <c r="BB120" i="1"/>
  <c r="F37" i="20"/>
  <c r="AZ120" i="1"/>
  <c r="BK321" i="21"/>
  <c r="J314" i="21"/>
  <c r="J304" i="21"/>
  <c r="BK296" i="21"/>
  <c r="BK292" i="21"/>
  <c r="J287" i="21"/>
  <c r="BK281" i="21"/>
  <c r="BK277" i="21"/>
  <c r="BK272" i="21"/>
  <c r="J265" i="21"/>
  <c r="BK255" i="21"/>
  <c r="J246" i="21"/>
  <c r="J230" i="21"/>
  <c r="J219" i="21"/>
  <c r="J210" i="21"/>
  <c r="J205" i="21"/>
  <c r="J196" i="21"/>
  <c r="J191" i="21"/>
  <c r="J187" i="21"/>
  <c r="J174" i="21"/>
  <c r="J165" i="21"/>
  <c r="J159" i="21"/>
  <c r="BK153" i="21"/>
  <c r="BK148" i="21"/>
  <c r="J316" i="21"/>
  <c r="BK311" i="21"/>
  <c r="J292" i="21"/>
  <c r="BK289" i="21"/>
  <c r="J281" i="21"/>
  <c r="J270" i="21"/>
  <c r="BK260" i="21"/>
  <c r="J255" i="21"/>
  <c r="J250" i="21"/>
  <c r="J244" i="21"/>
  <c r="BK236" i="21"/>
  <c r="BK230" i="21"/>
  <c r="J226" i="21"/>
  <c r="J222" i="21"/>
  <c r="BK205" i="21"/>
  <c r="BK201" i="21"/>
  <c r="BK190" i="21"/>
  <c r="J186" i="21"/>
  <c r="BK178" i="21"/>
  <c r="J173" i="21"/>
  <c r="J162" i="21"/>
  <c r="BK156" i="21"/>
  <c r="BK151" i="21"/>
  <c r="J339" i="21"/>
  <c r="BK336" i="21"/>
  <c r="J329" i="21"/>
  <c r="J322" i="21"/>
  <c r="J318" i="21"/>
  <c r="BK309" i="21"/>
  <c r="BK297" i="21"/>
  <c r="J289" i="21"/>
  <c r="BK278" i="21"/>
  <c r="J263" i="21"/>
  <c r="J260" i="21"/>
  <c r="J248" i="21"/>
  <c r="J243" i="21"/>
  <c r="J236" i="21"/>
  <c r="BK225" i="21"/>
  <c r="J217" i="21"/>
  <c r="BK212" i="21"/>
  <c r="BK200" i="21"/>
  <c r="BK192" i="21"/>
  <c r="J180" i="21"/>
  <c r="J177" i="21"/>
  <c r="J170" i="21"/>
  <c r="J163" i="21"/>
  <c r="J155" i="21"/>
  <c r="J150" i="21"/>
  <c r="J328" i="21"/>
  <c r="J317" i="21"/>
  <c r="BK308" i="21"/>
  <c r="BK301" i="21"/>
  <c r="J284" i="21"/>
  <c r="BK279" i="21"/>
  <c r="BK274" i="21"/>
  <c r="J261" i="21"/>
  <c r="J251" i="21"/>
  <c r="J233" i="21"/>
  <c r="J220" i="21"/>
  <c r="J209" i="21"/>
  <c r="BK204" i="21"/>
  <c r="J192" i="21"/>
  <c r="BK183" i="21"/>
  <c r="J327" i="22"/>
  <c r="J311" i="22"/>
  <c r="J303" i="22"/>
  <c r="BK289" i="22"/>
  <c r="J280" i="22"/>
  <c r="BK269" i="22"/>
  <c r="BK262" i="22"/>
  <c r="J258" i="22"/>
  <c r="J251" i="22"/>
  <c r="BK244" i="22"/>
  <c r="BK235" i="22"/>
  <c r="J229" i="22"/>
  <c r="J220" i="22"/>
  <c r="BK213" i="22"/>
  <c r="J198" i="22"/>
  <c r="J190" i="22"/>
  <c r="BK183" i="22"/>
  <c r="BK179" i="22"/>
  <c r="J175" i="22"/>
  <c r="J165" i="22"/>
  <c r="J157" i="22"/>
  <c r="BK336" i="22"/>
  <c r="BK333" i="22"/>
  <c r="BK317" i="22"/>
  <c r="BK312" i="22"/>
  <c r="J296" i="22"/>
  <c r="J290" i="22"/>
  <c r="BK282" i="22"/>
  <c r="BK277" i="22"/>
  <c r="J273" i="22"/>
  <c r="BK268" i="22"/>
  <c r="J262" i="22"/>
  <c r="BK252" i="22"/>
  <c r="BK234" i="22"/>
  <c r="BK229" i="22"/>
  <c r="J215" i="22"/>
  <c r="J208" i="22"/>
  <c r="J204" i="22"/>
  <c r="BK196" i="22"/>
  <c r="J188" i="22"/>
  <c r="J180" i="22"/>
  <c r="J172" i="22"/>
  <c r="J162" i="22"/>
  <c r="BK154" i="22"/>
  <c r="J332" i="22"/>
  <c r="J320" i="22"/>
  <c r="BK302" i="22"/>
  <c r="J293" i="22"/>
  <c r="J282" i="22"/>
  <c r="J274" i="22"/>
  <c r="J267" i="22"/>
  <c r="BK256" i="22"/>
  <c r="J252" i="22"/>
  <c r="BK248" i="22"/>
  <c r="BK241" i="22"/>
  <c r="J234" i="22"/>
  <c r="BK227" i="22"/>
  <c r="BK219" i="22"/>
  <c r="J210" i="22"/>
  <c r="J199" i="22"/>
  <c r="J193" i="22"/>
  <c r="J174" i="22"/>
  <c r="J167" i="22"/>
  <c r="J161" i="22"/>
  <c r="J156" i="22"/>
  <c r="J333" i="22"/>
  <c r="J317" i="22"/>
  <c r="BK315" i="22"/>
  <c r="BK310" i="22"/>
  <c r="J302" i="22"/>
  <c r="J295" i="22"/>
  <c r="BK283" i="22"/>
  <c r="J276" i="22"/>
  <c r="J264" i="22"/>
  <c r="BK251" i="22"/>
  <c r="BK242" i="22"/>
  <c r="J237" i="22"/>
  <c r="BK226" i="22"/>
  <c r="BK216" i="22"/>
  <c r="BK208" i="22"/>
  <c r="BK204" i="22"/>
  <c r="J194" i="22"/>
  <c r="J183" i="22"/>
  <c r="BK180" i="22"/>
  <c r="J171" i="22"/>
  <c r="J164" i="22"/>
  <c r="J152" i="22"/>
  <c r="BK308" i="23"/>
  <c r="BK303" i="23"/>
  <c r="BK295" i="23"/>
  <c r="J282" i="23"/>
  <c r="J277" i="23"/>
  <c r="J268" i="23"/>
  <c r="BK263" i="23"/>
  <c r="J255" i="23"/>
  <c r="BK251" i="23"/>
  <c r="J237" i="23"/>
  <c r="J230" i="23"/>
  <c r="J226" i="23"/>
  <c r="BK221" i="23"/>
  <c r="J216" i="23"/>
  <c r="J207" i="23"/>
  <c r="BK196" i="23"/>
  <c r="BK189" i="23"/>
  <c r="BK183" i="23"/>
  <c r="BK177" i="23"/>
  <c r="J174" i="23"/>
  <c r="J170" i="23"/>
  <c r="BK161" i="23"/>
  <c r="J303" i="23"/>
  <c r="BK285" i="23"/>
  <c r="J271" i="23"/>
  <c r="J251" i="23"/>
  <c r="J242" i="23"/>
  <c r="J233" i="23"/>
  <c r="BK223" i="23"/>
  <c r="BK216" i="23"/>
  <c r="BK209" i="23"/>
  <c r="BK204" i="23"/>
  <c r="BK199" i="23"/>
  <c r="BK184" i="23"/>
  <c r="BK178" i="23"/>
  <c r="BK170" i="23"/>
  <c r="J166" i="23"/>
  <c r="J159" i="23"/>
  <c r="J155" i="23"/>
  <c r="J308" i="23"/>
  <c r="BK294" i="23"/>
  <c r="J286" i="23"/>
  <c r="BK278" i="23"/>
  <c r="BK271" i="23"/>
  <c r="BK266" i="23"/>
  <c r="BK262" i="23"/>
  <c r="BK257" i="23"/>
  <c r="BK246" i="23"/>
  <c r="BK242" i="23"/>
  <c r="J238" i="23"/>
  <c r="J223" i="23"/>
  <c r="J215" i="23"/>
  <c r="J210" i="23"/>
  <c r="J202" i="23"/>
  <c r="J196" i="23"/>
  <c r="J185" i="23"/>
  <c r="BK172" i="23"/>
  <c r="BK158" i="23"/>
  <c r="J306" i="23"/>
  <c r="J295" i="23"/>
  <c r="J279" i="23"/>
  <c r="BK267" i="23"/>
  <c r="J253" i="23"/>
  <c r="J243" i="23"/>
  <c r="J229" i="23"/>
  <c r="J219" i="23"/>
  <c r="J198" i="23"/>
  <c r="J190" i="23"/>
  <c r="J154" i="23"/>
  <c r="J153" i="23"/>
  <c r="BK151" i="23"/>
  <c r="BK150" i="23"/>
  <c r="J149" i="23"/>
  <c r="BK297" i="24"/>
  <c r="J296" i="24"/>
  <c r="BK293" i="24"/>
  <c r="BK292" i="24"/>
  <c r="BK288" i="24"/>
  <c r="BK283" i="24"/>
  <c r="BK280" i="24"/>
  <c r="J278" i="24"/>
  <c r="J272" i="24"/>
  <c r="J265" i="24"/>
  <c r="J261" i="24"/>
  <c r="BK255" i="24"/>
  <c r="J250" i="24"/>
  <c r="BK240" i="24"/>
  <c r="J236" i="24"/>
  <c r="BK230" i="24"/>
  <c r="J224" i="24"/>
  <c r="BK219" i="24"/>
  <c r="BK213" i="24"/>
  <c r="BK207" i="24"/>
  <c r="J197" i="24"/>
  <c r="BK192" i="24"/>
  <c r="J185" i="24"/>
  <c r="J179" i="24"/>
  <c r="BK174" i="24"/>
  <c r="J168" i="24"/>
  <c r="BK165" i="24"/>
  <c r="BK161" i="24"/>
  <c r="BK149" i="24"/>
  <c r="BK289" i="24"/>
  <c r="J279" i="24"/>
  <c r="BK252" i="24"/>
  <c r="BK244" i="24"/>
  <c r="BK235" i="24"/>
  <c r="J228" i="24"/>
  <c r="BK220" i="24"/>
  <c r="J212" i="24"/>
  <c r="J203" i="24"/>
  <c r="J192" i="24"/>
  <c r="BK182" i="24"/>
  <c r="J173" i="24"/>
  <c r="J161" i="24"/>
  <c r="BK153" i="24"/>
  <c r="BK147" i="24"/>
  <c r="BK279" i="24"/>
  <c r="BK265" i="24"/>
  <c r="BK256" i="24"/>
  <c r="BK241" i="24"/>
  <c r="BK225" i="24"/>
  <c r="J221" i="24"/>
  <c r="BK214" i="24"/>
  <c r="J198" i="24"/>
  <c r="BK186" i="24"/>
  <c r="J180" i="24"/>
  <c r="BK172" i="24"/>
  <c r="J166" i="24"/>
  <c r="J156" i="24"/>
  <c r="J151" i="24"/>
  <c r="J297" i="24"/>
  <c r="J289" i="24"/>
  <c r="J284" i="24"/>
  <c r="J270" i="24"/>
  <c r="J267" i="24"/>
  <c r="J260" i="24"/>
  <c r="BK254" i="24"/>
  <c r="J249" i="24"/>
  <c r="BK239" i="24"/>
  <c r="BK226" i="24"/>
  <c r="J211" i="24"/>
  <c r="BK203" i="24"/>
  <c r="J194" i="24"/>
  <c r="BK185" i="24"/>
  <c r="BK175" i="24"/>
  <c r="BK163" i="24"/>
  <c r="J150" i="24"/>
  <c r="J309" i="25"/>
  <c r="BK299" i="25"/>
  <c r="J284" i="25"/>
  <c r="BK277" i="25"/>
  <c r="BK263" i="25"/>
  <c r="BK258" i="25"/>
  <c r="BK237" i="25"/>
  <c r="BK227" i="25"/>
  <c r="J219" i="25"/>
  <c r="J212" i="25"/>
  <c r="BK206" i="25"/>
  <c r="J200" i="25"/>
  <c r="BK197" i="25"/>
  <c r="BK189" i="25"/>
  <c r="J181" i="25"/>
  <c r="J176" i="25"/>
  <c r="J162" i="25"/>
  <c r="J152" i="25"/>
  <c r="BK308" i="25"/>
  <c r="J304" i="25"/>
  <c r="J295" i="25"/>
  <c r="BK283" i="25"/>
  <c r="J274" i="25"/>
  <c r="BK267" i="25"/>
  <c r="J258" i="25"/>
  <c r="J249" i="25"/>
  <c r="J242" i="25"/>
  <c r="BK233" i="25"/>
  <c r="BK224" i="25"/>
  <c r="BK218" i="25"/>
  <c r="BK200" i="25"/>
  <c r="J193" i="25"/>
  <c r="J189" i="25"/>
  <c r="BK183" i="25"/>
  <c r="J167" i="25"/>
  <c r="BK162" i="25"/>
  <c r="BK158" i="25"/>
  <c r="J153" i="25"/>
  <c r="BK301" i="25"/>
  <c r="BK293" i="25"/>
  <c r="J276" i="25"/>
  <c r="J269" i="25"/>
  <c r="J263" i="25"/>
  <c r="BK256" i="25"/>
  <c r="J250" i="25"/>
  <c r="J243" i="25"/>
  <c r="BK234" i="25"/>
  <c r="J224" i="25"/>
  <c r="BK220" i="25"/>
  <c r="J213" i="25"/>
  <c r="J197" i="25"/>
  <c r="J185" i="25"/>
  <c r="J177" i="25"/>
  <c r="J169" i="25"/>
  <c r="BK161" i="25"/>
  <c r="J150" i="25"/>
  <c r="J305" i="25"/>
  <c r="J291" i="25"/>
  <c r="BK284" i="25"/>
  <c r="BK276" i="25"/>
  <c r="BK266" i="25"/>
  <c r="J260" i="25"/>
  <c r="BK252" i="25"/>
  <c r="BK246" i="25"/>
  <c r="BK241" i="25"/>
  <c r="BK236" i="25"/>
  <c r="BK230" i="25"/>
  <c r="J214" i="25"/>
  <c r="BK203" i="25"/>
  <c r="BK192" i="25"/>
  <c r="BK187" i="25"/>
  <c r="BK171" i="25"/>
  <c r="J166" i="25"/>
  <c r="J158" i="25"/>
  <c r="BK152" i="25"/>
  <c r="BK149" i="25"/>
  <c r="BK138" i="2" l="1"/>
  <c r="BK233" i="2"/>
  <c r="J233" i="2"/>
  <c r="J104" i="2"/>
  <c r="T233" i="2"/>
  <c r="R237" i="2"/>
  <c r="R532" i="2"/>
  <c r="P556" i="2"/>
  <c r="P562" i="2"/>
  <c r="BK585" i="2"/>
  <c r="J585" i="2"/>
  <c r="J109" i="2"/>
  <c r="T585" i="2"/>
  <c r="R588" i="2"/>
  <c r="P135" i="3"/>
  <c r="BK156" i="3"/>
  <c r="J156" i="3"/>
  <c r="J104" i="3"/>
  <c r="T160" i="3"/>
  <c r="R184" i="3"/>
  <c r="R193" i="3"/>
  <c r="R137" i="4"/>
  <c r="P150" i="4"/>
  <c r="P154" i="4"/>
  <c r="P169" i="4"/>
  <c r="P175" i="4"/>
  <c r="P184" i="4"/>
  <c r="R187" i="4"/>
  <c r="R138" i="5"/>
  <c r="BK195" i="5"/>
  <c r="J195" i="5"/>
  <c r="J104" i="5"/>
  <c r="R195" i="5"/>
  <c r="T199" i="5"/>
  <c r="R372" i="5"/>
  <c r="P378" i="5"/>
  <c r="R398" i="5"/>
  <c r="P401" i="5"/>
  <c r="BK138" i="6"/>
  <c r="J138" i="6"/>
  <c r="J103" i="6"/>
  <c r="BK153" i="6"/>
  <c r="J153" i="6"/>
  <c r="J104" i="6"/>
  <c r="BK162" i="6"/>
  <c r="J162" i="6"/>
  <c r="J105" i="6"/>
  <c r="BK166" i="6"/>
  <c r="J166" i="6"/>
  <c r="J106" i="6"/>
  <c r="BK188" i="6"/>
  <c r="J188" i="6"/>
  <c r="J107" i="6"/>
  <c r="BK194" i="6"/>
  <c r="J194" i="6"/>
  <c r="J108" i="6"/>
  <c r="BK203" i="6"/>
  <c r="J203" i="6"/>
  <c r="J109" i="6"/>
  <c r="R206" i="6"/>
  <c r="T137" i="8"/>
  <c r="R152" i="8"/>
  <c r="R156" i="8"/>
  <c r="R178" i="8"/>
  <c r="P184" i="8"/>
  <c r="BK192" i="8"/>
  <c r="J192" i="8"/>
  <c r="J108" i="8"/>
  <c r="R195" i="8"/>
  <c r="T137" i="9"/>
  <c r="R156" i="9"/>
  <c r="R160" i="9"/>
  <c r="P181" i="9"/>
  <c r="BK187" i="9"/>
  <c r="J187" i="9"/>
  <c r="J107" i="9"/>
  <c r="R197" i="9"/>
  <c r="T200" i="9"/>
  <c r="R138" i="10"/>
  <c r="T175" i="10"/>
  <c r="T179" i="10"/>
  <c r="T230" i="10"/>
  <c r="T233" i="10"/>
  <c r="R239" i="10"/>
  <c r="R251" i="10"/>
  <c r="BK254" i="10"/>
  <c r="J254" i="10"/>
  <c r="J110" i="10"/>
  <c r="T137" i="11"/>
  <c r="T158" i="11"/>
  <c r="BK162" i="11"/>
  <c r="J162" i="11"/>
  <c r="J105" i="11"/>
  <c r="R189" i="11"/>
  <c r="P195" i="11"/>
  <c r="P205" i="11"/>
  <c r="BK208" i="11"/>
  <c r="J208" i="11"/>
  <c r="J109" i="11"/>
  <c r="BK137" i="12"/>
  <c r="J137" i="12"/>
  <c r="J103" i="12"/>
  <c r="BK164" i="12"/>
  <c r="J164" i="12"/>
  <c r="J104" i="12"/>
  <c r="BK168" i="12"/>
  <c r="J168" i="12"/>
  <c r="J105" i="12"/>
  <c r="BK191" i="12"/>
  <c r="J191" i="12"/>
  <c r="J106" i="12"/>
  <c r="P197" i="12"/>
  <c r="P207" i="12"/>
  <c r="R210" i="12"/>
  <c r="P137" i="13"/>
  <c r="T154" i="13"/>
  <c r="P158" i="13"/>
  <c r="T179" i="13"/>
  <c r="T185" i="13"/>
  <c r="T191" i="13"/>
  <c r="P194" i="13"/>
  <c r="BK138" i="14"/>
  <c r="J138" i="14"/>
  <c r="J103" i="14"/>
  <c r="BK173" i="14"/>
  <c r="J173" i="14"/>
  <c r="J104" i="14"/>
  <c r="BK177" i="14"/>
  <c r="J177" i="14"/>
  <c r="J105" i="14"/>
  <c r="BK201" i="14"/>
  <c r="J201" i="14"/>
  <c r="J106" i="14"/>
  <c r="BK210" i="14"/>
  <c r="J210" i="14"/>
  <c r="J107" i="14"/>
  <c r="P216" i="14"/>
  <c r="P226" i="14"/>
  <c r="R229" i="14"/>
  <c r="T138" i="15"/>
  <c r="R177" i="15"/>
  <c r="P181" i="15"/>
  <c r="P269" i="15"/>
  <c r="BK275" i="15"/>
  <c r="J275" i="15"/>
  <c r="J107" i="15"/>
  <c r="R281" i="15"/>
  <c r="P294" i="15"/>
  <c r="R297" i="15"/>
  <c r="P138" i="16"/>
  <c r="R189" i="16"/>
  <c r="R193" i="16"/>
  <c r="R253" i="16"/>
  <c r="P259" i="16"/>
  <c r="R265" i="16"/>
  <c r="R279" i="16"/>
  <c r="BK282" i="16"/>
  <c r="J282" i="16"/>
  <c r="J110" i="16"/>
  <c r="BK137" i="17"/>
  <c r="J137" i="17"/>
  <c r="J103" i="17"/>
  <c r="BK150" i="17"/>
  <c r="J150" i="17"/>
  <c r="J104" i="17"/>
  <c r="BK154" i="17"/>
  <c r="J154" i="17"/>
  <c r="J105" i="17"/>
  <c r="R169" i="17"/>
  <c r="R175" i="17"/>
  <c r="R184" i="17"/>
  <c r="P187" i="17"/>
  <c r="T137" i="18"/>
  <c r="T186" i="18"/>
  <c r="T190" i="18"/>
  <c r="T225" i="18"/>
  <c r="R231" i="18"/>
  <c r="R241" i="18"/>
  <c r="T244" i="18"/>
  <c r="BK128" i="19"/>
  <c r="J128" i="19"/>
  <c r="J102" i="19"/>
  <c r="P146" i="21"/>
  <c r="P182" i="21"/>
  <c r="T188" i="21"/>
  <c r="R198" i="21"/>
  <c r="P215" i="21"/>
  <c r="P221" i="21"/>
  <c r="P238" i="21"/>
  <c r="R241" i="21"/>
  <c r="P294" i="21"/>
  <c r="P267" i="21"/>
  <c r="P303" i="21"/>
  <c r="BK307" i="21"/>
  <c r="J307" i="21"/>
  <c r="J115" i="21"/>
  <c r="P326" i="21"/>
  <c r="P331" i="21"/>
  <c r="T334" i="21"/>
  <c r="R148" i="22"/>
  <c r="P185" i="22"/>
  <c r="BK191" i="22"/>
  <c r="J191" i="22"/>
  <c r="J104" i="22"/>
  <c r="R191" i="22"/>
  <c r="T200" i="22"/>
  <c r="BK223" i="22"/>
  <c r="J223" i="22"/>
  <c r="J107" i="22"/>
  <c r="R223" i="22"/>
  <c r="P240" i="22"/>
  <c r="T240" i="22"/>
  <c r="R243" i="22"/>
  <c r="P291" i="22"/>
  <c r="P261" i="22"/>
  <c r="BK304" i="22"/>
  <c r="J304" i="22"/>
  <c r="J115" i="22"/>
  <c r="T304" i="22"/>
  <c r="T319" i="22"/>
  <c r="R328" i="22"/>
  <c r="R331" i="22"/>
  <c r="R323" i="22" s="1"/>
  <c r="P148" i="23"/>
  <c r="R182" i="23"/>
  <c r="T188" i="23"/>
  <c r="P194" i="23"/>
  <c r="R205" i="23"/>
  <c r="BK211" i="23"/>
  <c r="J211" i="23"/>
  <c r="J107" i="23"/>
  <c r="BK228" i="23"/>
  <c r="J228" i="23"/>
  <c r="J108" i="23"/>
  <c r="BK231" i="23"/>
  <c r="J231" i="23"/>
  <c r="J109" i="23"/>
  <c r="T275" i="23"/>
  <c r="T250" i="23"/>
  <c r="BK284" i="23"/>
  <c r="J284" i="23"/>
  <c r="J114" i="23"/>
  <c r="BK288" i="23"/>
  <c r="J288" i="23"/>
  <c r="J115" i="23"/>
  <c r="BK293" i="23"/>
  <c r="J293" i="23"/>
  <c r="J116" i="23"/>
  <c r="BK302" i="23"/>
  <c r="J302" i="23"/>
  <c r="J120" i="23"/>
  <c r="BK305" i="23"/>
  <c r="J305" i="23"/>
  <c r="J121" i="23"/>
  <c r="T146" i="24"/>
  <c r="R181" i="24"/>
  <c r="R187" i="24"/>
  <c r="T193" i="24"/>
  <c r="T204" i="24"/>
  <c r="BK210" i="24"/>
  <c r="J210" i="24"/>
  <c r="J107" i="24"/>
  <c r="R229" i="24"/>
  <c r="BK232" i="24"/>
  <c r="J232" i="24"/>
  <c r="J109" i="24"/>
  <c r="BK268" i="24"/>
  <c r="J268" i="24"/>
  <c r="J111" i="24"/>
  <c r="T277" i="24"/>
  <c r="P281" i="24"/>
  <c r="BK286" i="24"/>
  <c r="J286" i="24"/>
  <c r="J116" i="24"/>
  <c r="R291" i="24"/>
  <c r="T294" i="24"/>
  <c r="BK146" i="25"/>
  <c r="BK180" i="25"/>
  <c r="J180" i="25"/>
  <c r="J103" i="25"/>
  <c r="T180" i="25"/>
  <c r="T186" i="25"/>
  <c r="BK205" i="25"/>
  <c r="J205" i="25"/>
  <c r="J106" i="25"/>
  <c r="BK211" i="25"/>
  <c r="J211" i="25"/>
  <c r="J107" i="25"/>
  <c r="BK228" i="25"/>
  <c r="J228" i="25"/>
  <c r="J108" i="25"/>
  <c r="BK231" i="25"/>
  <c r="J231" i="25"/>
  <c r="J109" i="25"/>
  <c r="T279" i="25"/>
  <c r="T254" i="25"/>
  <c r="BK288" i="25"/>
  <c r="J288" i="25"/>
  <c r="J114" i="25"/>
  <c r="R288" i="25"/>
  <c r="T292" i="25"/>
  <c r="BK303" i="25"/>
  <c r="J303" i="25"/>
  <c r="J118" i="25"/>
  <c r="P138" i="2"/>
  <c r="BK237" i="2"/>
  <c r="J237" i="2"/>
  <c r="J105" i="2"/>
  <c r="BK532" i="2"/>
  <c r="J532" i="2"/>
  <c r="J106" i="2"/>
  <c r="BK556" i="2"/>
  <c r="J556" i="2"/>
  <c r="J107" i="2"/>
  <c r="T556" i="2"/>
  <c r="T562" i="2"/>
  <c r="R585" i="2"/>
  <c r="P588" i="2"/>
  <c r="BK135" i="3"/>
  <c r="J135" i="3"/>
  <c r="J103" i="3"/>
  <c r="P156" i="3"/>
  <c r="P160" i="3"/>
  <c r="P184" i="3"/>
  <c r="P193" i="3"/>
  <c r="P137" i="4"/>
  <c r="T150" i="4"/>
  <c r="T154" i="4"/>
  <c r="R169" i="4"/>
  <c r="R175" i="4"/>
  <c r="R184" i="4"/>
  <c r="T187" i="4"/>
  <c r="BK138" i="5"/>
  <c r="J138" i="5"/>
  <c r="J103" i="5"/>
  <c r="BK199" i="5"/>
  <c r="J199" i="5"/>
  <c r="J105" i="5"/>
  <c r="BK351" i="5"/>
  <c r="J351" i="5"/>
  <c r="J106" i="5"/>
  <c r="T372" i="5"/>
  <c r="T378" i="5"/>
  <c r="T398" i="5"/>
  <c r="T401" i="5"/>
  <c r="P138" i="6"/>
  <c r="P153" i="6"/>
  <c r="R162" i="6"/>
  <c r="T166" i="6"/>
  <c r="P188" i="6"/>
  <c r="P194" i="6"/>
  <c r="P203" i="6"/>
  <c r="BK206" i="6"/>
  <c r="J206" i="6"/>
  <c r="J110" i="6"/>
  <c r="P137" i="7"/>
  <c r="BK150" i="7"/>
  <c r="J150" i="7"/>
  <c r="J104" i="7"/>
  <c r="BK154" i="7"/>
  <c r="J154" i="7"/>
  <c r="J105" i="7"/>
  <c r="T154" i="7"/>
  <c r="BK175" i="7"/>
  <c r="J175" i="7"/>
  <c r="J107" i="7"/>
  <c r="T175" i="7"/>
  <c r="P184" i="7"/>
  <c r="T184" i="7"/>
  <c r="T187" i="7"/>
  <c r="R137" i="8"/>
  <c r="T152" i="8"/>
  <c r="T156" i="8"/>
  <c r="T178" i="8"/>
  <c r="T184" i="8"/>
  <c r="T192" i="8"/>
  <c r="T195" i="8"/>
  <c r="BK137" i="9"/>
  <c r="J137" i="9"/>
  <c r="J103" i="9"/>
  <c r="BK156" i="9"/>
  <c r="J156" i="9"/>
  <c r="J104" i="9"/>
  <c r="BK160" i="9"/>
  <c r="J160" i="9"/>
  <c r="J105" i="9"/>
  <c r="R181" i="9"/>
  <c r="R187" i="9"/>
  <c r="P197" i="9"/>
  <c r="R200" i="9"/>
  <c r="P138" i="10"/>
  <c r="P175" i="10"/>
  <c r="P179" i="10"/>
  <c r="R230" i="10"/>
  <c r="BK233" i="10"/>
  <c r="J233" i="10"/>
  <c r="J107" i="10"/>
  <c r="BK239" i="10"/>
  <c r="J239" i="10"/>
  <c r="J108" i="10"/>
  <c r="BK251" i="10"/>
  <c r="J251" i="10"/>
  <c r="J109" i="10"/>
  <c r="T254" i="10"/>
  <c r="BK137" i="11"/>
  <c r="J137" i="11"/>
  <c r="J103" i="11"/>
  <c r="R158" i="11"/>
  <c r="P162" i="11"/>
  <c r="BK189" i="11"/>
  <c r="J189" i="11"/>
  <c r="J106" i="11"/>
  <c r="BK195" i="11"/>
  <c r="J195" i="11"/>
  <c r="J107" i="11"/>
  <c r="BK205" i="11"/>
  <c r="J205" i="11"/>
  <c r="J108" i="11"/>
  <c r="R208" i="11"/>
  <c r="P137" i="12"/>
  <c r="P164" i="12"/>
  <c r="T168" i="12"/>
  <c r="T191" i="12"/>
  <c r="T197" i="12"/>
  <c r="R207" i="12"/>
  <c r="P210" i="12"/>
  <c r="R137" i="13"/>
  <c r="P154" i="13"/>
  <c r="R158" i="13"/>
  <c r="R179" i="13"/>
  <c r="R185" i="13"/>
  <c r="R191" i="13"/>
  <c r="R194" i="13"/>
  <c r="R138" i="14"/>
  <c r="R173" i="14"/>
  <c r="R177" i="14"/>
  <c r="P201" i="14"/>
  <c r="P210" i="14"/>
  <c r="T210" i="14"/>
  <c r="T216" i="14"/>
  <c r="T226" i="14"/>
  <c r="T229" i="14"/>
  <c r="P138" i="15"/>
  <c r="P177" i="15"/>
  <c r="R181" i="15"/>
  <c r="R269" i="15"/>
  <c r="T275" i="15"/>
  <c r="BK281" i="15"/>
  <c r="J281" i="15"/>
  <c r="J108" i="15"/>
  <c r="R294" i="15"/>
  <c r="T297" i="15"/>
  <c r="T138" i="16"/>
  <c r="T189" i="16"/>
  <c r="P193" i="16"/>
  <c r="P253" i="16"/>
  <c r="R259" i="16"/>
  <c r="P265" i="16"/>
  <c r="BK279" i="16"/>
  <c r="J279" i="16"/>
  <c r="J109" i="16"/>
  <c r="P282" i="16"/>
  <c r="P137" i="17"/>
  <c r="P150" i="17"/>
  <c r="R154" i="17"/>
  <c r="P169" i="17"/>
  <c r="P175" i="17"/>
  <c r="P184" i="17"/>
  <c r="BK187" i="17"/>
  <c r="J187" i="17"/>
  <c r="J109" i="17"/>
  <c r="BK137" i="18"/>
  <c r="J137" i="18"/>
  <c r="J103" i="18"/>
  <c r="BK186" i="18"/>
  <c r="J186" i="18"/>
  <c r="J104" i="18"/>
  <c r="R190" i="18"/>
  <c r="R225" i="18"/>
  <c r="BK231" i="18"/>
  <c r="J231" i="18"/>
  <c r="J107" i="18"/>
  <c r="P241" i="18"/>
  <c r="R244" i="18"/>
  <c r="T128" i="19"/>
  <c r="T127" i="19"/>
  <c r="T126" i="19"/>
  <c r="R146" i="21"/>
  <c r="R182" i="21"/>
  <c r="P188" i="21"/>
  <c r="BK198" i="21"/>
  <c r="J198" i="21"/>
  <c r="J105" i="21"/>
  <c r="T215" i="21"/>
  <c r="T221" i="21"/>
  <c r="R238" i="21"/>
  <c r="T241" i="21"/>
  <c r="BK294" i="21"/>
  <c r="J294" i="21"/>
  <c r="J111" i="21"/>
  <c r="T303" i="21"/>
  <c r="P307" i="21"/>
  <c r="BK326" i="21"/>
  <c r="J326" i="21"/>
  <c r="J116" i="21"/>
  <c r="T331" i="21"/>
  <c r="T330" i="21"/>
  <c r="BK334" i="21"/>
  <c r="J334" i="21"/>
  <c r="J119" i="21"/>
  <c r="P148" i="22"/>
  <c r="BK185" i="22"/>
  <c r="J185" i="22"/>
  <c r="J103" i="22"/>
  <c r="T185" i="22"/>
  <c r="BK200" i="22"/>
  <c r="J200" i="22"/>
  <c r="J105" i="22"/>
  <c r="P200" i="22"/>
  <c r="BK217" i="22"/>
  <c r="J217" i="22"/>
  <c r="J106" i="22"/>
  <c r="R217" i="22"/>
  <c r="P223" i="22"/>
  <c r="BK243" i="22"/>
  <c r="J243" i="22"/>
  <c r="J109" i="22"/>
  <c r="P243" i="22"/>
  <c r="T291" i="22"/>
  <c r="T261" i="22"/>
  <c r="BK300" i="22"/>
  <c r="J300" i="22"/>
  <c r="J114" i="22"/>
  <c r="R300" i="22"/>
  <c r="R304" i="22"/>
  <c r="R319" i="22"/>
  <c r="BK328" i="22"/>
  <c r="J328" i="22"/>
  <c r="J120" i="22"/>
  <c r="T328" i="22"/>
  <c r="T331" i="22"/>
  <c r="T323" i="22" s="1"/>
  <c r="BK148" i="23"/>
  <c r="J148" i="23"/>
  <c r="J102" i="23"/>
  <c r="P182" i="23"/>
  <c r="R188" i="23"/>
  <c r="R194" i="23"/>
  <c r="T205" i="23"/>
  <c r="T211" i="23"/>
  <c r="T228" i="23"/>
  <c r="R231" i="23"/>
  <c r="P275" i="23"/>
  <c r="P250" i="23"/>
  <c r="R284" i="23"/>
  <c r="P288" i="23"/>
  <c r="P293" i="23"/>
  <c r="T302" i="23"/>
  <c r="T305" i="23"/>
  <c r="T297" i="23" s="1"/>
  <c r="R146" i="24"/>
  <c r="P181" i="24"/>
  <c r="T187" i="24"/>
  <c r="R193" i="24"/>
  <c r="P204" i="24"/>
  <c r="R210" i="24"/>
  <c r="P229" i="24"/>
  <c r="R232" i="24"/>
  <c r="P268" i="24"/>
  <c r="P243" i="24"/>
  <c r="BK277" i="24"/>
  <c r="J277" i="24"/>
  <c r="J114" i="24"/>
  <c r="BK281" i="24"/>
  <c r="J281" i="24"/>
  <c r="J115" i="24"/>
  <c r="T286" i="24"/>
  <c r="P291" i="24"/>
  <c r="R294" i="24"/>
  <c r="P146" i="25"/>
  <c r="BK186" i="25"/>
  <c r="J186" i="25"/>
  <c r="J104" i="25"/>
  <c r="P186" i="25"/>
  <c r="P194" i="25"/>
  <c r="P205" i="25"/>
  <c r="T211" i="25"/>
  <c r="T228" i="25"/>
  <c r="P231" i="25"/>
  <c r="P279" i="25"/>
  <c r="P254" i="25"/>
  <c r="T288" i="25"/>
  <c r="R292" i="25"/>
  <c r="P298" i="25"/>
  <c r="R303" i="25"/>
  <c r="R306" i="25"/>
  <c r="R138" i="2"/>
  <c r="P237" i="2"/>
  <c r="T532" i="2"/>
  <c r="R556" i="2"/>
  <c r="R562" i="2"/>
  <c r="P585" i="2"/>
  <c r="BK588" i="2"/>
  <c r="J588" i="2"/>
  <c r="J110" i="2"/>
  <c r="R135" i="3"/>
  <c r="R156" i="3"/>
  <c r="R160" i="3"/>
  <c r="T184" i="3"/>
  <c r="T193" i="3"/>
  <c r="T137" i="4"/>
  <c r="R150" i="4"/>
  <c r="R154" i="4"/>
  <c r="T169" i="4"/>
  <c r="T175" i="4"/>
  <c r="T184" i="4"/>
  <c r="P187" i="4"/>
  <c r="P138" i="5"/>
  <c r="P199" i="5"/>
  <c r="P351" i="5"/>
  <c r="R351" i="5"/>
  <c r="T351" i="5"/>
  <c r="BK372" i="5"/>
  <c r="J372" i="5"/>
  <c r="J107" i="5"/>
  <c r="R378" i="5"/>
  <c r="P398" i="5"/>
  <c r="BK401" i="5"/>
  <c r="J401" i="5"/>
  <c r="J110" i="5"/>
  <c r="R138" i="6"/>
  <c r="R153" i="6"/>
  <c r="P162" i="6"/>
  <c r="R166" i="6"/>
  <c r="R188" i="6"/>
  <c r="R194" i="6"/>
  <c r="R203" i="6"/>
  <c r="P206" i="6"/>
  <c r="R137" i="7"/>
  <c r="P150" i="7"/>
  <c r="T150" i="7"/>
  <c r="P154" i="7"/>
  <c r="BK169" i="7"/>
  <c r="J169" i="7"/>
  <c r="J106" i="7"/>
  <c r="T169" i="7"/>
  <c r="P175" i="7"/>
  <c r="BK184" i="7"/>
  <c r="J184" i="7"/>
  <c r="J108" i="7"/>
  <c r="BK187" i="7"/>
  <c r="J187" i="7"/>
  <c r="J109" i="7"/>
  <c r="R187" i="7"/>
  <c r="BK137" i="8"/>
  <c r="J137" i="8"/>
  <c r="J103" i="8"/>
  <c r="P152" i="8"/>
  <c r="P156" i="8"/>
  <c r="P178" i="8"/>
  <c r="BK184" i="8"/>
  <c r="J184" i="8"/>
  <c r="J107" i="8"/>
  <c r="R192" i="8"/>
  <c r="P195" i="8"/>
  <c r="R137" i="9"/>
  <c r="R136" i="9"/>
  <c r="R135" i="9"/>
  <c r="R134" i="9"/>
  <c r="P156" i="9"/>
  <c r="T160" i="9"/>
  <c r="BK181" i="9"/>
  <c r="J181" i="9"/>
  <c r="J106" i="9"/>
  <c r="T187" i="9"/>
  <c r="BK197" i="9"/>
  <c r="J197" i="9"/>
  <c r="J108" i="9"/>
  <c r="BK200" i="9"/>
  <c r="J200" i="9"/>
  <c r="J109" i="9"/>
  <c r="T138" i="10"/>
  <c r="R175" i="10"/>
  <c r="BK179" i="10"/>
  <c r="J179" i="10"/>
  <c r="J105" i="10"/>
  <c r="BK230" i="10"/>
  <c r="J230" i="10"/>
  <c r="J106" i="10"/>
  <c r="R233" i="10"/>
  <c r="T239" i="10"/>
  <c r="T251" i="10"/>
  <c r="R254" i="10"/>
  <c r="R137" i="11"/>
  <c r="P158" i="11"/>
  <c r="R162" i="11"/>
  <c r="T189" i="11"/>
  <c r="T195" i="11"/>
  <c r="T205" i="11"/>
  <c r="P208" i="11"/>
  <c r="R137" i="12"/>
  <c r="R164" i="12"/>
  <c r="R168" i="12"/>
  <c r="R191" i="12"/>
  <c r="R197" i="12"/>
  <c r="T207" i="12"/>
  <c r="T210" i="12"/>
  <c r="T137" i="13"/>
  <c r="R154" i="13"/>
  <c r="T158" i="13"/>
  <c r="P179" i="13"/>
  <c r="P185" i="13"/>
  <c r="P191" i="13"/>
  <c r="T194" i="13"/>
  <c r="T136" i="13" s="1"/>
  <c r="T135" i="13" s="1"/>
  <c r="T134" i="13" s="1"/>
  <c r="T138" i="14"/>
  <c r="T173" i="14"/>
  <c r="T177" i="14"/>
  <c r="T201" i="14"/>
  <c r="BK216" i="14"/>
  <c r="J216" i="14"/>
  <c r="J108" i="14"/>
  <c r="BK226" i="14"/>
  <c r="J226" i="14"/>
  <c r="J109" i="14"/>
  <c r="BK229" i="14"/>
  <c r="J229" i="14"/>
  <c r="J110" i="14"/>
  <c r="R138" i="15"/>
  <c r="T177" i="15"/>
  <c r="T181" i="15"/>
  <c r="T269" i="15"/>
  <c r="R275" i="15"/>
  <c r="R137" i="15" s="1"/>
  <c r="R136" i="15" s="1"/>
  <c r="R135" i="15" s="1"/>
  <c r="T281" i="15"/>
  <c r="T294" i="15"/>
  <c r="P297" i="15"/>
  <c r="BK138" i="16"/>
  <c r="J138" i="16"/>
  <c r="J103" i="16"/>
  <c r="BK189" i="16"/>
  <c r="J189" i="16"/>
  <c r="J104" i="16"/>
  <c r="BK193" i="16"/>
  <c r="J193" i="16"/>
  <c r="J105" i="16"/>
  <c r="BK253" i="16"/>
  <c r="J253" i="16"/>
  <c r="J106" i="16"/>
  <c r="BK259" i="16"/>
  <c r="J259" i="16"/>
  <c r="J107" i="16"/>
  <c r="BK265" i="16"/>
  <c r="J265" i="16"/>
  <c r="J108" i="16"/>
  <c r="P279" i="16"/>
  <c r="T282" i="16"/>
  <c r="R137" i="17"/>
  <c r="R150" i="17"/>
  <c r="P154" i="17"/>
  <c r="BK169" i="17"/>
  <c r="J169" i="17"/>
  <c r="J106" i="17"/>
  <c r="BK175" i="17"/>
  <c r="J175" i="17"/>
  <c r="J107" i="17"/>
  <c r="BK184" i="17"/>
  <c r="J184" i="17"/>
  <c r="J108" i="17"/>
  <c r="R187" i="17"/>
  <c r="R137" i="18"/>
  <c r="R186" i="18"/>
  <c r="R136" i="18" s="1"/>
  <c r="R135" i="18" s="1"/>
  <c r="R134" i="18" s="1"/>
  <c r="BK190" i="18"/>
  <c r="J190" i="18"/>
  <c r="J105" i="18"/>
  <c r="P225" i="18"/>
  <c r="P231" i="18"/>
  <c r="BK241" i="18"/>
  <c r="J241" i="18"/>
  <c r="J108" i="18"/>
  <c r="BK244" i="18"/>
  <c r="J244" i="18"/>
  <c r="J109" i="18"/>
  <c r="P128" i="19"/>
  <c r="P127" i="19"/>
  <c r="P126" i="19"/>
  <c r="AU119" i="1"/>
  <c r="BK146" i="21"/>
  <c r="J146" i="21"/>
  <c r="J102" i="21"/>
  <c r="BK182" i="21"/>
  <c r="J182" i="21"/>
  <c r="J103" i="21"/>
  <c r="T182" i="21"/>
  <c r="R188" i="21"/>
  <c r="P198" i="21"/>
  <c r="BK215" i="21"/>
  <c r="J215" i="21"/>
  <c r="J106" i="21"/>
  <c r="BK221" i="21"/>
  <c r="J221" i="21"/>
  <c r="J107" i="21"/>
  <c r="T238" i="21"/>
  <c r="P241" i="21"/>
  <c r="T294" i="21"/>
  <c r="T267" i="21"/>
  <c r="R303" i="21"/>
  <c r="T307" i="21"/>
  <c r="T326" i="21"/>
  <c r="R331" i="21"/>
  <c r="R334" i="21"/>
  <c r="BK148" i="22"/>
  <c r="J148" i="22"/>
  <c r="J102" i="22"/>
  <c r="T148" i="22"/>
  <c r="R185" i="22"/>
  <c r="P191" i="22"/>
  <c r="T191" i="22"/>
  <c r="R200" i="22"/>
  <c r="P217" i="22"/>
  <c r="T217" i="22"/>
  <c r="T223" i="22"/>
  <c r="BK240" i="22"/>
  <c r="J240" i="22"/>
  <c r="J108" i="22"/>
  <c r="R240" i="22"/>
  <c r="T243" i="22"/>
  <c r="BK291" i="22"/>
  <c r="J291" i="22"/>
  <c r="J111" i="22"/>
  <c r="R291" i="22"/>
  <c r="R261" i="22"/>
  <c r="P300" i="22"/>
  <c r="T300" i="22"/>
  <c r="T299" i="22"/>
  <c r="P304" i="22"/>
  <c r="BK319" i="22"/>
  <c r="J319" i="22"/>
  <c r="J116" i="22"/>
  <c r="P319" i="22"/>
  <c r="P328" i="22"/>
  <c r="BK331" i="22"/>
  <c r="J331" i="22"/>
  <c r="J121" i="22"/>
  <c r="P331" i="22"/>
  <c r="P323" i="22" s="1"/>
  <c r="T148" i="23"/>
  <c r="T182" i="23"/>
  <c r="P188" i="23"/>
  <c r="T194" i="23"/>
  <c r="P205" i="23"/>
  <c r="P211" i="23"/>
  <c r="R228" i="23"/>
  <c r="T231" i="23"/>
  <c r="R275" i="23"/>
  <c r="R250" i="23"/>
  <c r="T284" i="23"/>
  <c r="T288" i="23"/>
  <c r="T293" i="23"/>
  <c r="R302" i="23"/>
  <c r="R305" i="23"/>
  <c r="R297" i="23" s="1"/>
  <c r="P146" i="24"/>
  <c r="T181" i="24"/>
  <c r="P187" i="24"/>
  <c r="P193" i="24"/>
  <c r="BK204" i="24"/>
  <c r="J204" i="24"/>
  <c r="J106" i="24"/>
  <c r="T210" i="24"/>
  <c r="T229" i="24"/>
  <c r="P232" i="24"/>
  <c r="R268" i="24"/>
  <c r="R243" i="24"/>
  <c r="P277" i="24"/>
  <c r="R281" i="24"/>
  <c r="P286" i="24"/>
  <c r="T291" i="24"/>
  <c r="T290" i="24"/>
  <c r="P294" i="24"/>
  <c r="R146" i="25"/>
  <c r="P180" i="25"/>
  <c r="R186" i="25"/>
  <c r="R194" i="25"/>
  <c r="T205" i="25"/>
  <c r="R211" i="25"/>
  <c r="R228" i="25"/>
  <c r="T231" i="25"/>
  <c r="R279" i="25"/>
  <c r="R254" i="25"/>
  <c r="BK292" i="25"/>
  <c r="J292" i="25"/>
  <c r="J115" i="25"/>
  <c r="T298" i="25"/>
  <c r="P303" i="25"/>
  <c r="BK306" i="25"/>
  <c r="J306" i="25"/>
  <c r="J119" i="25"/>
  <c r="T306" i="25"/>
  <c r="T138" i="2"/>
  <c r="P233" i="2"/>
  <c r="R233" i="2"/>
  <c r="T237" i="2"/>
  <c r="P532" i="2"/>
  <c r="BK562" i="2"/>
  <c r="J562" i="2"/>
  <c r="J108" i="2"/>
  <c r="T588" i="2"/>
  <c r="T135" i="3"/>
  <c r="T156" i="3"/>
  <c r="BK160" i="3"/>
  <c r="J160" i="3"/>
  <c r="J105" i="3"/>
  <c r="BK184" i="3"/>
  <c r="J184" i="3"/>
  <c r="J106" i="3"/>
  <c r="BK193" i="3"/>
  <c r="J193" i="3"/>
  <c r="J107" i="3"/>
  <c r="BK137" i="4"/>
  <c r="J137" i="4"/>
  <c r="J103" i="4"/>
  <c r="BK150" i="4"/>
  <c r="J150" i="4"/>
  <c r="J104" i="4"/>
  <c r="BK154" i="4"/>
  <c r="J154" i="4"/>
  <c r="J105" i="4"/>
  <c r="BK169" i="4"/>
  <c r="J169" i="4"/>
  <c r="J106" i="4"/>
  <c r="BK175" i="4"/>
  <c r="J175" i="4"/>
  <c r="J107" i="4"/>
  <c r="BK184" i="4"/>
  <c r="J184" i="4"/>
  <c r="J108" i="4"/>
  <c r="BK187" i="4"/>
  <c r="J187" i="4"/>
  <c r="J109" i="4"/>
  <c r="T138" i="5"/>
  <c r="P195" i="5"/>
  <c r="T195" i="5"/>
  <c r="T137" i="5" s="1"/>
  <c r="T136" i="5" s="1"/>
  <c r="T135" i="5" s="1"/>
  <c r="R199" i="5"/>
  <c r="P372" i="5"/>
  <c r="BK378" i="5"/>
  <c r="J378" i="5"/>
  <c r="J108" i="5"/>
  <c r="BK398" i="5"/>
  <c r="J398" i="5"/>
  <c r="J109" i="5"/>
  <c r="R401" i="5"/>
  <c r="T138" i="6"/>
  <c r="T153" i="6"/>
  <c r="T162" i="6"/>
  <c r="P166" i="6"/>
  <c r="T188" i="6"/>
  <c r="T194" i="6"/>
  <c r="T203" i="6"/>
  <c r="T206" i="6"/>
  <c r="BK137" i="7"/>
  <c r="J137" i="7"/>
  <c r="J103" i="7"/>
  <c r="T137" i="7"/>
  <c r="T136" i="7"/>
  <c r="T135" i="7"/>
  <c r="T134" i="7"/>
  <c r="R150" i="7"/>
  <c r="R154" i="7"/>
  <c r="P169" i="7"/>
  <c r="R169" i="7"/>
  <c r="R175" i="7"/>
  <c r="R184" i="7"/>
  <c r="P187" i="7"/>
  <c r="P137" i="8"/>
  <c r="BK152" i="8"/>
  <c r="J152" i="8"/>
  <c r="J104" i="8"/>
  <c r="BK156" i="8"/>
  <c r="J156" i="8"/>
  <c r="J105" i="8"/>
  <c r="BK178" i="8"/>
  <c r="J178" i="8"/>
  <c r="J106" i="8"/>
  <c r="R184" i="8"/>
  <c r="P192" i="8"/>
  <c r="BK195" i="8"/>
  <c r="J195" i="8"/>
  <c r="J109" i="8"/>
  <c r="P137" i="9"/>
  <c r="T156" i="9"/>
  <c r="P160" i="9"/>
  <c r="T181" i="9"/>
  <c r="P187" i="9"/>
  <c r="T197" i="9"/>
  <c r="P200" i="9"/>
  <c r="BK138" i="10"/>
  <c r="J138" i="10"/>
  <c r="J103" i="10"/>
  <c r="BK175" i="10"/>
  <c r="J175" i="10"/>
  <c r="J104" i="10"/>
  <c r="R179" i="10"/>
  <c r="P230" i="10"/>
  <c r="P233" i="10"/>
  <c r="P239" i="10"/>
  <c r="P251" i="10"/>
  <c r="P254" i="10"/>
  <c r="P137" i="11"/>
  <c r="BK158" i="11"/>
  <c r="J158" i="11"/>
  <c r="J104" i="11"/>
  <c r="T162" i="11"/>
  <c r="P189" i="11"/>
  <c r="R195" i="11"/>
  <c r="R205" i="11"/>
  <c r="T208" i="11"/>
  <c r="T137" i="12"/>
  <c r="T164" i="12"/>
  <c r="T136" i="12" s="1"/>
  <c r="T135" i="12" s="1"/>
  <c r="T134" i="12" s="1"/>
  <c r="P168" i="12"/>
  <c r="P191" i="12"/>
  <c r="BK197" i="12"/>
  <c r="J197" i="12"/>
  <c r="J107" i="12"/>
  <c r="BK207" i="12"/>
  <c r="J207" i="12"/>
  <c r="J108" i="12"/>
  <c r="BK210" i="12"/>
  <c r="J210" i="12"/>
  <c r="J109" i="12"/>
  <c r="BK137" i="13"/>
  <c r="J137" i="13"/>
  <c r="J103" i="13"/>
  <c r="BK154" i="13"/>
  <c r="J154" i="13"/>
  <c r="J104" i="13"/>
  <c r="BK158" i="13"/>
  <c r="J158" i="13"/>
  <c r="J105" i="13"/>
  <c r="BK179" i="13"/>
  <c r="J179" i="13"/>
  <c r="J106" i="13"/>
  <c r="BK185" i="13"/>
  <c r="J185" i="13"/>
  <c r="J107" i="13"/>
  <c r="BK191" i="13"/>
  <c r="J191" i="13"/>
  <c r="J108" i="13"/>
  <c r="BK194" i="13"/>
  <c r="J194" i="13"/>
  <c r="J109" i="13"/>
  <c r="P138" i="14"/>
  <c r="P173" i="14"/>
  <c r="P177" i="14"/>
  <c r="R201" i="14"/>
  <c r="R210" i="14"/>
  <c r="R216" i="14"/>
  <c r="R226" i="14"/>
  <c r="P229" i="14"/>
  <c r="BK138" i="15"/>
  <c r="J138" i="15"/>
  <c r="J103" i="15"/>
  <c r="BK177" i="15"/>
  <c r="J177" i="15"/>
  <c r="J104" i="15"/>
  <c r="BK181" i="15"/>
  <c r="J181" i="15"/>
  <c r="J105" i="15"/>
  <c r="BK269" i="15"/>
  <c r="J269" i="15"/>
  <c r="J106" i="15"/>
  <c r="P275" i="15"/>
  <c r="P281" i="15"/>
  <c r="BK294" i="15"/>
  <c r="J294" i="15"/>
  <c r="J109" i="15"/>
  <c r="BK297" i="15"/>
  <c r="J297" i="15"/>
  <c r="J110" i="15"/>
  <c r="R138" i="16"/>
  <c r="P189" i="16"/>
  <c r="T193" i="16"/>
  <c r="T253" i="16"/>
  <c r="T259" i="16"/>
  <c r="T265" i="16"/>
  <c r="T279" i="16"/>
  <c r="R282" i="16"/>
  <c r="T137" i="17"/>
  <c r="T150" i="17"/>
  <c r="T154" i="17"/>
  <c r="T169" i="17"/>
  <c r="T175" i="17"/>
  <c r="T184" i="17"/>
  <c r="T187" i="17"/>
  <c r="P137" i="18"/>
  <c r="P186" i="18"/>
  <c r="P190" i="18"/>
  <c r="BK225" i="18"/>
  <c r="J225" i="18"/>
  <c r="J106" i="18"/>
  <c r="T231" i="18"/>
  <c r="T241" i="18"/>
  <c r="P244" i="18"/>
  <c r="R128" i="19"/>
  <c r="R127" i="19"/>
  <c r="R126" i="19"/>
  <c r="T146" i="21"/>
  <c r="BK188" i="21"/>
  <c r="J188" i="21"/>
  <c r="J104" i="21"/>
  <c r="T198" i="21"/>
  <c r="R215" i="21"/>
  <c r="R221" i="21"/>
  <c r="BK238" i="21"/>
  <c r="J238" i="21"/>
  <c r="J108" i="21"/>
  <c r="BK241" i="21"/>
  <c r="J241" i="21"/>
  <c r="J109" i="21"/>
  <c r="R294" i="21"/>
  <c r="R267" i="21"/>
  <c r="BK303" i="21"/>
  <c r="J303" i="21"/>
  <c r="J114" i="21"/>
  <c r="R307" i="21"/>
  <c r="R326" i="21"/>
  <c r="BK331" i="21"/>
  <c r="J331" i="21"/>
  <c r="J118" i="21"/>
  <c r="P334" i="21"/>
  <c r="R148" i="23"/>
  <c r="BK182" i="23"/>
  <c r="J182" i="23"/>
  <c r="J103" i="23"/>
  <c r="BK188" i="23"/>
  <c r="J188" i="23"/>
  <c r="J104" i="23"/>
  <c r="BK194" i="23"/>
  <c r="J194" i="23"/>
  <c r="J105" i="23"/>
  <c r="BK205" i="23"/>
  <c r="J205" i="23"/>
  <c r="J106" i="23"/>
  <c r="R211" i="23"/>
  <c r="P228" i="23"/>
  <c r="P231" i="23"/>
  <c r="BK275" i="23"/>
  <c r="J275" i="23"/>
  <c r="J111" i="23"/>
  <c r="P284" i="23"/>
  <c r="P283" i="23"/>
  <c r="R288" i="23"/>
  <c r="R293" i="23"/>
  <c r="P302" i="23"/>
  <c r="P305" i="23"/>
  <c r="P297" i="23" s="1"/>
  <c r="BK146" i="24"/>
  <c r="J146" i="24"/>
  <c r="J102" i="24"/>
  <c r="BK181" i="24"/>
  <c r="J181" i="24"/>
  <c r="J103" i="24"/>
  <c r="BK187" i="24"/>
  <c r="J187" i="24"/>
  <c r="J104" i="24"/>
  <c r="BK193" i="24"/>
  <c r="J193" i="24"/>
  <c r="J105" i="24"/>
  <c r="R204" i="24"/>
  <c r="P210" i="24"/>
  <c r="BK229" i="24"/>
  <c r="J229" i="24"/>
  <c r="J108" i="24"/>
  <c r="T232" i="24"/>
  <c r="T268" i="24"/>
  <c r="T243" i="24"/>
  <c r="R277" i="24"/>
  <c r="T281" i="24"/>
  <c r="R286" i="24"/>
  <c r="R276" i="24" s="1"/>
  <c r="BK291" i="24"/>
  <c r="BK294" i="24"/>
  <c r="J294" i="24"/>
  <c r="J119" i="24"/>
  <c r="T146" i="25"/>
  <c r="R180" i="25"/>
  <c r="BK194" i="25"/>
  <c r="J194" i="25"/>
  <c r="J105" i="25"/>
  <c r="T194" i="25"/>
  <c r="R205" i="25"/>
  <c r="P211" i="25"/>
  <c r="P228" i="25"/>
  <c r="R231" i="25"/>
  <c r="BK279" i="25"/>
  <c r="J279" i="25"/>
  <c r="J111" i="25"/>
  <c r="P288" i="25"/>
  <c r="P292" i="25"/>
  <c r="P287" i="25" s="1"/>
  <c r="BK298" i="25"/>
  <c r="J298" i="25"/>
  <c r="J116" i="25"/>
  <c r="R298" i="25"/>
  <c r="T303" i="25"/>
  <c r="T302" i="25"/>
  <c r="P306" i="25"/>
  <c r="BK201" i="3"/>
  <c r="J201" i="3"/>
  <c r="J108" i="3"/>
  <c r="BK267" i="10"/>
  <c r="J267" i="10"/>
  <c r="J111" i="10"/>
  <c r="BK297" i="16"/>
  <c r="J297" i="16"/>
  <c r="J111" i="16"/>
  <c r="BK195" i="17"/>
  <c r="J195" i="17"/>
  <c r="J110" i="17"/>
  <c r="BK267" i="21"/>
  <c r="J267" i="21"/>
  <c r="J110" i="21"/>
  <c r="BK297" i="22"/>
  <c r="J297" i="22"/>
  <c r="J112" i="22"/>
  <c r="BK250" i="23"/>
  <c r="J250" i="23"/>
  <c r="J110" i="23"/>
  <c r="BK309" i="23"/>
  <c r="J309" i="23"/>
  <c r="J122" i="23"/>
  <c r="BK243" i="24"/>
  <c r="J243" i="24"/>
  <c r="J110" i="24"/>
  <c r="BK216" i="11"/>
  <c r="J216" i="11"/>
  <c r="J110" i="11"/>
  <c r="BK218" i="12"/>
  <c r="J218" i="12"/>
  <c r="J110" i="12"/>
  <c r="BK300" i="21"/>
  <c r="J300" i="21"/>
  <c r="J112" i="21"/>
  <c r="BK261" i="22"/>
  <c r="J261" i="22"/>
  <c r="J110" i="22"/>
  <c r="BK326" i="22"/>
  <c r="J326" i="22"/>
  <c r="J119" i="22"/>
  <c r="BK285" i="25"/>
  <c r="J285" i="25"/>
  <c r="J112" i="25"/>
  <c r="BK627" i="2"/>
  <c r="J627" i="2"/>
  <c r="J111" i="2"/>
  <c r="BK195" i="4"/>
  <c r="J195" i="4"/>
  <c r="J110" i="4"/>
  <c r="BK426" i="5"/>
  <c r="J426" i="5"/>
  <c r="J111" i="5"/>
  <c r="BK214" i="6"/>
  <c r="J214" i="6"/>
  <c r="J111" i="6"/>
  <c r="BK195" i="7"/>
  <c r="J195" i="7"/>
  <c r="J110" i="7"/>
  <c r="BK203" i="8"/>
  <c r="J203" i="8"/>
  <c r="J110" i="8"/>
  <c r="BK243" i="14"/>
  <c r="J243" i="14"/>
  <c r="J111" i="14"/>
  <c r="BK324" i="22"/>
  <c r="J324" i="22"/>
  <c r="J118" i="22"/>
  <c r="BK335" i="22"/>
  <c r="J335" i="22"/>
  <c r="J122" i="22"/>
  <c r="BK300" i="23"/>
  <c r="J300" i="23"/>
  <c r="J119" i="23"/>
  <c r="BK274" i="24"/>
  <c r="J274" i="24"/>
  <c r="J112" i="24"/>
  <c r="BK298" i="24"/>
  <c r="J298" i="24"/>
  <c r="J120" i="24"/>
  <c r="BK208" i="9"/>
  <c r="J208" i="9"/>
  <c r="J110" i="9"/>
  <c r="BK202" i="13"/>
  <c r="J202" i="13"/>
  <c r="J110" i="13"/>
  <c r="BK314" i="15"/>
  <c r="J314" i="15"/>
  <c r="J111" i="15"/>
  <c r="BK258" i="18"/>
  <c r="J258" i="18"/>
  <c r="J110" i="18"/>
  <c r="BK128" i="20"/>
  <c r="J128" i="20"/>
  <c r="J102" i="20"/>
  <c r="BK338" i="21"/>
  <c r="J338" i="21"/>
  <c r="J120" i="21"/>
  <c r="BK281" i="23"/>
  <c r="J281" i="23"/>
  <c r="J112" i="23"/>
  <c r="BK298" i="23"/>
  <c r="J298" i="23"/>
  <c r="J118" i="23"/>
  <c r="BK254" i="25"/>
  <c r="J254" i="25"/>
  <c r="J110" i="25"/>
  <c r="BK310" i="25"/>
  <c r="J310" i="25"/>
  <c r="J120" i="25"/>
  <c r="E85" i="25"/>
  <c r="J93" i="25"/>
  <c r="BF150" i="25"/>
  <c r="BF152" i="25"/>
  <c r="BF154" i="25"/>
  <c r="BF157" i="25"/>
  <c r="BF163" i="25"/>
  <c r="BF165" i="25"/>
  <c r="BF187" i="25"/>
  <c r="BF195" i="25"/>
  <c r="BF201" i="25"/>
  <c r="BF202" i="25"/>
  <c r="BF204" i="25"/>
  <c r="BF208" i="25"/>
  <c r="BF213" i="25"/>
  <c r="BF214" i="25"/>
  <c r="BF224" i="25"/>
  <c r="BF225" i="25"/>
  <c r="BF243" i="25"/>
  <c r="BF250" i="25"/>
  <c r="BF255" i="25"/>
  <c r="BF266" i="25"/>
  <c r="BF282" i="25"/>
  <c r="BF284" i="25"/>
  <c r="BF297" i="25"/>
  <c r="BF299" i="25"/>
  <c r="BF300" i="25"/>
  <c r="BF301" i="25"/>
  <c r="BF308" i="25"/>
  <c r="BF309" i="25"/>
  <c r="BF311" i="25"/>
  <c r="F96" i="25"/>
  <c r="BF149" i="25"/>
  <c r="BF155" i="25"/>
  <c r="BF161" i="25"/>
  <c r="BF167" i="25"/>
  <c r="BF168" i="25"/>
  <c r="BF173" i="25"/>
  <c r="BF174" i="25"/>
  <c r="BF175" i="25"/>
  <c r="BF178" i="25"/>
  <c r="BF179" i="25"/>
  <c r="BF193" i="25"/>
  <c r="BF203" i="25"/>
  <c r="BF206" i="25"/>
  <c r="BF212" i="25"/>
  <c r="BF218" i="25"/>
  <c r="BF222" i="25"/>
  <c r="BF223" i="25"/>
  <c r="BF229" i="25"/>
  <c r="BF233" i="25"/>
  <c r="BF234" i="25"/>
  <c r="BF238" i="25"/>
  <c r="BF239" i="25"/>
  <c r="BF244" i="25"/>
  <c r="BF251" i="25"/>
  <c r="BF252" i="25"/>
  <c r="BF260" i="25"/>
  <c r="BF263" i="25"/>
  <c r="BF264" i="25"/>
  <c r="BF270" i="25"/>
  <c r="BF275" i="25"/>
  <c r="BF277" i="25"/>
  <c r="BF291" i="25"/>
  <c r="BF293" i="25"/>
  <c r="BF296" i="25"/>
  <c r="BF305" i="25"/>
  <c r="J291" i="24"/>
  <c r="J118" i="24"/>
  <c r="BF147" i="25"/>
  <c r="BF148" i="25"/>
  <c r="BF158" i="25"/>
  <c r="BF160" i="25"/>
  <c r="BF162" i="25"/>
  <c r="BF164" i="25"/>
  <c r="BF166" i="25"/>
  <c r="BF169" i="25"/>
  <c r="BF170" i="25"/>
  <c r="BF171" i="25"/>
  <c r="BF182" i="25"/>
  <c r="BF185" i="25"/>
  <c r="BF188" i="25"/>
  <c r="BF189" i="25"/>
  <c r="BF190" i="25"/>
  <c r="BF191" i="25"/>
  <c r="BF197" i="25"/>
  <c r="BF200" i="25"/>
  <c r="BF210" i="25"/>
  <c r="BF219" i="25"/>
  <c r="BF220" i="25"/>
  <c r="BF221" i="25"/>
  <c r="BF226" i="25"/>
  <c r="BF227" i="25"/>
  <c r="BF230" i="25"/>
  <c r="BF236" i="25"/>
  <c r="BF237" i="25"/>
  <c r="BF240" i="25"/>
  <c r="BF242" i="25"/>
  <c r="BF245" i="25"/>
  <c r="BF256" i="25"/>
  <c r="BF258" i="25"/>
  <c r="BF261" i="25"/>
  <c r="BF265" i="25"/>
  <c r="BF267" i="25"/>
  <c r="BF268" i="25"/>
  <c r="BF269" i="25"/>
  <c r="BF274" i="25"/>
  <c r="BF278" i="25"/>
  <c r="BF280" i="25"/>
  <c r="BF281" i="25"/>
  <c r="BF286" i="25"/>
  <c r="BF290" i="25"/>
  <c r="BF294" i="25"/>
  <c r="BF307" i="25"/>
  <c r="BF151" i="25"/>
  <c r="BF153" i="25"/>
  <c r="BF156" i="25"/>
  <c r="BF159" i="25"/>
  <c r="BF172" i="25"/>
  <c r="BF176" i="25"/>
  <c r="BF177" i="25"/>
  <c r="BF181" i="25"/>
  <c r="BF183" i="25"/>
  <c r="BF184" i="25"/>
  <c r="BF192" i="25"/>
  <c r="BF196" i="25"/>
  <c r="BF198" i="25"/>
  <c r="BF199" i="25"/>
  <c r="BF207" i="25"/>
  <c r="BF209" i="25"/>
  <c r="BF215" i="25"/>
  <c r="BF216" i="25"/>
  <c r="BF217" i="25"/>
  <c r="BF232" i="25"/>
  <c r="BF235" i="25"/>
  <c r="BF241" i="25"/>
  <c r="BF246" i="25"/>
  <c r="BF247" i="25"/>
  <c r="BF248" i="25"/>
  <c r="BF249" i="25"/>
  <c r="BF253" i="25"/>
  <c r="BF257" i="25"/>
  <c r="BF259" i="25"/>
  <c r="BF262" i="25"/>
  <c r="BF271" i="25"/>
  <c r="BF272" i="25"/>
  <c r="BF273" i="25"/>
  <c r="BF276" i="25"/>
  <c r="BF283" i="25"/>
  <c r="BF289" i="25"/>
  <c r="BF295" i="25"/>
  <c r="BF304" i="25"/>
  <c r="J93" i="24"/>
  <c r="F96" i="24"/>
  <c r="BF148" i="24"/>
  <c r="BF164" i="24"/>
  <c r="BF169" i="24"/>
  <c r="BF175" i="24"/>
  <c r="BF182" i="24"/>
  <c r="BF183" i="24"/>
  <c r="BF190" i="24"/>
  <c r="BF208" i="24"/>
  <c r="BF209" i="24"/>
  <c r="BF216" i="24"/>
  <c r="BF220" i="24"/>
  <c r="BF223" i="24"/>
  <c r="BF227" i="24"/>
  <c r="BF231" i="24"/>
  <c r="BF234" i="24"/>
  <c r="BF242" i="24"/>
  <c r="BF245" i="24"/>
  <c r="BF247" i="24"/>
  <c r="BF251" i="24"/>
  <c r="BF256" i="24"/>
  <c r="BF258" i="24"/>
  <c r="BF259" i="24"/>
  <c r="BF265" i="24"/>
  <c r="BF266" i="24"/>
  <c r="BF273" i="24"/>
  <c r="BF280" i="24"/>
  <c r="BF283" i="24"/>
  <c r="BF292" i="24"/>
  <c r="BF297" i="24"/>
  <c r="BF299" i="24"/>
  <c r="E85" i="24"/>
  <c r="BF152" i="24"/>
  <c r="BF153" i="24"/>
  <c r="BF156" i="24"/>
  <c r="BF157" i="24"/>
  <c r="BF158" i="24"/>
  <c r="BF160" i="24"/>
  <c r="BF168" i="24"/>
  <c r="BF174" i="24"/>
  <c r="BF179" i="24"/>
  <c r="BF180" i="24"/>
  <c r="BF185" i="24"/>
  <c r="BF198" i="24"/>
  <c r="BF200" i="24"/>
  <c r="BF201" i="24"/>
  <c r="BF214" i="24"/>
  <c r="BF215" i="24"/>
  <c r="BF218" i="24"/>
  <c r="BF219" i="24"/>
  <c r="BF225" i="24"/>
  <c r="BF235" i="24"/>
  <c r="BF236" i="24"/>
  <c r="BF240" i="24"/>
  <c r="BF241" i="24"/>
  <c r="BF244" i="24"/>
  <c r="BF246" i="24"/>
  <c r="BF253" i="24"/>
  <c r="BF257" i="24"/>
  <c r="BF260" i="24"/>
  <c r="BF264" i="24"/>
  <c r="BF267" i="24"/>
  <c r="BF269" i="24"/>
  <c r="BF275" i="24"/>
  <c r="BF278" i="24"/>
  <c r="BF279" i="24"/>
  <c r="BF285" i="24"/>
  <c r="BF289" i="24"/>
  <c r="BF147" i="24"/>
  <c r="BF151" i="24"/>
  <c r="BF155" i="24"/>
  <c r="BF159" i="24"/>
  <c r="BF165" i="24"/>
  <c r="BF171" i="24"/>
  <c r="BF172" i="24"/>
  <c r="BF173" i="24"/>
  <c r="BF188" i="24"/>
  <c r="BF191" i="24"/>
  <c r="BF192" i="24"/>
  <c r="BF199" i="24"/>
  <c r="BF203" i="24"/>
  <c r="BF205" i="24"/>
  <c r="BF207" i="24"/>
  <c r="BF212" i="24"/>
  <c r="BF213" i="24"/>
  <c r="BF222" i="24"/>
  <c r="BF226" i="24"/>
  <c r="BF228" i="24"/>
  <c r="BF233" i="24"/>
  <c r="BF248" i="24"/>
  <c r="BF254" i="24"/>
  <c r="BF255" i="24"/>
  <c r="BF262" i="24"/>
  <c r="BF284" i="24"/>
  <c r="BF287" i="24"/>
  <c r="BF293" i="24"/>
  <c r="BF149" i="24"/>
  <c r="BF150" i="24"/>
  <c r="BF154" i="24"/>
  <c r="BF161" i="24"/>
  <c r="BF162" i="24"/>
  <c r="BF163" i="24"/>
  <c r="BF166" i="24"/>
  <c r="BF167" i="24"/>
  <c r="BF170" i="24"/>
  <c r="BF176" i="24"/>
  <c r="BF177" i="24"/>
  <c r="BF178" i="24"/>
  <c r="BF184" i="24"/>
  <c r="BF186" i="24"/>
  <c r="BF189" i="24"/>
  <c r="BF194" i="24"/>
  <c r="BF195" i="24"/>
  <c r="BF196" i="24"/>
  <c r="BF197" i="24"/>
  <c r="BF202" i="24"/>
  <c r="BF206" i="24"/>
  <c r="BF211" i="24"/>
  <c r="BF217" i="24"/>
  <c r="BF221" i="24"/>
  <c r="BF224" i="24"/>
  <c r="BF230" i="24"/>
  <c r="BF237" i="24"/>
  <c r="BF238" i="24"/>
  <c r="BF239" i="24"/>
  <c r="BF249" i="24"/>
  <c r="BF250" i="24"/>
  <c r="BF252" i="24"/>
  <c r="BF261" i="24"/>
  <c r="BF263" i="24"/>
  <c r="BF270" i="24"/>
  <c r="BF271" i="24"/>
  <c r="BF272" i="24"/>
  <c r="BF282" i="24"/>
  <c r="BF288" i="24"/>
  <c r="BF295" i="24"/>
  <c r="BF296" i="24"/>
  <c r="J93" i="23"/>
  <c r="BF150" i="23"/>
  <c r="BF152" i="23"/>
  <c r="BF153" i="23"/>
  <c r="BF156" i="23"/>
  <c r="BF158" i="23"/>
  <c r="BF163" i="23"/>
  <c r="BF164" i="23"/>
  <c r="BF170" i="23"/>
  <c r="BF184" i="23"/>
  <c r="BF185" i="23"/>
  <c r="BF186" i="23"/>
  <c r="BF192" i="23"/>
  <c r="BF203" i="23"/>
  <c r="BF212" i="23"/>
  <c r="BF221" i="23"/>
  <c r="BF222" i="23"/>
  <c r="BF224" i="23"/>
  <c r="BF227" i="23"/>
  <c r="BF242" i="23"/>
  <c r="BF248" i="23"/>
  <c r="BF249" i="23"/>
  <c r="BF254" i="23"/>
  <c r="BF260" i="23"/>
  <c r="BF262" i="23"/>
  <c r="BF264" i="23"/>
  <c r="BF267" i="23"/>
  <c r="BF271" i="23"/>
  <c r="BF279" i="23"/>
  <c r="BF280" i="23"/>
  <c r="BF289" i="23"/>
  <c r="BF301" i="23"/>
  <c r="BF304" i="23"/>
  <c r="BF308" i="23"/>
  <c r="BK147" i="22"/>
  <c r="E85" i="23"/>
  <c r="BF155" i="23"/>
  <c r="BF160" i="23"/>
  <c r="BF161" i="23"/>
  <c r="BF162" i="23"/>
  <c r="BF171" i="23"/>
  <c r="BF174" i="23"/>
  <c r="BF178" i="23"/>
  <c r="BF181" i="23"/>
  <c r="BF183" i="23"/>
  <c r="BF197" i="23"/>
  <c r="BF204" i="23"/>
  <c r="BF207" i="23"/>
  <c r="BF209" i="23"/>
  <c r="BF214" i="23"/>
  <c r="BF223" i="23"/>
  <c r="BF230" i="23"/>
  <c r="BF234" i="23"/>
  <c r="BF237" i="23"/>
  <c r="BF240" i="23"/>
  <c r="BF243" i="23"/>
  <c r="BF244" i="23"/>
  <c r="BF246" i="23"/>
  <c r="BF253" i="23"/>
  <c r="BF261" i="23"/>
  <c r="BF265" i="23"/>
  <c r="BF272" i="23"/>
  <c r="BF273" i="23"/>
  <c r="BF282" i="23"/>
  <c r="BF285" i="23"/>
  <c r="BF286" i="23"/>
  <c r="BF292" i="23"/>
  <c r="BF294" i="23"/>
  <c r="BF295" i="23"/>
  <c r="BF306" i="23"/>
  <c r="BF310" i="23"/>
  <c r="F96" i="23"/>
  <c r="BF157" i="23"/>
  <c r="BF159" i="23"/>
  <c r="BF165" i="23"/>
  <c r="BF166" i="23"/>
  <c r="BF168" i="23"/>
  <c r="BF176" i="23"/>
  <c r="BF179" i="23"/>
  <c r="BF180" i="23"/>
  <c r="BF189" i="23"/>
  <c r="BF195" i="23"/>
  <c r="BF198" i="23"/>
  <c r="BF199" i="23"/>
  <c r="BF200" i="23"/>
  <c r="BF201" i="23"/>
  <c r="BF217" i="23"/>
  <c r="BF218" i="23"/>
  <c r="BF232" i="23"/>
  <c r="BF233" i="23"/>
  <c r="BF238" i="23"/>
  <c r="BF239" i="23"/>
  <c r="BF241" i="23"/>
  <c r="BF252" i="23"/>
  <c r="BF259" i="23"/>
  <c r="BF274" i="23"/>
  <c r="BF278" i="23"/>
  <c r="BF287" i="23"/>
  <c r="BF290" i="23"/>
  <c r="BF149" i="23"/>
  <c r="BF151" i="23"/>
  <c r="BF154" i="23"/>
  <c r="BF167" i="23"/>
  <c r="BF169" i="23"/>
  <c r="BF172" i="23"/>
  <c r="BF173" i="23"/>
  <c r="BF175" i="23"/>
  <c r="BF177" i="23"/>
  <c r="BF187" i="23"/>
  <c r="BF190" i="23"/>
  <c r="BF191" i="23"/>
  <c r="BF193" i="23"/>
  <c r="BF196" i="23"/>
  <c r="BF202" i="23"/>
  <c r="BF206" i="23"/>
  <c r="BF208" i="23"/>
  <c r="BF210" i="23"/>
  <c r="BF213" i="23"/>
  <c r="BF215" i="23"/>
  <c r="BF216" i="23"/>
  <c r="BF219" i="23"/>
  <c r="BF220" i="23"/>
  <c r="BF225" i="23"/>
  <c r="BF226" i="23"/>
  <c r="BF229" i="23"/>
  <c r="BF235" i="23"/>
  <c r="BF236" i="23"/>
  <c r="BF245" i="23"/>
  <c r="BF247" i="23"/>
  <c r="BF251" i="23"/>
  <c r="BF255" i="23"/>
  <c r="BF256" i="23"/>
  <c r="BF257" i="23"/>
  <c r="BF258" i="23"/>
  <c r="BF263" i="23"/>
  <c r="BF266" i="23"/>
  <c r="BF268" i="23"/>
  <c r="BF269" i="23"/>
  <c r="BF270" i="23"/>
  <c r="BF276" i="23"/>
  <c r="BF277" i="23"/>
  <c r="BF291" i="23"/>
  <c r="BF296" i="23"/>
  <c r="BF299" i="23"/>
  <c r="BF303" i="23"/>
  <c r="BF307" i="23"/>
  <c r="J93" i="22"/>
  <c r="BF149" i="22"/>
  <c r="BF157" i="22"/>
  <c r="BF168" i="22"/>
  <c r="BF169" i="22"/>
  <c r="BF170" i="22"/>
  <c r="BF176" i="22"/>
  <c r="BF179" i="22"/>
  <c r="BF180" i="22"/>
  <c r="BF182" i="22"/>
  <c r="BF184" i="22"/>
  <c r="BF190" i="22"/>
  <c r="BF202" i="22"/>
  <c r="BF205" i="22"/>
  <c r="BF206" i="22"/>
  <c r="BF214" i="22"/>
  <c r="BF215" i="22"/>
  <c r="BF221" i="22"/>
  <c r="BF229" i="22"/>
  <c r="BF238" i="22"/>
  <c r="BF239" i="22"/>
  <c r="BF246" i="22"/>
  <c r="BF263" i="22"/>
  <c r="BF277" i="22"/>
  <c r="BF284" i="22"/>
  <c r="BF294" i="22"/>
  <c r="BF296" i="22"/>
  <c r="BF298" i="22"/>
  <c r="BF301" i="22"/>
  <c r="BF303" i="22"/>
  <c r="BF306" i="22"/>
  <c r="BF308" i="22"/>
  <c r="BF311" i="22"/>
  <c r="BF312" i="22"/>
  <c r="BF322" i="22"/>
  <c r="BF325" i="22"/>
  <c r="BF327" i="22"/>
  <c r="E132" i="22"/>
  <c r="BF150" i="22"/>
  <c r="BF151" i="22"/>
  <c r="BF160" i="22"/>
  <c r="BF161" i="22"/>
  <c r="BF162" i="22"/>
  <c r="BF166" i="22"/>
  <c r="BF172" i="22"/>
  <c r="BF173" i="22"/>
  <c r="BF177" i="22"/>
  <c r="BF189" i="22"/>
  <c r="BF199" i="22"/>
  <c r="BF204" i="22"/>
  <c r="BF210" i="22"/>
  <c r="BF211" i="22"/>
  <c r="BF218" i="22"/>
  <c r="BF222" i="22"/>
  <c r="BF234" i="22"/>
  <c r="BF241" i="22"/>
  <c r="BF253" i="22"/>
  <c r="BF256" i="22"/>
  <c r="BF264" i="22"/>
  <c r="BF266" i="22"/>
  <c r="BF269" i="22"/>
  <c r="BF273" i="22"/>
  <c r="BF282" i="22"/>
  <c r="BF286" i="22"/>
  <c r="BF288" i="22"/>
  <c r="BF292" i="22"/>
  <c r="BF305" i="22"/>
  <c r="BF307" i="22"/>
  <c r="BF316" i="22"/>
  <c r="BF317" i="22"/>
  <c r="BF320" i="22"/>
  <c r="BF329" i="22"/>
  <c r="F96" i="22"/>
  <c r="BF152" i="22"/>
  <c r="BF155" i="22"/>
  <c r="BF156" i="22"/>
  <c r="BF158" i="22"/>
  <c r="BF163" i="22"/>
  <c r="BF164" i="22"/>
  <c r="BF171" i="22"/>
  <c r="BF174" i="22"/>
  <c r="BF181" i="22"/>
  <c r="BF183" i="22"/>
  <c r="BF186" i="22"/>
  <c r="BF187" i="22"/>
  <c r="BF188" i="22"/>
  <c r="BF194" i="22"/>
  <c r="BF195" i="22"/>
  <c r="BF201" i="22"/>
  <c r="BF207" i="22"/>
  <c r="BF208" i="22"/>
  <c r="BF209" i="22"/>
  <c r="BF212" i="22"/>
  <c r="BF213" i="22"/>
  <c r="BF216" i="22"/>
  <c r="BF231" i="22"/>
  <c r="BF233" i="22"/>
  <c r="BF235" i="22"/>
  <c r="BF237" i="22"/>
  <c r="BF244" i="22"/>
  <c r="BF247" i="22"/>
  <c r="BF249" i="22"/>
  <c r="BF252" i="22"/>
  <c r="BF254" i="22"/>
  <c r="BF255" i="22"/>
  <c r="BF257" i="22"/>
  <c r="BF260" i="22"/>
  <c r="BF265" i="22"/>
  <c r="BF267" i="22"/>
  <c r="BF268" i="22"/>
  <c r="BF270" i="22"/>
  <c r="BF272" i="22"/>
  <c r="BF274" i="22"/>
  <c r="BF275" i="22"/>
  <c r="BF276" i="22"/>
  <c r="BF278" i="22"/>
  <c r="BF285" i="22"/>
  <c r="BF289" i="22"/>
  <c r="BF293" i="22"/>
  <c r="BF295" i="22"/>
  <c r="BF309" i="22"/>
  <c r="BF310" i="22"/>
  <c r="BF313" i="22"/>
  <c r="BF314" i="22"/>
  <c r="BF315" i="22"/>
  <c r="BF318" i="22"/>
  <c r="BF330" i="22"/>
  <c r="BF332" i="22"/>
  <c r="BF334" i="22"/>
  <c r="BF336" i="22"/>
  <c r="BF153" i="22"/>
  <c r="BF154" i="22"/>
  <c r="BF159" i="22"/>
  <c r="BF165" i="22"/>
  <c r="BF167" i="22"/>
  <c r="BF175" i="22"/>
  <c r="BF178" i="22"/>
  <c r="BF192" i="22"/>
  <c r="BF193" i="22"/>
  <c r="BF196" i="22"/>
  <c r="BF197" i="22"/>
  <c r="BF198" i="22"/>
  <c r="BF203" i="22"/>
  <c r="BF219" i="22"/>
  <c r="BF220" i="22"/>
  <c r="BF224" i="22"/>
  <c r="BF225" i="22"/>
  <c r="BF226" i="22"/>
  <c r="BF227" i="22"/>
  <c r="BF228" i="22"/>
  <c r="BF230" i="22"/>
  <c r="BF232" i="22"/>
  <c r="BF236" i="22"/>
  <c r="BF242" i="22"/>
  <c r="BF245" i="22"/>
  <c r="BF248" i="22"/>
  <c r="BF250" i="22"/>
  <c r="BF251" i="22"/>
  <c r="BF258" i="22"/>
  <c r="BF259" i="22"/>
  <c r="BF262" i="22"/>
  <c r="BF271" i="22"/>
  <c r="BF279" i="22"/>
  <c r="BF280" i="22"/>
  <c r="BF281" i="22"/>
  <c r="BF283" i="22"/>
  <c r="BF287" i="22"/>
  <c r="BF290" i="22"/>
  <c r="BF302" i="22"/>
  <c r="BF321" i="22"/>
  <c r="BF333" i="22"/>
  <c r="BF184" i="21"/>
  <c r="BF187" i="21"/>
  <c r="BF196" i="21"/>
  <c r="BF197" i="21"/>
  <c r="BF199" i="21"/>
  <c r="BF208" i="21"/>
  <c r="BF212" i="21"/>
  <c r="BF219" i="21"/>
  <c r="BF223" i="21"/>
  <c r="BF228" i="21"/>
  <c r="BF229" i="21"/>
  <c r="BF230" i="21"/>
  <c r="BF232" i="21"/>
  <c r="BF252" i="21"/>
  <c r="BF257" i="21"/>
  <c r="BF259" i="21"/>
  <c r="BF260" i="21"/>
  <c r="BF263" i="21"/>
  <c r="BF269" i="21"/>
  <c r="BF280" i="21"/>
  <c r="BF281" i="21"/>
  <c r="BF283" i="21"/>
  <c r="BF290" i="21"/>
  <c r="BF296" i="21"/>
  <c r="BF299" i="21"/>
  <c r="BF304" i="21"/>
  <c r="BF308" i="21"/>
  <c r="BF316" i="21"/>
  <c r="BF321" i="21"/>
  <c r="BF323" i="21"/>
  <c r="BF325" i="21"/>
  <c r="BF327" i="21"/>
  <c r="E130" i="21"/>
  <c r="J138" i="21"/>
  <c r="BF147" i="21"/>
  <c r="BF151" i="21"/>
  <c r="BF156" i="21"/>
  <c r="BF160" i="21"/>
  <c r="BF167" i="21"/>
  <c r="BF173" i="21"/>
  <c r="BF174" i="21"/>
  <c r="BF176" i="21"/>
  <c r="BF192" i="21"/>
  <c r="BF193" i="21"/>
  <c r="BF206" i="21"/>
  <c r="BF216" i="21"/>
  <c r="BF220" i="21"/>
  <c r="BF226" i="21"/>
  <c r="BF233" i="21"/>
  <c r="BF235" i="21"/>
  <c r="BF237" i="21"/>
  <c r="BF239" i="21"/>
  <c r="BF242" i="21"/>
  <c r="BF243" i="21"/>
  <c r="BF247" i="21"/>
  <c r="BF251" i="21"/>
  <c r="BF253" i="21"/>
  <c r="BF256" i="21"/>
  <c r="BF261" i="21"/>
  <c r="BF262" i="21"/>
  <c r="BF265" i="21"/>
  <c r="BF273" i="21"/>
  <c r="BF274" i="21"/>
  <c r="BF278" i="21"/>
  <c r="BF284" i="21"/>
  <c r="BF285" i="21"/>
  <c r="BF287" i="21"/>
  <c r="BF288" i="21"/>
  <c r="BF297" i="21"/>
  <c r="BF309" i="21"/>
  <c r="BF310" i="21"/>
  <c r="BF314" i="21"/>
  <c r="BF315" i="21"/>
  <c r="BF320" i="21"/>
  <c r="BF328" i="21"/>
  <c r="BF329" i="21"/>
  <c r="BF336" i="21"/>
  <c r="BF337" i="21"/>
  <c r="BF339" i="21"/>
  <c r="BF148" i="21"/>
  <c r="BF149" i="21"/>
  <c r="BF152" i="21"/>
  <c r="BF153" i="21"/>
  <c r="BF158" i="21"/>
  <c r="BF159" i="21"/>
  <c r="BF163" i="21"/>
  <c r="BF164" i="21"/>
  <c r="BF168" i="21"/>
  <c r="BF171" i="21"/>
  <c r="BF180" i="21"/>
  <c r="BF181" i="21"/>
  <c r="BF183" i="21"/>
  <c r="BF185" i="21"/>
  <c r="BF189" i="21"/>
  <c r="BF190" i="21"/>
  <c r="BF201" i="21"/>
  <c r="BF202" i="21"/>
  <c r="BF203" i="21"/>
  <c r="BF210" i="21"/>
  <c r="BF213" i="21"/>
  <c r="BF214" i="21"/>
  <c r="BF227" i="21"/>
  <c r="BF236" i="21"/>
  <c r="BF240" i="21"/>
  <c r="BF244" i="21"/>
  <c r="BF245" i="21"/>
  <c r="BF249" i="21"/>
  <c r="BF250" i="21"/>
  <c r="BF254" i="21"/>
  <c r="BF266" i="21"/>
  <c r="BF270" i="21"/>
  <c r="BF271" i="21"/>
  <c r="BF272" i="21"/>
  <c r="BF275" i="21"/>
  <c r="BF276" i="21"/>
  <c r="BF282" i="21"/>
  <c r="BF286" i="21"/>
  <c r="BF291" i="21"/>
  <c r="BF301" i="21"/>
  <c r="BF311" i="21"/>
  <c r="BF317" i="21"/>
  <c r="BF318" i="21"/>
  <c r="BF324" i="21"/>
  <c r="BF332" i="21"/>
  <c r="BF333" i="21"/>
  <c r="BF335" i="21"/>
  <c r="F96" i="21"/>
  <c r="BF150" i="21"/>
  <c r="BF154" i="21"/>
  <c r="BF155" i="21"/>
  <c r="BF157" i="21"/>
  <c r="BF161" i="21"/>
  <c r="BF162" i="21"/>
  <c r="BF165" i="21"/>
  <c r="BF166" i="21"/>
  <c r="BF169" i="21"/>
  <c r="BF170" i="21"/>
  <c r="BF172" i="21"/>
  <c r="BF175" i="21"/>
  <c r="BF177" i="21"/>
  <c r="BF178" i="21"/>
  <c r="BF179" i="21"/>
  <c r="BF186" i="21"/>
  <c r="BF191" i="21"/>
  <c r="BF194" i="21"/>
  <c r="BF195" i="21"/>
  <c r="BF200" i="21"/>
  <c r="BF204" i="21"/>
  <c r="BF205" i="21"/>
  <c r="BF207" i="21"/>
  <c r="BF209" i="21"/>
  <c r="BF211" i="21"/>
  <c r="BF217" i="21"/>
  <c r="BF218" i="21"/>
  <c r="BF222" i="21"/>
  <c r="BF224" i="21"/>
  <c r="BF225" i="21"/>
  <c r="BF231" i="21"/>
  <c r="BF234" i="21"/>
  <c r="BF246" i="21"/>
  <c r="BF248" i="21"/>
  <c r="BF255" i="21"/>
  <c r="BF258" i="21"/>
  <c r="BF264" i="21"/>
  <c r="BF268" i="21"/>
  <c r="BF277" i="21"/>
  <c r="BF279" i="21"/>
  <c r="BF289" i="21"/>
  <c r="BF292" i="21"/>
  <c r="BF293" i="21"/>
  <c r="BF295" i="21"/>
  <c r="BF298" i="21"/>
  <c r="BF305" i="21"/>
  <c r="BF306" i="21"/>
  <c r="BF312" i="21"/>
  <c r="BF313" i="21"/>
  <c r="BF319" i="21"/>
  <c r="BF322" i="21"/>
  <c r="F96" i="20"/>
  <c r="E112" i="20"/>
  <c r="J120" i="20"/>
  <c r="BF129" i="20"/>
  <c r="E112" i="19"/>
  <c r="J120" i="19"/>
  <c r="BF129" i="19"/>
  <c r="BF130" i="19"/>
  <c r="F96" i="19"/>
  <c r="F131" i="18"/>
  <c r="BF139" i="18"/>
  <c r="BF140" i="18"/>
  <c r="BF145" i="18"/>
  <c r="BF152" i="18"/>
  <c r="BF162" i="18"/>
  <c r="BF166" i="18"/>
  <c r="BF182" i="18"/>
  <c r="BF185" i="18"/>
  <c r="BF187" i="18"/>
  <c r="BF189" i="18"/>
  <c r="BF194" i="18"/>
  <c r="BF202" i="18"/>
  <c r="BF204" i="18"/>
  <c r="BF222" i="18"/>
  <c r="BF224" i="18"/>
  <c r="BF228" i="18"/>
  <c r="BF232" i="18"/>
  <c r="BF236" i="18"/>
  <c r="BF239" i="18"/>
  <c r="BF259" i="18"/>
  <c r="E85" i="18"/>
  <c r="BF142" i="18"/>
  <c r="BF146" i="18"/>
  <c r="BF147" i="18"/>
  <c r="BF148" i="18"/>
  <c r="BF149" i="18"/>
  <c r="BF151" i="18"/>
  <c r="BF153" i="18"/>
  <c r="BF155" i="18"/>
  <c r="BF160" i="18"/>
  <c r="BF164" i="18"/>
  <c r="BF165" i="18"/>
  <c r="BF167" i="18"/>
  <c r="BF168" i="18"/>
  <c r="BF169" i="18"/>
  <c r="BF171" i="18"/>
  <c r="BF173" i="18"/>
  <c r="BF174" i="18"/>
  <c r="BF176" i="18"/>
  <c r="BF183" i="18"/>
  <c r="BF192" i="18"/>
  <c r="BF196" i="18"/>
  <c r="BF201" i="18"/>
  <c r="BF211" i="18"/>
  <c r="BF215" i="18"/>
  <c r="BF216" i="18"/>
  <c r="BF217" i="18"/>
  <c r="BF218" i="18"/>
  <c r="BF219" i="18"/>
  <c r="BF221" i="18"/>
  <c r="BF234" i="18"/>
  <c r="BF237" i="18"/>
  <c r="BF238" i="18"/>
  <c r="BF240" i="18"/>
  <c r="BF245" i="18"/>
  <c r="BF251" i="18"/>
  <c r="BF254" i="18"/>
  <c r="BF257" i="18"/>
  <c r="J128" i="18"/>
  <c r="BF138" i="18"/>
  <c r="BF143" i="18"/>
  <c r="BF157" i="18"/>
  <c r="BF158" i="18"/>
  <c r="BF159" i="18"/>
  <c r="BF161" i="18"/>
  <c r="BF175" i="18"/>
  <c r="BF179" i="18"/>
  <c r="BF181" i="18"/>
  <c r="BF188" i="18"/>
  <c r="BF195" i="18"/>
  <c r="BF205" i="18"/>
  <c r="BF206" i="18"/>
  <c r="BF207" i="18"/>
  <c r="BF210" i="18"/>
  <c r="BF213" i="18"/>
  <c r="BF214" i="18"/>
  <c r="BF220" i="18"/>
  <c r="BF223" i="18"/>
  <c r="BF227" i="18"/>
  <c r="BF229" i="18"/>
  <c r="BF246" i="18"/>
  <c r="BF247" i="18"/>
  <c r="BF249" i="18"/>
  <c r="BF253" i="18"/>
  <c r="BF141" i="18"/>
  <c r="BF144" i="18"/>
  <c r="BF150" i="18"/>
  <c r="BF154" i="18"/>
  <c r="BF156" i="18"/>
  <c r="BF163" i="18"/>
  <c r="BF170" i="18"/>
  <c r="BF172" i="18"/>
  <c r="BF177" i="18"/>
  <c r="BF178" i="18"/>
  <c r="BF180" i="18"/>
  <c r="BF184" i="18"/>
  <c r="BF191" i="18"/>
  <c r="BF193" i="18"/>
  <c r="BF197" i="18"/>
  <c r="BF198" i="18"/>
  <c r="BF199" i="18"/>
  <c r="BF200" i="18"/>
  <c r="BF203" i="18"/>
  <c r="BF208" i="18"/>
  <c r="BF209" i="18"/>
  <c r="BF212" i="18"/>
  <c r="BF226" i="18"/>
  <c r="BF230" i="18"/>
  <c r="BF233" i="18"/>
  <c r="BF235" i="18"/>
  <c r="BF242" i="18"/>
  <c r="BF243" i="18"/>
  <c r="BF248" i="18"/>
  <c r="BF250" i="18"/>
  <c r="BF252" i="18"/>
  <c r="BF255" i="18"/>
  <c r="BF256" i="18"/>
  <c r="BF139" i="17"/>
  <c r="BF142" i="17"/>
  <c r="BF148" i="17"/>
  <c r="BF160" i="17"/>
  <c r="BF164" i="17"/>
  <c r="BF165" i="17"/>
  <c r="BF166" i="17"/>
  <c r="BF168" i="17"/>
  <c r="BF186" i="17"/>
  <c r="BF190" i="17"/>
  <c r="BF196" i="17"/>
  <c r="J93" i="17"/>
  <c r="E120" i="17"/>
  <c r="BF138" i="17"/>
  <c r="BF141" i="17"/>
  <c r="BF155" i="17"/>
  <c r="BF159" i="17"/>
  <c r="BF161" i="17"/>
  <c r="BF170" i="17"/>
  <c r="BF172" i="17"/>
  <c r="BF179" i="17"/>
  <c r="BF182" i="17"/>
  <c r="BF183" i="17"/>
  <c r="BF189" i="17"/>
  <c r="BF193" i="17"/>
  <c r="BF147" i="17"/>
  <c r="BF152" i="17"/>
  <c r="BF156" i="17"/>
  <c r="BF162" i="17"/>
  <c r="BF167" i="17"/>
  <c r="BF171" i="17"/>
  <c r="BF173" i="17"/>
  <c r="BF174" i="17"/>
  <c r="BF178" i="17"/>
  <c r="BF180" i="17"/>
  <c r="BF181" i="17"/>
  <c r="BF185" i="17"/>
  <c r="BF191" i="17"/>
  <c r="F96" i="17"/>
  <c r="BF140" i="17"/>
  <c r="BF143" i="17"/>
  <c r="BF144" i="17"/>
  <c r="BF145" i="17"/>
  <c r="BF146" i="17"/>
  <c r="BF149" i="17"/>
  <c r="BF151" i="17"/>
  <c r="BF153" i="17"/>
  <c r="BF157" i="17"/>
  <c r="BF158" i="17"/>
  <c r="BF163" i="17"/>
  <c r="BF176" i="17"/>
  <c r="BF177" i="17"/>
  <c r="BF188" i="17"/>
  <c r="BF192" i="17"/>
  <c r="BF194" i="17"/>
  <c r="J129" i="16"/>
  <c r="BF139" i="16"/>
  <c r="BF153" i="16"/>
  <c r="BF162" i="16"/>
  <c r="BF164" i="16"/>
  <c r="BF166" i="16"/>
  <c r="BF167" i="16"/>
  <c r="BF168" i="16"/>
  <c r="BF172" i="16"/>
  <c r="BF173" i="16"/>
  <c r="BF176" i="16"/>
  <c r="BF177" i="16"/>
  <c r="BF180" i="16"/>
  <c r="BF181" i="16"/>
  <c r="BF183" i="16"/>
  <c r="BF186" i="16"/>
  <c r="BF190" i="16"/>
  <c r="BF191" i="16"/>
  <c r="BF196" i="16"/>
  <c r="BF198" i="16"/>
  <c r="BF199" i="16"/>
  <c r="BF201" i="16"/>
  <c r="BF207" i="16"/>
  <c r="BF208" i="16"/>
  <c r="BF221" i="16"/>
  <c r="BF223" i="16"/>
  <c r="BF226" i="16"/>
  <c r="BF228" i="16"/>
  <c r="BF231" i="16"/>
  <c r="BF237" i="16"/>
  <c r="BF239" i="16"/>
  <c r="BF245" i="16"/>
  <c r="BF246" i="16"/>
  <c r="BF250" i="16"/>
  <c r="BF251" i="16"/>
  <c r="BF252" i="16"/>
  <c r="BF257" i="16"/>
  <c r="BF264" i="16"/>
  <c r="BF278" i="16"/>
  <c r="BF283" i="16"/>
  <c r="BF285" i="16"/>
  <c r="BF291" i="16"/>
  <c r="BK137" i="15"/>
  <c r="J137" i="15"/>
  <c r="J102" i="15"/>
  <c r="F96" i="16"/>
  <c r="BF145" i="16"/>
  <c r="BF148" i="16"/>
  <c r="BF150" i="16"/>
  <c r="BF152" i="16"/>
  <c r="BF156" i="16"/>
  <c r="BF158" i="16"/>
  <c r="BF159" i="16"/>
  <c r="BF169" i="16"/>
  <c r="BF170" i="16"/>
  <c r="BF187" i="16"/>
  <c r="BF192" i="16"/>
  <c r="BF218" i="16"/>
  <c r="BF222" i="16"/>
  <c r="BF229" i="16"/>
  <c r="BF232" i="16"/>
  <c r="BF234" i="16"/>
  <c r="BF236" i="16"/>
  <c r="BF242" i="16"/>
  <c r="BF243" i="16"/>
  <c r="BF247" i="16"/>
  <c r="BF249" i="16"/>
  <c r="BF255" i="16"/>
  <c r="BF263" i="16"/>
  <c r="BF269" i="16"/>
  <c r="BF271" i="16"/>
  <c r="BF276" i="16"/>
  <c r="BF280" i="16"/>
  <c r="BF290" i="16"/>
  <c r="BF295" i="16"/>
  <c r="BF296" i="16"/>
  <c r="BF298" i="16"/>
  <c r="E121" i="16"/>
  <c r="BF141" i="16"/>
  <c r="BF149" i="16"/>
  <c r="BF151" i="16"/>
  <c r="BF154" i="16"/>
  <c r="BF155" i="16"/>
  <c r="BF160" i="16"/>
  <c r="BF163" i="16"/>
  <c r="BF174" i="16"/>
  <c r="BF175" i="16"/>
  <c r="BF179" i="16"/>
  <c r="BF184" i="16"/>
  <c r="BF188" i="16"/>
  <c r="BF202" i="16"/>
  <c r="BF203" i="16"/>
  <c r="BF206" i="16"/>
  <c r="BF209" i="16"/>
  <c r="BF211" i="16"/>
  <c r="BF213" i="16"/>
  <c r="BF217" i="16"/>
  <c r="BF219" i="16"/>
  <c r="BF225" i="16"/>
  <c r="BF227" i="16"/>
  <c r="BF238" i="16"/>
  <c r="BF240" i="16"/>
  <c r="BF244" i="16"/>
  <c r="BF266" i="16"/>
  <c r="BF267" i="16"/>
  <c r="BF268" i="16"/>
  <c r="BF272" i="16"/>
  <c r="BF273" i="16"/>
  <c r="BF275" i="16"/>
  <c r="BF281" i="16"/>
  <c r="BF284" i="16"/>
  <c r="BF287" i="16"/>
  <c r="BF289" i="16"/>
  <c r="BF140" i="16"/>
  <c r="BF142" i="16"/>
  <c r="BF143" i="16"/>
  <c r="BF144" i="16"/>
  <c r="BF146" i="16"/>
  <c r="BF147" i="16"/>
  <c r="BF157" i="16"/>
  <c r="BF161" i="16"/>
  <c r="BF165" i="16"/>
  <c r="BF171" i="16"/>
  <c r="BF178" i="16"/>
  <c r="BF182" i="16"/>
  <c r="BF185" i="16"/>
  <c r="BF194" i="16"/>
  <c r="BF195" i="16"/>
  <c r="BF197" i="16"/>
  <c r="BF200" i="16"/>
  <c r="BF204" i="16"/>
  <c r="BF205" i="16"/>
  <c r="BF210" i="16"/>
  <c r="BF212" i="16"/>
  <c r="BF214" i="16"/>
  <c r="BF215" i="16"/>
  <c r="BF216" i="16"/>
  <c r="BF220" i="16"/>
  <c r="BF224" i="16"/>
  <c r="BF230" i="16"/>
  <c r="BF233" i="16"/>
  <c r="BF235" i="16"/>
  <c r="BF241" i="16"/>
  <c r="BF248" i="16"/>
  <c r="BF254" i="16"/>
  <c r="BF256" i="16"/>
  <c r="BF258" i="16"/>
  <c r="BF260" i="16"/>
  <c r="BF261" i="16"/>
  <c r="BF262" i="16"/>
  <c r="BF270" i="16"/>
  <c r="BF274" i="16"/>
  <c r="BF277" i="16"/>
  <c r="BF286" i="16"/>
  <c r="BF288" i="16"/>
  <c r="BF292" i="16"/>
  <c r="BF293" i="16"/>
  <c r="BF294" i="16"/>
  <c r="BK137" i="14"/>
  <c r="J137" i="14"/>
  <c r="J102" i="14"/>
  <c r="E85" i="15"/>
  <c r="BF139" i="15"/>
  <c r="BF145" i="15"/>
  <c r="BF148" i="15"/>
  <c r="BF149" i="15"/>
  <c r="BF151" i="15"/>
  <c r="BF155" i="15"/>
  <c r="BF156" i="15"/>
  <c r="BF159" i="15"/>
  <c r="BF160" i="15"/>
  <c r="BF161" i="15"/>
  <c r="BF162" i="15"/>
  <c r="BF167" i="15"/>
  <c r="BF168" i="15"/>
  <c r="BF169" i="15"/>
  <c r="BF174" i="15"/>
  <c r="BF175" i="15"/>
  <c r="BF179" i="15"/>
  <c r="BF182" i="15"/>
  <c r="BF190" i="15"/>
  <c r="BF193" i="15"/>
  <c r="BF195" i="15"/>
  <c r="BF197" i="15"/>
  <c r="BF199" i="15"/>
  <c r="BF205" i="15"/>
  <c r="BF211" i="15"/>
  <c r="BF212" i="15"/>
  <c r="BF218" i="15"/>
  <c r="BF221" i="15"/>
  <c r="BF230" i="15"/>
  <c r="BF239" i="15"/>
  <c r="BF240" i="15"/>
  <c r="BF248" i="15"/>
  <c r="BF249" i="15"/>
  <c r="BF250" i="15"/>
  <c r="BF258" i="15"/>
  <c r="BF259" i="15"/>
  <c r="BF285" i="15"/>
  <c r="BF290" i="15"/>
  <c r="BF292" i="15"/>
  <c r="BF295" i="15"/>
  <c r="BF300" i="15"/>
  <c r="BF305" i="15"/>
  <c r="J93" i="15"/>
  <c r="BF141" i="15"/>
  <c r="BF152" i="15"/>
  <c r="BF153" i="15"/>
  <c r="BF154" i="15"/>
  <c r="BF158" i="15"/>
  <c r="BF163" i="15"/>
  <c r="BF165" i="15"/>
  <c r="BF170" i="15"/>
  <c r="BF171" i="15"/>
  <c r="BF172" i="15"/>
  <c r="BF180" i="15"/>
  <c r="BF184" i="15"/>
  <c r="BF189" i="15"/>
  <c r="BF194" i="15"/>
  <c r="BF196" i="15"/>
  <c r="BF202" i="15"/>
  <c r="BF203" i="15"/>
  <c r="BF204" i="15"/>
  <c r="BF208" i="15"/>
  <c r="BF213" i="15"/>
  <c r="BF219" i="15"/>
  <c r="BF223" i="15"/>
  <c r="BF224" i="15"/>
  <c r="BF226" i="15"/>
  <c r="BF227" i="15"/>
  <c r="BF229" i="15"/>
  <c r="BF231" i="15"/>
  <c r="BF233" i="15"/>
  <c r="BF236" i="15"/>
  <c r="BF237" i="15"/>
  <c r="BF242" i="15"/>
  <c r="BF246" i="15"/>
  <c r="BF252" i="15"/>
  <c r="BF254" i="15"/>
  <c r="BF260" i="15"/>
  <c r="BF262" i="15"/>
  <c r="BF265" i="15"/>
  <c r="BF270" i="15"/>
  <c r="BF271" i="15"/>
  <c r="BF274" i="15"/>
  <c r="BF276" i="15"/>
  <c r="BF277" i="15"/>
  <c r="BF278" i="15"/>
  <c r="BF279" i="15"/>
  <c r="BF282" i="15"/>
  <c r="BF287" i="15"/>
  <c r="BF288" i="15"/>
  <c r="BF291" i="15"/>
  <c r="BF304" i="15"/>
  <c r="BF309" i="15"/>
  <c r="BF310" i="15"/>
  <c r="BF312" i="15"/>
  <c r="BF313" i="15"/>
  <c r="BF315" i="15"/>
  <c r="F96" i="15"/>
  <c r="BF140" i="15"/>
  <c r="BF142" i="15"/>
  <c r="BF143" i="15"/>
  <c r="BF144" i="15"/>
  <c r="BF146" i="15"/>
  <c r="BF147" i="15"/>
  <c r="BF150" i="15"/>
  <c r="BF157" i="15"/>
  <c r="BF164" i="15"/>
  <c r="BF166" i="15"/>
  <c r="BF173" i="15"/>
  <c r="BF176" i="15"/>
  <c r="BF178" i="15"/>
  <c r="BF183" i="15"/>
  <c r="BF185" i="15"/>
  <c r="BF186" i="15"/>
  <c r="BF187" i="15"/>
  <c r="BF188" i="15"/>
  <c r="BF191" i="15"/>
  <c r="BF192" i="15"/>
  <c r="BF198" i="15"/>
  <c r="BF200" i="15"/>
  <c r="BF201" i="15"/>
  <c r="BF209" i="15"/>
  <c r="BF210" i="15"/>
  <c r="BF214" i="15"/>
  <c r="BF216" i="15"/>
  <c r="BF222" i="15"/>
  <c r="BF228" i="15"/>
  <c r="BF232" i="15"/>
  <c r="BF234" i="15"/>
  <c r="BF235" i="15"/>
  <c r="BF241" i="15"/>
  <c r="BF243" i="15"/>
  <c r="BF251" i="15"/>
  <c r="BF255" i="15"/>
  <c r="BF256" i="15"/>
  <c r="BF257" i="15"/>
  <c r="BF261" i="15"/>
  <c r="BF266" i="15"/>
  <c r="BF273" i="15"/>
  <c r="BF280" i="15"/>
  <c r="BF284" i="15"/>
  <c r="BF286" i="15"/>
  <c r="BF289" i="15"/>
  <c r="BF293" i="15"/>
  <c r="BF298" i="15"/>
  <c r="BF299" i="15"/>
  <c r="BF307" i="15"/>
  <c r="BF308" i="15"/>
  <c r="BF311" i="15"/>
  <c r="BF206" i="15"/>
  <c r="BF207" i="15"/>
  <c r="BF215" i="15"/>
  <c r="BF217" i="15"/>
  <c r="BF220" i="15"/>
  <c r="BF225" i="15"/>
  <c r="BF238" i="15"/>
  <c r="BF244" i="15"/>
  <c r="BF245" i="15"/>
  <c r="BF247" i="15"/>
  <c r="BF253" i="15"/>
  <c r="BF263" i="15"/>
  <c r="BF264" i="15"/>
  <c r="BF267" i="15"/>
  <c r="BF268" i="15"/>
  <c r="BF272" i="15"/>
  <c r="BF283" i="15"/>
  <c r="BF296" i="15"/>
  <c r="BF301" i="15"/>
  <c r="BF302" i="15"/>
  <c r="BF303" i="15"/>
  <c r="BF306" i="15"/>
  <c r="E85" i="14"/>
  <c r="J129" i="14"/>
  <c r="BF140" i="14"/>
  <c r="BF150" i="14"/>
  <c r="BF156" i="14"/>
  <c r="BF166" i="14"/>
  <c r="BF172" i="14"/>
  <c r="BF175" i="14"/>
  <c r="BF181" i="14"/>
  <c r="BF186" i="14"/>
  <c r="BF218" i="14"/>
  <c r="BF222" i="14"/>
  <c r="BF224" i="14"/>
  <c r="BF228" i="14"/>
  <c r="BF231" i="14"/>
  <c r="BK136" i="13"/>
  <c r="BK135" i="13"/>
  <c r="BK134" i="13"/>
  <c r="J134" i="13"/>
  <c r="J100" i="13"/>
  <c r="F96" i="14"/>
  <c r="BF141" i="14"/>
  <c r="BF144" i="14"/>
  <c r="BF149" i="14"/>
  <c r="BF159" i="14"/>
  <c r="BF162" i="14"/>
  <c r="BF163" i="14"/>
  <c r="BF171" i="14"/>
  <c r="BF178" i="14"/>
  <c r="BF179" i="14"/>
  <c r="BF182" i="14"/>
  <c r="BF183" i="14"/>
  <c r="BF191" i="14"/>
  <c r="BF193" i="14"/>
  <c r="BF195" i="14"/>
  <c r="BF199" i="14"/>
  <c r="BF202" i="14"/>
  <c r="BF203" i="14"/>
  <c r="BF204" i="14"/>
  <c r="BF208" i="14"/>
  <c r="BF215" i="14"/>
  <c r="BF225" i="14"/>
  <c r="BF227" i="14"/>
  <c r="BF230" i="14"/>
  <c r="BF232" i="14"/>
  <c r="BF238" i="14"/>
  <c r="BF239" i="14"/>
  <c r="BF241" i="14"/>
  <c r="BF244" i="14"/>
  <c r="BF139" i="14"/>
  <c r="BF142" i="14"/>
  <c r="BF143" i="14"/>
  <c r="BF145" i="14"/>
  <c r="BF146" i="14"/>
  <c r="BF148" i="14"/>
  <c r="BF151" i="14"/>
  <c r="BF154" i="14"/>
  <c r="BF155" i="14"/>
  <c r="BF160" i="14"/>
  <c r="BF161" i="14"/>
  <c r="BF167" i="14"/>
  <c r="BF168" i="14"/>
  <c r="BF169" i="14"/>
  <c r="BF170" i="14"/>
  <c r="BF174" i="14"/>
  <c r="BF176" i="14"/>
  <c r="BF185" i="14"/>
  <c r="BF188" i="14"/>
  <c r="BF205" i="14"/>
  <c r="BF206" i="14"/>
  <c r="BF207" i="14"/>
  <c r="BF217" i="14"/>
  <c r="BF223" i="14"/>
  <c r="BF234" i="14"/>
  <c r="BF147" i="14"/>
  <c r="BF152" i="14"/>
  <c r="BF153" i="14"/>
  <c r="BF157" i="14"/>
  <c r="BF158" i="14"/>
  <c r="BF164" i="14"/>
  <c r="BF165" i="14"/>
  <c r="BF180" i="14"/>
  <c r="BF184" i="14"/>
  <c r="BF187" i="14"/>
  <c r="BF189" i="14"/>
  <c r="BF190" i="14"/>
  <c r="BF192" i="14"/>
  <c r="BF194" i="14"/>
  <c r="BF196" i="14"/>
  <c r="BF197" i="14"/>
  <c r="BF198" i="14"/>
  <c r="BF200" i="14"/>
  <c r="BF209" i="14"/>
  <c r="BF211" i="14"/>
  <c r="BF212" i="14"/>
  <c r="BF213" i="14"/>
  <c r="BF214" i="14"/>
  <c r="BF219" i="14"/>
  <c r="BF220" i="14"/>
  <c r="BF221" i="14"/>
  <c r="BF233" i="14"/>
  <c r="BF235" i="14"/>
  <c r="BF236" i="14"/>
  <c r="BF237" i="14"/>
  <c r="BF240" i="14"/>
  <c r="BF242" i="14"/>
  <c r="E120" i="13"/>
  <c r="F131" i="13"/>
  <c r="BF138" i="13"/>
  <c r="BF145" i="13"/>
  <c r="BF149" i="13"/>
  <c r="BF152" i="13"/>
  <c r="BF156" i="13"/>
  <c r="BF163" i="13"/>
  <c r="BF170" i="13"/>
  <c r="BF172" i="13"/>
  <c r="BF173" i="13"/>
  <c r="BF176" i="13"/>
  <c r="BF180" i="13"/>
  <c r="BF187" i="13"/>
  <c r="BF190" i="13"/>
  <c r="BF197" i="13"/>
  <c r="BF200" i="13"/>
  <c r="BF139" i="13"/>
  <c r="BF141" i="13"/>
  <c r="BF143" i="13"/>
  <c r="BF155" i="13"/>
  <c r="BF157" i="13"/>
  <c r="BF159" i="13"/>
  <c r="BF161" i="13"/>
  <c r="BF164" i="13"/>
  <c r="BF167" i="13"/>
  <c r="BF178" i="13"/>
  <c r="BF181" i="13"/>
  <c r="BF193" i="13"/>
  <c r="BF196" i="13"/>
  <c r="J93" i="13"/>
  <c r="BF151" i="13"/>
  <c r="BF153" i="13"/>
  <c r="BF162" i="13"/>
  <c r="BF166" i="13"/>
  <c r="BF169" i="13"/>
  <c r="BF174" i="13"/>
  <c r="BF182" i="13"/>
  <c r="BF183" i="13"/>
  <c r="BF184" i="13"/>
  <c r="BF186" i="13"/>
  <c r="BF188" i="13"/>
  <c r="BF198" i="13"/>
  <c r="BF199" i="13"/>
  <c r="BF203" i="13"/>
  <c r="BF140" i="13"/>
  <c r="BF142" i="13"/>
  <c r="BF144" i="13"/>
  <c r="BF146" i="13"/>
  <c r="BF147" i="13"/>
  <c r="BF148" i="13"/>
  <c r="BF150" i="13"/>
  <c r="BF160" i="13"/>
  <c r="BF165" i="13"/>
  <c r="BF168" i="13"/>
  <c r="BF171" i="13"/>
  <c r="BF175" i="13"/>
  <c r="BF177" i="13"/>
  <c r="BF189" i="13"/>
  <c r="BF192" i="13"/>
  <c r="BF195" i="13"/>
  <c r="BF201" i="13"/>
  <c r="BF144" i="12"/>
  <c r="BF154" i="12"/>
  <c r="BF155" i="12"/>
  <c r="BF159" i="12"/>
  <c r="BF162" i="12"/>
  <c r="BF166" i="12"/>
  <c r="BF170" i="12"/>
  <c r="BF171" i="12"/>
  <c r="BF174" i="12"/>
  <c r="BF176" i="12"/>
  <c r="BF177" i="12"/>
  <c r="BF193" i="12"/>
  <c r="BF198" i="12"/>
  <c r="BF205" i="12"/>
  <c r="BF208" i="12"/>
  <c r="BF214" i="12"/>
  <c r="BF216" i="12"/>
  <c r="BF217" i="12"/>
  <c r="J93" i="12"/>
  <c r="F96" i="12"/>
  <c r="BF139" i="12"/>
  <c r="BF143" i="12"/>
  <c r="BF147" i="12"/>
  <c r="BF149" i="12"/>
  <c r="BF151" i="12"/>
  <c r="BF157" i="12"/>
  <c r="BF158" i="12"/>
  <c r="BF165" i="12"/>
  <c r="BF167" i="12"/>
  <c r="BF175" i="12"/>
  <c r="BF178" i="12"/>
  <c r="BF179" i="12"/>
  <c r="BF182" i="12"/>
  <c r="BF184" i="12"/>
  <c r="BF185" i="12"/>
  <c r="BF189" i="12"/>
  <c r="BF192" i="12"/>
  <c r="BF194" i="12"/>
  <c r="BF199" i="12"/>
  <c r="BF201" i="12"/>
  <c r="BF203" i="12"/>
  <c r="BF211" i="12"/>
  <c r="BF213" i="12"/>
  <c r="BF219" i="12"/>
  <c r="E85" i="12"/>
  <c r="BF138" i="12"/>
  <c r="BF145" i="12"/>
  <c r="BF148" i="12"/>
  <c r="BF150" i="12"/>
  <c r="BF156" i="12"/>
  <c r="BF160" i="12"/>
  <c r="BF161" i="12"/>
  <c r="BF163" i="12"/>
  <c r="BF180" i="12"/>
  <c r="BF181" i="12"/>
  <c r="BF183" i="12"/>
  <c r="BF187" i="12"/>
  <c r="BF190" i="12"/>
  <c r="BF195" i="12"/>
  <c r="BF196" i="12"/>
  <c r="BF200" i="12"/>
  <c r="BF202" i="12"/>
  <c r="BF204" i="12"/>
  <c r="BF206" i="12"/>
  <c r="BF209" i="12"/>
  <c r="BF215" i="12"/>
  <c r="BF140" i="12"/>
  <c r="BF141" i="12"/>
  <c r="BF142" i="12"/>
  <c r="BF146" i="12"/>
  <c r="BF152" i="12"/>
  <c r="BF153" i="12"/>
  <c r="BF169" i="12"/>
  <c r="BF172" i="12"/>
  <c r="BF173" i="12"/>
  <c r="BF186" i="12"/>
  <c r="BF188" i="12"/>
  <c r="BF212" i="12"/>
  <c r="E120" i="11"/>
  <c r="BF146" i="11"/>
  <c r="BF153" i="11"/>
  <c r="BF157" i="11"/>
  <c r="BF160" i="11"/>
  <c r="BF169" i="11"/>
  <c r="BF172" i="11"/>
  <c r="BF174" i="11"/>
  <c r="BF181" i="11"/>
  <c r="BF187" i="11"/>
  <c r="BF191" i="11"/>
  <c r="BF193" i="11"/>
  <c r="BF198" i="11"/>
  <c r="BF199" i="11"/>
  <c r="BF207" i="11"/>
  <c r="J93" i="11"/>
  <c r="F131" i="11"/>
  <c r="BF139" i="11"/>
  <c r="BF141" i="11"/>
  <c r="BF145" i="11"/>
  <c r="BF148" i="11"/>
  <c r="BF156" i="11"/>
  <c r="BF159" i="11"/>
  <c r="BF163" i="11"/>
  <c r="BF165" i="11"/>
  <c r="BF166" i="11"/>
  <c r="BF168" i="11"/>
  <c r="BF170" i="11"/>
  <c r="BF171" i="11"/>
  <c r="BF176" i="11"/>
  <c r="BF177" i="11"/>
  <c r="BF180" i="11"/>
  <c r="BF185" i="11"/>
  <c r="BF188" i="11"/>
  <c r="BF190" i="11"/>
  <c r="BF200" i="11"/>
  <c r="BF210" i="11"/>
  <c r="BF215" i="11"/>
  <c r="BF217" i="11"/>
  <c r="BF138" i="11"/>
  <c r="BF140" i="11"/>
  <c r="BF143" i="11"/>
  <c r="BF151" i="11"/>
  <c r="BF155" i="11"/>
  <c r="BF164" i="11"/>
  <c r="BF178" i="11"/>
  <c r="BF192" i="11"/>
  <c r="BF196" i="11"/>
  <c r="BF197" i="11"/>
  <c r="BF201" i="11"/>
  <c r="BF202" i="11"/>
  <c r="BF204" i="11"/>
  <c r="BF209" i="11"/>
  <c r="BF214" i="11"/>
  <c r="BF142" i="11"/>
  <c r="BF144" i="11"/>
  <c r="BF147" i="11"/>
  <c r="BF149" i="11"/>
  <c r="BF150" i="11"/>
  <c r="BF152" i="11"/>
  <c r="BF154" i="11"/>
  <c r="BF161" i="11"/>
  <c r="BF167" i="11"/>
  <c r="BF173" i="11"/>
  <c r="BF175" i="11"/>
  <c r="BF179" i="11"/>
  <c r="BF182" i="11"/>
  <c r="BF183" i="11"/>
  <c r="BF184" i="11"/>
  <c r="BF186" i="11"/>
  <c r="BF194" i="11"/>
  <c r="BF203" i="11"/>
  <c r="BF206" i="11"/>
  <c r="BF211" i="11"/>
  <c r="BF212" i="11"/>
  <c r="BF213" i="11"/>
  <c r="E85" i="10"/>
  <c r="J129" i="10"/>
  <c r="BF139" i="10"/>
  <c r="BF142" i="10"/>
  <c r="BF148" i="10"/>
  <c r="BF151" i="10"/>
  <c r="BF153" i="10"/>
  <c r="BF154" i="10"/>
  <c r="BF156" i="10"/>
  <c r="BF162" i="10"/>
  <c r="BF170" i="10"/>
  <c r="BF171" i="10"/>
  <c r="BF173" i="10"/>
  <c r="BF174" i="10"/>
  <c r="BF176" i="10"/>
  <c r="BF181" i="10"/>
  <c r="BF184" i="10"/>
  <c r="BF185" i="10"/>
  <c r="BF187" i="10"/>
  <c r="BF189" i="10"/>
  <c r="BF191" i="10"/>
  <c r="BF195" i="10"/>
  <c r="BF198" i="10"/>
  <c r="BF199" i="10"/>
  <c r="BF200" i="10"/>
  <c r="BF205" i="10"/>
  <c r="BF206" i="10"/>
  <c r="BF217" i="10"/>
  <c r="BF219" i="10"/>
  <c r="BF222" i="10"/>
  <c r="BF225" i="10"/>
  <c r="BF227" i="10"/>
  <c r="BF228" i="10"/>
  <c r="BF246" i="10"/>
  <c r="BF253" i="10"/>
  <c r="BF256" i="10"/>
  <c r="BF259" i="10"/>
  <c r="BF262" i="10"/>
  <c r="BF263" i="10"/>
  <c r="F96" i="10"/>
  <c r="BF147" i="10"/>
  <c r="BF157" i="10"/>
  <c r="BF158" i="10"/>
  <c r="BF161" i="10"/>
  <c r="BF177" i="10"/>
  <c r="BF182" i="10"/>
  <c r="BF183" i="10"/>
  <c r="BF186" i="10"/>
  <c r="BF188" i="10"/>
  <c r="BF196" i="10"/>
  <c r="BF203" i="10"/>
  <c r="BF216" i="10"/>
  <c r="BF220" i="10"/>
  <c r="BF232" i="10"/>
  <c r="BF236" i="10"/>
  <c r="BF241" i="10"/>
  <c r="BF242" i="10"/>
  <c r="BF244" i="10"/>
  <c r="BF245" i="10"/>
  <c r="BF252" i="10"/>
  <c r="BF257" i="10"/>
  <c r="BF260" i="10"/>
  <c r="BF261" i="10"/>
  <c r="BF265" i="10"/>
  <c r="BF266" i="10"/>
  <c r="BF268" i="10"/>
  <c r="BF150" i="10"/>
  <c r="BF155" i="10"/>
  <c r="BF160" i="10"/>
  <c r="BF163" i="10"/>
  <c r="BF164" i="10"/>
  <c r="BF167" i="10"/>
  <c r="BF169" i="10"/>
  <c r="BF172" i="10"/>
  <c r="BF178" i="10"/>
  <c r="BF192" i="10"/>
  <c r="BF193" i="10"/>
  <c r="BF194" i="10"/>
  <c r="BF197" i="10"/>
  <c r="BF201" i="10"/>
  <c r="BF204" i="10"/>
  <c r="BF208" i="10"/>
  <c r="BF209" i="10"/>
  <c r="BF211" i="10"/>
  <c r="BF212" i="10"/>
  <c r="BF213" i="10"/>
  <c r="BF224" i="10"/>
  <c r="BF229" i="10"/>
  <c r="BF231" i="10"/>
  <c r="BF235" i="10"/>
  <c r="BF237" i="10"/>
  <c r="BF247" i="10"/>
  <c r="BF248" i="10"/>
  <c r="BF249" i="10"/>
  <c r="BF250" i="10"/>
  <c r="BF255" i="10"/>
  <c r="BF258" i="10"/>
  <c r="BF264" i="10"/>
  <c r="BF140" i="10"/>
  <c r="BF141" i="10"/>
  <c r="BF143" i="10"/>
  <c r="BF144" i="10"/>
  <c r="BF145" i="10"/>
  <c r="BF146" i="10"/>
  <c r="BF149" i="10"/>
  <c r="BF152" i="10"/>
  <c r="BF159" i="10"/>
  <c r="BF165" i="10"/>
  <c r="BF166" i="10"/>
  <c r="BF168" i="10"/>
  <c r="BF180" i="10"/>
  <c r="BF190" i="10"/>
  <c r="BF202" i="10"/>
  <c r="BF207" i="10"/>
  <c r="BF210" i="10"/>
  <c r="BF214" i="10"/>
  <c r="BF215" i="10"/>
  <c r="BF218" i="10"/>
  <c r="BF221" i="10"/>
  <c r="BF223" i="10"/>
  <c r="BF226" i="10"/>
  <c r="BF234" i="10"/>
  <c r="BF238" i="10"/>
  <c r="BF240" i="10"/>
  <c r="BF243" i="10"/>
  <c r="E120" i="9"/>
  <c r="BF138" i="9"/>
  <c r="BF142" i="9"/>
  <c r="BF143" i="9"/>
  <c r="BF148" i="9"/>
  <c r="BF154" i="9"/>
  <c r="BF159" i="9"/>
  <c r="BF165" i="9"/>
  <c r="BF169" i="9"/>
  <c r="BF173" i="9"/>
  <c r="BF176" i="9"/>
  <c r="BF177" i="9"/>
  <c r="BF182" i="9"/>
  <c r="BF183" i="9"/>
  <c r="BF192" i="9"/>
  <c r="BF194" i="9"/>
  <c r="BF195" i="9"/>
  <c r="BF198" i="9"/>
  <c r="BF199" i="9"/>
  <c r="BF203" i="9"/>
  <c r="BF209" i="9"/>
  <c r="F96" i="9"/>
  <c r="BF140" i="9"/>
  <c r="BF144" i="9"/>
  <c r="BF147" i="9"/>
  <c r="BF151" i="9"/>
  <c r="BF166" i="9"/>
  <c r="BF170" i="9"/>
  <c r="BF179" i="9"/>
  <c r="BF180" i="9"/>
  <c r="BF188" i="9"/>
  <c r="BF201" i="9"/>
  <c r="BF202" i="9"/>
  <c r="BF205" i="9"/>
  <c r="BF207" i="9"/>
  <c r="J128" i="9"/>
  <c r="BF139" i="9"/>
  <c r="BF141" i="9"/>
  <c r="BF145" i="9"/>
  <c r="BF146" i="9"/>
  <c r="BF149" i="9"/>
  <c r="BF150" i="9"/>
  <c r="BF152" i="9"/>
  <c r="BF155" i="9"/>
  <c r="BF164" i="9"/>
  <c r="BF168" i="9"/>
  <c r="BF172" i="9"/>
  <c r="BF175" i="9"/>
  <c r="BF184" i="9"/>
  <c r="BF185" i="9"/>
  <c r="BF186" i="9"/>
  <c r="BF191" i="9"/>
  <c r="BF204" i="9"/>
  <c r="BF206" i="9"/>
  <c r="BF153" i="9"/>
  <c r="BF157" i="9"/>
  <c r="BF158" i="9"/>
  <c r="BF161" i="9"/>
  <c r="BF162" i="9"/>
  <c r="BF163" i="9"/>
  <c r="BF167" i="9"/>
  <c r="BF171" i="9"/>
  <c r="BF174" i="9"/>
  <c r="BF178" i="9"/>
  <c r="BF189" i="9"/>
  <c r="BF190" i="9"/>
  <c r="BF193" i="9"/>
  <c r="BF196" i="9"/>
  <c r="BF162" i="8"/>
  <c r="BF163" i="8"/>
  <c r="BF176" i="8"/>
  <c r="BF181" i="8"/>
  <c r="BF183" i="8"/>
  <c r="BF197" i="8"/>
  <c r="BF198" i="8"/>
  <c r="BF202" i="8"/>
  <c r="J93" i="8"/>
  <c r="E120" i="8"/>
  <c r="BF143" i="8"/>
  <c r="BF146" i="8"/>
  <c r="BF147" i="8"/>
  <c r="BF148" i="8"/>
  <c r="BF150" i="8"/>
  <c r="BF154" i="8"/>
  <c r="BF155" i="8"/>
  <c r="BF160" i="8"/>
  <c r="BF161" i="8"/>
  <c r="BF164" i="8"/>
  <c r="BF165" i="8"/>
  <c r="BF168" i="8"/>
  <c r="BF174" i="8"/>
  <c r="BF185" i="8"/>
  <c r="BF189" i="8"/>
  <c r="BF190" i="8"/>
  <c r="BF193" i="8"/>
  <c r="BF199" i="8"/>
  <c r="BF200" i="8"/>
  <c r="F131" i="8"/>
  <c r="BF138" i="8"/>
  <c r="BF139" i="8"/>
  <c r="BF144" i="8"/>
  <c r="BF145" i="8"/>
  <c r="BF149" i="8"/>
  <c r="BF151" i="8"/>
  <c r="BF153" i="8"/>
  <c r="BF157" i="8"/>
  <c r="BF158" i="8"/>
  <c r="BF159" i="8"/>
  <c r="BF166" i="8"/>
  <c r="BF169" i="8"/>
  <c r="BF172" i="8"/>
  <c r="BF173" i="8"/>
  <c r="BF177" i="8"/>
  <c r="BF179" i="8"/>
  <c r="BF180" i="8"/>
  <c r="BF182" i="8"/>
  <c r="BF186" i="8"/>
  <c r="BF187" i="8"/>
  <c r="BF188" i="8"/>
  <c r="BF191" i="8"/>
  <c r="BF194" i="8"/>
  <c r="BF196" i="8"/>
  <c r="BF204" i="8"/>
  <c r="BF140" i="8"/>
  <c r="BF141" i="8"/>
  <c r="BF142" i="8"/>
  <c r="BF167" i="8"/>
  <c r="BF170" i="8"/>
  <c r="BF171" i="8"/>
  <c r="BF175" i="8"/>
  <c r="BF201" i="8"/>
  <c r="BF168" i="7"/>
  <c r="BF173" i="7"/>
  <c r="BF177" i="7"/>
  <c r="BF185" i="7"/>
  <c r="BF190" i="7"/>
  <c r="E85" i="7"/>
  <c r="BF146" i="7"/>
  <c r="BF147" i="7"/>
  <c r="BF148" i="7"/>
  <c r="BF149" i="7"/>
  <c r="BF153" i="7"/>
  <c r="BF155" i="7"/>
  <c r="BF156" i="7"/>
  <c r="BF161" i="7"/>
  <c r="BF166" i="7"/>
  <c r="BF172" i="7"/>
  <c r="BF178" i="7"/>
  <c r="BF191" i="7"/>
  <c r="BF193" i="7"/>
  <c r="J93" i="7"/>
  <c r="F131" i="7"/>
  <c r="BF138" i="7"/>
  <c r="BF141" i="7"/>
  <c r="BF142" i="7"/>
  <c r="BF143" i="7"/>
  <c r="BF144" i="7"/>
  <c r="BF145" i="7"/>
  <c r="BF151" i="7"/>
  <c r="BF152" i="7"/>
  <c r="BF157" i="7"/>
  <c r="BF158" i="7"/>
  <c r="BF159" i="7"/>
  <c r="BF160" i="7"/>
  <c r="BF162" i="7"/>
  <c r="BF163" i="7"/>
  <c r="BF164" i="7"/>
  <c r="BF167" i="7"/>
  <c r="BF183" i="7"/>
  <c r="BF188" i="7"/>
  <c r="BF189" i="7"/>
  <c r="BF192" i="7"/>
  <c r="BF194" i="7"/>
  <c r="BF139" i="7"/>
  <c r="BF140" i="7"/>
  <c r="BF165" i="7"/>
  <c r="BF170" i="7"/>
  <c r="BF171" i="7"/>
  <c r="BF174" i="7"/>
  <c r="BF176" i="7"/>
  <c r="BF179" i="7"/>
  <c r="BF180" i="7"/>
  <c r="BF181" i="7"/>
  <c r="BF182" i="7"/>
  <c r="BF186" i="7"/>
  <c r="BF196" i="7"/>
  <c r="J93" i="6"/>
  <c r="BF139" i="6"/>
  <c r="BF150" i="6"/>
  <c r="BF152" i="6"/>
  <c r="BF163" i="6"/>
  <c r="BF165" i="6"/>
  <c r="BF168" i="6"/>
  <c r="BF172" i="6"/>
  <c r="BF179" i="6"/>
  <c r="BF181" i="6"/>
  <c r="BF185" i="6"/>
  <c r="BF195" i="6"/>
  <c r="BF198" i="6"/>
  <c r="BF200" i="6"/>
  <c r="BF201" i="6"/>
  <c r="BF208" i="6"/>
  <c r="BF209" i="6"/>
  <c r="BF210" i="6"/>
  <c r="BF215" i="6"/>
  <c r="BF141" i="6"/>
  <c r="BF145" i="6"/>
  <c r="BF156" i="6"/>
  <c r="BF157" i="6"/>
  <c r="BF160" i="6"/>
  <c r="BF164" i="6"/>
  <c r="BF170" i="6"/>
  <c r="BF180" i="6"/>
  <c r="BF182" i="6"/>
  <c r="BF184" i="6"/>
  <c r="BF187" i="6"/>
  <c r="BF190" i="6"/>
  <c r="BF193" i="6"/>
  <c r="BF197" i="6"/>
  <c r="BF204" i="6"/>
  <c r="BF211" i="6"/>
  <c r="E85" i="6"/>
  <c r="F96" i="6"/>
  <c r="BF142" i="6"/>
  <c r="BF144" i="6"/>
  <c r="BF146" i="6"/>
  <c r="BF149" i="6"/>
  <c r="BF151" i="6"/>
  <c r="BF154" i="6"/>
  <c r="BF161" i="6"/>
  <c r="BF169" i="6"/>
  <c r="BF174" i="6"/>
  <c r="BF175" i="6"/>
  <c r="BF177" i="6"/>
  <c r="BF189" i="6"/>
  <c r="BF191" i="6"/>
  <c r="BF192" i="6"/>
  <c r="BF196" i="6"/>
  <c r="BF202" i="6"/>
  <c r="BF207" i="6"/>
  <c r="BF212" i="6"/>
  <c r="BF140" i="6"/>
  <c r="BF143" i="6"/>
  <c r="BF147" i="6"/>
  <c r="BF148" i="6"/>
  <c r="BF155" i="6"/>
  <c r="BF158" i="6"/>
  <c r="BF159" i="6"/>
  <c r="BF167" i="6"/>
  <c r="BF171" i="6"/>
  <c r="BF173" i="6"/>
  <c r="BF176" i="6"/>
  <c r="BF178" i="6"/>
  <c r="BF183" i="6"/>
  <c r="BF186" i="6"/>
  <c r="BF199" i="6"/>
  <c r="BF205" i="6"/>
  <c r="BF213" i="6"/>
  <c r="F132" i="5"/>
  <c r="BF140" i="5"/>
  <c r="BF141" i="5"/>
  <c r="BF143" i="5"/>
  <c r="BF151" i="5"/>
  <c r="BF154" i="5"/>
  <c r="BF157" i="5"/>
  <c r="BF158" i="5"/>
  <c r="BF162" i="5"/>
  <c r="BF168" i="5"/>
  <c r="BF172" i="5"/>
  <c r="BF176" i="5"/>
  <c r="BF177" i="5"/>
  <c r="BF179" i="5"/>
  <c r="BF185" i="5"/>
  <c r="BF186" i="5"/>
  <c r="BF193" i="5"/>
  <c r="BF198" i="5"/>
  <c r="BF201" i="5"/>
  <c r="BF202" i="5"/>
  <c r="BF205" i="5"/>
  <c r="BF210" i="5"/>
  <c r="BF219" i="5"/>
  <c r="BF225" i="5"/>
  <c r="BF228" i="5"/>
  <c r="BF231" i="5"/>
  <c r="BF233" i="5"/>
  <c r="BF248" i="5"/>
  <c r="BF249" i="5"/>
  <c r="BF256" i="5"/>
  <c r="BF260" i="5"/>
  <c r="BF268" i="5"/>
  <c r="BF272" i="5"/>
  <c r="BF278" i="5"/>
  <c r="BF281" i="5"/>
  <c r="BF289" i="5"/>
  <c r="BF290" i="5"/>
  <c r="BF296" i="5"/>
  <c r="BF299" i="5"/>
  <c r="BF303" i="5"/>
  <c r="BF304" i="5"/>
  <c r="BF308" i="5"/>
  <c r="BF318" i="5"/>
  <c r="BF321" i="5"/>
  <c r="BF331" i="5"/>
  <c r="BF337" i="5"/>
  <c r="BF338" i="5"/>
  <c r="BF339" i="5"/>
  <c r="BF345" i="5"/>
  <c r="BF347" i="5"/>
  <c r="BF348" i="5"/>
  <c r="BF353" i="5"/>
  <c r="BF354" i="5"/>
  <c r="BF355" i="5"/>
  <c r="BF360" i="5"/>
  <c r="BF364" i="5"/>
  <c r="BF368" i="5"/>
  <c r="BF377" i="5"/>
  <c r="BF380" i="5"/>
  <c r="BF383" i="5"/>
  <c r="BF384" i="5"/>
  <c r="BF392" i="5"/>
  <c r="BF393" i="5"/>
  <c r="BF400" i="5"/>
  <c r="BF402" i="5"/>
  <c r="BF410" i="5"/>
  <c r="BF411" i="5"/>
  <c r="BF413" i="5"/>
  <c r="BF415" i="5"/>
  <c r="J129" i="5"/>
  <c r="BF144" i="5"/>
  <c r="BF147" i="5"/>
  <c r="BF149" i="5"/>
  <c r="BF159" i="5"/>
  <c r="BF166" i="5"/>
  <c r="BF175" i="5"/>
  <c r="BF178" i="5"/>
  <c r="BF180" i="5"/>
  <c r="BF181" i="5"/>
  <c r="BF182" i="5"/>
  <c r="BF187" i="5"/>
  <c r="BF189" i="5"/>
  <c r="BF196" i="5"/>
  <c r="BF203" i="5"/>
  <c r="BF206" i="5"/>
  <c r="BF208" i="5"/>
  <c r="BF209" i="5"/>
  <c r="BF217" i="5"/>
  <c r="BF221" i="5"/>
  <c r="BF226" i="5"/>
  <c r="BF227" i="5"/>
  <c r="BF234" i="5"/>
  <c r="BF235" i="5"/>
  <c r="BF237" i="5"/>
  <c r="BF242" i="5"/>
  <c r="BF245" i="5"/>
  <c r="BF246" i="5"/>
  <c r="BF247" i="5"/>
  <c r="BF250" i="5"/>
  <c r="BF251" i="5"/>
  <c r="BF253" i="5"/>
  <c r="BF255" i="5"/>
  <c r="BF257" i="5"/>
  <c r="BF259" i="5"/>
  <c r="BF265" i="5"/>
  <c r="BF267" i="5"/>
  <c r="BF269" i="5"/>
  <c r="BF273" i="5"/>
  <c r="BF277" i="5"/>
  <c r="BF284" i="5"/>
  <c r="BF285" i="5"/>
  <c r="BF292" i="5"/>
  <c r="BF293" i="5"/>
  <c r="BF294" i="5"/>
  <c r="BF297" i="5"/>
  <c r="BF298" i="5"/>
  <c r="BF301" i="5"/>
  <c r="BF302" i="5"/>
  <c r="BF305" i="5"/>
  <c r="BF307" i="5"/>
  <c r="BF309" i="5"/>
  <c r="BF312" i="5"/>
  <c r="BF313" i="5"/>
  <c r="BF323" i="5"/>
  <c r="BF327" i="5"/>
  <c r="BF329" i="5"/>
  <c r="BF333" i="5"/>
  <c r="BF336" i="5"/>
  <c r="BF341" i="5"/>
  <c r="BF346" i="5"/>
  <c r="BF352" i="5"/>
  <c r="BF359" i="5"/>
  <c r="BF362" i="5"/>
  <c r="BF365" i="5"/>
  <c r="BF366" i="5"/>
  <c r="BF367" i="5"/>
  <c r="BF371" i="5"/>
  <c r="BF382" i="5"/>
  <c r="BF388" i="5"/>
  <c r="BF394" i="5"/>
  <c r="BF412" i="5"/>
  <c r="BF414" i="5"/>
  <c r="BF417" i="5"/>
  <c r="BF421" i="5"/>
  <c r="BF422" i="5"/>
  <c r="BF423" i="5"/>
  <c r="BF424" i="5"/>
  <c r="BF425" i="5"/>
  <c r="BF427" i="5"/>
  <c r="E85" i="5"/>
  <c r="BF139" i="5"/>
  <c r="BF142" i="5"/>
  <c r="BF145" i="5"/>
  <c r="BF152" i="5"/>
  <c r="BF155" i="5"/>
  <c r="BF160" i="5"/>
  <c r="BF163" i="5"/>
  <c r="BF165" i="5"/>
  <c r="BF167" i="5"/>
  <c r="BF171" i="5"/>
  <c r="BF174" i="5"/>
  <c r="BF184" i="5"/>
  <c r="BF191" i="5"/>
  <c r="BF197" i="5"/>
  <c r="BF200" i="5"/>
  <c r="BF204" i="5"/>
  <c r="BF213" i="5"/>
  <c r="BF216" i="5"/>
  <c r="BF218" i="5"/>
  <c r="BF220" i="5"/>
  <c r="BF222" i="5"/>
  <c r="BF229" i="5"/>
  <c r="BF232" i="5"/>
  <c r="BF240" i="5"/>
  <c r="BF241" i="5"/>
  <c r="BF243" i="5"/>
  <c r="BF252" i="5"/>
  <c r="BF258" i="5"/>
  <c r="BF263" i="5"/>
  <c r="BF264" i="5"/>
  <c r="BF270" i="5"/>
  <c r="BF275" i="5"/>
  <c r="BF276" i="5"/>
  <c r="BF280" i="5"/>
  <c r="BF282" i="5"/>
  <c r="BF287" i="5"/>
  <c r="BF288" i="5"/>
  <c r="BF291" i="5"/>
  <c r="BF314" i="5"/>
  <c r="BF315" i="5"/>
  <c r="BF317" i="5"/>
  <c r="BF325" i="5"/>
  <c r="BF326" i="5"/>
  <c r="BF328" i="5"/>
  <c r="BF332" i="5"/>
  <c r="BF334" i="5"/>
  <c r="BF335" i="5"/>
  <c r="BF340" i="5"/>
  <c r="BF342" i="5"/>
  <c r="BF350" i="5"/>
  <c r="BF356" i="5"/>
  <c r="BF357" i="5"/>
  <c r="BF358" i="5"/>
  <c r="BF370" i="5"/>
  <c r="BF373" i="5"/>
  <c r="BF374" i="5"/>
  <c r="BF375" i="5"/>
  <c r="BF379" i="5"/>
  <c r="BF381" i="5"/>
  <c r="BF385" i="5"/>
  <c r="BF386" i="5"/>
  <c r="BF396" i="5"/>
  <c r="BF407" i="5"/>
  <c r="BF409" i="5"/>
  <c r="BF146" i="5"/>
  <c r="BF148" i="5"/>
  <c r="BF150" i="5"/>
  <c r="BF153" i="5"/>
  <c r="BF156" i="5"/>
  <c r="BF161" i="5"/>
  <c r="BF164" i="5"/>
  <c r="BF169" i="5"/>
  <c r="BF170" i="5"/>
  <c r="BF173" i="5"/>
  <c r="BF183" i="5"/>
  <c r="BF188" i="5"/>
  <c r="BF190" i="5"/>
  <c r="BF192" i="5"/>
  <c r="BF194" i="5"/>
  <c r="BF207" i="5"/>
  <c r="BF211" i="5"/>
  <c r="BF212" i="5"/>
  <c r="BF214" i="5"/>
  <c r="BF215" i="5"/>
  <c r="BF223" i="5"/>
  <c r="BF224" i="5"/>
  <c r="BF230" i="5"/>
  <c r="BF236" i="5"/>
  <c r="BF238" i="5"/>
  <c r="BF239" i="5"/>
  <c r="BF244" i="5"/>
  <c r="BF254" i="5"/>
  <c r="BF261" i="5"/>
  <c r="BF262" i="5"/>
  <c r="BF266" i="5"/>
  <c r="BF271" i="5"/>
  <c r="BF274" i="5"/>
  <c r="BF279" i="5"/>
  <c r="BF283" i="5"/>
  <c r="BF286" i="5"/>
  <c r="BF295" i="5"/>
  <c r="BF300" i="5"/>
  <c r="BF306" i="5"/>
  <c r="BF310" i="5"/>
  <c r="BF311" i="5"/>
  <c r="BF316" i="5"/>
  <c r="BF319" i="5"/>
  <c r="BF320" i="5"/>
  <c r="BF322" i="5"/>
  <c r="BF324" i="5"/>
  <c r="BF330" i="5"/>
  <c r="BF343" i="5"/>
  <c r="BF344" i="5"/>
  <c r="BF349" i="5"/>
  <c r="BF361" i="5"/>
  <c r="BF363" i="5"/>
  <c r="BF369" i="5"/>
  <c r="BF376" i="5"/>
  <c r="BF387" i="5"/>
  <c r="BF389" i="5"/>
  <c r="BF390" i="5"/>
  <c r="BF391" i="5"/>
  <c r="BF395" i="5"/>
  <c r="BF397" i="5"/>
  <c r="BF399" i="5"/>
  <c r="BF403" i="5"/>
  <c r="BF404" i="5"/>
  <c r="BF405" i="5"/>
  <c r="BF406" i="5"/>
  <c r="BF408" i="5"/>
  <c r="BF416" i="5"/>
  <c r="BF418" i="5"/>
  <c r="BF419" i="5"/>
  <c r="BF420" i="5"/>
  <c r="BK134" i="3"/>
  <c r="J134" i="3"/>
  <c r="J102" i="3"/>
  <c r="J93" i="4"/>
  <c r="BF139" i="4"/>
  <c r="BF144" i="4"/>
  <c r="BF152" i="4"/>
  <c r="BF158" i="4"/>
  <c r="BF159" i="4"/>
  <c r="BF174" i="4"/>
  <c r="BF178" i="4"/>
  <c r="BF182" i="4"/>
  <c r="BF196" i="4"/>
  <c r="F96" i="4"/>
  <c r="BF140" i="4"/>
  <c r="BF141" i="4"/>
  <c r="BF143" i="4"/>
  <c r="BF146" i="4"/>
  <c r="BF148" i="4"/>
  <c r="BF155" i="4"/>
  <c r="BF162" i="4"/>
  <c r="BF163" i="4"/>
  <c r="BF168" i="4"/>
  <c r="BF171" i="4"/>
  <c r="BF177" i="4"/>
  <c r="BF185" i="4"/>
  <c r="BF189" i="4"/>
  <c r="BF191" i="4"/>
  <c r="BF192" i="4"/>
  <c r="BF193" i="4"/>
  <c r="E85" i="4"/>
  <c r="BF142" i="4"/>
  <c r="BF145" i="4"/>
  <c r="BF151" i="4"/>
  <c r="BF153" i="4"/>
  <c r="BF157" i="4"/>
  <c r="BF160" i="4"/>
  <c r="BF161" i="4"/>
  <c r="BF164" i="4"/>
  <c r="BF165" i="4"/>
  <c r="BF166" i="4"/>
  <c r="BF170" i="4"/>
  <c r="BF179" i="4"/>
  <c r="BF183" i="4"/>
  <c r="BF186" i="4"/>
  <c r="BF188" i="4"/>
  <c r="BF190" i="4"/>
  <c r="BF194" i="4"/>
  <c r="BF138" i="4"/>
  <c r="BF147" i="4"/>
  <c r="BF149" i="4"/>
  <c r="BF156" i="4"/>
  <c r="BF167" i="4"/>
  <c r="BF172" i="4"/>
  <c r="BF173" i="4"/>
  <c r="BF176" i="4"/>
  <c r="BF180" i="4"/>
  <c r="BF181" i="4"/>
  <c r="J138" i="2"/>
  <c r="J103" i="2"/>
  <c r="E85" i="3"/>
  <c r="J93" i="3"/>
  <c r="F96" i="3"/>
  <c r="BF137" i="3"/>
  <c r="BF145" i="3"/>
  <c r="BF148" i="3"/>
  <c r="BF150" i="3"/>
  <c r="BF152" i="3"/>
  <c r="BF154" i="3"/>
  <c r="BF155" i="3"/>
  <c r="BF157" i="3"/>
  <c r="BF158" i="3"/>
  <c r="BF168" i="3"/>
  <c r="BF169" i="3"/>
  <c r="BF174" i="3"/>
  <c r="BF175" i="3"/>
  <c r="BF178" i="3"/>
  <c r="BF139" i="3"/>
  <c r="BF140" i="3"/>
  <c r="BF142" i="3"/>
  <c r="BF143" i="3"/>
  <c r="BF144" i="3"/>
  <c r="BF147" i="3"/>
  <c r="BF151" i="3"/>
  <c r="BF153" i="3"/>
  <c r="BF162" i="3"/>
  <c r="BF163" i="3"/>
  <c r="BF166" i="3"/>
  <c r="BF167" i="3"/>
  <c r="BF170" i="3"/>
  <c r="BF173" i="3"/>
  <c r="BF179" i="3"/>
  <c r="BF182" i="3"/>
  <c r="BF183" i="3"/>
  <c r="BF186" i="3"/>
  <c r="BF187" i="3"/>
  <c r="BF190" i="3"/>
  <c r="BF191" i="3"/>
  <c r="BF196" i="3"/>
  <c r="BF197" i="3"/>
  <c r="BF198" i="3"/>
  <c r="BF199" i="3"/>
  <c r="BF200" i="3"/>
  <c r="BF202" i="3"/>
  <c r="BF136" i="3"/>
  <c r="BF138" i="3"/>
  <c r="BF141" i="3"/>
  <c r="BF146" i="3"/>
  <c r="BF149" i="3"/>
  <c r="BF159" i="3"/>
  <c r="BF161" i="3"/>
  <c r="BF164" i="3"/>
  <c r="BF165" i="3"/>
  <c r="BF171" i="3"/>
  <c r="BF172" i="3"/>
  <c r="BF176" i="3"/>
  <c r="BF177" i="3"/>
  <c r="BF180" i="3"/>
  <c r="BF181" i="3"/>
  <c r="BF185" i="3"/>
  <c r="BF188" i="3"/>
  <c r="BF189" i="3"/>
  <c r="BF192" i="3"/>
  <c r="BF194" i="3"/>
  <c r="BF195" i="3"/>
  <c r="E121" i="2"/>
  <c r="BF140" i="2"/>
  <c r="BF142" i="2"/>
  <c r="BF148" i="2"/>
  <c r="BF149" i="2"/>
  <c r="BF162" i="2"/>
  <c r="BF164" i="2"/>
  <c r="BF166" i="2"/>
  <c r="BF167" i="2"/>
  <c r="BF168" i="2"/>
  <c r="BF171" i="2"/>
  <c r="BF178" i="2"/>
  <c r="BF180" i="2"/>
  <c r="BF182" i="2"/>
  <c r="BF183" i="2"/>
  <c r="BF192" i="2"/>
  <c r="BF195" i="2"/>
  <c r="BF197" i="2"/>
  <c r="BF202" i="2"/>
  <c r="BF213" i="2"/>
  <c r="BF214" i="2"/>
  <c r="BF218" i="2"/>
  <c r="BF220" i="2"/>
  <c r="BF232" i="2"/>
  <c r="BF236" i="2"/>
  <c r="BF241" i="2"/>
  <c r="BF245" i="2"/>
  <c r="BF255" i="2"/>
  <c r="BF263" i="2"/>
  <c r="BF270" i="2"/>
  <c r="BF272" i="2"/>
  <c r="BF275" i="2"/>
  <c r="BF286" i="2"/>
  <c r="BF289" i="2"/>
  <c r="BF294" i="2"/>
  <c r="BF295" i="2"/>
  <c r="BF297" i="2"/>
  <c r="BF298" i="2"/>
  <c r="BF300" i="2"/>
  <c r="BF302" i="2"/>
  <c r="BF303" i="2"/>
  <c r="BF308" i="2"/>
  <c r="BF310" i="2"/>
  <c r="BF312" i="2"/>
  <c r="BF315" i="2"/>
  <c r="BF318" i="2"/>
  <c r="BF322" i="2"/>
  <c r="BF324" i="2"/>
  <c r="BF328" i="2"/>
  <c r="BF335" i="2"/>
  <c r="BF340" i="2"/>
  <c r="BF342" i="2"/>
  <c r="BF346" i="2"/>
  <c r="BF353" i="2"/>
  <c r="BF355" i="2"/>
  <c r="BF358" i="2"/>
  <c r="BF363" i="2"/>
  <c r="BF366" i="2"/>
  <c r="BF370" i="2"/>
  <c r="BF377" i="2"/>
  <c r="BF381" i="2"/>
  <c r="BF388" i="2"/>
  <c r="BF392" i="2"/>
  <c r="BF404" i="2"/>
  <c r="BF409" i="2"/>
  <c r="BF413" i="2"/>
  <c r="BF418" i="2"/>
  <c r="BF419" i="2"/>
  <c r="BF422" i="2"/>
  <c r="BF427" i="2"/>
  <c r="BF434" i="2"/>
  <c r="BF441" i="2"/>
  <c r="BF454" i="2"/>
  <c r="BF460" i="2"/>
  <c r="BF462" i="2"/>
  <c r="BF469" i="2"/>
  <c r="BF474" i="2"/>
  <c r="BF475" i="2"/>
  <c r="BF480" i="2"/>
  <c r="BF482" i="2"/>
  <c r="BF491" i="2"/>
  <c r="BF506" i="2"/>
  <c r="BF517" i="2"/>
  <c r="BF521" i="2"/>
  <c r="BF524" i="2"/>
  <c r="BF525" i="2"/>
  <c r="BF527" i="2"/>
  <c r="BF529" i="2"/>
  <c r="BF537" i="2"/>
  <c r="BF542" i="2"/>
  <c r="BF551" i="2"/>
  <c r="BF553" i="2"/>
  <c r="BF565" i="2"/>
  <c r="BF566" i="2"/>
  <c r="BF568" i="2"/>
  <c r="BF571" i="2"/>
  <c r="BF572" i="2"/>
  <c r="BF574" i="2"/>
  <c r="BF575" i="2"/>
  <c r="BF578" i="2"/>
  <c r="BF580" i="2"/>
  <c r="BF584" i="2"/>
  <c r="BF601" i="2"/>
  <c r="BF602" i="2"/>
  <c r="BF605" i="2"/>
  <c r="BF612" i="2"/>
  <c r="BF613" i="2"/>
  <c r="BF615" i="2"/>
  <c r="BF616" i="2"/>
  <c r="BF617" i="2"/>
  <c r="BF622" i="2"/>
  <c r="BF624" i="2"/>
  <c r="BF625" i="2"/>
  <c r="BF626" i="2"/>
  <c r="BF628" i="2"/>
  <c r="F96" i="2"/>
  <c r="BF139" i="2"/>
  <c r="BF143" i="2"/>
  <c r="BF146" i="2"/>
  <c r="BF151" i="2"/>
  <c r="BF156" i="2"/>
  <c r="BF161" i="2"/>
  <c r="BF163" i="2"/>
  <c r="BF170" i="2"/>
  <c r="BF184" i="2"/>
  <c r="BF187" i="2"/>
  <c r="BF190" i="2"/>
  <c r="BF194" i="2"/>
  <c r="BF196" i="2"/>
  <c r="BF204" i="2"/>
  <c r="BF206" i="2"/>
  <c r="BF210" i="2"/>
  <c r="BF215" i="2"/>
  <c r="BF217" i="2"/>
  <c r="BF221" i="2"/>
  <c r="BF224" i="2"/>
  <c r="BF227" i="2"/>
  <c r="BF229" i="2"/>
  <c r="BF234" i="2"/>
  <c r="BF238" i="2"/>
  <c r="BF240" i="2"/>
  <c r="BF248" i="2"/>
  <c r="BF250" i="2"/>
  <c r="BF259" i="2"/>
  <c r="BF261" i="2"/>
  <c r="BF265" i="2"/>
  <c r="BF271" i="2"/>
  <c r="BF273" i="2"/>
  <c r="BF282" i="2"/>
  <c r="BF285" i="2"/>
  <c r="BF290" i="2"/>
  <c r="BF293" i="2"/>
  <c r="BF304" i="2"/>
  <c r="BF306" i="2"/>
  <c r="BF316" i="2"/>
  <c r="BF323" i="2"/>
  <c r="BF325" i="2"/>
  <c r="BF329" i="2"/>
  <c r="BF334" i="2"/>
  <c r="BF337" i="2"/>
  <c r="BF341" i="2"/>
  <c r="BF343" i="2"/>
  <c r="BF359" i="2"/>
  <c r="BF365" i="2"/>
  <c r="BF368" i="2"/>
  <c r="BF369" i="2"/>
  <c r="BF371" i="2"/>
  <c r="BF373" i="2"/>
  <c r="BF380" i="2"/>
  <c r="BF384" i="2"/>
  <c r="BF387" i="2"/>
  <c r="BF389" i="2"/>
  <c r="BF391" i="2"/>
  <c r="BF393" i="2"/>
  <c r="BF399" i="2"/>
  <c r="BF400" i="2"/>
  <c r="BF403" i="2"/>
  <c r="BF405" i="2"/>
  <c r="BF407" i="2"/>
  <c r="BF415" i="2"/>
  <c r="BF417" i="2"/>
  <c r="BF424" i="2"/>
  <c r="BF426" i="2"/>
  <c r="BF428" i="2"/>
  <c r="BF435" i="2"/>
  <c r="BF437" i="2"/>
  <c r="BF438" i="2"/>
  <c r="BF440" i="2"/>
  <c r="BF444" i="2"/>
  <c r="BF447" i="2"/>
  <c r="BF452" i="2"/>
  <c r="BF456" i="2"/>
  <c r="BF458" i="2"/>
  <c r="BF459" i="2"/>
  <c r="BF465" i="2"/>
  <c r="BF468" i="2"/>
  <c r="BF479" i="2"/>
  <c r="BF483" i="2"/>
  <c r="BF486" i="2"/>
  <c r="BF490" i="2"/>
  <c r="BF492" i="2"/>
  <c r="BF493" i="2"/>
  <c r="BF495" i="2"/>
  <c r="BF499" i="2"/>
  <c r="BF503" i="2"/>
  <c r="BF504" i="2"/>
  <c r="BF509" i="2"/>
  <c r="BF511" i="2"/>
  <c r="BF512" i="2"/>
  <c r="BF516" i="2"/>
  <c r="BF523" i="2"/>
  <c r="BF531" i="2"/>
  <c r="BF538" i="2"/>
  <c r="BF541" i="2"/>
  <c r="BF547" i="2"/>
  <c r="BF549" i="2"/>
  <c r="BF550" i="2"/>
  <c r="BF552" i="2"/>
  <c r="BF558" i="2"/>
  <c r="BF561" i="2"/>
  <c r="BF569" i="2"/>
  <c r="BF570" i="2"/>
  <c r="BF577" i="2"/>
  <c r="BF590" i="2"/>
  <c r="BF597" i="2"/>
  <c r="BF599" i="2"/>
  <c r="BF603" i="2"/>
  <c r="BF604" i="2"/>
  <c r="BF606" i="2"/>
  <c r="BF609" i="2"/>
  <c r="BF619" i="2"/>
  <c r="BF620" i="2"/>
  <c r="BF621" i="2"/>
  <c r="BF623" i="2"/>
  <c r="J93" i="2"/>
  <c r="BF141" i="2"/>
  <c r="BF147" i="2"/>
  <c r="BF150" i="2"/>
  <c r="BF155" i="2"/>
  <c r="BF157" i="2"/>
  <c r="BF158" i="2"/>
  <c r="BF159" i="2"/>
  <c r="BF169" i="2"/>
  <c r="BF172" i="2"/>
  <c r="BF173" i="2"/>
  <c r="BF175" i="2"/>
  <c r="BF181" i="2"/>
  <c r="BF185" i="2"/>
  <c r="BF188" i="2"/>
  <c r="BF193" i="2"/>
  <c r="BF198" i="2"/>
  <c r="BF199" i="2"/>
  <c r="BF200" i="2"/>
  <c r="BF201" i="2"/>
  <c r="BF205" i="2"/>
  <c r="BF207" i="2"/>
  <c r="BF209" i="2"/>
  <c r="BF212" i="2"/>
  <c r="BF222" i="2"/>
  <c r="BF223" i="2"/>
  <c r="BF225" i="2"/>
  <c r="BF230" i="2"/>
  <c r="BF235" i="2"/>
  <c r="BF239" i="2"/>
  <c r="BF242" i="2"/>
  <c r="BF244" i="2"/>
  <c r="BF246" i="2"/>
  <c r="BF249" i="2"/>
  <c r="BF251" i="2"/>
  <c r="BF253" i="2"/>
  <c r="BF257" i="2"/>
  <c r="BF258" i="2"/>
  <c r="BF260" i="2"/>
  <c r="BF262" i="2"/>
  <c r="BF266" i="2"/>
  <c r="BF268" i="2"/>
  <c r="BF276" i="2"/>
  <c r="BF278" i="2"/>
  <c r="BF283" i="2"/>
  <c r="BF284" i="2"/>
  <c r="BF292" i="2"/>
  <c r="BF299" i="2"/>
  <c r="BF305" i="2"/>
  <c r="BF307" i="2"/>
  <c r="BF313" i="2"/>
  <c r="BF320" i="2"/>
  <c r="BF326" i="2"/>
  <c r="BF327" i="2"/>
  <c r="BF330" i="2"/>
  <c r="BF338" i="2"/>
  <c r="BF339" i="2"/>
  <c r="BF348" i="2"/>
  <c r="BF354" i="2"/>
  <c r="BF356" i="2"/>
  <c r="BF360" i="2"/>
  <c r="BF362" i="2"/>
  <c r="BF374" i="2"/>
  <c r="BF375" i="2"/>
  <c r="BF378" i="2"/>
  <c r="BF382" i="2"/>
  <c r="BF390" i="2"/>
  <c r="BF395" i="2"/>
  <c r="BF396" i="2"/>
  <c r="BF397" i="2"/>
  <c r="BF398" i="2"/>
  <c r="BF401" i="2"/>
  <c r="BF402" i="2"/>
  <c r="BF406" i="2"/>
  <c r="BF408" i="2"/>
  <c r="BF410" i="2"/>
  <c r="BF412" i="2"/>
  <c r="BF416" i="2"/>
  <c r="BF421" i="2"/>
  <c r="BF423" i="2"/>
  <c r="BF425" i="2"/>
  <c r="BF429" i="2"/>
  <c r="BF433" i="2"/>
  <c r="BF439" i="2"/>
  <c r="BF442" i="2"/>
  <c r="BF445" i="2"/>
  <c r="BF446" i="2"/>
  <c r="BF449" i="2"/>
  <c r="BF450" i="2"/>
  <c r="BF451" i="2"/>
  <c r="BF455" i="2"/>
  <c r="BF457" i="2"/>
  <c r="BF461" i="2"/>
  <c r="BF464" i="2"/>
  <c r="BF466" i="2"/>
  <c r="BF470" i="2"/>
  <c r="BF476" i="2"/>
  <c r="BF484" i="2"/>
  <c r="BF487" i="2"/>
  <c r="BF488" i="2"/>
  <c r="BF489" i="2"/>
  <c r="BF494" i="2"/>
  <c r="BF496" i="2"/>
  <c r="BF497" i="2"/>
  <c r="BF498" i="2"/>
  <c r="BF501" i="2"/>
  <c r="BF505" i="2"/>
  <c r="BF513" i="2"/>
  <c r="BF518" i="2"/>
  <c r="BF519" i="2"/>
  <c r="BF528" i="2"/>
  <c r="BF535" i="2"/>
  <c r="BF540" i="2"/>
  <c r="BF544" i="2"/>
  <c r="BF554" i="2"/>
  <c r="BF557" i="2"/>
  <c r="BF560" i="2"/>
  <c r="BF563" i="2"/>
  <c r="BF567" i="2"/>
  <c r="BF581" i="2"/>
  <c r="BF582" i="2"/>
  <c r="BF583" i="2"/>
  <c r="BF589" i="2"/>
  <c r="BF591" i="2"/>
  <c r="BF593" i="2"/>
  <c r="BF594" i="2"/>
  <c r="BF607" i="2"/>
  <c r="BF611" i="2"/>
  <c r="BF618" i="2"/>
  <c r="BF144" i="2"/>
  <c r="BF145" i="2"/>
  <c r="BF152" i="2"/>
  <c r="BF153" i="2"/>
  <c r="BF154" i="2"/>
  <c r="BF160" i="2"/>
  <c r="BF165" i="2"/>
  <c r="BF174" i="2"/>
  <c r="BF176" i="2"/>
  <c r="BF177" i="2"/>
  <c r="BF179" i="2"/>
  <c r="BF186" i="2"/>
  <c r="BF189" i="2"/>
  <c r="BF191" i="2"/>
  <c r="BF203" i="2"/>
  <c r="BF208" i="2"/>
  <c r="BF211" i="2"/>
  <c r="BF216" i="2"/>
  <c r="BF219" i="2"/>
  <c r="BF226" i="2"/>
  <c r="BF228" i="2"/>
  <c r="BF231" i="2"/>
  <c r="BF243" i="2"/>
  <c r="BF247" i="2"/>
  <c r="BF252" i="2"/>
  <c r="BF254" i="2"/>
  <c r="BF256" i="2"/>
  <c r="BF264" i="2"/>
  <c r="BF267" i="2"/>
  <c r="BF269" i="2"/>
  <c r="BF274" i="2"/>
  <c r="BF277" i="2"/>
  <c r="BF279" i="2"/>
  <c r="BF280" i="2"/>
  <c r="BF281" i="2"/>
  <c r="BF287" i="2"/>
  <c r="BF288" i="2"/>
  <c r="BF291" i="2"/>
  <c r="BF296" i="2"/>
  <c r="BF301" i="2"/>
  <c r="BF309" i="2"/>
  <c r="BF311" i="2"/>
  <c r="BF314" i="2"/>
  <c r="BF317" i="2"/>
  <c r="BF319" i="2"/>
  <c r="BF321" i="2"/>
  <c r="BF331" i="2"/>
  <c r="BF332" i="2"/>
  <c r="BF333" i="2"/>
  <c r="BF336" i="2"/>
  <c r="BF344" i="2"/>
  <c r="BF345" i="2"/>
  <c r="BF347" i="2"/>
  <c r="BF349" i="2"/>
  <c r="BF350" i="2"/>
  <c r="BF351" i="2"/>
  <c r="BF352" i="2"/>
  <c r="BF357" i="2"/>
  <c r="BF361" i="2"/>
  <c r="BF364" i="2"/>
  <c r="BF367" i="2"/>
  <c r="BF372" i="2"/>
  <c r="BF376" i="2"/>
  <c r="BF379" i="2"/>
  <c r="BF383" i="2"/>
  <c r="BF385" i="2"/>
  <c r="BF386" i="2"/>
  <c r="BF394" i="2"/>
  <c r="BF411" i="2"/>
  <c r="BF414" i="2"/>
  <c r="BF420" i="2"/>
  <c r="BF430" i="2"/>
  <c r="BF431" i="2"/>
  <c r="BF432" i="2"/>
  <c r="BF436" i="2"/>
  <c r="BF443" i="2"/>
  <c r="BF448" i="2"/>
  <c r="BF453" i="2"/>
  <c r="BF463" i="2"/>
  <c r="BF467" i="2"/>
  <c r="BF471" i="2"/>
  <c r="BF472" i="2"/>
  <c r="BF473" i="2"/>
  <c r="BF477" i="2"/>
  <c r="BF478" i="2"/>
  <c r="BF481" i="2"/>
  <c r="BF485" i="2"/>
  <c r="BF500" i="2"/>
  <c r="BF502" i="2"/>
  <c r="BF507" i="2"/>
  <c r="BF508" i="2"/>
  <c r="BF510" i="2"/>
  <c r="BF514" i="2"/>
  <c r="BF515" i="2"/>
  <c r="BF520" i="2"/>
  <c r="BF522" i="2"/>
  <c r="BF526" i="2"/>
  <c r="BF530" i="2"/>
  <c r="BF533" i="2"/>
  <c r="BF534" i="2"/>
  <c r="BF536" i="2"/>
  <c r="BF539" i="2"/>
  <c r="BF543" i="2"/>
  <c r="BF545" i="2"/>
  <c r="BF546" i="2"/>
  <c r="BF548" i="2"/>
  <c r="BF555" i="2"/>
  <c r="BF559" i="2"/>
  <c r="BF564" i="2"/>
  <c r="BF573" i="2"/>
  <c r="BF576" i="2"/>
  <c r="BF579" i="2"/>
  <c r="BF586" i="2"/>
  <c r="BF587" i="2"/>
  <c r="BF592" i="2"/>
  <c r="BF595" i="2"/>
  <c r="BF596" i="2"/>
  <c r="BF598" i="2"/>
  <c r="BF600" i="2"/>
  <c r="BF608" i="2"/>
  <c r="BF610" i="2"/>
  <c r="BF614" i="2"/>
  <c r="F37" i="2"/>
  <c r="AZ98" i="1"/>
  <c r="J37" i="2"/>
  <c r="AV98" i="1"/>
  <c r="F41" i="3"/>
  <c r="BD99" i="1"/>
  <c r="F41" i="4"/>
  <c r="BD100" i="1"/>
  <c r="F39" i="4"/>
  <c r="BB100" i="1"/>
  <c r="F40" i="5"/>
  <c r="BC102" i="1"/>
  <c r="J37" i="5"/>
  <c r="AV102" i="1"/>
  <c r="F41" i="6"/>
  <c r="BD103" i="1"/>
  <c r="F37" i="7"/>
  <c r="AZ104" i="1"/>
  <c r="F40" i="7"/>
  <c r="BC104" i="1"/>
  <c r="F40" i="8"/>
  <c r="BC105" i="1"/>
  <c r="F41" i="9"/>
  <c r="BD106" i="1"/>
  <c r="J37" i="10"/>
  <c r="AV108" i="1"/>
  <c r="J37" i="11"/>
  <c r="AV109" i="1"/>
  <c r="J37" i="12"/>
  <c r="AV110" i="1"/>
  <c r="J37" i="13"/>
  <c r="AV111" i="1"/>
  <c r="J37" i="14"/>
  <c r="AV113" i="1"/>
  <c r="F37" i="15"/>
  <c r="AZ115" i="1"/>
  <c r="F37" i="16"/>
  <c r="AZ116" i="1"/>
  <c r="F41" i="16"/>
  <c r="BD116" i="1"/>
  <c r="F37" i="18"/>
  <c r="AZ118" i="1"/>
  <c r="F39" i="19"/>
  <c r="BB119" i="1"/>
  <c r="F38" i="20"/>
  <c r="BA120" i="1"/>
  <c r="F40" i="21"/>
  <c r="BC122" i="1"/>
  <c r="F39" i="22"/>
  <c r="BB123" i="1"/>
  <c r="F37" i="23"/>
  <c r="AZ124" i="1"/>
  <c r="F37" i="24"/>
  <c r="AZ125" i="1"/>
  <c r="F40" i="25"/>
  <c r="BC126" i="1"/>
  <c r="F41" i="2"/>
  <c r="BD98" i="1"/>
  <c r="AS96" i="1"/>
  <c r="AS95" i="1"/>
  <c r="AS94" i="1"/>
  <c r="F39" i="3"/>
  <c r="BB99" i="1"/>
  <c r="F37" i="4"/>
  <c r="AZ100" i="1"/>
  <c r="F37" i="5"/>
  <c r="AZ102" i="1"/>
  <c r="J37" i="6"/>
  <c r="AV103" i="1"/>
  <c r="F41" i="7"/>
  <c r="BD104" i="1"/>
  <c r="F37" i="8"/>
  <c r="AZ105" i="1"/>
  <c r="J37" i="8"/>
  <c r="AV105" i="1"/>
  <c r="F40" i="9"/>
  <c r="BC106" i="1"/>
  <c r="F37" i="10"/>
  <c r="AZ108" i="1"/>
  <c r="F40" i="11"/>
  <c r="BC109" i="1"/>
  <c r="F41" i="11"/>
  <c r="BD109" i="1"/>
  <c r="F37" i="12"/>
  <c r="AZ110" i="1"/>
  <c r="F37" i="13"/>
  <c r="AZ111" i="1"/>
  <c r="F41" i="13"/>
  <c r="BD111" i="1"/>
  <c r="F40" i="14"/>
  <c r="BC113" i="1"/>
  <c r="BC112" i="1"/>
  <c r="AY112" i="1"/>
  <c r="J37" i="15"/>
  <c r="AV115" i="1"/>
  <c r="F40" i="16"/>
  <c r="BC116" i="1"/>
  <c r="F41" i="17"/>
  <c r="BD117" i="1"/>
  <c r="F40" i="17"/>
  <c r="BC117" i="1"/>
  <c r="F40" i="18"/>
  <c r="BC118" i="1"/>
  <c r="F37" i="19"/>
  <c r="AZ119" i="1"/>
  <c r="F40" i="19"/>
  <c r="BC119" i="1"/>
  <c r="J37" i="20"/>
  <c r="AV120" i="1"/>
  <c r="F41" i="21"/>
  <c r="BD122" i="1"/>
  <c r="F37" i="21"/>
  <c r="AZ122" i="1"/>
  <c r="F40" i="22"/>
  <c r="BC123" i="1"/>
  <c r="J37" i="23"/>
  <c r="AV124" i="1"/>
  <c r="F40" i="24"/>
  <c r="BC125" i="1"/>
  <c r="F41" i="24"/>
  <c r="BD125" i="1"/>
  <c r="J37" i="25"/>
  <c r="AV126" i="1"/>
  <c r="F39" i="25"/>
  <c r="BB126" i="1"/>
  <c r="F39" i="2"/>
  <c r="BB98" i="1"/>
  <c r="F37" i="3"/>
  <c r="AZ99" i="1"/>
  <c r="F40" i="3"/>
  <c r="BC99" i="1"/>
  <c r="J37" i="4"/>
  <c r="AV100" i="1"/>
  <c r="F41" i="5"/>
  <c r="BD102" i="1"/>
  <c r="F37" i="6"/>
  <c r="AZ103" i="1"/>
  <c r="J37" i="7"/>
  <c r="AV104" i="1"/>
  <c r="F39" i="8"/>
  <c r="BB105" i="1"/>
  <c r="F37" i="9"/>
  <c r="AZ106" i="1"/>
  <c r="F39" i="10"/>
  <c r="BB108" i="1"/>
  <c r="F37" i="11"/>
  <c r="AZ109" i="1"/>
  <c r="F40" i="12"/>
  <c r="BC110" i="1"/>
  <c r="F39" i="12"/>
  <c r="BB110" i="1"/>
  <c r="F39" i="13"/>
  <c r="BB111" i="1"/>
  <c r="F41" i="14"/>
  <c r="BD113" i="1"/>
  <c r="BD112" i="1"/>
  <c r="F39" i="14"/>
  <c r="BB113" i="1"/>
  <c r="BB112" i="1"/>
  <c r="AX112" i="1"/>
  <c r="F40" i="15"/>
  <c r="BC115" i="1"/>
  <c r="J37" i="16"/>
  <c r="AV116" i="1"/>
  <c r="F37" i="17"/>
  <c r="AZ117" i="1"/>
  <c r="F39" i="17"/>
  <c r="BB117" i="1"/>
  <c r="J37" i="18"/>
  <c r="AV118" i="1"/>
  <c r="J37" i="19"/>
  <c r="AV119" i="1"/>
  <c r="F41" i="19"/>
  <c r="BD119" i="1"/>
  <c r="J37" i="21"/>
  <c r="AV122" i="1"/>
  <c r="F37" i="22"/>
  <c r="AZ123" i="1"/>
  <c r="F41" i="22"/>
  <c r="BD123" i="1"/>
  <c r="F39" i="23"/>
  <c r="BB124" i="1"/>
  <c r="J37" i="24"/>
  <c r="AV125" i="1"/>
  <c r="F37" i="25"/>
  <c r="AZ126" i="1"/>
  <c r="F40" i="2"/>
  <c r="BC98" i="1"/>
  <c r="J37" i="3"/>
  <c r="AV99" i="1"/>
  <c r="F40" i="4"/>
  <c r="BC100" i="1"/>
  <c r="F39" i="5"/>
  <c r="BB102" i="1"/>
  <c r="F39" i="6"/>
  <c r="BB103" i="1"/>
  <c r="F40" i="6"/>
  <c r="BC103" i="1"/>
  <c r="F39" i="7"/>
  <c r="BB104" i="1"/>
  <c r="F41" i="8"/>
  <c r="BD105" i="1"/>
  <c r="F39" i="9"/>
  <c r="BB106" i="1"/>
  <c r="J37" i="9"/>
  <c r="AV106" i="1"/>
  <c r="F40" i="10"/>
  <c r="BC108" i="1"/>
  <c r="F41" i="10"/>
  <c r="BD108" i="1"/>
  <c r="F39" i="11"/>
  <c r="BB109" i="1"/>
  <c r="F41" i="12"/>
  <c r="BD110" i="1"/>
  <c r="F40" i="13"/>
  <c r="BC111" i="1"/>
  <c r="F37" i="14"/>
  <c r="AZ113" i="1"/>
  <c r="AZ112" i="1"/>
  <c r="AV112" i="1"/>
  <c r="F39" i="15"/>
  <c r="BB115" i="1"/>
  <c r="F41" i="15"/>
  <c r="BD115" i="1"/>
  <c r="F39" i="16"/>
  <c r="BB116" i="1"/>
  <c r="J37" i="17"/>
  <c r="AV117" i="1"/>
  <c r="F41" i="18"/>
  <c r="BD118" i="1"/>
  <c r="F39" i="18"/>
  <c r="BB118" i="1"/>
  <c r="F39" i="21"/>
  <c r="BB122" i="1"/>
  <c r="J37" i="22"/>
  <c r="AV123" i="1"/>
  <c r="F40" i="23"/>
  <c r="BC124" i="1"/>
  <c r="F41" i="23"/>
  <c r="BD124" i="1"/>
  <c r="F39" i="24"/>
  <c r="BB125" i="1"/>
  <c r="F41" i="25"/>
  <c r="BD126" i="1"/>
  <c r="P136" i="18" l="1"/>
  <c r="P135" i="18" s="1"/>
  <c r="P134" i="18" s="1"/>
  <c r="AU118" i="1" s="1"/>
  <c r="T137" i="14"/>
  <c r="T136" i="14" s="1"/>
  <c r="T135" i="14" s="1"/>
  <c r="T137" i="10"/>
  <c r="T136" i="10" s="1"/>
  <c r="T135" i="10" s="1"/>
  <c r="P137" i="14"/>
  <c r="P136" i="14"/>
  <c r="P135" i="14"/>
  <c r="AU113" i="1"/>
  <c r="T134" i="3"/>
  <c r="T133" i="3"/>
  <c r="T132" i="3"/>
  <c r="P276" i="24"/>
  <c r="T283" i="23"/>
  <c r="R136" i="11"/>
  <c r="R135" i="11"/>
  <c r="R134" i="11"/>
  <c r="R137" i="6"/>
  <c r="R136" i="6"/>
  <c r="R135" i="6"/>
  <c r="R134" i="3"/>
  <c r="R133" i="3"/>
  <c r="R132" i="3"/>
  <c r="P145" i="25"/>
  <c r="P136" i="17"/>
  <c r="P135" i="17"/>
  <c r="P134" i="17"/>
  <c r="AU117" i="1"/>
  <c r="P137" i="15"/>
  <c r="P136" i="15"/>
  <c r="P135" i="15"/>
  <c r="AU115" i="1"/>
  <c r="P136" i="12"/>
  <c r="P135" i="12"/>
  <c r="P134" i="12"/>
  <c r="AU110" i="1"/>
  <c r="R136" i="8"/>
  <c r="R135" i="8"/>
  <c r="R134" i="8"/>
  <c r="R287" i="25"/>
  <c r="P330" i="21"/>
  <c r="P302" i="21"/>
  <c r="P145" i="21"/>
  <c r="P144" i="21"/>
  <c r="AU122" i="1"/>
  <c r="T137" i="15"/>
  <c r="T136" i="15"/>
  <c r="T135" i="15"/>
  <c r="P136" i="13"/>
  <c r="P135" i="13"/>
  <c r="P134" i="13"/>
  <c r="AU111" i="1"/>
  <c r="R137" i="10"/>
  <c r="R136" i="10"/>
  <c r="R135" i="10"/>
  <c r="R137" i="5"/>
  <c r="R136" i="5"/>
  <c r="R135" i="5"/>
  <c r="R136" i="4"/>
  <c r="R135" i="4"/>
  <c r="R134" i="4"/>
  <c r="BK137" i="2"/>
  <c r="J137" i="2"/>
  <c r="J102" i="2"/>
  <c r="T145" i="25"/>
  <c r="T145" i="21"/>
  <c r="T136" i="17"/>
  <c r="T135" i="17"/>
  <c r="T134" i="17"/>
  <c r="R137" i="16"/>
  <c r="R136" i="16"/>
  <c r="R135" i="16"/>
  <c r="P136" i="8"/>
  <c r="P135" i="8"/>
  <c r="P134" i="8"/>
  <c r="AU105" i="1"/>
  <c r="P299" i="22"/>
  <c r="R136" i="7"/>
  <c r="R135" i="7"/>
  <c r="R134" i="7"/>
  <c r="P137" i="5"/>
  <c r="P136" i="5"/>
  <c r="P135" i="5"/>
  <c r="AU102" i="1"/>
  <c r="R137" i="2"/>
  <c r="R136" i="2"/>
  <c r="R135" i="2"/>
  <c r="R299" i="22"/>
  <c r="R145" i="21"/>
  <c r="R290" i="24"/>
  <c r="T145" i="24"/>
  <c r="R147" i="22"/>
  <c r="R146" i="22"/>
  <c r="T136" i="11"/>
  <c r="T135" i="11"/>
  <c r="T134" i="11"/>
  <c r="P134" i="3"/>
  <c r="P133" i="3"/>
  <c r="P132" i="3"/>
  <c r="AU99" i="1"/>
  <c r="BK290" i="24"/>
  <c r="P136" i="11"/>
  <c r="P135" i="11"/>
  <c r="P134" i="11"/>
  <c r="AU109" i="1"/>
  <c r="T147" i="23"/>
  <c r="T146" i="23"/>
  <c r="R330" i="21"/>
  <c r="R302" i="21"/>
  <c r="R136" i="12"/>
  <c r="R135" i="12"/>
  <c r="R134" i="12"/>
  <c r="R145" i="24"/>
  <c r="R144" i="24"/>
  <c r="R283" i="23"/>
  <c r="P147" i="22"/>
  <c r="P146" i="22"/>
  <c r="AU123" i="1"/>
  <c r="T302" i="21"/>
  <c r="T137" i="16"/>
  <c r="T136" i="16"/>
  <c r="T135" i="16"/>
  <c r="R137" i="14"/>
  <c r="R136" i="14"/>
  <c r="R135" i="14"/>
  <c r="P136" i="7"/>
  <c r="P135" i="7"/>
  <c r="P134" i="7"/>
  <c r="AU104" i="1"/>
  <c r="P136" i="4"/>
  <c r="P135" i="4"/>
  <c r="P134" i="4"/>
  <c r="AU100" i="1"/>
  <c r="T276" i="24"/>
  <c r="P147" i="23"/>
  <c r="P146" i="23"/>
  <c r="AU124" i="1"/>
  <c r="T136" i="18"/>
  <c r="T135" i="18"/>
  <c r="T134" i="18"/>
  <c r="P137" i="16"/>
  <c r="P136" i="16"/>
  <c r="P135" i="16"/>
  <c r="AU116" i="1"/>
  <c r="T136" i="8"/>
  <c r="T135" i="8"/>
  <c r="T134" i="8"/>
  <c r="R147" i="23"/>
  <c r="R146" i="23"/>
  <c r="P136" i="9"/>
  <c r="P135" i="9"/>
  <c r="P134" i="9"/>
  <c r="AU106" i="1"/>
  <c r="T137" i="6"/>
  <c r="T136" i="6"/>
  <c r="T135" i="6"/>
  <c r="T137" i="2"/>
  <c r="T136" i="2"/>
  <c r="T135" i="2"/>
  <c r="P302" i="25"/>
  <c r="R145" i="25"/>
  <c r="P145" i="24"/>
  <c r="T147" i="22"/>
  <c r="T146" i="22"/>
  <c r="R136" i="17"/>
  <c r="R135" i="17"/>
  <c r="R134" i="17"/>
  <c r="T136" i="4"/>
  <c r="T135" i="4"/>
  <c r="T134" i="4"/>
  <c r="R302" i="25"/>
  <c r="T287" i="25"/>
  <c r="P290" i="24"/>
  <c r="R136" i="13"/>
  <c r="R135" i="13"/>
  <c r="R134" i="13"/>
  <c r="P137" i="10"/>
  <c r="P136" i="10"/>
  <c r="P135" i="10"/>
  <c r="AU108" i="1"/>
  <c r="P137" i="6"/>
  <c r="P136" i="6"/>
  <c r="P135" i="6"/>
  <c r="AU103" i="1"/>
  <c r="P137" i="2"/>
  <c r="P136" i="2"/>
  <c r="P135" i="2"/>
  <c r="AU98" i="1"/>
  <c r="BK145" i="25"/>
  <c r="J145" i="25"/>
  <c r="J101" i="25"/>
  <c r="T136" i="9"/>
  <c r="T135" i="9"/>
  <c r="T134" i="9"/>
  <c r="BK136" i="8"/>
  <c r="BK135" i="8"/>
  <c r="BK134" i="8"/>
  <c r="J134" i="8"/>
  <c r="J100" i="8"/>
  <c r="BK127" i="20"/>
  <c r="J127" i="20"/>
  <c r="J101" i="20"/>
  <c r="BK147" i="23"/>
  <c r="J147" i="23"/>
  <c r="J101" i="23"/>
  <c r="BK297" i="23"/>
  <c r="J297" i="23"/>
  <c r="J117" i="23"/>
  <c r="BK145" i="24"/>
  <c r="J145" i="24"/>
  <c r="J101" i="24"/>
  <c r="J146" i="25"/>
  <c r="J102" i="25"/>
  <c r="BK287" i="25"/>
  <c r="J287" i="25"/>
  <c r="J113" i="25"/>
  <c r="BK137" i="5"/>
  <c r="BK136" i="5"/>
  <c r="J136" i="5"/>
  <c r="J101" i="5"/>
  <c r="BK136" i="9"/>
  <c r="BK135" i="9"/>
  <c r="BK134" i="9"/>
  <c r="J134" i="9"/>
  <c r="J100" i="9"/>
  <c r="BK136" i="11"/>
  <c r="J136" i="11"/>
  <c r="J102" i="11"/>
  <c r="BK136" i="12"/>
  <c r="J136" i="12"/>
  <c r="J102" i="12"/>
  <c r="BK127" i="19"/>
  <c r="J127" i="19"/>
  <c r="J101" i="19"/>
  <c r="BK145" i="21"/>
  <c r="J145" i="21"/>
  <c r="J101" i="21"/>
  <c r="BK302" i="21"/>
  <c r="J302" i="21"/>
  <c r="J113" i="21"/>
  <c r="BK330" i="21"/>
  <c r="J330" i="21"/>
  <c r="J117" i="21"/>
  <c r="BK283" i="23"/>
  <c r="J283" i="23"/>
  <c r="J113" i="23"/>
  <c r="BK302" i="25"/>
  <c r="J302" i="25"/>
  <c r="J117" i="25"/>
  <c r="BK136" i="4"/>
  <c r="J136" i="4"/>
  <c r="J102" i="4"/>
  <c r="BK136" i="7"/>
  <c r="J136" i="7"/>
  <c r="J102" i="7"/>
  <c r="BK137" i="10"/>
  <c r="J137" i="10"/>
  <c r="J102" i="10"/>
  <c r="BK137" i="16"/>
  <c r="J137" i="16"/>
  <c r="J102" i="16"/>
  <c r="BK136" i="18"/>
  <c r="J136" i="18"/>
  <c r="J102" i="18"/>
  <c r="BK299" i="22"/>
  <c r="J299" i="22"/>
  <c r="J113" i="22"/>
  <c r="BK323" i="22"/>
  <c r="J323" i="22"/>
  <c r="J117" i="22"/>
  <c r="BK276" i="24"/>
  <c r="J276" i="24"/>
  <c r="J113" i="24"/>
  <c r="BK137" i="6"/>
  <c r="J137" i="6"/>
  <c r="J102" i="6"/>
  <c r="BK136" i="17"/>
  <c r="J136" i="17"/>
  <c r="J102" i="17"/>
  <c r="J147" i="22"/>
  <c r="J101" i="22"/>
  <c r="BK136" i="15"/>
  <c r="BK135" i="15"/>
  <c r="J135" i="15"/>
  <c r="J100" i="15"/>
  <c r="BK136" i="14"/>
  <c r="J136" i="14"/>
  <c r="J101" i="14"/>
  <c r="J135" i="13"/>
  <c r="J101" i="13"/>
  <c r="J136" i="13"/>
  <c r="J102" i="13"/>
  <c r="BK133" i="3"/>
  <c r="J133" i="3"/>
  <c r="J101" i="3"/>
  <c r="AU112" i="1"/>
  <c r="F38" i="3"/>
  <c r="BA99" i="1"/>
  <c r="J38" i="4"/>
  <c r="AW100" i="1"/>
  <c r="AT100" i="1"/>
  <c r="BD97" i="1"/>
  <c r="AZ97" i="1"/>
  <c r="AV97" i="1"/>
  <c r="F38" i="5"/>
  <c r="BA102" i="1"/>
  <c r="J38" i="6"/>
  <c r="AW103" i="1"/>
  <c r="AT103" i="1"/>
  <c r="BD101" i="1"/>
  <c r="F38" i="9"/>
  <c r="BA106" i="1"/>
  <c r="J38" i="10"/>
  <c r="AW108" i="1"/>
  <c r="AT108" i="1"/>
  <c r="F38" i="13"/>
  <c r="BA111" i="1"/>
  <c r="F38" i="14"/>
  <c r="BA113" i="1"/>
  <c r="BA112" i="1"/>
  <c r="AW112" i="1"/>
  <c r="AT112" i="1"/>
  <c r="J38" i="16"/>
  <c r="AW116" i="1"/>
  <c r="AT116" i="1"/>
  <c r="BB114" i="1"/>
  <c r="AX114" i="1"/>
  <c r="AZ114" i="1"/>
  <c r="AV114" i="1"/>
  <c r="J38" i="19"/>
  <c r="AW119" i="1"/>
  <c r="AT119" i="1"/>
  <c r="J38" i="21"/>
  <c r="AW122" i="1"/>
  <c r="AT122" i="1"/>
  <c r="F38" i="23"/>
  <c r="BA124" i="1"/>
  <c r="F38" i="25"/>
  <c r="BA126" i="1"/>
  <c r="J38" i="3"/>
  <c r="AW99" i="1"/>
  <c r="AT99" i="1"/>
  <c r="F38" i="4"/>
  <c r="BA100" i="1"/>
  <c r="BB97" i="1"/>
  <c r="AX97" i="1"/>
  <c r="BC97" i="1"/>
  <c r="J38" i="5"/>
  <c r="AW102" i="1"/>
  <c r="AT102" i="1"/>
  <c r="F38" i="6"/>
  <c r="BA103" i="1"/>
  <c r="J38" i="9"/>
  <c r="AW106" i="1"/>
  <c r="AT106" i="1"/>
  <c r="F38" i="11"/>
  <c r="BA109" i="1"/>
  <c r="J38" i="12"/>
  <c r="AW110" i="1"/>
  <c r="AT110" i="1"/>
  <c r="AZ107" i="1"/>
  <c r="AV107" i="1"/>
  <c r="BD107" i="1"/>
  <c r="J38" i="14"/>
  <c r="AW113" i="1"/>
  <c r="AT113" i="1"/>
  <c r="F38" i="16"/>
  <c r="BA116" i="1"/>
  <c r="BD114" i="1"/>
  <c r="BC114" i="1"/>
  <c r="AY114" i="1"/>
  <c r="F38" i="19"/>
  <c r="BA119" i="1"/>
  <c r="J38" i="20"/>
  <c r="AW120" i="1"/>
  <c r="AT120" i="1"/>
  <c r="F38" i="21"/>
  <c r="BA122" i="1"/>
  <c r="J38" i="23"/>
  <c r="AW124" i="1"/>
  <c r="AT124" i="1"/>
  <c r="J38" i="25"/>
  <c r="AW126" i="1"/>
  <c r="AT126" i="1"/>
  <c r="J38" i="2"/>
  <c r="AW98" i="1"/>
  <c r="AT98" i="1"/>
  <c r="J38" i="7"/>
  <c r="AW104" i="1"/>
  <c r="AT104" i="1"/>
  <c r="F38" i="8"/>
  <c r="BA105" i="1"/>
  <c r="BB101" i="1"/>
  <c r="AX101" i="1"/>
  <c r="BC101" i="1"/>
  <c r="AY101" i="1"/>
  <c r="J38" i="11"/>
  <c r="AW109" i="1"/>
  <c r="AT109" i="1"/>
  <c r="F38" i="12"/>
  <c r="BA110" i="1"/>
  <c r="BC107" i="1"/>
  <c r="AY107" i="1"/>
  <c r="BB107" i="1"/>
  <c r="AX107" i="1"/>
  <c r="J34" i="13"/>
  <c r="AG111" i="1"/>
  <c r="J38" i="15"/>
  <c r="AW115" i="1"/>
  <c r="AT115" i="1"/>
  <c r="J38" i="17"/>
  <c r="AW117" i="1"/>
  <c r="AT117" i="1"/>
  <c r="J38" i="18"/>
  <c r="AW118" i="1"/>
  <c r="AT118" i="1"/>
  <c r="F38" i="22"/>
  <c r="BA123" i="1"/>
  <c r="F38" i="24"/>
  <c r="BA125" i="1"/>
  <c r="AZ121" i="1"/>
  <c r="AV121" i="1"/>
  <c r="F38" i="2"/>
  <c r="BA98" i="1"/>
  <c r="F38" i="7"/>
  <c r="BA104" i="1"/>
  <c r="J38" i="8"/>
  <c r="AW105" i="1"/>
  <c r="AT105" i="1"/>
  <c r="AZ101" i="1"/>
  <c r="AV101" i="1"/>
  <c r="F38" i="10"/>
  <c r="BA108" i="1"/>
  <c r="J38" i="13"/>
  <c r="AW111" i="1"/>
  <c r="AT111" i="1"/>
  <c r="F38" i="15"/>
  <c r="BA115" i="1"/>
  <c r="F38" i="17"/>
  <c r="BA117" i="1"/>
  <c r="F38" i="18"/>
  <c r="BA118" i="1"/>
  <c r="J38" i="22"/>
  <c r="AW123" i="1"/>
  <c r="AT123" i="1"/>
  <c r="J38" i="24"/>
  <c r="AW125" i="1"/>
  <c r="AT125" i="1"/>
  <c r="BB121" i="1"/>
  <c r="AX121" i="1"/>
  <c r="BD121" i="1"/>
  <c r="BC121" i="1"/>
  <c r="AY121" i="1"/>
  <c r="R144" i="25" l="1"/>
  <c r="R144" i="21"/>
  <c r="T144" i="21"/>
  <c r="T144" i="25"/>
  <c r="P144" i="25"/>
  <c r="AU126" i="1"/>
  <c r="P144" i="24"/>
  <c r="AU125" i="1"/>
  <c r="T144" i="24"/>
  <c r="BK144" i="24"/>
  <c r="J144" i="24"/>
  <c r="BK135" i="11"/>
  <c r="J135" i="11"/>
  <c r="J101" i="11"/>
  <c r="BK135" i="18"/>
  <c r="J135" i="18"/>
  <c r="J101" i="18"/>
  <c r="J135" i="9"/>
  <c r="J101" i="9"/>
  <c r="BK135" i="7"/>
  <c r="J135" i="7"/>
  <c r="J101" i="7"/>
  <c r="BK136" i="6"/>
  <c r="BK135" i="6"/>
  <c r="J135" i="6"/>
  <c r="J100" i="6"/>
  <c r="J137" i="5"/>
  <c r="J102" i="5"/>
  <c r="J136" i="8"/>
  <c r="J102" i="8"/>
  <c r="BK126" i="19"/>
  <c r="J126" i="19"/>
  <c r="BK126" i="20"/>
  <c r="J126" i="20"/>
  <c r="J100" i="20"/>
  <c r="BK144" i="25"/>
  <c r="J144" i="25"/>
  <c r="J100" i="25"/>
  <c r="BK135" i="12"/>
  <c r="J135" i="12"/>
  <c r="J101" i="12"/>
  <c r="BK146" i="22"/>
  <c r="J146" i="22"/>
  <c r="J100" i="22"/>
  <c r="BK135" i="17"/>
  <c r="J135" i="17"/>
  <c r="J101" i="17"/>
  <c r="J290" i="24"/>
  <c r="J117" i="24"/>
  <c r="BK146" i="23"/>
  <c r="J146" i="23"/>
  <c r="J100" i="23"/>
  <c r="BK135" i="4"/>
  <c r="J135" i="4"/>
  <c r="J101" i="4"/>
  <c r="BK136" i="2"/>
  <c r="J136" i="2"/>
  <c r="J101" i="2"/>
  <c r="J136" i="9"/>
  <c r="J102" i="9"/>
  <c r="J135" i="8"/>
  <c r="J101" i="8"/>
  <c r="BK136" i="16"/>
  <c r="J136" i="16"/>
  <c r="J101" i="16"/>
  <c r="BK144" i="21"/>
  <c r="J144" i="21"/>
  <c r="BK135" i="5"/>
  <c r="J135" i="5"/>
  <c r="BK136" i="10"/>
  <c r="BK135" i="10"/>
  <c r="J135" i="10"/>
  <c r="J100" i="10"/>
  <c r="J136" i="15"/>
  <c r="J101" i="15"/>
  <c r="BK135" i="14"/>
  <c r="J135" i="14"/>
  <c r="J100" i="14"/>
  <c r="AN111" i="1"/>
  <c r="J43" i="13"/>
  <c r="BK132" i="3"/>
  <c r="J132" i="3"/>
  <c r="J100" i="3"/>
  <c r="AU114" i="1"/>
  <c r="J34" i="19"/>
  <c r="AG119" i="1"/>
  <c r="J34" i="5"/>
  <c r="AG102" i="1"/>
  <c r="AY97" i="1"/>
  <c r="BA107" i="1"/>
  <c r="AW107" i="1"/>
  <c r="AT107" i="1"/>
  <c r="AZ96" i="1"/>
  <c r="AV96" i="1"/>
  <c r="BA121" i="1"/>
  <c r="AW121" i="1"/>
  <c r="AT121" i="1"/>
  <c r="J34" i="24"/>
  <c r="AG125" i="1"/>
  <c r="AU101" i="1"/>
  <c r="J34" i="9"/>
  <c r="AG106" i="1"/>
  <c r="J34" i="21"/>
  <c r="AG122" i="1"/>
  <c r="J34" i="15"/>
  <c r="AG115" i="1"/>
  <c r="BD96" i="1"/>
  <c r="AU107" i="1"/>
  <c r="AU97" i="1"/>
  <c r="AU96" i="1"/>
  <c r="J34" i="8"/>
  <c r="AG105" i="1"/>
  <c r="BA97" i="1"/>
  <c r="BA114" i="1"/>
  <c r="AW114" i="1"/>
  <c r="AT114" i="1"/>
  <c r="BC96" i="1"/>
  <c r="AY96" i="1"/>
  <c r="BA101" i="1"/>
  <c r="AW101" i="1"/>
  <c r="AT101" i="1"/>
  <c r="BB96" i="1"/>
  <c r="J43" i="19" l="1"/>
  <c r="J43" i="24"/>
  <c r="J43" i="9"/>
  <c r="J43" i="21"/>
  <c r="J43" i="5"/>
  <c r="J43" i="8"/>
  <c r="BK135" i="2"/>
  <c r="J135" i="2"/>
  <c r="J100" i="2"/>
  <c r="J100" i="21"/>
  <c r="J136" i="6"/>
  <c r="J101" i="6"/>
  <c r="BK134" i="7"/>
  <c r="J134" i="7"/>
  <c r="J100" i="7"/>
  <c r="J100" i="19"/>
  <c r="BK134" i="4"/>
  <c r="J134" i="4"/>
  <c r="J100" i="5"/>
  <c r="BK134" i="11"/>
  <c r="J134" i="11"/>
  <c r="J100" i="11"/>
  <c r="BK135" i="16"/>
  <c r="J135" i="16"/>
  <c r="J100" i="24"/>
  <c r="BK134" i="12"/>
  <c r="J134" i="12"/>
  <c r="BK134" i="17"/>
  <c r="J134" i="17"/>
  <c r="J100" i="17"/>
  <c r="BK134" i="18"/>
  <c r="J134" i="18"/>
  <c r="J136" i="10"/>
  <c r="J101" i="10"/>
  <c r="J43" i="15"/>
  <c r="AN115" i="1"/>
  <c r="AN119" i="1"/>
  <c r="AN122" i="1"/>
  <c r="AN102" i="1"/>
  <c r="AN106" i="1"/>
  <c r="AN105" i="1"/>
  <c r="AN125" i="1"/>
  <c r="J34" i="22"/>
  <c r="AG123" i="1"/>
  <c r="AN123" i="1"/>
  <c r="J34" i="25"/>
  <c r="AG126" i="1"/>
  <c r="J34" i="16"/>
  <c r="AG116" i="1"/>
  <c r="J34" i="3"/>
  <c r="AG99" i="1"/>
  <c r="AN99" i="1"/>
  <c r="AW97" i="1"/>
  <c r="AT97" i="1"/>
  <c r="J34" i="4"/>
  <c r="AG100" i="1"/>
  <c r="J34" i="12"/>
  <c r="AG110" i="1"/>
  <c r="J34" i="20"/>
  <c r="AG120" i="1"/>
  <c r="J34" i="14"/>
  <c r="AG113" i="1"/>
  <c r="AG112" i="1"/>
  <c r="AN112" i="1"/>
  <c r="BA96" i="1"/>
  <c r="BC95" i="1"/>
  <c r="AY95" i="1"/>
  <c r="BB95" i="1"/>
  <c r="AX95" i="1"/>
  <c r="BD95" i="1"/>
  <c r="BD94" i="1"/>
  <c r="W33" i="1"/>
  <c r="J34" i="23"/>
  <c r="AG124" i="1"/>
  <c r="J34" i="10"/>
  <c r="AG108" i="1"/>
  <c r="AN108" i="1"/>
  <c r="AU121" i="1"/>
  <c r="AZ95" i="1"/>
  <c r="AZ94" i="1"/>
  <c r="AV94" i="1"/>
  <c r="AK29" i="1"/>
  <c r="J34" i="6"/>
  <c r="AG103" i="1"/>
  <c r="AN103" i="1"/>
  <c r="J34" i="18"/>
  <c r="AG118" i="1"/>
  <c r="AN118" i="1"/>
  <c r="AX96" i="1"/>
  <c r="J43" i="25" l="1"/>
  <c r="J100" i="16"/>
  <c r="J43" i="18"/>
  <c r="J43" i="16"/>
  <c r="J43" i="6"/>
  <c r="J43" i="23"/>
  <c r="J100" i="18"/>
  <c r="J43" i="10"/>
  <c r="J43" i="20"/>
  <c r="J43" i="22"/>
  <c r="J100" i="4"/>
  <c r="J43" i="12"/>
  <c r="J100" i="12"/>
  <c r="J43" i="4"/>
  <c r="J43" i="14"/>
  <c r="AN113" i="1"/>
  <c r="J43" i="3"/>
  <c r="AN100" i="1"/>
  <c r="AN116" i="1"/>
  <c r="AN110" i="1"/>
  <c r="AN120" i="1"/>
  <c r="AN124" i="1"/>
  <c r="AN126" i="1"/>
  <c r="AU95" i="1"/>
  <c r="AU94" i="1"/>
  <c r="AG121" i="1"/>
  <c r="BB94" i="1"/>
  <c r="W31" i="1"/>
  <c r="BA95" i="1"/>
  <c r="BA94" i="1"/>
  <c r="AW94" i="1"/>
  <c r="AK30" i="1"/>
  <c r="J34" i="7"/>
  <c r="AG104" i="1"/>
  <c r="AN104" i="1"/>
  <c r="J34" i="11"/>
  <c r="AG109" i="1"/>
  <c r="J34" i="17"/>
  <c r="AG117" i="1"/>
  <c r="AG114" i="1"/>
  <c r="AN114" i="1"/>
  <c r="J34" i="2"/>
  <c r="AG98" i="1"/>
  <c r="AN98" i="1"/>
  <c r="AW96" i="1"/>
  <c r="AT96" i="1"/>
  <c r="BC94" i="1"/>
  <c r="AY94" i="1"/>
  <c r="AV95" i="1"/>
  <c r="W29" i="1"/>
  <c r="J43" i="17" l="1"/>
  <c r="J43" i="11"/>
  <c r="J43" i="7"/>
  <c r="J43" i="2"/>
  <c r="AN109" i="1"/>
  <c r="AG107" i="1"/>
  <c r="AN117" i="1"/>
  <c r="AN107" i="1"/>
  <c r="AN121" i="1"/>
  <c r="AW95" i="1"/>
  <c r="AX94" i="1"/>
  <c r="AT94" i="1"/>
  <c r="W30" i="1"/>
  <c r="W32" i="1"/>
  <c r="AG97" i="1"/>
  <c r="AG101" i="1"/>
  <c r="AN101" i="1"/>
  <c r="AN97" i="1" l="1"/>
  <c r="AG96" i="1"/>
  <c r="AG95" i="1"/>
  <c r="AG94" i="1"/>
  <c r="AK26" i="1"/>
  <c r="AK35" i="1"/>
  <c r="AT95" i="1"/>
  <c r="AN95" i="1" l="1"/>
  <c r="AN94" i="1"/>
  <c r="AN96" i="1"/>
</calcChain>
</file>

<file path=xl/sharedStrings.xml><?xml version="1.0" encoding="utf-8"?>
<sst xmlns="http://schemas.openxmlformats.org/spreadsheetml/2006/main" count="44812" uniqueCount="5455">
  <si>
    <t>Export Komplet</t>
  </si>
  <si>
    <t/>
  </si>
  <si>
    <t>2.0</t>
  </si>
  <si>
    <t>False</t>
  </si>
  <si>
    <t>{dc1a3fc1-8e5f-4497-977a-3fc2bc8ab961}</t>
  </si>
  <si>
    <t>&gt;&gt;  skryté stĺpce  &lt;&lt;</t>
  </si>
  <si>
    <t>0,01</t>
  </si>
  <si>
    <t>20</t>
  </si>
  <si>
    <t>v ---  nižšie sa nachádzajú doplnkové a pomocné údaje k zostavám  --- v</t>
  </si>
  <si>
    <t>Návod na vyplnenie</t>
  </si>
  <si>
    <t>0,001</t>
  </si>
  <si>
    <t>Kód:</t>
  </si>
  <si>
    <t>2205ZA3et</t>
  </si>
  <si>
    <t>Stavba:</t>
  </si>
  <si>
    <t>III.etapa – Vetva V2 Mesto – časť od bodu č.17  po AUPARK</t>
  </si>
  <si>
    <t>JKSO:</t>
  </si>
  <si>
    <t>KS:</t>
  </si>
  <si>
    <t>Miesto:</t>
  </si>
  <si>
    <t>Žilina</t>
  </si>
  <si>
    <t>Dátum:</t>
  </si>
  <si>
    <t>13. 5. 2022</t>
  </si>
  <si>
    <t>Objednávateľ:</t>
  </si>
  <si>
    <t>IČO:</t>
  </si>
  <si>
    <t>IČ DPH:</t>
  </si>
  <si>
    <t>Zhotoviteľ:</t>
  </si>
  <si>
    <t>Vyplň údaj</t>
  </si>
  <si>
    <t>Projektant:</t>
  </si>
  <si>
    <t>ENERGIA, s.r.o.</t>
  </si>
  <si>
    <t>True</t>
  </si>
  <si>
    <t>Spracovateľ:</t>
  </si>
  <si>
    <t>Balog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</si>
  <si>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</si>
  <si>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</si>
  <si>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</si>
  <si>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</si>
  <si>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</si>
  <si>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</si>
  <si>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</si>
  <si>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</si>
  <si>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</si>
  <si>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</si>
  <si>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</si>
  <si>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</si>
  <si>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</si>
  <si>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</si>
  <si>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</si>
  <si>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</si>
  <si>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</si>
  <si>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</si>
  <si>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</si>
  <si>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</si>
  <si>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</si>
  <si>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</si>
  <si>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</si>
  <si>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</si>
  <si>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</si>
  <si>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</si>
  <si>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</si>
  <si>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</si>
  <si>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</si>
  <si>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</si>
  <si>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</si>
  <si>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</si>
  <si>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</si>
  <si>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</si>
  <si>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</si>
  <si>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</si>
  <si>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</si>
  <si>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</si>
  <si>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</si>
  <si>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</si>
  <si>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</si>
  <si>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</si>
  <si>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</si>
  <si>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</si>
  <si>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</si>
  <si>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 02.100</t>
  </si>
  <si>
    <t>HV rozvod - Vetva V2 Mesto</t>
  </si>
  <si>
    <t>STA</t>
  </si>
  <si>
    <t>1</t>
  </si>
  <si>
    <t>{90fe3c7a-b3ef-47a2-a40d-487a04b80afe}</t>
  </si>
  <si>
    <t>SO 02.100.1</t>
  </si>
  <si>
    <t>Potrubná časť</t>
  </si>
  <si>
    <t>Časť</t>
  </si>
  <si>
    <t>2</t>
  </si>
  <si>
    <t>{938887ea-2bd7-407f-933a-1748047504af}</t>
  </si>
  <si>
    <t>1a</t>
  </si>
  <si>
    <t>Hlavna trasa, O4, O5, O6, O7, O8, O9</t>
  </si>
  <si>
    <t>3</t>
  </si>
  <si>
    <t>{35573ba5-646c-4646-a935-7f13cf3d8837}</t>
  </si>
  <si>
    <t>/</t>
  </si>
  <si>
    <t>a1</t>
  </si>
  <si>
    <t>SO 02.100.1  Potrubná časť - Hlavná trasa, O5, O6, O8, O9</t>
  </si>
  <si>
    <t>4</t>
  </si>
  <si>
    <t>{4034db5f-49b1-4894-ab04-b2c467971379}</t>
  </si>
  <si>
    <t>a4</t>
  </si>
  <si>
    <t>SO 02.100.1 Potrubná časť - Odbočka O4</t>
  </si>
  <si>
    <t>{e8bd4fa3-a4cf-42c0-8f8b-f22ef2539475}</t>
  </si>
  <si>
    <t>a7</t>
  </si>
  <si>
    <t>SO 02.100.1 Potrubná časť - Odbočka O7</t>
  </si>
  <si>
    <t>{f588d17b-ff7b-4468-9184-bbe60959f11a}</t>
  </si>
  <si>
    <t>1b</t>
  </si>
  <si>
    <t>O1 (O1.2, O1.4, O1.5, O1.6, O1.7, O1.8)</t>
  </si>
  <si>
    <t>{69ddcb40-b235-4c6f-9495-11cfa7c39c61}</t>
  </si>
  <si>
    <t>O1</t>
  </si>
  <si>
    <t>SO 02.100.1 Potrubná časť - Odbočka O1, O1.5, O1.6</t>
  </si>
  <si>
    <t>{c734fd28-bc35-43a9-8e2b-c4cd28498232}</t>
  </si>
  <si>
    <t>O1.2</t>
  </si>
  <si>
    <t>SO 02.100.1 Potrubná časť - Odbočka O1.2</t>
  </si>
  <si>
    <t>{9b46e3cf-70c4-4535-8dab-ea643482c8ad}</t>
  </si>
  <si>
    <t>O1.4</t>
  </si>
  <si>
    <t>SO 02.100.1 Potrubná časť - Odbočka O1.4</t>
  </si>
  <si>
    <t>{874320be-1fac-4716-bc8b-e73a3a35fa66}</t>
  </si>
  <si>
    <t>O1.7</t>
  </si>
  <si>
    <t>SO 02.100.1 Potrubná časť - Odbočka O1.7</t>
  </si>
  <si>
    <t>{d58d374f-63dd-46d5-9a9c-cbb57e97443f}</t>
  </si>
  <si>
    <t>O1.8</t>
  </si>
  <si>
    <t>SO 02.100.1 Potrubná časť - Odbočka O1.8</t>
  </si>
  <si>
    <t>{abf7a64c-b845-45a9-a59e-75104289864c}</t>
  </si>
  <si>
    <t>1c</t>
  </si>
  <si>
    <t>O1.1 (O1.1.1, O1.1.2, O1.1.3)</t>
  </si>
  <si>
    <t>{e2d54b91-90f0-487a-a535-1036c287872c}</t>
  </si>
  <si>
    <t>O1.1</t>
  </si>
  <si>
    <t>SO 02.100.1 Potrubná časť - Odbočka O1.1</t>
  </si>
  <si>
    <t>{99af3273-01b1-4cba-be81-ae33a2175da4}</t>
  </si>
  <si>
    <t>O1.1.1</t>
  </si>
  <si>
    <t>SO 02.100.1 Potrubná časť - Odbočka O1.1.1</t>
  </si>
  <si>
    <t>{438722d0-dee5-42c9-9da3-b1794e21d644}</t>
  </si>
  <si>
    <t>O1.1.2</t>
  </si>
  <si>
    <t>SO 02.100.1 Potrubná časť - Odbočka O1.1.2</t>
  </si>
  <si>
    <t>{ace1ae47-1695-45c1-b0b7-ed777e5a3fdb}</t>
  </si>
  <si>
    <t>O1.1.3</t>
  </si>
  <si>
    <t>SO 02.100.1 Potrubná časť - Odbočka O1.1.3</t>
  </si>
  <si>
    <t>{a4499fa6-a275-447b-b12e-3d7ea8c881c6}</t>
  </si>
  <si>
    <t>1d</t>
  </si>
  <si>
    <t>O2 (O2.1)</t>
  </si>
  <si>
    <t>{ffeb1335-7e86-41c6-b77f-4d6f13ef57ce}</t>
  </si>
  <si>
    <t>O2</t>
  </si>
  <si>
    <t>SO 02.100,1 Potrubná časť - Odbočka O2</t>
  </si>
  <si>
    <t>{f92fcea9-a729-44f3-97a0-c88a8b933957}</t>
  </si>
  <si>
    <t>1e</t>
  </si>
  <si>
    <t>O3 (O3.1 O3.1.1, O3.1.2, O3.2, O3.3 O3.3.1 )</t>
  </si>
  <si>
    <t>{64be5195-d923-44b8-9a0a-02350013bb41}</t>
  </si>
  <si>
    <t>O3.0</t>
  </si>
  <si>
    <t>SO 02.100.1 Potrubná časť - Odbočka O3</t>
  </si>
  <si>
    <t>{985f78fa-781b-4368-806f-9d2d5ed6cc69}</t>
  </si>
  <si>
    <t>O3.1</t>
  </si>
  <si>
    <t>SO 02.100.1 Potrubná časť - Odbočka O3.1</t>
  </si>
  <si>
    <t>{40fa2df2-8309-47c5-9d2c-639eeb74f71d}</t>
  </si>
  <si>
    <t>O3.2</t>
  </si>
  <si>
    <t>SO 02.100.1 Potrubná časť - Odbočka O3.2</t>
  </si>
  <si>
    <t>{c76c76cb-46b6-41d1-9c09-2911b177ead7}</t>
  </si>
  <si>
    <t>O3.3</t>
  </si>
  <si>
    <t>SO 02.100.1 Potrubná časť - Odbočka O3.3 (O3.3.1)</t>
  </si>
  <si>
    <t>{3dcbaebc-5162-4c78-b903-a0613c0c0345}</t>
  </si>
  <si>
    <t>1f</t>
  </si>
  <si>
    <t>Monitorovací systém</t>
  </si>
  <si>
    <t>{3d959dd8-5366-4852-9615-23d4735c7299}</t>
  </si>
  <si>
    <t>1g</t>
  </si>
  <si>
    <t>Optické prepojenie</t>
  </si>
  <si>
    <t>{35b93a1e-4381-47af-ae75-79cfafa3a865}</t>
  </si>
  <si>
    <t>SO 02.100.2</t>
  </si>
  <si>
    <t>Stavebná časť</t>
  </si>
  <si>
    <t>{f069975d-cc2c-4e12-a931-c709c91df8fd}</t>
  </si>
  <si>
    <t>{0f62ef3d-d382-42e3-8bb5-59136f33c39c}</t>
  </si>
  <si>
    <t>{4c700236-e44b-46fb-9586-6d44431ce365}</t>
  </si>
  <si>
    <t>{34957903-060f-4f18-8558-53a0e28a812e}</t>
  </si>
  <si>
    <t>{bac7dda1-cf26-43d8-aacc-99c103839b25}</t>
  </si>
  <si>
    <t>5</t>
  </si>
  <si>
    <t>{248e0a6f-9edf-4018-8d64-ae8999615c3d}</t>
  </si>
  <si>
    <t>KRYCÍ LIST ROZPOČTU</t>
  </si>
  <si>
    <t>Objekt:</t>
  </si>
  <si>
    <t>SO 02.100 - HV rozvod - Vetva V2 Mesto</t>
  </si>
  <si>
    <t>Časť:</t>
  </si>
  <si>
    <t>SO 02.100.1 - Potrubná časť</t>
  </si>
  <si>
    <t>Úroveň 4:</t>
  </si>
  <si>
    <t>a1 - SO 02.100.1  Potrubná časť - Hlavná trasa, O5, O6, O8, O9</t>
  </si>
  <si>
    <t>REKAPITULÁCIA ROZPOČTU</t>
  </si>
  <si>
    <t>Kód dielu - Popis</t>
  </si>
  <si>
    <t>Cena celkom [EUR]</t>
  </si>
  <si>
    <t>Náklady z rozpočtu</t>
  </si>
  <si>
    <t>-1</t>
  </si>
  <si>
    <t>M - Práce a dodávky M</t>
  </si>
  <si>
    <t xml:space="preserve">    23-M - Montáže potrubia</t>
  </si>
  <si>
    <t xml:space="preserve">      A - A./ TOVÁRENSKÝ PREDIZOLOVANÝ PODZEMNÝ ROZVOD</t>
  </si>
  <si>
    <t xml:space="preserve">      A0 - A0./ Montážne práce</t>
  </si>
  <si>
    <t xml:space="preserve">      B - B./ KLASICKÝ ROZVOD</t>
  </si>
  <si>
    <t xml:space="preserve">      C1 - C1./ ULOŽENIE PREDIZOL. POTRUBÍ V EXIST. KOLEKTOROCH</t>
  </si>
  <si>
    <t xml:space="preserve">      D - D,/ DEMONTÁŽE</t>
  </si>
  <si>
    <t xml:space="preserve">      713 - Izolácie tepelné</t>
  </si>
  <si>
    <t xml:space="preserve">      783 - Nátery</t>
  </si>
  <si>
    <t xml:space="preserve">      784 - Skúšky potrubí a ostatné práce</t>
  </si>
  <si>
    <t>VRN - Vedľajšie rozpočtové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</si>
  <si>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</si>
  <si>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</si>
  <si>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</si>
  <si>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</si>
  <si>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</si>
  <si>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</si>
  <si>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</si>
  <si>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</si>
  <si>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</si>
  <si>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</si>
  <si>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</si>
  <si>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</si>
  <si>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M</t>
  </si>
  <si>
    <t>Práce a dodávky M</t>
  </si>
  <si>
    <t>ROZPOCET</t>
  </si>
  <si>
    <t>23-M</t>
  </si>
  <si>
    <t>Montáže potrubia</t>
  </si>
  <si>
    <t>A</t>
  </si>
  <si>
    <t>A./ TOVÁRENSKÝ PREDIZOLOVANÝ PODZEMNÝ ROZVOD</t>
  </si>
  <si>
    <t>K</t>
  </si>
  <si>
    <t>A01</t>
  </si>
  <si>
    <t>Predizolovaná oceľová rúrka, dĺžka vrátane predizol. tvaroviek, mont. spojok a prísluš. DN 406,4x6,3/630</t>
  </si>
  <si>
    <t>m</t>
  </si>
  <si>
    <t>64</t>
  </si>
  <si>
    <t>-1724401940</t>
  </si>
  <si>
    <t>A01.1</t>
  </si>
  <si>
    <t>Predizolovaná oceľová rúrka, dĺžka vrátane predizol. tvaroviek, mont. spojok a prísluš. DN 406,4x6,3/560</t>
  </si>
  <si>
    <t>1807137532</t>
  </si>
  <si>
    <t>A01.2</t>
  </si>
  <si>
    <t>Predizolovaná oceľová rúrka, dĺžka vrátane predizol. tvaroviek, mont. spojok a prísluš. DN355,6x5,6/560</t>
  </si>
  <si>
    <t>-1323003173</t>
  </si>
  <si>
    <t>A01.3</t>
  </si>
  <si>
    <t>Predizolovaná oceľová rúrka, dĺžka vrátane predizol. tvaroviek, mont. spojok a prísluš. DN355,6x5,6/500</t>
  </si>
  <si>
    <t>875683685</t>
  </si>
  <si>
    <t>A01.4</t>
  </si>
  <si>
    <t>Predizolovaná oceľová rúrka, dĺžka vrátane predizol. tvaroviek, mont. spojok a prísluš. DN323,9x5,6/500</t>
  </si>
  <si>
    <t>1615692253</t>
  </si>
  <si>
    <t>6</t>
  </si>
  <si>
    <t>A01.5</t>
  </si>
  <si>
    <t>Predizolovaná oceľová rúrka, dĺžka vrátane predizol. tvaroviek, mont. spojok a prísluš. DN323,9x5,6/450</t>
  </si>
  <si>
    <t>-1343980320</t>
  </si>
  <si>
    <t>7</t>
  </si>
  <si>
    <t>A01.6</t>
  </si>
  <si>
    <t>Predizolovaná oceľová rúrka, dĺžka vrátane predizol. tvaroviek, mont. spojok a prísluš. DN114,3x3,6/225</t>
  </si>
  <si>
    <t>1481401684</t>
  </si>
  <si>
    <t>8</t>
  </si>
  <si>
    <t>A01.7</t>
  </si>
  <si>
    <t>Predizolovaná oceľová rúrka, dĺžka vrátane predizol. tvaroviek, mont. spojok a prísluš. DN114,3x3,6/200</t>
  </si>
  <si>
    <t>753857355</t>
  </si>
  <si>
    <t>9</t>
  </si>
  <si>
    <t>A01.8</t>
  </si>
  <si>
    <t>Predizolovaná oceľová rúrka, dĺžka vrátane predizol. tvaroviek, mont. spojok a prísluš. DN60,3x2,9/140</t>
  </si>
  <si>
    <t>1983980135</t>
  </si>
  <si>
    <t>10</t>
  </si>
  <si>
    <t>A01.9</t>
  </si>
  <si>
    <t>Predizolovaná oceľová rúrka, dĺžka vrátane predizol. tvaroviek, mont. spojok a prísluš. DN60,3x2,9/125</t>
  </si>
  <si>
    <t>789916951</t>
  </si>
  <si>
    <t>11</t>
  </si>
  <si>
    <t>A02</t>
  </si>
  <si>
    <t>Oblúk predizolovaný oceľový, uhol 90o, R=2,5xD podľa DIN 2605-(L9 -  L13),  DN 355,6x5,6/560, ramená L1,L2= 1600</t>
  </si>
  <si>
    <t>ks</t>
  </si>
  <si>
    <t>250928728</t>
  </si>
  <si>
    <t>12</t>
  </si>
  <si>
    <t>A02.1</t>
  </si>
  <si>
    <t>Oblúk predizolovaný oceľový, uhol 90o, R=2,5xD podľa DIN 2605-(L9 -  L13),  DN 355,6x5,6/500, ramená L1,L2= 1600</t>
  </si>
  <si>
    <t>2093198923</t>
  </si>
  <si>
    <t>13</t>
  </si>
  <si>
    <t>A02.2</t>
  </si>
  <si>
    <t>Oblúk predizolovaný oceľový, uhol 90o, R=2,5xD podľa DIN 2605- (L1),  DN 323,9x5,6/500, ramená L1,L2= 1500</t>
  </si>
  <si>
    <t>464457749</t>
  </si>
  <si>
    <t>14</t>
  </si>
  <si>
    <t>A02.3</t>
  </si>
  <si>
    <t>Oblúk predizolovaný oceľový, uhol 90o, R=2,5xD podľa DIN 2605- (L1),  DN 323,9x5,6/450, ramená L1,L2= 1500</t>
  </si>
  <si>
    <t>-874129284</t>
  </si>
  <si>
    <t>15</t>
  </si>
  <si>
    <t>A02.4</t>
  </si>
  <si>
    <t>Oblúk predizolovaný oceľový, uhol 90o, R=2,5xD podľa DIN 2605- (L4a,L4b),  DN 323,9x5,6/450, ramená L1xL2= 1000x750</t>
  </si>
  <si>
    <t>-86344322</t>
  </si>
  <si>
    <t>16</t>
  </si>
  <si>
    <t>A02.5</t>
  </si>
  <si>
    <t>Oblúk predizolovaný oceľový, uhol 90o, R=2,5xD podľa DIN 2605- (L5a,L5b),  DN 323,9x5,6/450, ramená L1xL2= 1500x750</t>
  </si>
  <si>
    <t>1097928918</t>
  </si>
  <si>
    <t>17</t>
  </si>
  <si>
    <t>A02.6</t>
  </si>
  <si>
    <t>Oblúk predizolovaný oceľový, uhol 90o, R=2,5xD podľa DIN 2605- (L1-O5 - L2-O5),  DN 114,3x3,6/225, ramená L1,L2= 1000</t>
  </si>
  <si>
    <t>-989782883</t>
  </si>
  <si>
    <t>18</t>
  </si>
  <si>
    <t>A02.7</t>
  </si>
  <si>
    <t>Oblúk predizolovaný oceľový, uhol 90o, R=2,5xD podľa DIN 2605- (L1-O5 - L2-O5),  DN 114,3x3,6/200, ramená L1,L2= 1000</t>
  </si>
  <si>
    <t>756112530</t>
  </si>
  <si>
    <t>19</t>
  </si>
  <si>
    <t>A02.8</t>
  </si>
  <si>
    <t>Oblúk predizolovaný oceľový, uhol 90o, R=2,5xD podľa DIN 2605- (L1-O6 - L3-O6),  DN 60,3x2,9/140, ramená L1,L2= 1000</t>
  </si>
  <si>
    <t>-1285974306</t>
  </si>
  <si>
    <t>A02.9</t>
  </si>
  <si>
    <t>Oblúk predizolovaný oceľový, uhol 90o, R=2,5xD podľa DIN 2605- (L1-O6 - L3-O6),  DN 60,3x2,9/125, ramená L1,L2= 1000</t>
  </si>
  <si>
    <t>-409007147</t>
  </si>
  <si>
    <t>21</t>
  </si>
  <si>
    <t>A02.10</t>
  </si>
  <si>
    <t>Oblúk predizolovaný oceľový, uhol 90o, R=2,5xD podľa DIN 2605- (L4-O6),  DN 60,3x2,9/140, ramená L1xL2= 1000x1500</t>
  </si>
  <si>
    <t>1864507630</t>
  </si>
  <si>
    <t>22</t>
  </si>
  <si>
    <t>A02.11</t>
  </si>
  <si>
    <t>Oblúk predizolovaný oceľový, uhol 90o, R=2,5xD podľa DIN 2605- (L4-O6),  DN 60,3x2,9/125, ramená L1xL2= 1000x1500</t>
  </si>
  <si>
    <t>2000257841</t>
  </si>
  <si>
    <t>23</t>
  </si>
  <si>
    <t>A03</t>
  </si>
  <si>
    <t>Oblúk predizolovaný oceľový, uhol 77o, R=2,5DN, podľa DIN 2605 - (L2) DN323,9x5,6/500, ramená L1,L2=1500</t>
  </si>
  <si>
    <t>1585940497</t>
  </si>
  <si>
    <t>24</t>
  </si>
  <si>
    <t>A03.1</t>
  </si>
  <si>
    <t>Oblúk predizolovaný oceľový, uhol 77o, R=2,5DN, podľa DIN 2605 - (L2) DN323,9x5,6/450, ramená L1,L2=1500</t>
  </si>
  <si>
    <t>114937554</t>
  </si>
  <si>
    <t>25</t>
  </si>
  <si>
    <t>A03.2</t>
  </si>
  <si>
    <t>Oblúk predizolovaný oceľový, uhol 45o, R=2,5DN, podľa DIN 2605 - (L3, L4) DN323,9x5,6/500, ramená L1,L2=1500</t>
  </si>
  <si>
    <t>-264610195</t>
  </si>
  <si>
    <t>26</t>
  </si>
  <si>
    <t>A03.3</t>
  </si>
  <si>
    <t>Oblúk predizolovaný oceľový, uhol 45o, R=2,5DN, podľa DIN 2605 - (L3) DN323,9x5,6/450, ramená L1,L2=1500</t>
  </si>
  <si>
    <t>-883938639</t>
  </si>
  <si>
    <t>27</t>
  </si>
  <si>
    <t>A03.4</t>
  </si>
  <si>
    <t>Oblúk predizolovaný oceľový, uhol 17o, R=2,5DN, podľa DIN 2605 - (L5, L6) DN323,9x5,6/500, ramená L1,L2=1500</t>
  </si>
  <si>
    <t>75944026</t>
  </si>
  <si>
    <t>28</t>
  </si>
  <si>
    <t>A03.5</t>
  </si>
  <si>
    <t>Oblúk predizolovaný oceľový, uhol 17o, R=2,5DN, podľa DIN 2605 - (L6) DN323,9x5,6/450, ramená L1,L2=1500</t>
  </si>
  <si>
    <t>1489654854</t>
  </si>
  <si>
    <t>29</t>
  </si>
  <si>
    <t>A04</t>
  </si>
  <si>
    <t>Predizolovaná pararelná "T" odbočka - (O6), Hl. rúra DN355,6x5,6/560 Odbočka DN60,3x2,9/140</t>
  </si>
  <si>
    <t>1945200350</t>
  </si>
  <si>
    <t>30</t>
  </si>
  <si>
    <t>A04.1</t>
  </si>
  <si>
    <t>Predizolovaná pararelná "T" odbočka - (O6), Hl. rúra DN355,6x5,6/500 Odbočka DN60,3x2,9/125</t>
  </si>
  <si>
    <t>-1274265598</t>
  </si>
  <si>
    <t>31</t>
  </si>
  <si>
    <t>A05</t>
  </si>
  <si>
    <t xml:space="preserve">Kompenzátor jednorázový (štartovací), resp. "E" spojka, dilatačná schopnosť 140mm - (E10 - E12), DN 406,4x6,3/630 </t>
  </si>
  <si>
    <t>1749920765</t>
  </si>
  <si>
    <t>32</t>
  </si>
  <si>
    <t>A05.1</t>
  </si>
  <si>
    <t>Kompenzátor jednorázový (štartovací), resp. "E" spojka, dilatačná schopnosť 140mm - (E10 - E12), DN 406,4x6,3/560</t>
  </si>
  <si>
    <t>-1901178608</t>
  </si>
  <si>
    <t>33</t>
  </si>
  <si>
    <t>A05.2</t>
  </si>
  <si>
    <t>Kompenzátor jednorázový (štartovací), resp. "E" spojka, dilatačná schopnosť 140mm - (E2 - E9), DN 355,6x5,6/560</t>
  </si>
  <si>
    <t>-1402274477</t>
  </si>
  <si>
    <t>34</t>
  </si>
  <si>
    <t>A05.3</t>
  </si>
  <si>
    <t>Kompenzátor jednorázový (štartovací), resp. "E" spojka, dilatačná schopnosť 140mm - (E2 - E9), DN 355,6x5,6/500</t>
  </si>
  <si>
    <t>65114012</t>
  </si>
  <si>
    <t>35</t>
  </si>
  <si>
    <t>A05.4</t>
  </si>
  <si>
    <t>Kompenzátor jednorázový (štartovací), resp. "E" spojka, dilatačná schopnosť 140mm - (E1), DN 323,9x5,6/500</t>
  </si>
  <si>
    <t>-1950328419</t>
  </si>
  <si>
    <t>36</t>
  </si>
  <si>
    <t>A05.5</t>
  </si>
  <si>
    <t>Kompenzátor jednorázový (štartovací), resp. "E" spojka, dilatačná schopnosť 140mm - (E1), DN 323,9x5,6/450</t>
  </si>
  <si>
    <t>-744714088</t>
  </si>
  <si>
    <t>37</t>
  </si>
  <si>
    <t>A05.6</t>
  </si>
  <si>
    <t>Kompenzátor jednorázový (štartovací), resp. "E" spojka, dilatačná schopnosť 140mm - (E1-O8, E1-O9), DN 114,3x3,6/225</t>
  </si>
  <si>
    <t>326871411</t>
  </si>
  <si>
    <t>38</t>
  </si>
  <si>
    <t>A05.7</t>
  </si>
  <si>
    <t>Kompenzátor jednorázový (štartovací), resp. "E" spojka, dilatačná schopnosť 140mm - (E1-O8, E1-O9), DN 114,3x3,6/200</t>
  </si>
  <si>
    <t>-1234304213</t>
  </si>
  <si>
    <t>39</t>
  </si>
  <si>
    <t>A06</t>
  </si>
  <si>
    <t>Pevný bod predizolovaný  oceľový - priamy (PB6, PB7), L=3000, DN 406,4x10/630</t>
  </si>
  <si>
    <t>-834109187</t>
  </si>
  <si>
    <t>40</t>
  </si>
  <si>
    <t>A06.1</t>
  </si>
  <si>
    <t>Pevný bod predizolovaný  oceľový - priamy (PB6, PB7), L=3000, DN 406,4x10/560</t>
  </si>
  <si>
    <t>1692176564</t>
  </si>
  <si>
    <t>41</t>
  </si>
  <si>
    <t>A06.2</t>
  </si>
  <si>
    <t>Pevný bod predizolovaný  oceľový - priamy (PB5), L=3000, DN 355,6x8/560</t>
  </si>
  <si>
    <t>-1045014344</t>
  </si>
  <si>
    <t>42</t>
  </si>
  <si>
    <t>A06.3</t>
  </si>
  <si>
    <t>Pevný bod predizolovaný  oceľový - priamy (PB5), L=3000, DN 355,6x8/500</t>
  </si>
  <si>
    <t>-2065082025</t>
  </si>
  <si>
    <t>43</t>
  </si>
  <si>
    <t>A06.31</t>
  </si>
  <si>
    <t>Pevný bod predizolovaný  oceľový - lomový (PB3), L=1500, uhol 7o, DN 355,6x8/560</t>
  </si>
  <si>
    <t>1201521912</t>
  </si>
  <si>
    <t>44</t>
  </si>
  <si>
    <t>A06.32</t>
  </si>
  <si>
    <t>Pevný bod predizolovaný  oceľový - lomový (PB3), L=1500, uhol 7o, DN 355,6x8/500</t>
  </si>
  <si>
    <t>881579347</t>
  </si>
  <si>
    <t>45</t>
  </si>
  <si>
    <t>A06.4</t>
  </si>
  <si>
    <t>Pevný bod predizolovaný  oceľový - priamy (PB1, PB2), L=3000, DN 323,9x8/500</t>
  </si>
  <si>
    <t>562942380</t>
  </si>
  <si>
    <t>46</t>
  </si>
  <si>
    <t>A06.5</t>
  </si>
  <si>
    <t>Pevný bod predizolovaný  oceľový - priamy (PB1, PB2), L=3000, DN 323,9x8/450</t>
  </si>
  <si>
    <t>1771083370</t>
  </si>
  <si>
    <t>47</t>
  </si>
  <si>
    <t>A06.6</t>
  </si>
  <si>
    <t>Pevný bod predizolovaný  oceľový - priamy (PB1-O5, PB1,PB2-O8,PB1, PB2-O9), L=3000, DN 114,3x5/225</t>
  </si>
  <si>
    <t>-492240908</t>
  </si>
  <si>
    <t>48</t>
  </si>
  <si>
    <t>A06.7</t>
  </si>
  <si>
    <t>Pevný bod predizolovaný  oceľový - priamy (PB1-O5, PB1,PB2-O8, PB1, PB2-O9), L=3000, DN 114,3x5/200</t>
  </si>
  <si>
    <t>1247616983</t>
  </si>
  <si>
    <t>49</t>
  </si>
  <si>
    <t>A09</t>
  </si>
  <si>
    <t>Plastová klzná fólia pre potrubie DN406,4x6,3/630 - 193 m</t>
  </si>
  <si>
    <t>m2</t>
  </si>
  <si>
    <t>772515452</t>
  </si>
  <si>
    <t>50</t>
  </si>
  <si>
    <t>A09.1</t>
  </si>
  <si>
    <t>Plastová klzná fólia pre potrubie DN406,4x6,3/560 - 193 m</t>
  </si>
  <si>
    <t>2083110709</t>
  </si>
  <si>
    <t>51</t>
  </si>
  <si>
    <t>A09.2</t>
  </si>
  <si>
    <t>Plastová klzná fólia pre potrubie DN355,6x5,6/560 - 236 m</t>
  </si>
  <si>
    <t>-446908631</t>
  </si>
  <si>
    <t>52</t>
  </si>
  <si>
    <t>A09.3</t>
  </si>
  <si>
    <t>Plastová klzná fólia pre potrubie DN355,6x5,6/500 - 236 m</t>
  </si>
  <si>
    <t>-1866692121</t>
  </si>
  <si>
    <t>53</t>
  </si>
  <si>
    <t>A09.4</t>
  </si>
  <si>
    <t>Plastová klzná fólia pre potrubie DN323,9x5,6/500 - 33 m</t>
  </si>
  <si>
    <t>1660587277</t>
  </si>
  <si>
    <t>54</t>
  </si>
  <si>
    <t>A09.5</t>
  </si>
  <si>
    <t>Plastová klzná fólia pre potrubie DN323,9x5,6/450 - 33 m</t>
  </si>
  <si>
    <t>924268837</t>
  </si>
  <si>
    <t>55</t>
  </si>
  <si>
    <t>A09.6</t>
  </si>
  <si>
    <t>Plastová klzná fólia pre potrubie DN114,3x3,6/225 - 30 m</t>
  </si>
  <si>
    <t>-962877840</t>
  </si>
  <si>
    <t>56</t>
  </si>
  <si>
    <t>A09.7</t>
  </si>
  <si>
    <t>Plastová klzná fólia pre potrubie DN114,3x3,6/200 - 30 m</t>
  </si>
  <si>
    <t>-1798646857</t>
  </si>
  <si>
    <t>57</t>
  </si>
  <si>
    <t>A10</t>
  </si>
  <si>
    <t xml:space="preserve">Predizol.uzatv.armat.obojstranná s odboč.DN20 pre inšt. odvzduš.arm. a odboč.DN20 pre inšt.vypúšť. arm. MKA-O6, na prívod.potr.DN60,3x2,9/140, Guľový kohút DN50, PN25, navarovací, odb.DN26,9x2,3/110 dĺ.0,45, DN26,9x2,3/110 dĺ.0,45 </t>
  </si>
  <si>
    <t>-956829222</t>
  </si>
  <si>
    <t>58</t>
  </si>
  <si>
    <t>A10.1</t>
  </si>
  <si>
    <t xml:space="preserve">Predizol.uzatv.armat.obojstranná s odboč.DN20 pre inšt. odvzduš.arm. a odboč.DN20 pre inšt.vypúšť. arm. MKA-O6, na vrat.potr.DN60,3x2,9/125,Guľový kohút DN50, PN25, navarovací, odb.DN26,9x2,3/90 dĺ.0,45, DN26,9x2,3/90 dl.0,45 </t>
  </si>
  <si>
    <t>1260408022</t>
  </si>
  <si>
    <t>59</t>
  </si>
  <si>
    <t>A11</t>
  </si>
  <si>
    <t xml:space="preserve">Predizolovaná priama odbočka - (v mieste inšt. kalníka) - (dĺ. odbočky 600mm) v šachte HV2-Š21, Hl. rúra DN323,9x5,6/500 - odboč. DN168,3x4,0/280 </t>
  </si>
  <si>
    <t>-1204151066</t>
  </si>
  <si>
    <t>60</t>
  </si>
  <si>
    <t>A11.1</t>
  </si>
  <si>
    <t xml:space="preserve">Predizolovaná priama odbočka - (v mieste inšt. kalníka) - (dĺ. odbočky 600mm) v šachte HV2-Š21, Hl. rúra DN323,9x5,6/450 - odboč. DN168,3x4,0/250 </t>
  </si>
  <si>
    <t>1839092066</t>
  </si>
  <si>
    <t>61</t>
  </si>
  <si>
    <t>A12</t>
  </si>
  <si>
    <t>Predizolovaná priama odbočka - (v mieste inšt. odvzuš.) - (dĺ. odbočky 500mm), (VKA2),  Hl. rúra DN406,4x6,3/630 - odboč. DN48,3x2,6/125</t>
  </si>
  <si>
    <t>-443222023</t>
  </si>
  <si>
    <t>62</t>
  </si>
  <si>
    <t>A12.1</t>
  </si>
  <si>
    <t>Predizolovaná priama odbočka - (v mieste inšt. odvzuš.) - (dĺ. odbočky 500mm), (VKA2),  Hl. rúra DN406,4x6,3/560 - odboč. DN48,3x2,6/110</t>
  </si>
  <si>
    <t>101248523</t>
  </si>
  <si>
    <t>63</t>
  </si>
  <si>
    <t>A13</t>
  </si>
  <si>
    <t>Koncová manžeta izolácie pre potrubie DN406,4x6,3/630</t>
  </si>
  <si>
    <t>-839218110</t>
  </si>
  <si>
    <t>A13.1</t>
  </si>
  <si>
    <t>Koncová manžeta izolácie pre potrubie DN406,4x6,3/560</t>
  </si>
  <si>
    <t>-1706259751</t>
  </si>
  <si>
    <t>65</t>
  </si>
  <si>
    <t>A13.2</t>
  </si>
  <si>
    <t>Koncová manžeta izolácie pre potrubie DN355,6x5,6/560</t>
  </si>
  <si>
    <t>952316996</t>
  </si>
  <si>
    <t>66</t>
  </si>
  <si>
    <t>A13.3</t>
  </si>
  <si>
    <t>Koncová manžeta izolácie pre potrubie DN355,6x5,6/500</t>
  </si>
  <si>
    <t>1710889080</t>
  </si>
  <si>
    <t>67</t>
  </si>
  <si>
    <t>A13.4</t>
  </si>
  <si>
    <t>Koncová manžeta izolácie pre potrubie DN323,9x5,6/500</t>
  </si>
  <si>
    <t>480076436</t>
  </si>
  <si>
    <t>68</t>
  </si>
  <si>
    <t>A13.5</t>
  </si>
  <si>
    <t>Koncová manžeta izolácie pre potrubie DN323,9x5,6/450</t>
  </si>
  <si>
    <t>-1836054581</t>
  </si>
  <si>
    <t>69</t>
  </si>
  <si>
    <t>A13.6</t>
  </si>
  <si>
    <t>Koncová manžeta izolácie pre potrubie DN114,3x3,6/225</t>
  </si>
  <si>
    <t>576772680</t>
  </si>
  <si>
    <t>70</t>
  </si>
  <si>
    <t>A13.7</t>
  </si>
  <si>
    <t>Koncová manžeta izolácie pre potrubie DN114,3x3,6/200</t>
  </si>
  <si>
    <t>1506019772</t>
  </si>
  <si>
    <t>71</t>
  </si>
  <si>
    <t>A13.8</t>
  </si>
  <si>
    <t>Koncová manžeta izolácie pre potrubie DN60,3x2,9/140</t>
  </si>
  <si>
    <t>-317750256</t>
  </si>
  <si>
    <t>72</t>
  </si>
  <si>
    <t>A13.9</t>
  </si>
  <si>
    <t>Koncová manžeta izolácie pre potrubie DN60,3x2,9/125</t>
  </si>
  <si>
    <t>-497401660</t>
  </si>
  <si>
    <t>73</t>
  </si>
  <si>
    <t>A14</t>
  </si>
  <si>
    <t>Vodotesný klzný prechod potrubia stenou - labyrintové tesnenie pre potrubie - DN406,4x6,3/630</t>
  </si>
  <si>
    <t>691993789</t>
  </si>
  <si>
    <t>74</t>
  </si>
  <si>
    <t>A14.1</t>
  </si>
  <si>
    <t>Vodotesný klzný prechod potrubia stenou - labyrintové tesnenie pre potrubie - DN406,4x6,3/560</t>
  </si>
  <si>
    <t>1903738087</t>
  </si>
  <si>
    <t>75</t>
  </si>
  <si>
    <t>A14.2</t>
  </si>
  <si>
    <t>Vodotesný klzný prechod potrubia stenou - labyrintové tesnenie pre potrubie - DN355,6x5,6/560</t>
  </si>
  <si>
    <t>-1088530113</t>
  </si>
  <si>
    <t>76</t>
  </si>
  <si>
    <t>A14.3</t>
  </si>
  <si>
    <t>Vodotesný klzný prechod potrubia stenou - labyrintové tesnenie pre potrubie - DN355,6x5,6/500</t>
  </si>
  <si>
    <t>83295835</t>
  </si>
  <si>
    <t>77</t>
  </si>
  <si>
    <t>A14.4</t>
  </si>
  <si>
    <t>Vodotesný klzný prechod potrubia stenou - labyrintové tesnenie pre potrubie - DN323,9x5,6/500</t>
  </si>
  <si>
    <t>-2023072601</t>
  </si>
  <si>
    <t>78</t>
  </si>
  <si>
    <t>A14.5</t>
  </si>
  <si>
    <t>Vodotesný klzný prechod potrubia stenou - labyrintové tesnenie pre potrubie - DN323,9x5,6/450</t>
  </si>
  <si>
    <t>-2118475240</t>
  </si>
  <si>
    <t>79</t>
  </si>
  <si>
    <t>A14.6</t>
  </si>
  <si>
    <t>Vodotesný klzný prechod potrubia stenou - labyrintové tesnenie pre potrubie - DN114,3x3,6/225</t>
  </si>
  <si>
    <t>-1895506389</t>
  </si>
  <si>
    <t>80</t>
  </si>
  <si>
    <t>A14.7</t>
  </si>
  <si>
    <t>Vodotesný klzný prechod potrubia stenou - labyrintové tesnenie pre potrubie - DN114,3x3,6/200</t>
  </si>
  <si>
    <t>-1882989384</t>
  </si>
  <si>
    <t>81</t>
  </si>
  <si>
    <t>A14.8</t>
  </si>
  <si>
    <t>Vodotesný klzný prechod potrubia stenou - labyrintové tesnenie pre potrubie - DN60,3x2,9/140</t>
  </si>
  <si>
    <t>60500465</t>
  </si>
  <si>
    <t>82</t>
  </si>
  <si>
    <t>A14.9</t>
  </si>
  <si>
    <t>Vodotesný klzný prechod potrubia stenou - labyrintové tesnenie pre potrubie - DN60,3x2,9/125</t>
  </si>
  <si>
    <t>88524063</t>
  </si>
  <si>
    <t>83</t>
  </si>
  <si>
    <t>A08</t>
  </si>
  <si>
    <t>Posuvný adaptér – vodotesný klzný prechod potrubia stenou s možnosťou bočného pohybu ±25mm Ø 323,9 x 5,6 / 500 PA</t>
  </si>
  <si>
    <t>446908840</t>
  </si>
  <si>
    <t>84</t>
  </si>
  <si>
    <t>A08.1</t>
  </si>
  <si>
    <t>Posuvný adaptér – vodotesný klzný prechod potrubia stenou s možnosťou bočného pohybu ±25mm Ø 323,9 x 5,6 / 450 PA</t>
  </si>
  <si>
    <t>1580826296</t>
  </si>
  <si>
    <t>85</t>
  </si>
  <si>
    <t>A15</t>
  </si>
  <si>
    <t>Dilatačné vankúše hr. 40 mm, L=1 m - DN 355,6x5,6/560</t>
  </si>
  <si>
    <t>-1387212107</t>
  </si>
  <si>
    <t>86</t>
  </si>
  <si>
    <t>A15.1</t>
  </si>
  <si>
    <t>Dilatačné vankúše hr. 40 mm, L=1 m - DN 355,6x5,6/500</t>
  </si>
  <si>
    <t>1185697969</t>
  </si>
  <si>
    <t>87</t>
  </si>
  <si>
    <t>A15.2</t>
  </si>
  <si>
    <t>Dilatačné vankúše hr. 40 mm, L=1 m - DN 323,9x5,6/500</t>
  </si>
  <si>
    <t>-1561904016</t>
  </si>
  <si>
    <t>88</t>
  </si>
  <si>
    <t>A15.3</t>
  </si>
  <si>
    <t>Dilatačné vankúše hr. 40 mm, L=1 m - DN 323,9x5,6/450</t>
  </si>
  <si>
    <t>1198288537</t>
  </si>
  <si>
    <t>89</t>
  </si>
  <si>
    <t>A15.4</t>
  </si>
  <si>
    <t>Dilatačné vankúše hr. 40 mm, L=1 m - DN 114,3x3,6/225</t>
  </si>
  <si>
    <t>-1495411480</t>
  </si>
  <si>
    <t>90</t>
  </si>
  <si>
    <t>A15.5</t>
  </si>
  <si>
    <t>Dilatačné vankúše hr. 40 mm, L=1 m - DN 114,3x3,6/200</t>
  </si>
  <si>
    <t>2103922706</t>
  </si>
  <si>
    <t>91</t>
  </si>
  <si>
    <t>A15.6</t>
  </si>
  <si>
    <t>Dilatačné vankúše hr. 40 mm, L=1 m - DN 60,3x2,9/140</t>
  </si>
  <si>
    <t>-967166178</t>
  </si>
  <si>
    <t>92</t>
  </si>
  <si>
    <t>A15.7</t>
  </si>
  <si>
    <t>Dilatačné vankúše hr. 40 mm, L=1 m - DN 60,3x2,9/125</t>
  </si>
  <si>
    <t>-1801955374</t>
  </si>
  <si>
    <t>93</t>
  </si>
  <si>
    <t>A16</t>
  </si>
  <si>
    <t>Výstražná fólia</t>
  </si>
  <si>
    <t>923267363</t>
  </si>
  <si>
    <t>94</t>
  </si>
  <si>
    <t>A17</t>
  </si>
  <si>
    <t>Pomocný a spojovací materiál vč. ost.</t>
  </si>
  <si>
    <t>ks kompl</t>
  </si>
  <si>
    <t>533572825</t>
  </si>
  <si>
    <t>A0</t>
  </si>
  <si>
    <t>A0./ Montážne práce</t>
  </si>
  <si>
    <t>95</t>
  </si>
  <si>
    <t>A0.01</t>
  </si>
  <si>
    <t>Montáž</t>
  </si>
  <si>
    <t>súbor</t>
  </si>
  <si>
    <t>-248071780</t>
  </si>
  <si>
    <t>96</t>
  </si>
  <si>
    <t>A0.02</t>
  </si>
  <si>
    <t>Náter syntetický pod izolácie spojok - 2x základný</t>
  </si>
  <si>
    <t>-840405296</t>
  </si>
  <si>
    <t>97</t>
  </si>
  <si>
    <t>A0.03</t>
  </si>
  <si>
    <t>Doprava predizolovaného mat. a komponenetov</t>
  </si>
  <si>
    <t>-883244060</t>
  </si>
  <si>
    <t>B</t>
  </si>
  <si>
    <t>B./ KLASICKÝ ROZVOD</t>
  </si>
  <si>
    <t>98</t>
  </si>
  <si>
    <t>230991</t>
  </si>
  <si>
    <t>Presun a vyloženie materiálu na stavbe</t>
  </si>
  <si>
    <t>%</t>
  </si>
  <si>
    <t>512</t>
  </si>
  <si>
    <t>-1438392087</t>
  </si>
  <si>
    <t>99</t>
  </si>
  <si>
    <t>230992</t>
  </si>
  <si>
    <t>Nepredvídané práce</t>
  </si>
  <si>
    <t>854985620</t>
  </si>
  <si>
    <t>100</t>
  </si>
  <si>
    <t>B01</t>
  </si>
  <si>
    <t>Oceľová rúrka: - bezšvíková, mat.11 353 (P235TR1),  podľa STN 425715,  DN406,4x6,3/iz</t>
  </si>
  <si>
    <t>225993432</t>
  </si>
  <si>
    <t>101</t>
  </si>
  <si>
    <t>B01.1</t>
  </si>
  <si>
    <t>Oceľová rúrka: - bezšvíková, mat.11 353 (P235TR1),  podľa STN 425715,  DN355,6x5,6/iz</t>
  </si>
  <si>
    <t>-339396912</t>
  </si>
  <si>
    <t>102</t>
  </si>
  <si>
    <t>B01.2</t>
  </si>
  <si>
    <t>Oceľová rúrka: - bezšvíková, mat.11 353 (P235TR1),  podľa STN 425715,  DN323,9x5,6/iz</t>
  </si>
  <si>
    <t>-1915391974</t>
  </si>
  <si>
    <t>103</t>
  </si>
  <si>
    <t>B01.3</t>
  </si>
  <si>
    <t>Oceľová rúrka: - bezšvíková, mat.11 353 (P235TR1),  podľa STN 425715,  DN273x5,0/iz</t>
  </si>
  <si>
    <t>813247802</t>
  </si>
  <si>
    <t>104</t>
  </si>
  <si>
    <t>B01.4</t>
  </si>
  <si>
    <t>Oceľová rúrka: - bezšvíková, mat.11 353 (P235TR1),  podľa STN 425715,  DN168,3x4,0/iz</t>
  </si>
  <si>
    <t>-1767761228</t>
  </si>
  <si>
    <t>105</t>
  </si>
  <si>
    <t>B01.5</t>
  </si>
  <si>
    <t>Oceľová rúrka: - bezšvíková, mat.11 353 (P235TR1),  podľa STN 425715,  DN139,7x3,6/iz</t>
  </si>
  <si>
    <t>-1776125094</t>
  </si>
  <si>
    <t>106</t>
  </si>
  <si>
    <t>B01.6</t>
  </si>
  <si>
    <t>Oceľová rúrka: - bezšvíková, mat.11 353 (P235TR1),  podľa STN 425715,  DN114,3x3,6/iz</t>
  </si>
  <si>
    <t>-1928313841</t>
  </si>
  <si>
    <t>107</t>
  </si>
  <si>
    <t>B01.7</t>
  </si>
  <si>
    <t>Oceľová rúrka: - bezšvíková, mat.11 353 (P235TR1),  podľa STN 425715,  DN60,3x2,9/iz</t>
  </si>
  <si>
    <t>1072626882</t>
  </si>
  <si>
    <t>108</t>
  </si>
  <si>
    <t>B01.8</t>
  </si>
  <si>
    <t>Oceľová rúrka: - bezšvíková, mat.11 353 (P235TR1),  podľa STN 425715,  DN48,3x2,6/iz</t>
  </si>
  <si>
    <t>1109691993</t>
  </si>
  <si>
    <t>109</t>
  </si>
  <si>
    <t>B02</t>
  </si>
  <si>
    <t>Oceľový oblúk BA5 (2,5D), uhol 90o, mat. 11 353 (P235 TR1), podľa DIN 2605 - DN355,6x5,6/iz - (L7)</t>
  </si>
  <si>
    <t>1958580279</t>
  </si>
  <si>
    <t>110</t>
  </si>
  <si>
    <t>B02.1</t>
  </si>
  <si>
    <t>Oceľový oblúk BA5 (2,5D), uhol 90o, mat. 11 353 (P235 TR1), podľa DIN 2605 - DN323,9x5,6/iz - Šachta HV2-Š46</t>
  </si>
  <si>
    <t>939885583</t>
  </si>
  <si>
    <t>111</t>
  </si>
  <si>
    <t>B02.2</t>
  </si>
  <si>
    <t>Oceľový oblúk BA5 (2,5D), uhol 90o, mat. 11 353 (P235 TR1), podľa DIN 2605 - DN273x5,0/iz - Šachta HV2-Š46</t>
  </si>
  <si>
    <t>337934647</t>
  </si>
  <si>
    <t>112</t>
  </si>
  <si>
    <t>B02.3</t>
  </si>
  <si>
    <t>Oceľový oblúk BA5 (2,5D), uhol 90o, mat. 11 353 (P235 TR1), podľa DIN 2605 - DN168,3x4,0/iz</t>
  </si>
  <si>
    <t>-268252398</t>
  </si>
  <si>
    <t>113</t>
  </si>
  <si>
    <t>B02.4</t>
  </si>
  <si>
    <t>Oceľový oblúk BA5 (2,5D), uhol 90o, mat. 11 353 (P235 TR1), podľa DIN 2605 - DN139,7x3,6/iz</t>
  </si>
  <si>
    <t>-263680348</t>
  </si>
  <si>
    <t>114</t>
  </si>
  <si>
    <t>B02.5</t>
  </si>
  <si>
    <t>Oceľový oblúk BA5 (2,5D), uhol 90o, mat. 11 353 (P235 TR1), podľa DIN 2605 - DN114,3x3,6/iz</t>
  </si>
  <si>
    <t>677493208</t>
  </si>
  <si>
    <t>115</t>
  </si>
  <si>
    <t>B02.6</t>
  </si>
  <si>
    <t>Oceľový oblúk BA5 (2,5D), uhol 90o, mat. 11 353 (P235 TR1), podľa DIN 2605 - DN48,3x2,6/iz</t>
  </si>
  <si>
    <t>311675149</t>
  </si>
  <si>
    <t>116</t>
  </si>
  <si>
    <t>B03</t>
  </si>
  <si>
    <t>Oceľový oblúk (3xDN), uhol 15°, materiál 11 353 (P235 TR1), podľa ON 13 2611 - DN 355,6 x 5,6 / iz - L7a  v HV2-Š20</t>
  </si>
  <si>
    <t>-1624806000</t>
  </si>
  <si>
    <t>117</t>
  </si>
  <si>
    <t>B03.1</t>
  </si>
  <si>
    <t>Oceľový oblúk R=1,5xDN, uhol 90°, materiál 11 353 (P235 TR1), podľa STN 13 2200 - DN 273 x 5,0 / iz - Šachta HV2-Š46</t>
  </si>
  <si>
    <t>1610109800</t>
  </si>
  <si>
    <t>118</t>
  </si>
  <si>
    <t>B03.2</t>
  </si>
  <si>
    <t xml:space="preserve">Oceľový oblúk R=1,5xDN, uhol 45°, materiál 11 353 (P235 TR1), podľa STN 13 2200 - DN 355,6 x 5,6 / iz - L7b,c,d,e </t>
  </si>
  <si>
    <t>615789231</t>
  </si>
  <si>
    <t>119</t>
  </si>
  <si>
    <t>B04</t>
  </si>
  <si>
    <t>Rúrkový prechod  priamy podľa ON 13 2200, Hl. rúra DN406,4x6,3/iz, Odbočka DN355,6x5,6/iz</t>
  </si>
  <si>
    <t>2127826846</t>
  </si>
  <si>
    <t>120</t>
  </si>
  <si>
    <t>B04.1</t>
  </si>
  <si>
    <t>Rúrkový prechod  priamy podľa ON 13 2200, Hl. rúra DN355,6x5,6/iz, Odbočka DN323,9x5,6/iz</t>
  </si>
  <si>
    <t>-767384204</t>
  </si>
  <si>
    <t>121</t>
  </si>
  <si>
    <t>B05</t>
  </si>
  <si>
    <t>Zváraná "T" odbočka (vyrobiť pri montáži),  Hl. rúra DN 406,4x6,3/iz, Odbočka DN168,3x4,0/iz</t>
  </si>
  <si>
    <t>-265267033</t>
  </si>
  <si>
    <t>122</t>
  </si>
  <si>
    <t>B05.1</t>
  </si>
  <si>
    <t>Zváraná "T" odbočka (vyrobiť pri montáži),  Hl. rúra DN 406,4x6,3/iz, Odbočka DN114,3x3,6/iz</t>
  </si>
  <si>
    <t>-713114549</t>
  </si>
  <si>
    <t>123</t>
  </si>
  <si>
    <t>B05.2</t>
  </si>
  <si>
    <t>Zváraná "T" odbočka (vyrobiť pri montáži),  Hl. rúra DN 406,4x6,3/iz, Odbočka DN139,7x3,6/iz</t>
  </si>
  <si>
    <t>823099013</t>
  </si>
  <si>
    <t>124</t>
  </si>
  <si>
    <t>B05.3</t>
  </si>
  <si>
    <t>Zváraná "T" odbočka (vyrobiť pri montáži),  Hl. rúra DN 406,4x6,3/iz, Odbočka DN88,9x3,2/iz</t>
  </si>
  <si>
    <t>-94116125</t>
  </si>
  <si>
    <t>125</t>
  </si>
  <si>
    <t>B05.4</t>
  </si>
  <si>
    <t>Zváraná "T" odbočka (vyrobiť pri montáži),  Hl. rúra DN 406,4x6,3/iz, Odbočka DN33,7x2,6/iz</t>
  </si>
  <si>
    <t>934467901</t>
  </si>
  <si>
    <t>126</t>
  </si>
  <si>
    <t>B05.5</t>
  </si>
  <si>
    <t>Zváraná "T" odbočka (vyrobiť pri montáži),  Hl. rúra DN 355,6x5,6/iz, Odbočka DN168,3x4,0/iz</t>
  </si>
  <si>
    <t>2116818825</t>
  </si>
  <si>
    <t>127</t>
  </si>
  <si>
    <t>B05.6</t>
  </si>
  <si>
    <t>Zváraná "T" odbočka (vyrobiť pri montáži),  Hl. rúra DN 355,6x5,6/iz, Odbočka DN114,3x3,6/iz</t>
  </si>
  <si>
    <t>-748104715</t>
  </si>
  <si>
    <t>128</t>
  </si>
  <si>
    <t>B05.7</t>
  </si>
  <si>
    <t>Zváraná "T" odbočka (vyrobiť pri montáži),  Hl. rúra DN 355,6x5,6/iz, Odbočka DN76,1x2,9/iz</t>
  </si>
  <si>
    <t>628187839</t>
  </si>
  <si>
    <t>129</t>
  </si>
  <si>
    <t>B05.8</t>
  </si>
  <si>
    <t>Zváraná "T" odbočka (vyrobiť pri montáži),  Hl. rúra DN 355,6x5,6/iz, Odbočka DN48,3x2,6/iz</t>
  </si>
  <si>
    <t>-1621775467</t>
  </si>
  <si>
    <t>130</t>
  </si>
  <si>
    <t>B05.9</t>
  </si>
  <si>
    <t>Zváraná "T" odbočka (vyrobiť pri montáži),  Hl. rúra DN 355,6x5,6/iz, Odbočka DN33,7x2,6/iz</t>
  </si>
  <si>
    <t>624811422</t>
  </si>
  <si>
    <t>131</t>
  </si>
  <si>
    <t>B05.10</t>
  </si>
  <si>
    <t>Zváraná "T" odbočka (vyrobiť pri montáži),  Hl. rúra DN 323,9x5,6/iz, Odbočka DN273x5,0/iz</t>
  </si>
  <si>
    <t>133617936</t>
  </si>
  <si>
    <t>132</t>
  </si>
  <si>
    <t>B05.11</t>
  </si>
  <si>
    <t>Zváraná "T" odbočka (vyrobiť pri montáži),  Hl. rúra DN 323,9x5,6/iz, Odbočka DN139,7x3,6/iz</t>
  </si>
  <si>
    <t>947722939</t>
  </si>
  <si>
    <t>133</t>
  </si>
  <si>
    <t>B05.12</t>
  </si>
  <si>
    <t>Zváraná "T" odbočka (vyrobiť pri montáži),  Hl. rúra DN 323,9x5,6/iz, Odbočka DN76,1x2,9/iz</t>
  </si>
  <si>
    <t>2052497296</t>
  </si>
  <si>
    <t>134</t>
  </si>
  <si>
    <t>B05.13</t>
  </si>
  <si>
    <t>998766857</t>
  </si>
  <si>
    <t>135</t>
  </si>
  <si>
    <t>B05.14</t>
  </si>
  <si>
    <t>Zváraná "T" odbočka (vyrobiť pri montáži),  Hl. rúra DN 323,9x5,6/iz, Odbočka DN33,7x2,6/iz</t>
  </si>
  <si>
    <t>-1922034074</t>
  </si>
  <si>
    <t>136</t>
  </si>
  <si>
    <t>B06</t>
  </si>
  <si>
    <t>Uzatváracie armatúry, mat. oceľ, T=130oC, Pmin=PN25, Trojexcentrická uzatváracia klapka DN400, PN25 s ručnou prevodovkou - Šachta HV2-Š15</t>
  </si>
  <si>
    <t>1540724285</t>
  </si>
  <si>
    <t>137</t>
  </si>
  <si>
    <t>B06.1</t>
  </si>
  <si>
    <t>Uzatváracie armatúry, mat. oceľ, T=130oC, Pmin=PN25, Trojexcentrická uzatváracia klapka DN350, PN25 s ručnou prevodovkou - Šachty HV2-Š16, HV2-Š18, HV2-Š20</t>
  </si>
  <si>
    <t>-446713312</t>
  </si>
  <si>
    <t>138</t>
  </si>
  <si>
    <t>B06.2</t>
  </si>
  <si>
    <t>Uzatváracie armatúry, mat. oceľ, T=130oC, Pmin=PN25, Trojexcentrická uzatváracia klapka DN300, PN25 s ručnou prevodovkou - Šachty HV2-Š20.1, HV2-Š46</t>
  </si>
  <si>
    <t>-85993908</t>
  </si>
  <si>
    <t>139</t>
  </si>
  <si>
    <t>B06.3</t>
  </si>
  <si>
    <t>Uzatváracie armatúry, mat. oceľ, T=130oC, Pmin=PN25, Guľový kohút DN150, PN25, prírubový, s ručnou prevodovkou - Šachta HV2-Š20</t>
  </si>
  <si>
    <t>215676916</t>
  </si>
  <si>
    <t>140</t>
  </si>
  <si>
    <t>B06.4</t>
  </si>
  <si>
    <t>Uzatváracie armatúry, mat. oceľ, T=130oC, Pmin=PN25, Guľový kohút DN125, PN25, prírubový, s ručnou prevodovkou - Šachta HV2-Š16, HV2-Š22</t>
  </si>
  <si>
    <t>-91711753</t>
  </si>
  <si>
    <t>141</t>
  </si>
  <si>
    <t>B06.5</t>
  </si>
  <si>
    <t>Uzatváracie armatúry, mat. oceľ, T=130oC, Pmin=PN25, Guľový kohút DN100, PN25, prírubový, s ručnou prevodovkou - Šachta HV2-Š15, HV2-Š18, OST BY Hliny 1,2,3</t>
  </si>
  <si>
    <t>1591016278</t>
  </si>
  <si>
    <t>142</t>
  </si>
  <si>
    <t>B06.6</t>
  </si>
  <si>
    <t>Uzatváracie armatúry, mat. oceľ, T=130oC, Pmin=PN25, Guľový kohút DN50, PN25, prírubový - OST MPM Bernolákova</t>
  </si>
  <si>
    <t>-2019624498</t>
  </si>
  <si>
    <t>143</t>
  </si>
  <si>
    <t>B06.7</t>
  </si>
  <si>
    <t>Uzatváracie armatúry, mat. oceľ, T=130oC, Pmin=PN25, Guľový kohút DN40, PN25, prírubový - Šachta HV2-Š19.1</t>
  </si>
  <si>
    <t>-1130278019</t>
  </si>
  <si>
    <t>144</t>
  </si>
  <si>
    <t>B07</t>
  </si>
  <si>
    <t>Príruba privarovacia s krkom podľa STN 131232, DN400, PN25</t>
  </si>
  <si>
    <t>855993467</t>
  </si>
  <si>
    <t>145</t>
  </si>
  <si>
    <t>B07.1</t>
  </si>
  <si>
    <t>Príruba privarovacia s krkom podľa STN 131232, DN350, PN25</t>
  </si>
  <si>
    <t>-67573064</t>
  </si>
  <si>
    <t>146</t>
  </si>
  <si>
    <t>B07.2</t>
  </si>
  <si>
    <t>Príruba privarovacia s krkom podľa STN 131232, DN300, PN25</t>
  </si>
  <si>
    <t>1435499646</t>
  </si>
  <si>
    <t>147</t>
  </si>
  <si>
    <t>B07.3</t>
  </si>
  <si>
    <t>Príruba privarovacia s krkom podľa STN 131232, DN250, PN25</t>
  </si>
  <si>
    <t>-87564806</t>
  </si>
  <si>
    <t>148</t>
  </si>
  <si>
    <t>B07.4</t>
  </si>
  <si>
    <t>Zaslepovacia príruba podľa STN 13 1326, DN400, PN25</t>
  </si>
  <si>
    <t>1886515436</t>
  </si>
  <si>
    <t>149</t>
  </si>
  <si>
    <t>B08</t>
  </si>
  <si>
    <t>Príruba privarovacia s krkom podľa STN 131233, DN150, PN40</t>
  </si>
  <si>
    <t>-1420513669</t>
  </si>
  <si>
    <t>150</t>
  </si>
  <si>
    <t>B08.1</t>
  </si>
  <si>
    <t>Príruba privarovacia s krkom podľa STN 131233, DN125, PN40</t>
  </si>
  <si>
    <t>813047719</t>
  </si>
  <si>
    <t>151</t>
  </si>
  <si>
    <t>B08.2</t>
  </si>
  <si>
    <t>Príruba privarovacia s krkom podľa STN 131233, DN100, PN40</t>
  </si>
  <si>
    <t>-631991937</t>
  </si>
  <si>
    <t>152</t>
  </si>
  <si>
    <t>B08.3</t>
  </si>
  <si>
    <t>Príruba privarovacia s krkom podľa STN 131233, DN50, PN40</t>
  </si>
  <si>
    <t>-1867632029</t>
  </si>
  <si>
    <t>153</t>
  </si>
  <si>
    <t>B08.4</t>
  </si>
  <si>
    <t>Príruba privarovacia s krkom podľa STN 131233, DN40, PN40</t>
  </si>
  <si>
    <t>-1044906422</t>
  </si>
  <si>
    <t>154</t>
  </si>
  <si>
    <t>B09</t>
  </si>
  <si>
    <t>Prírubový spoj DN400, PN25</t>
  </si>
  <si>
    <t>1901782266</t>
  </si>
  <si>
    <t>155</t>
  </si>
  <si>
    <t>B09.1</t>
  </si>
  <si>
    <t>Prírubový spoj DN350, PN25</t>
  </si>
  <si>
    <t>-1122341119</t>
  </si>
  <si>
    <t>156</t>
  </si>
  <si>
    <t>B09.2</t>
  </si>
  <si>
    <t>Prírubový spoj DN300, PN25</t>
  </si>
  <si>
    <t>13121591</t>
  </si>
  <si>
    <t>157</t>
  </si>
  <si>
    <t>B09.25</t>
  </si>
  <si>
    <t>Prírubový spoj DN250, PN25</t>
  </si>
  <si>
    <t>-1039380552</t>
  </si>
  <si>
    <t>158</t>
  </si>
  <si>
    <t>B09.3</t>
  </si>
  <si>
    <t>Prírubový spoj DN150, PN40</t>
  </si>
  <si>
    <t>-1394063484</t>
  </si>
  <si>
    <t>159</t>
  </si>
  <si>
    <t>B09.4</t>
  </si>
  <si>
    <t>Prírubový spoj DN125, PN40</t>
  </si>
  <si>
    <t>-1259226594</t>
  </si>
  <si>
    <t>160</t>
  </si>
  <si>
    <t>B09.5</t>
  </si>
  <si>
    <t>Prírubový spoj DN100, PN40</t>
  </si>
  <si>
    <t>1636292521</t>
  </si>
  <si>
    <t>161</t>
  </si>
  <si>
    <t>B09.6</t>
  </si>
  <si>
    <t>Prírubový spoj DN40, PN40</t>
  </si>
  <si>
    <t>-627841560</t>
  </si>
  <si>
    <t>162</t>
  </si>
  <si>
    <t>B10</t>
  </si>
  <si>
    <t>Zaslepenie exist. parného a kondenzátneho potrubia - Klenuté dno, DN400, podľa STN 13 2200</t>
  </si>
  <si>
    <t>-1598502033</t>
  </si>
  <si>
    <t>163</t>
  </si>
  <si>
    <t>B10.1</t>
  </si>
  <si>
    <t>Zaslepenie exist. parného a kondenzátneho potrubia - Klenuté dno, DN150, podľa STN 13 2200</t>
  </si>
  <si>
    <t>336907808</t>
  </si>
  <si>
    <t>164</t>
  </si>
  <si>
    <t>B11</t>
  </si>
  <si>
    <t xml:space="preserve">Kalník DN150 na prívodnom potrubí DN250 v šachte HV2-Š46 - Rúra ø168,3x4,0 – L=~430, STN 42 5715, mat. STN 11 353.1 </t>
  </si>
  <si>
    <t>12248816</t>
  </si>
  <si>
    <t>165</t>
  </si>
  <si>
    <t>B11.1</t>
  </si>
  <si>
    <t xml:space="preserve">Kalník DN150 na prívodnom potrubí DN250 v šachte HV2-Š46 - Rúra ø114,3x3,6 – L=~1140 STN 42 5715, mat. STN 11 353.1 </t>
  </si>
  <si>
    <t>1147010820</t>
  </si>
  <si>
    <t>166</t>
  </si>
  <si>
    <t>B11.2</t>
  </si>
  <si>
    <t>Kalník DN150 na prívodnom potrubí DN250 v šachte HV2-Š46 - Príruba privarovacia s krkom DN150, PN40, STN 13 1233</t>
  </si>
  <si>
    <t>1021670592</t>
  </si>
  <si>
    <t>167</t>
  </si>
  <si>
    <t>B11.3</t>
  </si>
  <si>
    <t>Kalník DN150 na prívodnom potrubí DN250 v šachte HV2-Š46 - Príruba privarovacia s krkom DN100, PN40, STN 13 1233</t>
  </si>
  <si>
    <t>-1292642856</t>
  </si>
  <si>
    <t>168</t>
  </si>
  <si>
    <t>B11.4</t>
  </si>
  <si>
    <t>Kalník DN150 na prívodnom potrubí DN250 v šachte HV2-Š46 - Zaslepovacia príruba DN150, PN40, STN 13 1327</t>
  </si>
  <si>
    <t>1319837317</t>
  </si>
  <si>
    <t>169</t>
  </si>
  <si>
    <t>B11.5</t>
  </si>
  <si>
    <t>Kalník DN150 na prívodnom potrubí DN250 v šachte HV2-Š46 - Prírubový spoj DN150, PN40</t>
  </si>
  <si>
    <t>451921877</t>
  </si>
  <si>
    <t>170</t>
  </si>
  <si>
    <t>B11.6</t>
  </si>
  <si>
    <t>Kalník DN150 na prívodnom potrubí DN250 v šachte HV2-Š46 - Prírubový spoj DN100, PN40</t>
  </si>
  <si>
    <t>480212667</t>
  </si>
  <si>
    <t>171</t>
  </si>
  <si>
    <t>B11.7</t>
  </si>
  <si>
    <t>Kalník DN150 na prívodnom potrubí DN250 v šachte HV2-Š46 - Uzatvárací ventil DN100, PN25, prírubový, mat. Oceľ</t>
  </si>
  <si>
    <t>463824241</t>
  </si>
  <si>
    <t>172</t>
  </si>
  <si>
    <t>B11.10</t>
  </si>
  <si>
    <t xml:space="preserve">Kalník DN150 na vratnom potrubí DN250 v šachte HV2-Š46 - Rúra ø168,3x4,0 – L=~400, STN 42 5715, mat. STN 11 353.1 </t>
  </si>
  <si>
    <t>-1500175628</t>
  </si>
  <si>
    <t>173</t>
  </si>
  <si>
    <t>B11.11</t>
  </si>
  <si>
    <t xml:space="preserve">Kalník DN150 na vratnom potrubí DN250 v šachte HV2-Š46 - Rúra ø114,3x3,6 – L=~1680 STN 42 5715, mat. STN 11 353.1 </t>
  </si>
  <si>
    <t>-1059681628</t>
  </si>
  <si>
    <t>174</t>
  </si>
  <si>
    <t>B11.12</t>
  </si>
  <si>
    <t>Kalník DN150 na vratnom potrubí DN250 v šachte HV2-Š46 - Príruba privarovacia s krkom DN150, PN40, STN 13 1233</t>
  </si>
  <si>
    <t>1215930506</t>
  </si>
  <si>
    <t>175</t>
  </si>
  <si>
    <t>B11.13</t>
  </si>
  <si>
    <t>Kalník DN150 na vratnom potrubí DN250 v šachte HV2-Š46 - Príruba privarovacia s krkom DN100, PN40, STN 13 1233</t>
  </si>
  <si>
    <t>-1102242512</t>
  </si>
  <si>
    <t>176</t>
  </si>
  <si>
    <t>B11.14</t>
  </si>
  <si>
    <t>Kalník DN150 na vratnom potrubí DN250 v šachte HV2-Š46 - Zaslepovacia príruba DN150, PN40, STN 13 1327</t>
  </si>
  <si>
    <t>-553262634</t>
  </si>
  <si>
    <t>177</t>
  </si>
  <si>
    <t>B11.15</t>
  </si>
  <si>
    <t>Kalník DN150 na vratnom potrubí DN250 v šachte HV2-Š46 - Prírubový spoj DN150, PN40</t>
  </si>
  <si>
    <t>-612447445</t>
  </si>
  <si>
    <t>178</t>
  </si>
  <si>
    <t>B11.16</t>
  </si>
  <si>
    <t>Kalník DN150 na vratnom potrubí DN250 v šachte HV2-Š46 - Prírubový spoj DN100, PN40</t>
  </si>
  <si>
    <t>1625900199</t>
  </si>
  <si>
    <t>179</t>
  </si>
  <si>
    <t>B11.17</t>
  </si>
  <si>
    <t>Kalník DN150 na vratnom potrubí DN250 v šachte HV2-Š46 - Uzatvárací ventil DN100, PN25, prírubový, mat. Oceľ</t>
  </si>
  <si>
    <t>101608652</t>
  </si>
  <si>
    <t>180</t>
  </si>
  <si>
    <t>B12</t>
  </si>
  <si>
    <t xml:space="preserve">Kalník DN150 na prívodnom potrubí DN300 v šachte HV2-Š21 - Rúra ø168,3x4,0 – L=~410, STN 42 5715, mat. STN 11 353.1 </t>
  </si>
  <si>
    <t>444963926</t>
  </si>
  <si>
    <t>181</t>
  </si>
  <si>
    <t>B12.1</t>
  </si>
  <si>
    <t xml:space="preserve">Kalník DN150 na prívodnom potrubí DN300 v šachte HV2-Š21 - Rúra ø114,3x3,6 – L=~1275 STN 42 5715, mat. STN 11 353.1 </t>
  </si>
  <si>
    <t>-90302525</t>
  </si>
  <si>
    <t>182</t>
  </si>
  <si>
    <t>B12.2</t>
  </si>
  <si>
    <t>Kalník DN150 na prívodnom potrubí DN300 v šachte HV2-Š21 - Príruba privarovacia s krkom DN150, PN40, STN 13 1233</t>
  </si>
  <si>
    <t>1179416962</t>
  </si>
  <si>
    <t>183</t>
  </si>
  <si>
    <t>B12.3</t>
  </si>
  <si>
    <t>Kalník DN150 na prívodnom potrubí DN300 v šachte HV2-Š21 - Príruba privarovacia s krkom DN100, PN40, STN 13 1233</t>
  </si>
  <si>
    <t>-301787302</t>
  </si>
  <si>
    <t>184</t>
  </si>
  <si>
    <t>B12.4</t>
  </si>
  <si>
    <t>Kalník DN150 na prívodnom potrubí DN300 v šachte HV2-Š21 - Zaslepovacia príruba DN150, PN40, STN 13 1327</t>
  </si>
  <si>
    <t>-1476014190</t>
  </si>
  <si>
    <t>185</t>
  </si>
  <si>
    <t>B12.5</t>
  </si>
  <si>
    <t>Kalník DN150 na prívodnom potrubí DN300 v šachte HV2-Š21 - Prírubový spoj DN150, PN40</t>
  </si>
  <si>
    <t>1585902894</t>
  </si>
  <si>
    <t>186</t>
  </si>
  <si>
    <t>B12.6</t>
  </si>
  <si>
    <t>Kalník DN150 na prívodnom potrubí DN300 v šachte HV2-Š21 - Prírubový spoj DN100, PN40</t>
  </si>
  <si>
    <t>1261369466</t>
  </si>
  <si>
    <t>187</t>
  </si>
  <si>
    <t>B12.7</t>
  </si>
  <si>
    <t>Kalník DN150 na prívodnom potrubí DN300 v šachte HV2-Š21 - Uzatvárací ventil DN100, PN25, prírubový, mat. Oceľ</t>
  </si>
  <si>
    <t>1631602458</t>
  </si>
  <si>
    <t>188</t>
  </si>
  <si>
    <t>B12.10</t>
  </si>
  <si>
    <t xml:space="preserve">Kalník DN150 na vratnom potrubí DN300 v šachte HV2-Š21 - Rúra ø168,3x4,0 – L=~435, STN 42 5715, mat. STN 11 353.1 </t>
  </si>
  <si>
    <t>-2129132878</t>
  </si>
  <si>
    <t>189</t>
  </si>
  <si>
    <t>B12.11</t>
  </si>
  <si>
    <t xml:space="preserve">Kalník DN150 na vratnom potrubí DN300 v šachte HV2-Š21 - Rúra ø114,3x3,6 – L=~500 STN 42 5715, mat. STN 11 353.1 </t>
  </si>
  <si>
    <t>-1352820661</t>
  </si>
  <si>
    <t>190</t>
  </si>
  <si>
    <t>B12.12</t>
  </si>
  <si>
    <t>Kalník DN150 na vratnom potrubí DN300 v šachte HV2-Š21 - Príruba privarovacia s krkom DN150, PN40, STN 13 1233</t>
  </si>
  <si>
    <t>1012730830</t>
  </si>
  <si>
    <t>191</t>
  </si>
  <si>
    <t>B12.13</t>
  </si>
  <si>
    <t>Kalník DN150 na vratnom potrubí DN300 v šachte HV2-Š21 - Príruba privarovacia s krkom DN100, PN40, STN 13 1233</t>
  </si>
  <si>
    <t>-460385854</t>
  </si>
  <si>
    <t>192</t>
  </si>
  <si>
    <t>B12.14</t>
  </si>
  <si>
    <t>Kalník DN150 na vratnom potrubí DN300 v šachte HV2-Š21 - Zaslepovacia príruba DN150, PN40, STN 13 1327</t>
  </si>
  <si>
    <t>1445151118</t>
  </si>
  <si>
    <t>193</t>
  </si>
  <si>
    <t>B12.15</t>
  </si>
  <si>
    <t>Kalník DN150 na vratnom potrubí DN300 v šachte HV2-Š21 - Prírubový spoj DN150, PN40</t>
  </si>
  <si>
    <t>1660649180</t>
  </si>
  <si>
    <t>194</t>
  </si>
  <si>
    <t>B12.16</t>
  </si>
  <si>
    <t>Kalník DN150 na vratnom potrubí DN300 v šachte HV2-Š21 - Prírubový spoj DN100, PN40</t>
  </si>
  <si>
    <t>-77833023</t>
  </si>
  <si>
    <t>195</t>
  </si>
  <si>
    <t>B12.17</t>
  </si>
  <si>
    <t>Kalník DN150 na vratnom potrubí DN300 v šachte HV2-Š21 - Uzatvárací ventil DN100, PN25, prírubový, mat. Oceľ</t>
  </si>
  <si>
    <t>684177443</t>
  </si>
  <si>
    <t>196</t>
  </si>
  <si>
    <t>B13</t>
  </si>
  <si>
    <t xml:space="preserve">Kalník DN150 na prívodnom potrubí DN350 v šachte HV2-Š20 - Rúra ø168,3x4,0 – L=~590, STN 42 5715, mat. STN 11 353.1 </t>
  </si>
  <si>
    <t>-1348676969</t>
  </si>
  <si>
    <t>197</t>
  </si>
  <si>
    <t>B13.1</t>
  </si>
  <si>
    <t xml:space="preserve">Kalník DN150 na prívodnom potrubí DN350 v šachte HV2-Š20 - Rúra ø114,3x3,6 – L=~790 STN 42 5715, mat. STN 11 353.1 </t>
  </si>
  <si>
    <t>-1615381883</t>
  </si>
  <si>
    <t>198</t>
  </si>
  <si>
    <t>B13.2</t>
  </si>
  <si>
    <t>Kalník DN150 na prívodnom potrubí DN350 v šachte HV2-Š20 - Príruba privarovacia s krkom DN150, PN40, STN 13 1233</t>
  </si>
  <si>
    <t>1617056059</t>
  </si>
  <si>
    <t>199</t>
  </si>
  <si>
    <t>B13.3</t>
  </si>
  <si>
    <t>Kalník DN150 na prívodnom potrubí DN350 v šachte HV2-Š20 - Príruba privarovacia s krkom DN100, PN40, STN 13 1233</t>
  </si>
  <si>
    <t>249004162</t>
  </si>
  <si>
    <t>200</t>
  </si>
  <si>
    <t>B13.4</t>
  </si>
  <si>
    <t>Kalník DN150 na prívodnom potrubí DN350 v šachte HV2-Š20 - Zaslepovacia príruba DN150, PN40, STN 13 1327</t>
  </si>
  <si>
    <t>1481666723</t>
  </si>
  <si>
    <t>201</t>
  </si>
  <si>
    <t>B13.5</t>
  </si>
  <si>
    <t>Kalník DN150 na prívodnom potrubí DN350 v šachte HV2-Š20 - Prírubový spoj DN150, PN40</t>
  </si>
  <si>
    <t>-2063644598</t>
  </si>
  <si>
    <t>202</t>
  </si>
  <si>
    <t>B13.6</t>
  </si>
  <si>
    <t>Kalník DN150 na prívodnom potrubí DN350 v šachte HV2-Š20 - Prírubový spoj DN100, PN40</t>
  </si>
  <si>
    <t>1450663779</t>
  </si>
  <si>
    <t>203</t>
  </si>
  <si>
    <t>B13.7</t>
  </si>
  <si>
    <t>Kalník DN150 na prívodnom potrubí DN350 v šachte HV2-Š20 - Uzatvárací ventil DN100, PN25, prírubový, mat. Oceľ</t>
  </si>
  <si>
    <t>-768182680</t>
  </si>
  <si>
    <t>204</t>
  </si>
  <si>
    <t>B13.10</t>
  </si>
  <si>
    <t xml:space="preserve">Kalník DN150 na vratnom potrubí DN350 v šachte HV2-Š20 - Rúra ø168,3x4,0 – L=~590, STN 42 5715, mat. STN 11 353.1 </t>
  </si>
  <si>
    <t>525381791</t>
  </si>
  <si>
    <t>205</t>
  </si>
  <si>
    <t>B13.11</t>
  </si>
  <si>
    <t xml:space="preserve">Kalník DN150 na vratnom potrubí DN350 v šachte HV2-Š20 - Rúra ø114,3x3,6 – L=~2665 STN 42 5715, mat. STN 11 353.1 </t>
  </si>
  <si>
    <t>-1188230239</t>
  </si>
  <si>
    <t>206</t>
  </si>
  <si>
    <t>B13.12</t>
  </si>
  <si>
    <t>Kalník DN150 na vratnom potrubí DN350 v šachte HV2-Š20 - Príruba privarovacia s krkom DN150, PN40, STN 13 1233</t>
  </si>
  <si>
    <t>-1823908547</t>
  </si>
  <si>
    <t>207</t>
  </si>
  <si>
    <t>B13.13</t>
  </si>
  <si>
    <t>Kalník DN150 na vratnom potrubí DN350 v šachte HV2-Š20 - Príruba privarovacia s krkom DN100, PN40, STN 13 1233</t>
  </si>
  <si>
    <t>-2079126598</t>
  </si>
  <si>
    <t>208</t>
  </si>
  <si>
    <t>B13.14</t>
  </si>
  <si>
    <t>Kalník DN150 na vratnom potrubí DN350 v šachte HV2-Š20 - Zaslepovacia príruba DN150, PN40, STN 13 1327</t>
  </si>
  <si>
    <t>1985562122</t>
  </si>
  <si>
    <t>209</t>
  </si>
  <si>
    <t>B13.15</t>
  </si>
  <si>
    <t>Kalník DN150 na vratnom potrubí DN350 v šachte HV2-Š20 - Prírubový spoj DN150, PN40</t>
  </si>
  <si>
    <t>-1062263290</t>
  </si>
  <si>
    <t>210</t>
  </si>
  <si>
    <t>B13.16</t>
  </si>
  <si>
    <t>Kalník DN150 na vratnom potrubí DN350 v šachte HV2-Š20 - Prírubový spoj DN100, PN40</t>
  </si>
  <si>
    <t>-958356440</t>
  </si>
  <si>
    <t>211</t>
  </si>
  <si>
    <t>B13.17</t>
  </si>
  <si>
    <t>Kalník DN150 na vratnom potrubí DN350 v šachte HV2-Š20 - Uzatvárací ventil DN100, PN25, prírubový, mat. Oceľ</t>
  </si>
  <si>
    <t>2023549134</t>
  </si>
  <si>
    <t>212</t>
  </si>
  <si>
    <t>B14</t>
  </si>
  <si>
    <t xml:space="preserve">Kalník DN150 na prívodnom potrubí DN350 v šachte HV2-Š18 - Rúra ø168,3x4,0 – L=~480, STN 42 5715, mat. STN 11 353.1 </t>
  </si>
  <si>
    <t>-1235483385</t>
  </si>
  <si>
    <t>213</t>
  </si>
  <si>
    <t>B14.1</t>
  </si>
  <si>
    <t xml:space="preserve">Kalník DN150 na prívodnom potrubí DN350 v šachte HV2-Š18 - Rúra ø114,3x3,6 – L=~400 STN 42 5715, mat. STN 11 353.1 </t>
  </si>
  <si>
    <t>413877887</t>
  </si>
  <si>
    <t>214</t>
  </si>
  <si>
    <t>B14.2</t>
  </si>
  <si>
    <t>Kalník DN150 na prívodnom potrubí DN350 v šachte HV2-Š18 - Príruba privarovacia s krkom DN150, PN40, STN 13 1233</t>
  </si>
  <si>
    <t>-1501914353</t>
  </si>
  <si>
    <t>215</t>
  </si>
  <si>
    <t>B14.3</t>
  </si>
  <si>
    <t>Kalník DN150 na prívodnom potrubí DN350 v šachte HV2-Š18 - Príruba privarovacia s krkom DN100, PN40, STN 13 1233</t>
  </si>
  <si>
    <t>1971823612</t>
  </si>
  <si>
    <t>216</t>
  </si>
  <si>
    <t>B14.4</t>
  </si>
  <si>
    <t>Kalník DN150 na prívodnom potrubí DN350 v šachte HV2-Š18 - Zaslepovacia príruba DN150, PN40, STN 13 1327</t>
  </si>
  <si>
    <t>-1074858551</t>
  </si>
  <si>
    <t>217</t>
  </si>
  <si>
    <t>B14.5</t>
  </si>
  <si>
    <t>Kalník DN150 na prívodnom potrubí DN350 v šachte HV2-Š18 - Prírubový spoj DN150, PN40</t>
  </si>
  <si>
    <t>1638530926</t>
  </si>
  <si>
    <t>218</t>
  </si>
  <si>
    <t>B14.6</t>
  </si>
  <si>
    <t>Kalník DN150 na prívodnom potrubí DN350 v šachte HV2-Š18 - Prírubový spoj DN100, PN40</t>
  </si>
  <si>
    <t>-2048778251</t>
  </si>
  <si>
    <t>219</t>
  </si>
  <si>
    <t>B14.7</t>
  </si>
  <si>
    <t>Kalník DN150 na prívodnom potrubí DN350 v šachte HV2-Š18 - Uzatvárací ventil DN100, PN25, prírubový, mat. Oceľ</t>
  </si>
  <si>
    <t>763964444</t>
  </si>
  <si>
    <t>220</t>
  </si>
  <si>
    <t>B14.10</t>
  </si>
  <si>
    <t xml:space="preserve">Kalník DN150 na vratnom potrubí DN350 v šachte HV2-Š18 - Rúra ø168,3x4,0 – L=~480, STN 42 5715, mat. STN 11 353.1 </t>
  </si>
  <si>
    <t>1551440093</t>
  </si>
  <si>
    <t>221</t>
  </si>
  <si>
    <t>B14.11</t>
  </si>
  <si>
    <t xml:space="preserve">Kalník DN150 na vratnom potrubí DN350 v šachte HV2-Š18 - Rúra ø114,3x3,6 – L=~1330 STN 42 5715, mat. STN 11 353.1 </t>
  </si>
  <si>
    <t>1043845812</t>
  </si>
  <si>
    <t>222</t>
  </si>
  <si>
    <t>B14.12</t>
  </si>
  <si>
    <t>Kalník DN150 na vratnom potrubí DN350 v šachte HV2-Š18 - Príruba privarovacia s krkom DN150, PN40, STN 13 1233</t>
  </si>
  <si>
    <t>2073795074</t>
  </si>
  <si>
    <t>223</t>
  </si>
  <si>
    <t>B14.13</t>
  </si>
  <si>
    <t>Kalník DN150 na vratnom potrubí DN350 v šachte HV2-Š18 - Príruba privarovacia s krkom DN100, PN40, STN 13 1233</t>
  </si>
  <si>
    <t>-2067789333</t>
  </si>
  <si>
    <t>224</t>
  </si>
  <si>
    <t>B14.14</t>
  </si>
  <si>
    <t>Kalník DN150 na vratnom potrubí DN350 v šachte HV2-Š18 - Zaslepovacia príruba DN150, PN40, STN 13 1327</t>
  </si>
  <si>
    <t>988050185</t>
  </si>
  <si>
    <t>225</t>
  </si>
  <si>
    <t>B14.15</t>
  </si>
  <si>
    <t>Kalník DN150 na vratnom potrubí DN350 v šachte HV2-Š18 - Prírubový spoj DN150, PN40</t>
  </si>
  <si>
    <t>593839485</t>
  </si>
  <si>
    <t>226</t>
  </si>
  <si>
    <t>B14.16</t>
  </si>
  <si>
    <t>Kalník DN150 na vratnom potrubí DN350 v šachte HV2-Š18 - Prírubový spoj DN100, PN40</t>
  </si>
  <si>
    <t>347143233</t>
  </si>
  <si>
    <t>227</t>
  </si>
  <si>
    <t>B14.17</t>
  </si>
  <si>
    <t>Kalník DN150 na vratnom potrubí DN350 v šachte HV2-Š18 - Uzatvárací ventil DN100, PN25, prírubový, mat. Oceľ</t>
  </si>
  <si>
    <t>-2027007762</t>
  </si>
  <si>
    <t>228</t>
  </si>
  <si>
    <t>B14.18</t>
  </si>
  <si>
    <t>Kalník DN150 na vratnom potrubí DN350 v šachte HV2-Š18 - Rúrkový oblúk, DN100 , R=1,5xDN, uhol 45°, podľa STN 13 2200</t>
  </si>
  <si>
    <t>859089901</t>
  </si>
  <si>
    <t>229</t>
  </si>
  <si>
    <t>B15</t>
  </si>
  <si>
    <t xml:space="preserve">Kalník DN150 na prívodnom potrubí DN350 v šachte HV2-Š16 - Rúra ø168,3x4,0 – L=~490, STN 42 5715, mat. STN 11 353.1 </t>
  </si>
  <si>
    <t>2068717455</t>
  </si>
  <si>
    <t>230</t>
  </si>
  <si>
    <t>B15.1</t>
  </si>
  <si>
    <t xml:space="preserve">Kalník DN150 na prívodnom potrubí DN350 v šachte HV2-Š16 - Rúra ø114,3x3,6 – L=~1690 STN 42 5715, mat. STN 11 353.1 </t>
  </si>
  <si>
    <t>-2129739863</t>
  </si>
  <si>
    <t>231</t>
  </si>
  <si>
    <t>B15.2</t>
  </si>
  <si>
    <t>Kalník DN150 na prívodnom potrubí DN350 v šachte HV2-Š16 - Príruba privarovacia s krkom DN150, PN40, STN 13 1233</t>
  </si>
  <si>
    <t>-1402209774</t>
  </si>
  <si>
    <t>232</t>
  </si>
  <si>
    <t>B15.3</t>
  </si>
  <si>
    <t>Kalník DN150 na prívodnom potrubí DN350 v šachte HV2-Š16 - Príruba privarovacia s krkom DN100, PN40, STN 13 1233</t>
  </si>
  <si>
    <t>1007529760</t>
  </si>
  <si>
    <t>233</t>
  </si>
  <si>
    <t>B15.4</t>
  </si>
  <si>
    <t>Kalník DN150 na prívodnom potrubí DN350 v šachte HV2-Š16 - Zaslepovacia príruba DN150, PN40, STN 13 1327</t>
  </si>
  <si>
    <t>1312239305</t>
  </si>
  <si>
    <t>234</t>
  </si>
  <si>
    <t>B15.5</t>
  </si>
  <si>
    <t>Kalník DN150 na prívodnom potrubí DN350 v šachte HV2-Š16 - Prírubový spoj DN150, PN40</t>
  </si>
  <si>
    <t>534389993</t>
  </si>
  <si>
    <t>235</t>
  </si>
  <si>
    <t>B15.6</t>
  </si>
  <si>
    <t>Kalník DN150 na prívodnom potrubí DN350 v šachte HV2-Š16 - Prírubový spoj DN100, PN40</t>
  </si>
  <si>
    <t>1855015342</t>
  </si>
  <si>
    <t>236</t>
  </si>
  <si>
    <t>B15.7</t>
  </si>
  <si>
    <t>Kalník DN150 na prívodnom potrubí DN350 v šachte HV2-Š16 - Uzatvárací ventil DN100, PN25, prírubový, mat. Oceľ</t>
  </si>
  <si>
    <t>-1835737449</t>
  </si>
  <si>
    <t>237</t>
  </si>
  <si>
    <t>B15.8</t>
  </si>
  <si>
    <t>Kalník DN150 na prívodnom potrubí DN350 v šachte HV2-Š16 - Rúrkový oblúk, DN100 , R=1,5xDN, uhol 45°, podľa STN 13 2200</t>
  </si>
  <si>
    <t>1529797373</t>
  </si>
  <si>
    <t>238</t>
  </si>
  <si>
    <t>B15.10</t>
  </si>
  <si>
    <t xml:space="preserve">Kalník DN150 na vratnom potrubí DN350 v šachte HV2-Š16 - Rúra ø168,3x4,0 – L=~490, STN 42 5715, mat. STN 11 353.1 </t>
  </si>
  <si>
    <t>787644311</t>
  </si>
  <si>
    <t>239</t>
  </si>
  <si>
    <t>B15.11</t>
  </si>
  <si>
    <t xml:space="preserve">Kalník DN150 na vratnom potrubí DN350 v šachte HV2-Š16 - Rúra ø114,3x3,6 – L=~630 STN 42 5715, mat. STN 11 353.1 </t>
  </si>
  <si>
    <t>-2105266594</t>
  </si>
  <si>
    <t>240</t>
  </si>
  <si>
    <t>B15.12</t>
  </si>
  <si>
    <t>Kalník DN150 na vratnom potrubí DN350 v šachte HV2-Š16 - Príruba privarovacia s krkom DN150, PN40, STN 13 1233</t>
  </si>
  <si>
    <t>-1848732426</t>
  </si>
  <si>
    <t>241</t>
  </si>
  <si>
    <t>B15.13</t>
  </si>
  <si>
    <t>Kalník DN150 na vratnom potrubí DN350 v šachte HV2-Š16 - Príruba privarovacia s krkom DN100, PN40, STN 13 1233</t>
  </si>
  <si>
    <t>-1501600177</t>
  </si>
  <si>
    <t>242</t>
  </si>
  <si>
    <t>B15.14</t>
  </si>
  <si>
    <t>Kalník DN150 na vratnom potrubí DN350 v šachte HV2-Š16 - Zaslepovacia príruba DN150, PN40, STN 13 1327</t>
  </si>
  <si>
    <t>1427934591</t>
  </si>
  <si>
    <t>243</t>
  </si>
  <si>
    <t>B15.15</t>
  </si>
  <si>
    <t>Kalník DN150 na vratnom potrubí DN350 v šachte HV2-Š16 - Prírubový spoj DN150, PN40</t>
  </si>
  <si>
    <t>1774186833</t>
  </si>
  <si>
    <t>244</t>
  </si>
  <si>
    <t>B15.16</t>
  </si>
  <si>
    <t>Kalník DN150 na vratnom potrubí DN350 v šachte HV2-Š16 - Prírubový spoj DN100, PN40</t>
  </si>
  <si>
    <t>1995632846</t>
  </si>
  <si>
    <t>245</t>
  </si>
  <si>
    <t>B15.17</t>
  </si>
  <si>
    <t>Kalník DN150 na vratnom potrubí DN350 v šachte HV2-Š16 - Uzatvárací ventil DN100, PN25, prírubový, mat. Oceľ</t>
  </si>
  <si>
    <t>1533701176</t>
  </si>
  <si>
    <t>246</t>
  </si>
  <si>
    <t>B16</t>
  </si>
  <si>
    <t xml:space="preserve">Kalník DN200 na prívodnom potrubí DN400 v šachte HV2-Š15 - Rúra ø219,1x4,5 – L=~510, STN 42 5715, mat. STN 11 353.1 </t>
  </si>
  <si>
    <t>-1401490810</t>
  </si>
  <si>
    <t>247</t>
  </si>
  <si>
    <t>B16.1</t>
  </si>
  <si>
    <t xml:space="preserve">Kalník DN200 na prívodnom potrubí DN400 v šachte HV2-Š15 - Rúra ø114,3x3,6 – L=~1835 STN 42 5715, mat. STN 11 353.1 </t>
  </si>
  <si>
    <t>1184067531</t>
  </si>
  <si>
    <t>248</t>
  </si>
  <si>
    <t>B16.2</t>
  </si>
  <si>
    <t>Kalník DN200 na prívodnom potrubí DN400 v šachte HV2-Š15 - Príruba privarovacia s krkom DN200, PN40, STN 13 1232</t>
  </si>
  <si>
    <t>-276807776</t>
  </si>
  <si>
    <t>249</t>
  </si>
  <si>
    <t>B16.3</t>
  </si>
  <si>
    <t>Kalník DN200 na prívodnom potrubí DN400 v šachte HV2-Š15 - Príruba privarovacia s krkom DN100, PN40, STN 13 1233</t>
  </si>
  <si>
    <t>-104740507</t>
  </si>
  <si>
    <t>250</t>
  </si>
  <si>
    <t>B16.4</t>
  </si>
  <si>
    <t>Kalník DN200 na prívodnom potrubí DN400 v šachte HV2-Š15 - Zaslepovacia príruba DN200, PN40, STN 13 1326</t>
  </si>
  <si>
    <t>-1520329873</t>
  </si>
  <si>
    <t>251</t>
  </si>
  <si>
    <t>B16.5</t>
  </si>
  <si>
    <t>Kalník DN200 na prívodnom potrubí DN400 v šachte HV2-Š15 - Prírubový spoj DN200, PN40</t>
  </si>
  <si>
    <t>881726964</t>
  </si>
  <si>
    <t>252</t>
  </si>
  <si>
    <t>B16.6</t>
  </si>
  <si>
    <t>Kalník DN200 na prívodnom potrubí DN400 v šachte HV2-Š15 - Prírubový spoj DN100, PN40</t>
  </si>
  <si>
    <t>-402761397</t>
  </si>
  <si>
    <t>253</t>
  </si>
  <si>
    <t>B16.7</t>
  </si>
  <si>
    <t>Kalník DN200 na prívodnom potrubí DN400 v šachte HV2-Š15 - Uzatvárací ventil DN100, PN25, prírubový, mat. Oceľ</t>
  </si>
  <si>
    <t>1882441404</t>
  </si>
  <si>
    <t>254</t>
  </si>
  <si>
    <t>B16.8</t>
  </si>
  <si>
    <t>Kalník DN200 na prívodnom potrubí DN400 v šachte HV2-Š15 - Rúrkový oblúk, DN100 , R=1,5xDN, uhol 45°, podľa STN 13 2200</t>
  </si>
  <si>
    <t>-467327896</t>
  </si>
  <si>
    <t>255</t>
  </si>
  <si>
    <t>B16.10</t>
  </si>
  <si>
    <t xml:space="preserve">Kalník DN200 na vratnom potrubí DN400 v šachte HV2-Š15 - Rúra ø219,13x4,5 – L=~510, STN 42 5715, mat. STN 11 353.1 </t>
  </si>
  <si>
    <t>-1521569505</t>
  </si>
  <si>
    <t>256</t>
  </si>
  <si>
    <t>B16.11</t>
  </si>
  <si>
    <t xml:space="preserve">Kalník DN200 na vratnom potrubí DN400 v šachte HV2-Š15 - Rúra ø114,3x3,6 – L=~840 STN 42 5715, mat. STN 11 353.1 </t>
  </si>
  <si>
    <t>1327653468</t>
  </si>
  <si>
    <t>257</t>
  </si>
  <si>
    <t>B16.12</t>
  </si>
  <si>
    <t>Kalník DN200 na vratnom potrubí DN400 v šachte HV2-Š15 - Príruba privarovacia s krkom DN200, PN40, STN 13 1232</t>
  </si>
  <si>
    <t>543447073</t>
  </si>
  <si>
    <t>258</t>
  </si>
  <si>
    <t>B16.13</t>
  </si>
  <si>
    <t>Kalník DN200 na vratnom potrubí DN400 v šachte HV2-Š15 - Príruba privarovacia s krkom DN100, PN40, STN 13 1233</t>
  </si>
  <si>
    <t>869982239</t>
  </si>
  <si>
    <t>259</t>
  </si>
  <si>
    <t>B16.14</t>
  </si>
  <si>
    <t>Kalník DN200 na vratnom potrubí DN400 v šachte HV2-Š15 - Zaslepovacia príruba DN200, PN40, STN 13 1326</t>
  </si>
  <si>
    <t>-2048030244</t>
  </si>
  <si>
    <t>260</t>
  </si>
  <si>
    <t>B16.15</t>
  </si>
  <si>
    <t>Kalník DN200 na vratnom potrubí DN400 v šachte HV2-Š15 - Prírubový spoj DN200, PN40</t>
  </si>
  <si>
    <t>1814502584</t>
  </si>
  <si>
    <t>261</t>
  </si>
  <si>
    <t>B16.16</t>
  </si>
  <si>
    <t>Kalník DN200 na vratnom potrubí DN400 v šachte HV2-Š15 - Prírubový spoj DN100, PN40</t>
  </si>
  <si>
    <t>1812063227</t>
  </si>
  <si>
    <t>262</t>
  </si>
  <si>
    <t>B16.17</t>
  </si>
  <si>
    <t>Kalník DN200 na vratnom potrubí DN400 v šachte HV2-Š15 - Uzatvárací ventil DN100, PN25, prírubový, mat. Oceľ</t>
  </si>
  <si>
    <t>261450547</t>
  </si>
  <si>
    <t>263</t>
  </si>
  <si>
    <t>B17</t>
  </si>
  <si>
    <t xml:space="preserve">Kalník DN80 na prívodnom potrubí DN400 v šachte HV2-Š15 - Rúra ø88,9x3,2 – L=~500, STN 42 5715, mat. STN 11 353.1 </t>
  </si>
  <si>
    <t>862901582</t>
  </si>
  <si>
    <t>264</t>
  </si>
  <si>
    <t>B17.1</t>
  </si>
  <si>
    <t>Kalník DN80 na prívodnom potrubí DN400 v šachte HV2-Š15 - Rúra ø48,3x2,6 – L=~2250 STN 42 5715, mat. STN 11 353.1</t>
  </si>
  <si>
    <t>1759846154</t>
  </si>
  <si>
    <t>265</t>
  </si>
  <si>
    <t>B17.2</t>
  </si>
  <si>
    <t>Kalník DN80 na prívodnom potrubí DN400 v šachte HV2-Š15 - Príruba privarovacia s krkom DN80, PN40, STN 13 1233</t>
  </si>
  <si>
    <t>-2037388146</t>
  </si>
  <si>
    <t>266</t>
  </si>
  <si>
    <t>B17.3</t>
  </si>
  <si>
    <t>Kalník DN80 na prívodnom potrubí DN400 v šachte HV2-Š15 - Príruba privarovacia s krkom DN40, PN40, STN 13 1233</t>
  </si>
  <si>
    <t>-523181150</t>
  </si>
  <si>
    <t>267</t>
  </si>
  <si>
    <t>B17.4</t>
  </si>
  <si>
    <t>Kalník DN80 na prívodnom potrubí DN400 v šachte HV2-Š15 - Zaslepovacia príruba DN80, PN40, STN 13 1327</t>
  </si>
  <si>
    <t>-845588470</t>
  </si>
  <si>
    <t>268</t>
  </si>
  <si>
    <t>B17.5</t>
  </si>
  <si>
    <t>Kalník DN80 na prívodnom potrubí DN400 v šachte HV2-Š15 - Prírubový spoj DN80, PN40</t>
  </si>
  <si>
    <t>-1996181075</t>
  </si>
  <si>
    <t>269</t>
  </si>
  <si>
    <t>B17.6</t>
  </si>
  <si>
    <t>Kalník DN80 na prívodnom potrubí DN400 v šachte HV2-Š15 - Prírubový spoj DN40, PN40</t>
  </si>
  <si>
    <t>100759889</t>
  </si>
  <si>
    <t>270</t>
  </si>
  <si>
    <t>B17.7</t>
  </si>
  <si>
    <t>Kalník DN80 na prívodnom potrubí DN400 v šachte HV2-Š15 - Uzatvárací ventil DN40, PN25, prírubový, mat. Oceľ</t>
  </si>
  <si>
    <t>-1475465226</t>
  </si>
  <si>
    <t>271</t>
  </si>
  <si>
    <t>B17.8</t>
  </si>
  <si>
    <t>Kalník DN80 na prívodnom potrubí DN400 v šachte HV2-Š15 - Rúrkový oblúk, DN40 , R=1,5xDN, uhol 90°, podľa STN 13 2200</t>
  </si>
  <si>
    <t>1869331318</t>
  </si>
  <si>
    <t>272</t>
  </si>
  <si>
    <t>B17.10</t>
  </si>
  <si>
    <t>Kalník DN80 na vratnom potrubí DN400 v šachte HV2-Š15 - Rúra ø88,9x3,2 – L=~500, STN 42 5715, mat. STN 11 353.1</t>
  </si>
  <si>
    <t>530567444</t>
  </si>
  <si>
    <t>273</t>
  </si>
  <si>
    <t>B17.11</t>
  </si>
  <si>
    <t xml:space="preserve">Kalník DN80 na vratnom potrubí DN400 v šachte HV2-Š15 - Rúra ø48,3x2,6 – L=~1000 STN 42 5715, mat. STN 11 353.1 </t>
  </si>
  <si>
    <t>628066811</t>
  </si>
  <si>
    <t>274</t>
  </si>
  <si>
    <t>B17.12</t>
  </si>
  <si>
    <t>Kalník DN80 na vratnom potrubí DN400 v šachte HV2-Š15 - Príruba privarovacia s krkom DN80, PN40, STN 13 1233</t>
  </si>
  <si>
    <t>240933859</t>
  </si>
  <si>
    <t>275</t>
  </si>
  <si>
    <t>B17.13</t>
  </si>
  <si>
    <t>Kalník DN80 na vratnom potrubí DN400 v šachte HV2-Š15 - Príruba privarovacia s krkom DN40, PN40, STN 13 1233</t>
  </si>
  <si>
    <t>-636579060</t>
  </si>
  <si>
    <t>276</t>
  </si>
  <si>
    <t>B17.14</t>
  </si>
  <si>
    <t>Kalník DN80 na vratnom potrubí DN400 v šachte HV2-Š15 - Zaslepovacia príruba DN80, PN40, STN 13 1327</t>
  </si>
  <si>
    <t>2069658426</t>
  </si>
  <si>
    <t>277</t>
  </si>
  <si>
    <t>B17.15</t>
  </si>
  <si>
    <t>Kalník DN80 na vratnom potrubí DN400 v šachte HV2-Š15 - Prírubový spoj DN80, PN40</t>
  </si>
  <si>
    <t>1787429284</t>
  </si>
  <si>
    <t>278</t>
  </si>
  <si>
    <t>B17.16</t>
  </si>
  <si>
    <t>Kalník DN80 na vratnom potrubí DN400 v šachte HV2-Š15 - Prírubový spoj DN40, PN40</t>
  </si>
  <si>
    <t>-336676656</t>
  </si>
  <si>
    <t>279</t>
  </si>
  <si>
    <t>B17.17</t>
  </si>
  <si>
    <t>Kalník DN80 na vratnom potrubí DN400 v šachte HV2-Š15 - Uzatvárací ventil DN40, PN25, prírubový, mat. Oceľ</t>
  </si>
  <si>
    <t>-274748345</t>
  </si>
  <si>
    <t>280</t>
  </si>
  <si>
    <t>B17.18</t>
  </si>
  <si>
    <t>Kalník DN80 na vratnom potrubí DN400 v šachte HV2-Š15 - Rúrkový oblúk, DN40 , R=1,5xDN, uhol 90°, podľa STN 13 2200</t>
  </si>
  <si>
    <t>-2078092021</t>
  </si>
  <si>
    <t>281</t>
  </si>
  <si>
    <t>B18</t>
  </si>
  <si>
    <t xml:space="preserve">Kalník DN50 na prívodnom potrubí DN125 v šachte HV2-Š22 - Rúra ø60,3x2,9 – L=~580, STN 42 5715, mat. STN 11 353.1 </t>
  </si>
  <si>
    <t>1497568551</t>
  </si>
  <si>
    <t>282</t>
  </si>
  <si>
    <t>B18.1</t>
  </si>
  <si>
    <t xml:space="preserve">Kalník DN50 na prívodnom potrubí DN125 v šachte HV2-Š22 - Rúra ø48,3x2,6 – L=~850, STN 42 5715, mat. STN 11 353.1 </t>
  </si>
  <si>
    <t>-1083046957</t>
  </si>
  <si>
    <t>283</t>
  </si>
  <si>
    <t>B18.2</t>
  </si>
  <si>
    <t xml:space="preserve">Kalník DN50 na prívodnom potrubí DN125 v šachte HV2-Š22 - Navarovacia “T“ odbočka, hl.DN125 – odb.DN50 (vyrobiť pri montáži) </t>
  </si>
  <si>
    <t>1224749365</t>
  </si>
  <si>
    <t>284</t>
  </si>
  <si>
    <t>B18.3</t>
  </si>
  <si>
    <t xml:space="preserve">Kalník DN50 na prívodnom potrubí DN125 v šachte HV2-Š22 - Navarovacia “T“ odbočka, hl.DN50 – odb.DN40 (vyrobiť pri montáži)  </t>
  </si>
  <si>
    <t>1393135486</t>
  </si>
  <si>
    <t>285</t>
  </si>
  <si>
    <t>B18.4</t>
  </si>
  <si>
    <t xml:space="preserve">Kalník DN50 na prívodnom potrubí DN125 v šachte HV2-Š22 - Príruba privarovacia s krkom DN50, PN40, STN 13 1233  </t>
  </si>
  <si>
    <t>800116009</t>
  </si>
  <si>
    <t>286</t>
  </si>
  <si>
    <t>B18.5</t>
  </si>
  <si>
    <t xml:space="preserve">Kalník DN50 na prívodnom potrubí DN125 v šachte HV2-Š22 - Príruba privarovacia s krkom DN40, PN40, STN 13 1233 </t>
  </si>
  <si>
    <t>-1514369854</t>
  </si>
  <si>
    <t>287</t>
  </si>
  <si>
    <t>B18.6</t>
  </si>
  <si>
    <t>Kalník DN50 na prívodnom potrubí DN125 v šachte HV2-Š22 - Zaslepovacia príruba DN50, PN40, STN 13 1327</t>
  </si>
  <si>
    <t>-316040727</t>
  </si>
  <si>
    <t>288</t>
  </si>
  <si>
    <t>B18.7</t>
  </si>
  <si>
    <t>Kalník DN50 na prívodnom potrubí DN125 v šachte HV2-Š22 - Prírubový spoj DN50, PN40</t>
  </si>
  <si>
    <t>1870910520</t>
  </si>
  <si>
    <t>289</t>
  </si>
  <si>
    <t>B18.8</t>
  </si>
  <si>
    <t>Kalník DN50 na prívodnom potrubí DN125 v šachte HV2-Š22 - Prírubový spoj DN40, PN40</t>
  </si>
  <si>
    <t>24729166</t>
  </si>
  <si>
    <t>290</t>
  </si>
  <si>
    <t>B18.9</t>
  </si>
  <si>
    <t>Kalník DN50 na prívodnom potrubí DN125 v šachte HV2-Š22 - Uzatvárací ventil DN40, PN25, prírubový, mat. Oceľ</t>
  </si>
  <si>
    <t>893184715</t>
  </si>
  <si>
    <t>291</t>
  </si>
  <si>
    <t>B18.10</t>
  </si>
  <si>
    <t>Kalník DN50 na prívodnom potrubí DN125 v šachte HV2-Š22 - Rúrkový oblúk, DN40 , R=1,5xDN, uhol 90°, podľa STN 13 2200</t>
  </si>
  <si>
    <t>274314489</t>
  </si>
  <si>
    <t>292</t>
  </si>
  <si>
    <t>B18.11</t>
  </si>
  <si>
    <t xml:space="preserve">Kalník DN50 na vratnom potrubí DN125 v šachte HV2-Š22 - Rúra ø60,3x2,9 – L=~580, STN 42 5715, mat. STN 11 353.1 </t>
  </si>
  <si>
    <t>29525649</t>
  </si>
  <si>
    <t>293</t>
  </si>
  <si>
    <t>B18.12</t>
  </si>
  <si>
    <t xml:space="preserve">Kalník DN50 na vratnom potrubí DN125 v šachte HV2-Š22 - Rúra ø48,3x2,6 – L=~210, STN 42 5715, mat. STN 11 353.1 </t>
  </si>
  <si>
    <t>850259866</t>
  </si>
  <si>
    <t>294</t>
  </si>
  <si>
    <t>B18.13</t>
  </si>
  <si>
    <t xml:space="preserve">Kalník DN50 na vratnom potrubí DN125 v šachte HV2-Š22 - Navarovacia “T“ odbočka, hl.DN125 – odb.DN50 (vyrobiť pri montáži) </t>
  </si>
  <si>
    <t>904716207</t>
  </si>
  <si>
    <t>295</t>
  </si>
  <si>
    <t>B18.14</t>
  </si>
  <si>
    <t xml:space="preserve">Kalník DN50 na vratnom potrubí DN125 v šachte HV2-Š22 - Navarovacia “T“ odbočka, hl.DN50 – odb.DN40 (vyrobiť pri montáži) </t>
  </si>
  <si>
    <t>-175463430</t>
  </si>
  <si>
    <t>296</t>
  </si>
  <si>
    <t>B18.15</t>
  </si>
  <si>
    <t>Kalník DN50 na vratnom potrubí DN125 v šachte HV2-Š22 - Príruba privarovacia s krkom DN50, PN40, STN 13 1233</t>
  </si>
  <si>
    <t>233025585</t>
  </si>
  <si>
    <t>297</t>
  </si>
  <si>
    <t>B18.16</t>
  </si>
  <si>
    <t>Kalník DN50 na vratnom potrubí DN125 v šachte HV2-Š22 - Príruba privarovacia s krkom DN40, PN40, STN 13 1233</t>
  </si>
  <si>
    <t>-843039149</t>
  </si>
  <si>
    <t>298</t>
  </si>
  <si>
    <t>B18.17</t>
  </si>
  <si>
    <t>Kalník DN50 na vratnom potrubí DN125 v šachte HV2-Š22 - Zaslepovacia príruba DN50, PN40, STN 13 1327</t>
  </si>
  <si>
    <t>-1572415040</t>
  </si>
  <si>
    <t>299</t>
  </si>
  <si>
    <t>B18.18</t>
  </si>
  <si>
    <t>Kalník DN50 na vratnom potrubí DN125 v šachte HV2-Š22 - Prírubový spoj DN50, PN40</t>
  </si>
  <si>
    <t>-1538103112</t>
  </si>
  <si>
    <t>300</t>
  </si>
  <si>
    <t>B18.19</t>
  </si>
  <si>
    <t>Kalník DN50 na vratnom potrubí DN125 v šachte HV2-Š22 - Prírubový spoj DN40, PN40</t>
  </si>
  <si>
    <t>416545272</t>
  </si>
  <si>
    <t>301</t>
  </si>
  <si>
    <t>B18.20</t>
  </si>
  <si>
    <t>Kalník DN50 na vratnom potrubí DN125 v šachte HV2-Š22 - Uzatvárací ventil DN40, PN25, prírubový, mat. Oceľ</t>
  </si>
  <si>
    <t>-116233558</t>
  </si>
  <si>
    <t>302</t>
  </si>
  <si>
    <t>B19</t>
  </si>
  <si>
    <t>Odvzdušnenie potrubí v krytoch armatúr VKA1 a VKA2 - Uzatvárací ventil DN40, PN25, prírubový, mat. Oceľ</t>
  </si>
  <si>
    <t>-1421276428</t>
  </si>
  <si>
    <t>303</t>
  </si>
  <si>
    <t>B19.1</t>
  </si>
  <si>
    <t>Odvzdušnenie potrubí v krytoch armatúr VKA1 a VKA2 - Príruba privarovacia s krkom DN40, PN40, STN 13 1233</t>
  </si>
  <si>
    <t>2009695386</t>
  </si>
  <si>
    <t>304</t>
  </si>
  <si>
    <t>B19.2</t>
  </si>
  <si>
    <t>Odvzdušnenie potrubí v krytoch armatúr VKA1 a VKA2 - Prírubový spoj DN40, PN40</t>
  </si>
  <si>
    <t>1234392226</t>
  </si>
  <si>
    <t>305</t>
  </si>
  <si>
    <t>B19.3</t>
  </si>
  <si>
    <t xml:space="preserve">Odvzdušnenie potrubí v krytoch armatúr VKA1 a VKA2 - Rúra ø48,3x2,6, STN 42 5715, mat. STN 11 353.1 </t>
  </si>
  <si>
    <t>-1563424162</t>
  </si>
  <si>
    <t>306</t>
  </si>
  <si>
    <t>B20</t>
  </si>
  <si>
    <t>Odvzdušňovacie a vypúšťacie armatúry inštalované v MKA-O6 - Guľový kohút DN20, PN25, prírubový, mat. Oceľ</t>
  </si>
  <si>
    <t>-1095910002</t>
  </si>
  <si>
    <t>307</t>
  </si>
  <si>
    <t>B20.1</t>
  </si>
  <si>
    <t>Odvzdušňovacie a vypúšťacie armatúry inštalované v MKA-O6 - Uzatvárací ventil DN20, PN25, prírubový, mat. Oceľ</t>
  </si>
  <si>
    <t>-1622148087</t>
  </si>
  <si>
    <t>308</t>
  </si>
  <si>
    <t>B20.2</t>
  </si>
  <si>
    <t>Odvzdušňovacie a vypúšťacie armatúry inštalované v MKA-O6 - Príruba privarovacia s krkom DN20, PN40, STN 13 1233</t>
  </si>
  <si>
    <t>1911144947</t>
  </si>
  <si>
    <t>309</t>
  </si>
  <si>
    <t>B20.3</t>
  </si>
  <si>
    <t>Odvzdušňovacie a vypúšťacie armatúry inštalované v MKA-O6 - Prírubový spoj DN20, PN40</t>
  </si>
  <si>
    <t>-1416868136</t>
  </si>
  <si>
    <t>310</t>
  </si>
  <si>
    <t>B20.4</t>
  </si>
  <si>
    <t xml:space="preserve">Odvzdušňovacie a vypúšťacie armatúry inštalované v MKA-O6 - Rúra ø26,9x2,3, STN 42 5715, mat. STN 11 353.1 </t>
  </si>
  <si>
    <t>-1951759394</t>
  </si>
  <si>
    <t>311</t>
  </si>
  <si>
    <t>B20.5</t>
  </si>
  <si>
    <t>Odvzdušňovacie a vypúšťacie armatúry inštalované v MKA-O6 - Tvarovka “T“, hl. DN20 – odb. DN20, podľa STN 13 2200</t>
  </si>
  <si>
    <t>1729365304</t>
  </si>
  <si>
    <t>312</t>
  </si>
  <si>
    <t>B20.6</t>
  </si>
  <si>
    <t>Odvzdušňovacie a vypúšťacie armatúry inštalované v MKA-O6 - Rúrový oblúk DN20, uhol 90º , R=1,5xDN, podľa STN 13 2200</t>
  </si>
  <si>
    <t>-1141441004</t>
  </si>
  <si>
    <t>313</t>
  </si>
  <si>
    <t>B21</t>
  </si>
  <si>
    <t>Odvzdušnenie potrubia + prepoj – (O2 v HV2-Š22) - Uzatvárací ventil DN20, PN25, prírubový, mat. Oceľ</t>
  </si>
  <si>
    <t>-1348892275</t>
  </si>
  <si>
    <t>314</t>
  </si>
  <si>
    <t>B21.1</t>
  </si>
  <si>
    <t>Odvzdušnenie potrubia + prepoj – (O2 v HV2-Š22) - Príruba privarovacia s krkom DN20, PN40, STN 13 1233</t>
  </si>
  <si>
    <t>-1216020525</t>
  </si>
  <si>
    <t>315</t>
  </si>
  <si>
    <t>B21.2</t>
  </si>
  <si>
    <t>Odvzdušnenie potrubia + prepoj – (O2 v HV2-Š22) - Prírubový spoj DN20, PN40</t>
  </si>
  <si>
    <t>-587445127</t>
  </si>
  <si>
    <t>316</t>
  </si>
  <si>
    <t>B21.3</t>
  </si>
  <si>
    <t xml:space="preserve">Odvzdušnenie potrubia + prepoj – (O2 v HV2-Š22) - Rúra ø26,9x2,3, STN 42 5715, mat. STN 11 353.1 </t>
  </si>
  <si>
    <t>1881595711</t>
  </si>
  <si>
    <t>317</t>
  </si>
  <si>
    <t>B21.4</t>
  </si>
  <si>
    <t xml:space="preserve">Odvzdušnenie potrubia + prepoj – (O2 v HV2-Š22) - Tvarovka “T“,  hl. DN125 – odb. DN20, podľa STN 13 2200  </t>
  </si>
  <si>
    <t>-359756506</t>
  </si>
  <si>
    <t>318</t>
  </si>
  <si>
    <t>B21.5</t>
  </si>
  <si>
    <t xml:space="preserve">Odvzdušnenie potrubia + prepoj – (O2 v HV2-Š22) - Tvarovka “T“,  hl. DN20 – odb. DN20, podľa STN 13 2200  </t>
  </si>
  <si>
    <t>-932965240</t>
  </si>
  <si>
    <t>319</t>
  </si>
  <si>
    <t>B21.6</t>
  </si>
  <si>
    <t xml:space="preserve">Odvzdušnenie potrubia + prepoj – (O2 v HV2-Š22) - Rúrový oblúk DN20, uhol 90º , R=1,5xDN, podľa STN 13 2200  </t>
  </si>
  <si>
    <t>-1367074516</t>
  </si>
  <si>
    <t>320</t>
  </si>
  <si>
    <t>B22</t>
  </si>
  <si>
    <t>Odvzdušnenie potrubia + prepoj – (O7 v HV2-Š16, O3 v HV2-Š20) - Uzatvárací ventil DN40, PN25, prírubový, mat. Oceľ</t>
  </si>
  <si>
    <t>-570009100</t>
  </si>
  <si>
    <t>321</t>
  </si>
  <si>
    <t>B22.1</t>
  </si>
  <si>
    <t>Odvzdušnenie potrubia + prepoj – (O7 v HV2-Š16, O3 v HV2-Š20) - Príruba privarovacia s krkom DN40, PN40, STN 13 1233</t>
  </si>
  <si>
    <t>585826804</t>
  </si>
  <si>
    <t>322</t>
  </si>
  <si>
    <t>B22.2</t>
  </si>
  <si>
    <t>Odvzdušnenie potrubia + prepoj – (O7 v HV2-Š16, O3 v HV2-Š20) - Prírubový spoj DN40, PN40</t>
  </si>
  <si>
    <t>-562934574</t>
  </si>
  <si>
    <t>323</t>
  </si>
  <si>
    <t>B22.3</t>
  </si>
  <si>
    <t xml:space="preserve">Odvzdušnenie potrubia + prepoj – (O7 v HV2-Š16, O3 v HV2-Š20) - Rúra ø48,3x2,6, STN 42 5715, mat. STN 11 353.1 </t>
  </si>
  <si>
    <t>-886624630</t>
  </si>
  <si>
    <t>324</t>
  </si>
  <si>
    <t>B22.4</t>
  </si>
  <si>
    <t>Odvzdušnenie potrubia + prepoj – (O7 v HV2-Š16, O3 v HV2-Š20) - Tvarovka “T“,  hl. DN125 – odb. DN40, podľa STN 13 2200</t>
  </si>
  <si>
    <t>-1340778389</t>
  </si>
  <si>
    <t>325</t>
  </si>
  <si>
    <t>B22.5</t>
  </si>
  <si>
    <t xml:space="preserve">Odvzdušnenie potrubia + prepoj – (O7 v HV2-Š16, O3 v HV2-Š20) - Tvarovka “T“,  hl. DN40 – odb. DN40, podľa STN 13 2200  </t>
  </si>
  <si>
    <t>691045096</t>
  </si>
  <si>
    <t>326</t>
  </si>
  <si>
    <t>B22.6</t>
  </si>
  <si>
    <t xml:space="preserve">Odvzdušnenie potrubia + prepoj – (O7 v HV2-Š16, O3 v HV2-Š20) - Rúrový oblúk DN40, uhol 90º , R=1,5xDN, podľa STN 13 2200  </t>
  </si>
  <si>
    <t>-1850548207</t>
  </si>
  <si>
    <t>327</t>
  </si>
  <si>
    <t>B23</t>
  </si>
  <si>
    <t>Odvzdušnenie potrubia + prepoj – (O5 v HV2-Š18, O8 a O9 v HV2-Š15) - Uzatvárací ventil DN40, PN25, prírubový, mat. Oceľ</t>
  </si>
  <si>
    <t>-950245916</t>
  </si>
  <si>
    <t>328</t>
  </si>
  <si>
    <t>B23.1</t>
  </si>
  <si>
    <t>Odvzdušnenie potrubia + prepoj – (O5 v HV2-Š18, O8 a O9 v HV2-Š15) - Príruba privarovacia s krkom DN40, PN40, STN 13 1233</t>
  </si>
  <si>
    <t>88916625</t>
  </si>
  <si>
    <t>329</t>
  </si>
  <si>
    <t>B23.2</t>
  </si>
  <si>
    <t>Odvzdušnenie potrubia + prepoj – (O5 v HV2-Š18, O8 a O9 v HV2-Š15) - Prírubový spoj DN40, PN40</t>
  </si>
  <si>
    <t>-1164665838</t>
  </si>
  <si>
    <t>330</t>
  </si>
  <si>
    <t>B23.3</t>
  </si>
  <si>
    <t xml:space="preserve">Odvzdušnenie potrubia + prepoj – (O5 v HV2-Š18, O8 a O9 v HV2-Š15) - Rúra ø48,3x2,6, STN 42 5715, mat. STN 11 353.1 </t>
  </si>
  <si>
    <t>503902476</t>
  </si>
  <si>
    <t>331</t>
  </si>
  <si>
    <t>B23.4</t>
  </si>
  <si>
    <t xml:space="preserve">Odvzdušnenie potrubia + prepoj – (O5 v HV2-Š18, O8 a O9 v HV2-Š15) - Tvarovka “T“,  hl. DN100 – odb. DN40, podľa STN 13 2200  </t>
  </si>
  <si>
    <t>-1308358207</t>
  </si>
  <si>
    <t>332</t>
  </si>
  <si>
    <t>B23.5</t>
  </si>
  <si>
    <t xml:space="preserve">Odvzdušnenie potrubia + prepoj – (O5 v HV2-Š18, O8 a O9 v HV2-Š15) - Tvarovka “T“,  hl. DN40 – odb. DN40, podľa STN 13 2200   </t>
  </si>
  <si>
    <t>-1531444393</t>
  </si>
  <si>
    <t>333</t>
  </si>
  <si>
    <t>B23.6</t>
  </si>
  <si>
    <t xml:space="preserve">Odvzdušnenie potrubia + prepoj – (O5 v HV2-Š18, O8 a O9 v HV2-Š15) - Rúrový oblúk DN40, uhol 90º , R=1,5xDN, podľa STN 13 2200   </t>
  </si>
  <si>
    <t>-143418261</t>
  </si>
  <si>
    <t>334</t>
  </si>
  <si>
    <t>B24</t>
  </si>
  <si>
    <t>Nábehové odvzdušnenie potrubia + prepoj – (HV2-Š46, HV2-Š20, HV2-Š18, HV2-Š16) - Uzatvárací ventil DN40, PN25, prírubový, mat. Oceľ</t>
  </si>
  <si>
    <t>1495675229</t>
  </si>
  <si>
    <t>335</t>
  </si>
  <si>
    <t>B24.1</t>
  </si>
  <si>
    <t>Nábehové odvzdušnenie potrubia + prepoj – (HV2-Š46, HV2-Š20, HV2-Š18, HV2-Š16) - Príruba privarovacia s krkom DN40, PN40, STN 13 1233</t>
  </si>
  <si>
    <t>2083867153</t>
  </si>
  <si>
    <t>336</t>
  </si>
  <si>
    <t>B24.2</t>
  </si>
  <si>
    <t>Nábehové odvzdušnenie potrubia + prepoj – (HV2-Š46, HV2-Š20, HV2-Š18, HV2-Š16) - Prírubový spoj DN40, PN40</t>
  </si>
  <si>
    <t>1937420145</t>
  </si>
  <si>
    <t>337</t>
  </si>
  <si>
    <t>B24.3</t>
  </si>
  <si>
    <t xml:space="preserve">Nábehové odvzdušnenie potrubia + prepoj – (HV2-Š46, HV2-Š20, HV2-Š18, HV2-Š16) - Rúra ø48,3x2,6, STN 42 5715, mat. STN 11 353.1 </t>
  </si>
  <si>
    <t>-1141927991</t>
  </si>
  <si>
    <t>338</t>
  </si>
  <si>
    <t>B24.4</t>
  </si>
  <si>
    <t xml:space="preserve">Nábehové odvzdušnenie potrubia + prepoj – (HV2-Š46, HV2-Š20, HV2-Š18, HV2-Š16) - Tvarovka “T“,  hl. DN40 – odb. DN40, podľa STN 13 2200  </t>
  </si>
  <si>
    <t>-1015679471</t>
  </si>
  <si>
    <t>339</t>
  </si>
  <si>
    <t>B24.5</t>
  </si>
  <si>
    <t xml:space="preserve">Nábehové odvzdušnenie potrubia + prepoj – (HV2-Š46, HV2-Š20, HV2-Š18, HV2-Š16) - Rúrový oblúk DN40, uhol 90º , R=1,5xDN, podľa STN 13 2200  </t>
  </si>
  <si>
    <t>1741065317</t>
  </si>
  <si>
    <t>340</t>
  </si>
  <si>
    <t>B25</t>
  </si>
  <si>
    <t>Odvzdušnenie potrubia + prepoj – (HV2-Š20.1) - Uzatvárací ventil DN25, PN25, prírubový, mat. Oceľ</t>
  </si>
  <si>
    <t>415014485</t>
  </si>
  <si>
    <t>341</t>
  </si>
  <si>
    <t>B25.1</t>
  </si>
  <si>
    <t>Odvzdušnenie potrubia + prepoj – (HV2-Š20.1) - Príruba privarovacia s krkom DN25, PN40, STN 13 1233</t>
  </si>
  <si>
    <t>1858857827</t>
  </si>
  <si>
    <t>342</t>
  </si>
  <si>
    <t>B25.2</t>
  </si>
  <si>
    <t>Odvzdušnenie potrubia + prepoj – (HV2-Š20.1) - Prírubový spoj DN25, PN40</t>
  </si>
  <si>
    <t>635156673</t>
  </si>
  <si>
    <t>343</t>
  </si>
  <si>
    <t>B25.3</t>
  </si>
  <si>
    <t xml:space="preserve">Odvzdušnenie potrubia + prepoj – (HV2-Š20.1) - Rúra ø33,7x2,6, STN 42 5715, mat. STN 11 353.1 </t>
  </si>
  <si>
    <t>-615854240</t>
  </si>
  <si>
    <t>344</t>
  </si>
  <si>
    <t>B25.4</t>
  </si>
  <si>
    <t xml:space="preserve">Odvzdušnenie potrubia + prepoj – (HV2-Š20.1) - Rúrový oblúk DN25, uhol 90º , R=1,5xDN, podľa STN 13 2200  </t>
  </si>
  <si>
    <t>-2088139499</t>
  </si>
  <si>
    <t>345</t>
  </si>
  <si>
    <t>B26</t>
  </si>
  <si>
    <t>Vypúšťanie potrubia – (HV2-Š20.1) - Uzatvárací ventil DN65, PN25, prírubový, mat. Oceľ</t>
  </si>
  <si>
    <t>1100504283</t>
  </si>
  <si>
    <t>346</t>
  </si>
  <si>
    <t>B26.1</t>
  </si>
  <si>
    <t>Vypúšťanie potrubia – (HV2-Š20.1) - Príruba privarovacia s krkom DN65, PN40, STN 13 1233</t>
  </si>
  <si>
    <t>-1905256853</t>
  </si>
  <si>
    <t>347</t>
  </si>
  <si>
    <t>B26.2</t>
  </si>
  <si>
    <t>Vypúšťanie potrubia – (HV2-Š20.1) - Prírubový spoj DN65, PN40</t>
  </si>
  <si>
    <t>1908521706</t>
  </si>
  <si>
    <t>348</t>
  </si>
  <si>
    <t>B26.3</t>
  </si>
  <si>
    <t xml:space="preserve">Vypúšťanie potrubia – (HV2-Š20.1) - Rúra ø76,1x2,9, STN 42 5715, mat. STN 11 353.1 </t>
  </si>
  <si>
    <t>-483322894</t>
  </si>
  <si>
    <t>349</t>
  </si>
  <si>
    <t>B26.4</t>
  </si>
  <si>
    <t xml:space="preserve">Vypúšťanie potrubia – (HV2-Š20.1) - Rúrový oblúk DN65, uhol 90º , R=1,5xDN, podľa STN 13 2200  </t>
  </si>
  <si>
    <t>500699104</t>
  </si>
  <si>
    <t>350</t>
  </si>
  <si>
    <t>B27</t>
  </si>
  <si>
    <t>Vypúšťanie potrubia – (HV2-Š20) - Uzatvárací ventil DN65, PN25, prírubový, mat. Oceľ</t>
  </si>
  <si>
    <t>-100735761</t>
  </si>
  <si>
    <t>351</t>
  </si>
  <si>
    <t>B27.1</t>
  </si>
  <si>
    <t>Vypúšťanie potrubia – (HV2-Š20) - Príruba privarovacia s krkom DN65, PN40, STN 13 1233</t>
  </si>
  <si>
    <t>-1870466521</t>
  </si>
  <si>
    <t>352</t>
  </si>
  <si>
    <t>B27.2</t>
  </si>
  <si>
    <t>Vypúšťanie potrubia – (HV2-Š20) - Prírubový spoj DN65, PN40</t>
  </si>
  <si>
    <t>892419427</t>
  </si>
  <si>
    <t>353</t>
  </si>
  <si>
    <t>B27.3</t>
  </si>
  <si>
    <t xml:space="preserve">Vypúšťanie potrubia – (HV2-Š20) - Rúra ø76,1x2,9, STN 42 5715, mat. STN 11 353.1 </t>
  </si>
  <si>
    <t>-788283866</t>
  </si>
  <si>
    <t>354</t>
  </si>
  <si>
    <t>B27.4</t>
  </si>
  <si>
    <t>Vypúšťanie potrubia – (HV2-Š20) - Rúrový oblúk DN65, uhol 90º , R=1,5xDN, podľa STN 13 2200</t>
  </si>
  <si>
    <t>251564819</t>
  </si>
  <si>
    <t>355</t>
  </si>
  <si>
    <t>B27.5</t>
  </si>
  <si>
    <t xml:space="preserve">Vypúšťanie potrubia – (HV2-Š20) - Tvarovka “T“,  hl. DN100 – odb. DN65, podľa STN 13 2200  </t>
  </si>
  <si>
    <t>-1776312908</t>
  </si>
  <si>
    <t>356</t>
  </si>
  <si>
    <t>B28</t>
  </si>
  <si>
    <t>Vypúšťanie potrubia + prepoj – (HV2-Š20) - Uzatvárací ventil DN15, PN25, prírubový, mat. Oceľ</t>
  </si>
  <si>
    <t>-1981228398</t>
  </si>
  <si>
    <t>357</t>
  </si>
  <si>
    <t>B28.1</t>
  </si>
  <si>
    <t>Vypúšťanie potrubia + prepoj – (HV2-Š20) - Príruba privarovacia s krkom DN15, PN40, STN 13 1233</t>
  </si>
  <si>
    <t>1938476963</t>
  </si>
  <si>
    <t>358</t>
  </si>
  <si>
    <t>B28.2</t>
  </si>
  <si>
    <t>Vypúšťanie potrubia + prepoj – (HV2-Š20) - Prírubový spoj DN15, PN40</t>
  </si>
  <si>
    <t>1041905341</t>
  </si>
  <si>
    <t>359</t>
  </si>
  <si>
    <t>B28.3</t>
  </si>
  <si>
    <t xml:space="preserve">Vypúšťanie potrubia + prepoj – (HV2-Š20) - Rúra ø21,3x2,3, STN 42 5715, mat. STN 11 353.1 </t>
  </si>
  <si>
    <t>534506179</t>
  </si>
  <si>
    <t>360</t>
  </si>
  <si>
    <t>B28.4</t>
  </si>
  <si>
    <t xml:space="preserve">Vypúšťanie potrubia + prepoj – (HV2-Š20) - Rúrový oblúk DN15, uhol 90º , R=1,5xDN, podľa STN 13 2200  </t>
  </si>
  <si>
    <t>-1875198443</t>
  </si>
  <si>
    <t>361</t>
  </si>
  <si>
    <t>B29</t>
  </si>
  <si>
    <t>Vypúšťanie potrubia – (odb. AKIN v HV2-Š19.1) - Uzatvárací ventil DN20, PN25, prírubový, mat. Oceľ</t>
  </si>
  <si>
    <t>-940797787</t>
  </si>
  <si>
    <t>362</t>
  </si>
  <si>
    <t>B29.1</t>
  </si>
  <si>
    <t>Vypúšťanie potrubia – (odb. AKIN v HV2-Š19.1) - Príruba privarovacia s krkom DN20, PN40, STN 13 1233</t>
  </si>
  <si>
    <t>-827338703</t>
  </si>
  <si>
    <t>363</t>
  </si>
  <si>
    <t>B29.2</t>
  </si>
  <si>
    <t>Vypúšťanie potrubia – (odb. AKIN v HV2-Š19.1) - Prírubový spoj DN20, PN40</t>
  </si>
  <si>
    <t>266749208</t>
  </si>
  <si>
    <t>364</t>
  </si>
  <si>
    <t>B29.3</t>
  </si>
  <si>
    <t xml:space="preserve">Vypúšťanie potrubia – (odb. AKIN v HV2-Š19.1) - Rúra ø26,9x2,3, STN 42 5715, mat. STN 11 353.1 </t>
  </si>
  <si>
    <t>-172231056</t>
  </si>
  <si>
    <t>365</t>
  </si>
  <si>
    <t>B29.4</t>
  </si>
  <si>
    <t xml:space="preserve">Vypúšťanie potrubia – (odb. AKIN v HV2-Š19.1) - Tvarovka “T“,  hl. DN40 – odb. DN20, podľa STN 13 2200  </t>
  </si>
  <si>
    <t>-1622432696</t>
  </si>
  <si>
    <t>366</t>
  </si>
  <si>
    <t>B30</t>
  </si>
  <si>
    <t>Vypúšťanie potrubia – (HV2-Š16) - Uzatvárací ventil DN65, PN25, prírubový, mat. Oceľ</t>
  </si>
  <si>
    <t>1588292437</t>
  </si>
  <si>
    <t>367</t>
  </si>
  <si>
    <t>B30.1</t>
  </si>
  <si>
    <t>Vypúšťanie potrubia – (HV2-Š16) - Príruba privarovacia s krkom DN65, PN40, STN 13 1233</t>
  </si>
  <si>
    <t>1388493210</t>
  </si>
  <si>
    <t>368</t>
  </si>
  <si>
    <t>B30.2</t>
  </si>
  <si>
    <t>Vypúšťanie potrubia – (HV2-Š16) - Prírubový spoj DN65, PN40</t>
  </si>
  <si>
    <t>1962495613</t>
  </si>
  <si>
    <t>369</t>
  </si>
  <si>
    <t>B30.3</t>
  </si>
  <si>
    <t xml:space="preserve">Vypúšťanie potrubia – (HV2-Š16) - Rúra ø76,1x2,9, STN 42 5715, mat. STN 11 353.1 </t>
  </si>
  <si>
    <t>-1997858022</t>
  </si>
  <si>
    <t>370</t>
  </si>
  <si>
    <t>B30.4</t>
  </si>
  <si>
    <t xml:space="preserve">Vypúšťanie potrubia – (HV2-Š16) - Rúrový oblúk DN65, uhol 90º , R=1,5xDN, podľa STN 13 2200  </t>
  </si>
  <si>
    <t>1011497368</t>
  </si>
  <si>
    <t>371</t>
  </si>
  <si>
    <t>B30.5</t>
  </si>
  <si>
    <t xml:space="preserve">Vypúšťanie potrubia – (HV2-Š16) - Tvarovka “T“,  hl. DN100 – odb. DN65, podľa STN 13 2200  </t>
  </si>
  <si>
    <t>1489519935</t>
  </si>
  <si>
    <t>372</t>
  </si>
  <si>
    <t>B30.6</t>
  </si>
  <si>
    <t xml:space="preserve">Vypúšťanie potrubia – (HV2-Š16) - Tvarovka “T“,  hl. DN65 – odb. DN65, podľa STN 13 2200  </t>
  </si>
  <si>
    <t>-1629815244</t>
  </si>
  <si>
    <t>373</t>
  </si>
  <si>
    <t>B31</t>
  </si>
  <si>
    <t>Obtok trojexcentrických uzatváracích klapiek - Uzatvárací ventil DN25, PN25, prírubový, mat. Oceľ</t>
  </si>
  <si>
    <t>-594156337</t>
  </si>
  <si>
    <t>374</t>
  </si>
  <si>
    <t>B31.1</t>
  </si>
  <si>
    <t>Obtok trojexcentrických uzatváracích klapiek - Príruba privarovacia s krkom DN25, PN40, STN 13 1233</t>
  </si>
  <si>
    <t>775039048</t>
  </si>
  <si>
    <t>375</t>
  </si>
  <si>
    <t>B31.2</t>
  </si>
  <si>
    <t>Obtok trojexcentrických uzatváracích klapiek - Prírubový spoj DN25, PN40</t>
  </si>
  <si>
    <t>-1138778102</t>
  </si>
  <si>
    <t>376</t>
  </si>
  <si>
    <t>B31.3</t>
  </si>
  <si>
    <t xml:space="preserve">Obtok trojexcentrických uzatváracích klapiek - Rúra ø33,7x2,6, STN 42 5715, mat. STN 11 353.1 </t>
  </si>
  <si>
    <t>306023827</t>
  </si>
  <si>
    <t>377</t>
  </si>
  <si>
    <t>B31.4</t>
  </si>
  <si>
    <t xml:space="preserve">Obtok trojexcentrických uzatváracích klapiek - Rúrový oblúk DN25, uhol 90º, R=1,5xDN, podľa STN 13 2200  </t>
  </si>
  <si>
    <t>-1461396672</t>
  </si>
  <si>
    <t>378</t>
  </si>
  <si>
    <t>B32</t>
  </si>
  <si>
    <t>Vypúšťanie potrubia + prepoj v napájanom objekte: OST BY Hliny 1,2,3 - Uzatvárací ventil DN40, PN25, prírubový, mat. Oceľ</t>
  </si>
  <si>
    <t>1607707006</t>
  </si>
  <si>
    <t>379</t>
  </si>
  <si>
    <t>B32.1</t>
  </si>
  <si>
    <t>Vypúšťanie potrubia + prepoj v napájanom objekte: OST BY Hliny 1,2,3 - Príruba privarovacia s krkom DN40, PN40, STN 13 1233</t>
  </si>
  <si>
    <t>-1805987615</t>
  </si>
  <si>
    <t>380</t>
  </si>
  <si>
    <t>B32.2</t>
  </si>
  <si>
    <t>Vypúšťanie potrubia + prepoj v napájanom objekte: OST BY Hliny 1,2,3 - Prírubový spoj DN40, PN40</t>
  </si>
  <si>
    <t>-213469318</t>
  </si>
  <si>
    <t>381</t>
  </si>
  <si>
    <t>B32.3</t>
  </si>
  <si>
    <t xml:space="preserve">Vypúšťanie potrubia + prepoj v napájanom objekte: OST BY Hliny 1,2,3 - Rúra ø48,3x2,6, STN 42 5715, mat. STN 11 353.1 </t>
  </si>
  <si>
    <t>-724498903</t>
  </si>
  <si>
    <t>382</t>
  </si>
  <si>
    <t>B32.4</t>
  </si>
  <si>
    <t xml:space="preserve">Vypúšťanie potrubia + prepoj v napájanom objekte: OST BY Hliny 1,2,3 - Tvarovka “T“,  hl. DN100 – odb. DN40, podľa STN 13 2200  </t>
  </si>
  <si>
    <t>892813267</t>
  </si>
  <si>
    <t>383</t>
  </si>
  <si>
    <t>B32.5</t>
  </si>
  <si>
    <t xml:space="preserve">Vypúšťanie potrubia + prepoj v napájanom objekte: OST BY Hliny 1,2,3 - Tvarovka “T“,  hl. DN40 – odb. DN40, podľa STN 13 2200 </t>
  </si>
  <si>
    <t>1970919330</t>
  </si>
  <si>
    <t>384</t>
  </si>
  <si>
    <t>B32.6</t>
  </si>
  <si>
    <t xml:space="preserve">Vypúšťanie potrubia + prepoj v napájanom objekte: OST BY Hliny 1,2,3 - Rúrový oblúk DN40, uhol 90º , R=1,5xDN, podľa STN 13 2200  </t>
  </si>
  <si>
    <t>-1214328036</t>
  </si>
  <si>
    <t>385</t>
  </si>
  <si>
    <t>B33</t>
  </si>
  <si>
    <t>Odvzdušnenie potrubia + prepoj v napájanom objekte: OST MPM Bernolákova - Uzatvárací ventil DN15, PN25, prírubový, mat. Oceľ</t>
  </si>
  <si>
    <t>-1689920493</t>
  </si>
  <si>
    <t>386</t>
  </si>
  <si>
    <t>B33.1</t>
  </si>
  <si>
    <t>Odvzdušnenie potrubia + prepoj v napájanom objekte: OST MPM Bernolákova - Príruba privarovacia s krkom DN15, PN40, STN 13 1233</t>
  </si>
  <si>
    <t>658665188</t>
  </si>
  <si>
    <t>387</t>
  </si>
  <si>
    <t>B33.2</t>
  </si>
  <si>
    <t>Odvzdušnenie potrubia + prepoj v napájanom objekte: OST MPM Bernolákova - Prírubový spoj DN15, PN40</t>
  </si>
  <si>
    <t>1078337028</t>
  </si>
  <si>
    <t>388</t>
  </si>
  <si>
    <t>B33.3</t>
  </si>
  <si>
    <t xml:space="preserve">Odvzdušnenie potrubia + prepoj v napájanom objekte: OST MPM Bernolákova - Rúra ø21,3x2,3, STN 42 5715, mat. STN 11 353.1 </t>
  </si>
  <si>
    <t>-1632416744</t>
  </si>
  <si>
    <t>389</t>
  </si>
  <si>
    <t>B33.4</t>
  </si>
  <si>
    <t xml:space="preserve">Odvzdušnenie potrubia + prepoj v napájanom objekte: OST MPM Bernolákova - Tvarovka “T“,  hl. DN50 – odb. DN15, podľa STN 13 2200 </t>
  </si>
  <si>
    <t>180649983</t>
  </si>
  <si>
    <t>390</t>
  </si>
  <si>
    <t>B33.5</t>
  </si>
  <si>
    <t xml:space="preserve">Odvzdušnenie potrubia + prepoj v napájanom objekte: OST MPM Bernolákova - Tvarovka “T“,  hl. DN15 – odb. DN15, podľa STN 13 2200  </t>
  </si>
  <si>
    <t>2052024158</t>
  </si>
  <si>
    <t>391</t>
  </si>
  <si>
    <t>B33.6</t>
  </si>
  <si>
    <t>Odvzdušnenie potrubia + prepoj v napájanom objekte: OST MPM Bernolákova - Rúrový oblúk DN15, uhol 90º , R=1,5xDN, podľa STN 13 2200</t>
  </si>
  <si>
    <t>1141122401</t>
  </si>
  <si>
    <t>C1</t>
  </si>
  <si>
    <t>C1./ ULOŽENIE PREDIZOL. POTRUBÍ V EXIST. KOLEKTOROCH</t>
  </si>
  <si>
    <t>392</t>
  </si>
  <si>
    <t>C01</t>
  </si>
  <si>
    <t>Valčekové uloženie pre ø 355,6 x 5,6 / 560    – (V.U.1)</t>
  </si>
  <si>
    <t>kg</t>
  </si>
  <si>
    <t>1052620566</t>
  </si>
  <si>
    <t>393</t>
  </si>
  <si>
    <t>C02</t>
  </si>
  <si>
    <t>Valčekové uloženie pre Ø 323,9 x 5,6 / 500   – (V.U.1)</t>
  </si>
  <si>
    <t>-665446873</t>
  </si>
  <si>
    <t>394</t>
  </si>
  <si>
    <t>C03</t>
  </si>
  <si>
    <t>Valčekové uloženie pre ø 355,6 x 5,6 / 500   – (V.U.2)</t>
  </si>
  <si>
    <t>2053218086</t>
  </si>
  <si>
    <t>395</t>
  </si>
  <si>
    <t>C04</t>
  </si>
  <si>
    <t>Valčekové uloženie pre Ø 323,9 x 5,6 / 450   – (V.U.2)</t>
  </si>
  <si>
    <t>1670918854</t>
  </si>
  <si>
    <t>396</t>
  </si>
  <si>
    <t>C05</t>
  </si>
  <si>
    <t>Valčekové uloženie s axiálnym vedením pre  ø 355,6 x 5,6 / 560   – (V.U.1 AX.V.)</t>
  </si>
  <si>
    <t>-870596220</t>
  </si>
  <si>
    <t>397</t>
  </si>
  <si>
    <t>C06</t>
  </si>
  <si>
    <t>Valčekové uloženie s axiálnym vedením pre Ø 323,9 x 5,6 / 500   – (V.U.1 AX.V.)</t>
  </si>
  <si>
    <t>-606804982</t>
  </si>
  <si>
    <t>398</t>
  </si>
  <si>
    <t>C07</t>
  </si>
  <si>
    <t>Valčekové uloženie s axiálnym vedením pre ø 355,6 x 5,6 / 500   – (V.U.2 AX.V.)</t>
  </si>
  <si>
    <t>-1198530166</t>
  </si>
  <si>
    <t>399</t>
  </si>
  <si>
    <t>C08</t>
  </si>
  <si>
    <t>Valčekové uloženie s axiálnym vedením pre Ø 323,9 x 5,6 / 450   – (V.U.2 AX.V.)</t>
  </si>
  <si>
    <t>1451638579</t>
  </si>
  <si>
    <t>400</t>
  </si>
  <si>
    <t>C09</t>
  </si>
  <si>
    <t>Guľové uloženie pre ø 355,6 x 5,6 / 560   – (G.U.1)</t>
  </si>
  <si>
    <t>166816354</t>
  </si>
  <si>
    <t>401</t>
  </si>
  <si>
    <t>C10</t>
  </si>
  <si>
    <t>Guľové uloženie pre Ø 323,9 x 5,6 / 500   – (G.U.1)</t>
  </si>
  <si>
    <t>1550545933</t>
  </si>
  <si>
    <t>402</t>
  </si>
  <si>
    <t>C11</t>
  </si>
  <si>
    <t>Guľové uloženie pre ø 355,6 x 5,6 / 500   – (G.U.2)</t>
  </si>
  <si>
    <t>1282197114</t>
  </si>
  <si>
    <t>403</t>
  </si>
  <si>
    <t>C12</t>
  </si>
  <si>
    <t>Guľové uloženie pre Ø 323,9 x 5,6 / 450   – (G.U.2)</t>
  </si>
  <si>
    <t>1519796903</t>
  </si>
  <si>
    <t>404</t>
  </si>
  <si>
    <t>C12.1</t>
  </si>
  <si>
    <t>Valčeková podpera podľa ON 13 0825 – (V.P.) - DN400</t>
  </si>
  <si>
    <t>2064312607</t>
  </si>
  <si>
    <t>405</t>
  </si>
  <si>
    <t>C13</t>
  </si>
  <si>
    <t>Klzná podpera podľa ON 13 0800 pre rúrku  ø 355,6 x 5,6   – (KU)</t>
  </si>
  <si>
    <t>-1978435270</t>
  </si>
  <si>
    <t>406</t>
  </si>
  <si>
    <t>C14</t>
  </si>
  <si>
    <t>Pružinový záves podľa ON 13 0790.22 + objímka podľa ON 13 0700.2  – (PZ) - DN150 (prívod) (F=2161N, vert.zdvih=4mm, horizont.zdvih=33,5mm, tuhosť 19,6N/mm)</t>
  </si>
  <si>
    <t>-960477128</t>
  </si>
  <si>
    <t>407</t>
  </si>
  <si>
    <t>C14.1</t>
  </si>
  <si>
    <t>Pružinový záves podľa ON 13 0790.22 + objímka podľa ON 13 0700.2  – (PZ) - DN150 (vrat) (F=2758N, vert.zdvih=6.2mm, horizont.zdvih=16,3mm, tuhosť 19,6N/mm)</t>
  </si>
  <si>
    <t>281581955</t>
  </si>
  <si>
    <t>408</t>
  </si>
  <si>
    <t>C15</t>
  </si>
  <si>
    <t>Pevný záves podľa ON 13 0790.02 + objímka podľa ON 13 0700.2  – (Z) - DN300 (F=20000 N)</t>
  </si>
  <si>
    <t>-1942368643</t>
  </si>
  <si>
    <t>409</t>
  </si>
  <si>
    <t>C16</t>
  </si>
  <si>
    <t xml:space="preserve">Strmeň z oceľ. tyčí kruhového prierezu podľa ON 13 0625  – (S) - DN100 </t>
  </si>
  <si>
    <t>1131437417</t>
  </si>
  <si>
    <t>410</t>
  </si>
  <si>
    <t>C16.1</t>
  </si>
  <si>
    <t>Strmeň z oceľ. tyčí kruhového prierezu podľa ON 13 0625  – (S) - DN65</t>
  </si>
  <si>
    <t>222025728</t>
  </si>
  <si>
    <t>411</t>
  </si>
  <si>
    <t>C16.2</t>
  </si>
  <si>
    <t>Strmeň z oceľ. tyčí kruhového prierezu podľa ON 13 0625  – (S) - DN40</t>
  </si>
  <si>
    <t>1656770193</t>
  </si>
  <si>
    <t>412</t>
  </si>
  <si>
    <t>C17</t>
  </si>
  <si>
    <t>Náter syntetický základný 1x</t>
  </si>
  <si>
    <t>474817027</t>
  </si>
  <si>
    <t>413</t>
  </si>
  <si>
    <t>C17.1</t>
  </si>
  <si>
    <t>Náter syntetický vonkajší 2x</t>
  </si>
  <si>
    <t>1713384967</t>
  </si>
  <si>
    <t>414</t>
  </si>
  <si>
    <t>C18</t>
  </si>
  <si>
    <t>Doplnkové oceľové konštrukcie z profilovej ocele a plechu (profily U, L, I, a pod.)</t>
  </si>
  <si>
    <t>-1139204881</t>
  </si>
  <si>
    <t>D,/ DEMONTÁŽE</t>
  </si>
  <si>
    <t>415</t>
  </si>
  <si>
    <t>230080451.1</t>
  </si>
  <si>
    <t>Demontáž existujúceho horúcovodného  potrubia + uloženia  a armatúr</t>
  </si>
  <si>
    <t>1740299410</t>
  </si>
  <si>
    <t>416</t>
  </si>
  <si>
    <t>713400841</t>
  </si>
  <si>
    <t xml:space="preserve">Odstránenie tepelnej izolácie potrubia </t>
  </si>
  <si>
    <t>-1915266627</t>
  </si>
  <si>
    <t>417</t>
  </si>
  <si>
    <t>767134801</t>
  </si>
  <si>
    <t>Demontáž oplechovania potrubia plechmi</t>
  </si>
  <si>
    <t>-234674704</t>
  </si>
  <si>
    <t>418</t>
  </si>
  <si>
    <t>979081112</t>
  </si>
  <si>
    <t>Odvoz sutiny a demont. materiálu na skládku do 10 km</t>
  </si>
  <si>
    <t>t</t>
  </si>
  <si>
    <t>-523970912</t>
  </si>
  <si>
    <t>419</t>
  </si>
  <si>
    <t>979089612</t>
  </si>
  <si>
    <t>Poplatok za skladovanie - iné odpady zo stavieb a demolácií (17 09), ostatné - tepelné izolácie potrubí</t>
  </si>
  <si>
    <t>1302645814</t>
  </si>
  <si>
    <t>713</t>
  </si>
  <si>
    <t>Izolácie tepelné</t>
  </si>
  <si>
    <t>420</t>
  </si>
  <si>
    <t>713411111</t>
  </si>
  <si>
    <t xml:space="preserve">Montáž izolácie tepelnej potrubia, rohož z minerálnej vlny Tmax=130 oC </t>
  </si>
  <si>
    <t>621420625</t>
  </si>
  <si>
    <t>421</t>
  </si>
  <si>
    <t>631450001301</t>
  </si>
  <si>
    <t>Rohož z minerálnej vlny  hr. 40 mm,  Tmax=130°C</t>
  </si>
  <si>
    <t>-1250812385</t>
  </si>
  <si>
    <t>422</t>
  </si>
  <si>
    <t>631450001501</t>
  </si>
  <si>
    <t>Rohož z minerálnej vlny  hr. 60 mm, Tmax=130°C</t>
  </si>
  <si>
    <t>-943114777</t>
  </si>
  <si>
    <t>423</t>
  </si>
  <si>
    <t>631450001601</t>
  </si>
  <si>
    <t>Rohož z minerálnej vlny  hr. 80 mm,Tmax=130°C</t>
  </si>
  <si>
    <t>-838189376</t>
  </si>
  <si>
    <t>424</t>
  </si>
  <si>
    <t>631450001701</t>
  </si>
  <si>
    <t>Rohož z minerálnej vlny hr. 100 mm, Tmax=130oC</t>
  </si>
  <si>
    <t>309117420</t>
  </si>
  <si>
    <t>425</t>
  </si>
  <si>
    <t>713491111</t>
  </si>
  <si>
    <t>Izolácia tepelná - montáž oplechovania pevného - potrubia</t>
  </si>
  <si>
    <t>-1784328657</t>
  </si>
  <si>
    <t>426</t>
  </si>
  <si>
    <t>138110005900</t>
  </si>
  <si>
    <t>Plech hladký pozinkovaný hr. 0,60 mm, min. 285 g/m2, ozn. 10 004.20, podľa EN S185</t>
  </si>
  <si>
    <t>-986062188</t>
  </si>
  <si>
    <t>427</t>
  </si>
  <si>
    <t>713530391</t>
  </si>
  <si>
    <t>Izolácia tepelná - Klapka DN400, PN25, prírubová - snímateľná+pozink. plech hr. 0,6 mm</t>
  </si>
  <si>
    <t>-1013878375</t>
  </si>
  <si>
    <t>428</t>
  </si>
  <si>
    <t>713530391.1</t>
  </si>
  <si>
    <t>Izolácia tepelná - Klapka DN350, PN25, prírubová - snímateľná+pozink. plech hr. 0,6 mm</t>
  </si>
  <si>
    <t>1363518285</t>
  </si>
  <si>
    <t>429</t>
  </si>
  <si>
    <t>713530391.2</t>
  </si>
  <si>
    <t>Izolácia tepelná - Klapka DN300, PN25, prírubová - snímateľná+pozink. plech hr. 0,6 mm</t>
  </si>
  <si>
    <t>-478652151</t>
  </si>
  <si>
    <t>430</t>
  </si>
  <si>
    <t>713530392</t>
  </si>
  <si>
    <t>Izolácia tepelná - Guľový kohút DN150, PN25, prírubový  - snímateľná +pozink. plech hr. 0,6 mm</t>
  </si>
  <si>
    <t>10090835</t>
  </si>
  <si>
    <t>431</t>
  </si>
  <si>
    <t>713530393</t>
  </si>
  <si>
    <t>Izolácia tepelná - Guľový kohút DN125, PN25, prírubový  - snímateľná +pozink. plech hr. 0,6 mm</t>
  </si>
  <si>
    <t>-1004753892</t>
  </si>
  <si>
    <t>432</t>
  </si>
  <si>
    <t>713530394</t>
  </si>
  <si>
    <t>Izolácia tepelná - Guľový kohút DN100, PN25, prírubový  - snímateľná +pozink. plech hr. 0,6 mm</t>
  </si>
  <si>
    <t>-528828616</t>
  </si>
  <si>
    <t>433</t>
  </si>
  <si>
    <t>713530395</t>
  </si>
  <si>
    <t>Izolácia tepelná - Guľový kohút DN50, PN25, prírubový  - snímateľná +pozink. plech hr. 0,6 mm</t>
  </si>
  <si>
    <t>-2085846030</t>
  </si>
  <si>
    <t>434</t>
  </si>
  <si>
    <t>713530396</t>
  </si>
  <si>
    <t>Izolácia tepelná - Guľový kohút DN40, PN25,  prírubový  - snímateľná +pozink. plech hr. 0,6 mm</t>
  </si>
  <si>
    <t>-927485781</t>
  </si>
  <si>
    <t>435</t>
  </si>
  <si>
    <t>713530397</t>
  </si>
  <si>
    <t>Izolácia tepelná - Guľový kohút DN20, PN25,  prírubový  - snímateľná +pozink. plech hr. 0,6 mm</t>
  </si>
  <si>
    <t>326245611</t>
  </si>
  <si>
    <t>436</t>
  </si>
  <si>
    <t>713530398</t>
  </si>
  <si>
    <t>Izolácia tepelná - Uzatvárací ventil DN100, PN25, prírubový  - snímateľná +pozink. plech hr. 0,6 mm</t>
  </si>
  <si>
    <t>-2112507590</t>
  </si>
  <si>
    <t>437</t>
  </si>
  <si>
    <t>713530398.1</t>
  </si>
  <si>
    <t>Izolácia tepelná - Uzatvárací ventil DN65, PN25, prírubový  - snímateľná +pozink. plech hr. 0,6 mm</t>
  </si>
  <si>
    <t>-1447610131</t>
  </si>
  <si>
    <t>438</t>
  </si>
  <si>
    <t>713530398.2</t>
  </si>
  <si>
    <t>Izolácia tepelná - Uzatvárací ventil DN40, PN25, prírubový  - snímateľná +pozink. plech hr. 0,6 mm</t>
  </si>
  <si>
    <t>-560987472</t>
  </si>
  <si>
    <t>439</t>
  </si>
  <si>
    <t>713530399</t>
  </si>
  <si>
    <t>Izolácia tepelná - Uzatvárací ventil DN25, PN25, prírubový  - snímateľná +pozink. plech hr. 0,6 mm</t>
  </si>
  <si>
    <t>1918426963</t>
  </si>
  <si>
    <t>440</t>
  </si>
  <si>
    <t>713530399.1</t>
  </si>
  <si>
    <t>Izolácia tepelná - Uzatvárací ventil DN20, PN25, prírubový  - snímateľná +pozink. plech hr. 0,6 mm</t>
  </si>
  <si>
    <t>1154928785</t>
  </si>
  <si>
    <t>441</t>
  </si>
  <si>
    <t>713530399.2</t>
  </si>
  <si>
    <t>Izolácia tepelná - Uzatvárací ventil DN15, PN25, prírubový  - snímateľná +pozink. plech hr. 0,6 mm</t>
  </si>
  <si>
    <t>485142981</t>
  </si>
  <si>
    <t>783</t>
  </si>
  <si>
    <t>Nátery</t>
  </si>
  <si>
    <t>442</t>
  </si>
  <si>
    <t>783222101</t>
  </si>
  <si>
    <t>Nátery syntetické základné 2x, pod tepelnú izoláciu</t>
  </si>
  <si>
    <t>1998812528</t>
  </si>
  <si>
    <t>443</t>
  </si>
  <si>
    <t>783222102</t>
  </si>
  <si>
    <t>Nátery syntetické vrchné 1x, pod tepelnú izoláciu</t>
  </si>
  <si>
    <t>-692531539</t>
  </si>
  <si>
    <t>784</t>
  </si>
  <si>
    <t>Skúšky potrubí a ostatné práce</t>
  </si>
  <si>
    <t>444</t>
  </si>
  <si>
    <t>230120017.S</t>
  </si>
  <si>
    <t>Odmasťovanie potrubia DN 50</t>
  </si>
  <si>
    <t>-676866169</t>
  </si>
  <si>
    <t>445</t>
  </si>
  <si>
    <t>230120020.S</t>
  </si>
  <si>
    <t>Odmasťovanie potrubia DN 100</t>
  </si>
  <si>
    <t>-1050397721</t>
  </si>
  <si>
    <t>446</t>
  </si>
  <si>
    <t>230120023.S</t>
  </si>
  <si>
    <t>Odmasťovanie potrubia DN 200</t>
  </si>
  <si>
    <t>1549847941</t>
  </si>
  <si>
    <t>447</t>
  </si>
  <si>
    <t>230120025.S</t>
  </si>
  <si>
    <t>Odmasťovanie potrubia DN 300</t>
  </si>
  <si>
    <t>-1363676101</t>
  </si>
  <si>
    <t>448</t>
  </si>
  <si>
    <t>230120026.S</t>
  </si>
  <si>
    <t>Odmasťovanie potrubia DN 350</t>
  </si>
  <si>
    <t>-572242145</t>
  </si>
  <si>
    <t>449</t>
  </si>
  <si>
    <t>230120027.S</t>
  </si>
  <si>
    <t>Odmasťovanie potrubia DN 400</t>
  </si>
  <si>
    <t>-1005046758</t>
  </si>
  <si>
    <t>450</t>
  </si>
  <si>
    <t>230120042.S</t>
  </si>
  <si>
    <t>Čistenie potrubia prefúkavaním alebo preplachovaním DN 40</t>
  </si>
  <si>
    <t>925564660</t>
  </si>
  <si>
    <t>451</t>
  </si>
  <si>
    <t>230120043.S</t>
  </si>
  <si>
    <t>Čistenie potrubia prefúkavaním alebo preplachovaním DN 50</t>
  </si>
  <si>
    <t>890970983</t>
  </si>
  <si>
    <t>452</t>
  </si>
  <si>
    <t>230120046.S</t>
  </si>
  <si>
    <t>Čistenie potrubia prefúkavaním alebo preplachovaním DN 100</t>
  </si>
  <si>
    <t>1512064661</t>
  </si>
  <si>
    <t>453</t>
  </si>
  <si>
    <t>230120047.S</t>
  </si>
  <si>
    <t>Čistenie potrubia prefúkavaním alebo preplachovaním DN 125</t>
  </si>
  <si>
    <t>-941819260</t>
  </si>
  <si>
    <t>454</t>
  </si>
  <si>
    <t>230120048.S</t>
  </si>
  <si>
    <t>Čistenie potrubia prefúkavaním alebo preplachovaním DN 150</t>
  </si>
  <si>
    <t>-1167526957</t>
  </si>
  <si>
    <t>455</t>
  </si>
  <si>
    <t>230120050.S</t>
  </si>
  <si>
    <t>Čistenie potrubia prefúkavaním alebo preplachovaním DN 250</t>
  </si>
  <si>
    <t>921567859</t>
  </si>
  <si>
    <t>456</t>
  </si>
  <si>
    <t>230120051.S</t>
  </si>
  <si>
    <t>Čistenie potrubia prefúkavaním alebo preplachovaním DN 300</t>
  </si>
  <si>
    <t>-305187549</t>
  </si>
  <si>
    <t>457</t>
  </si>
  <si>
    <t>230120052.S</t>
  </si>
  <si>
    <t>Čistenie potrubia prefúkavaním alebo preplachovaním DN 350</t>
  </si>
  <si>
    <t>-1011445226</t>
  </si>
  <si>
    <t>458</t>
  </si>
  <si>
    <t>230120053.S</t>
  </si>
  <si>
    <t>Čistenie potrubia prefúkavaním alebo preplachovaním DN 400</t>
  </si>
  <si>
    <t>-1128621096</t>
  </si>
  <si>
    <t>459</t>
  </si>
  <si>
    <t>230163007.S</t>
  </si>
  <si>
    <t>Kontrolné prežiarenie zvarov Iridiom 192, cez 2 steny, film D4, rúrka D=48-63.5 mm, t=1.0-6.5 mm; 2 exp.</t>
  </si>
  <si>
    <t>-376757508</t>
  </si>
  <si>
    <t>460</t>
  </si>
  <si>
    <t>230163011.S</t>
  </si>
  <si>
    <t>Kontrolné prežiarenie zvarov Iridiom 192, cez 2 steny, film D4, rúrka D=89-127 mm, t=3.5-10 mm; 3 exp.</t>
  </si>
  <si>
    <t>-161732275</t>
  </si>
  <si>
    <t>461</t>
  </si>
  <si>
    <t>230163013.S</t>
  </si>
  <si>
    <t>Kontrolné prežiarenie zvarov Iridiom 192, cez 2 steny, film D4, rúrka D=133-180 mm, t=4.0-11 mm; 3 exp.</t>
  </si>
  <si>
    <t>-472659240</t>
  </si>
  <si>
    <t>462</t>
  </si>
  <si>
    <t>230163018.S</t>
  </si>
  <si>
    <t>Kontrolné prežiarenie zvarov Iridiom 192, cez 2 steny, film D4, rúrka D=245-324 mm, t=6-14 mm; 3 exp.</t>
  </si>
  <si>
    <t>-283971964</t>
  </si>
  <si>
    <t>463</t>
  </si>
  <si>
    <t>230163021.S</t>
  </si>
  <si>
    <t>Kontrolné prežiarenie zvarov Iridiom 192, cez 2 steny, film D4, rúrka D=350-377 mm, t=5-14.5 mm; 3 exp.</t>
  </si>
  <si>
    <t>717368120</t>
  </si>
  <si>
    <t>464</t>
  </si>
  <si>
    <t>230163024.S</t>
  </si>
  <si>
    <t>Kontrolné prežiarenie zvarov Iridiom 192, cez 2 steny, film D4, rúrka D=406-480 mm, t=5-18 mm; 4 exp.</t>
  </si>
  <si>
    <t>865849078</t>
  </si>
  <si>
    <t>465</t>
  </si>
  <si>
    <t>230170001.S</t>
  </si>
  <si>
    <t>Príprava pre skúšku tesnosti DN do - 40</t>
  </si>
  <si>
    <t>úsek</t>
  </si>
  <si>
    <t>1102096791</t>
  </si>
  <si>
    <t>466</t>
  </si>
  <si>
    <t>230170002.S</t>
  </si>
  <si>
    <t>Príprava pre skúšku tesnosti DN 50 - 80</t>
  </si>
  <si>
    <t>68195224</t>
  </si>
  <si>
    <t>467</t>
  </si>
  <si>
    <t>230170003.S</t>
  </si>
  <si>
    <t>Príprava pre skúšku tesnosti DN 100 - 125</t>
  </si>
  <si>
    <t>-132599970</t>
  </si>
  <si>
    <t>468</t>
  </si>
  <si>
    <t>230170004.S</t>
  </si>
  <si>
    <t>Príprava pre skúšku tesnosti DN 150 - 200</t>
  </si>
  <si>
    <t>-528235700</t>
  </si>
  <si>
    <t>469</t>
  </si>
  <si>
    <t>230170005.S</t>
  </si>
  <si>
    <t>Príprava pre skúšku tesnosti DN 250 - 350</t>
  </si>
  <si>
    <t>-962262440</t>
  </si>
  <si>
    <t>470</t>
  </si>
  <si>
    <t>230170006.S</t>
  </si>
  <si>
    <t>Príprava pre skúšku tesnosti DN 400 - 500</t>
  </si>
  <si>
    <t>-1608291571</t>
  </si>
  <si>
    <t>471</t>
  </si>
  <si>
    <t>230170011.S</t>
  </si>
  <si>
    <t>Skúška tesnosti potrubia podľa STN 13 0020 do DN 40</t>
  </si>
  <si>
    <t>-1716197793</t>
  </si>
  <si>
    <t>472</t>
  </si>
  <si>
    <t>230170012.S</t>
  </si>
  <si>
    <t>Skúška tesnosti potrubia podľa STN 13 0020 DN 50 - 80</t>
  </si>
  <si>
    <t>413317306</t>
  </si>
  <si>
    <t>473</t>
  </si>
  <si>
    <t>230170013.S</t>
  </si>
  <si>
    <t>Skúška tesnosti potrubia podľa STN 13 0020 DN 100 - 125</t>
  </si>
  <si>
    <t>-1537745723</t>
  </si>
  <si>
    <t>474</t>
  </si>
  <si>
    <t>230170014.S</t>
  </si>
  <si>
    <t>Skúška tesnosti potrubia podľa STN 13 0020 DN 150 - 200</t>
  </si>
  <si>
    <t>-1245495832</t>
  </si>
  <si>
    <t>475</t>
  </si>
  <si>
    <t>230170015.S</t>
  </si>
  <si>
    <t>Skúška tesnosti potrubia podľa STN 13 0020 DN 250 - 350</t>
  </si>
  <si>
    <t>2007007430</t>
  </si>
  <si>
    <t>476</t>
  </si>
  <si>
    <t>230170016.S</t>
  </si>
  <si>
    <t>Skúška tesnosti potrubia podľa STN 13 0020 DN 400 - 500</t>
  </si>
  <si>
    <t>476711706</t>
  </si>
  <si>
    <t>477</t>
  </si>
  <si>
    <t>230230031.2</t>
  </si>
  <si>
    <t>Úradná skúška vyhradeného tlakového zariadenia - viď Vyhláška MPSVaR č.508/2009 Z.z. § 13</t>
  </si>
  <si>
    <t>1126472620</t>
  </si>
  <si>
    <t>478</t>
  </si>
  <si>
    <t>230230033.S</t>
  </si>
  <si>
    <t>Komplexné skúšky rozvodu do DN 100 (dilatačná, stavebná, záverečná kontrola)</t>
  </si>
  <si>
    <t>-1704421955</t>
  </si>
  <si>
    <t>479</t>
  </si>
  <si>
    <t>230230036.S</t>
  </si>
  <si>
    <t>Komplexné skúšky rozvodu do DN 200 (dilatačná, stavebná, záverečná kontrola)</t>
  </si>
  <si>
    <t>-1581223165</t>
  </si>
  <si>
    <t>480</t>
  </si>
  <si>
    <t>230230038.S</t>
  </si>
  <si>
    <t>Komplexné skúšky rozvodu do DN 300 (dilatačná, stavebná, záverečná kontrola)</t>
  </si>
  <si>
    <t>-1213078956</t>
  </si>
  <si>
    <t>481</t>
  </si>
  <si>
    <t>230230041.S</t>
  </si>
  <si>
    <t>Komplexné skúšky rozvodu do DN 500 (dilatačná, stavebná, záverečná kontrola)</t>
  </si>
  <si>
    <t>-290797471</t>
  </si>
  <si>
    <t>VRN</t>
  </si>
  <si>
    <t>Vedľajšie rozpočtové náklady</t>
  </si>
  <si>
    <t>482</t>
  </si>
  <si>
    <t>0006000</t>
  </si>
  <si>
    <t>Zariadenie staveniska - prevádzkové kancelárie kancelárie, sklady, komunikácie, oplotenie, energie, prípojky ZS, stráženie, dopr. značenie a iné</t>
  </si>
  <si>
    <t>súb</t>
  </si>
  <si>
    <t>1024</t>
  </si>
  <si>
    <t>960204650</t>
  </si>
  <si>
    <t>a4 - SO 02.100.1 Potrubná časť - Odbočka O4</t>
  </si>
  <si>
    <t xml:space="preserve">      230A - A./ TOVÁRENSKÝ PREDIZOLOVANÝ PODZEMNÝ ROZVOD</t>
  </si>
  <si>
    <t xml:space="preserve">      230B - B./  KLASICKÝ  ROZVOD</t>
  </si>
  <si>
    <t>230A</t>
  </si>
  <si>
    <t>Predizolovaná oceľová rúrka DN 76,1x2,9/160, dĺžka vrátane predizol. tvaroviek, montážnych spojok a prísluš.</t>
  </si>
  <si>
    <t>1739961609</t>
  </si>
  <si>
    <t>Predizolovaná oceľová rúrka DN 76,1x2,9/140, dĺžka vrátane predizol. tvaroviek, montážnych spojok a prísluš.</t>
  </si>
  <si>
    <t>-571846018</t>
  </si>
  <si>
    <t>Oblúk predizolovaný oceľový DN 76,1x2,9/160,  uhol 90st., R=2,5D, podľa DIN 2605 - (L1-O4, L3-O4 - L7-O4). ramená L1, L2 = 1000</t>
  </si>
  <si>
    <t>-1783279421</t>
  </si>
  <si>
    <t>Oblúk predizolovaný oceľový DN 76,1x2,9/140,  uhol 90st., R=2,5D, podľa DIN 2605 - (L1-O4, L3-O4 -L7-O4). ramená L1, L2 = 1000</t>
  </si>
  <si>
    <t>171343342</t>
  </si>
  <si>
    <t>Kompenzátor jednorázový (štartovací), resp. "E" spojka, dilatačná schopnosť 70mm - (E1-O4 -E3-O4), DN 76,1x2,9/160</t>
  </si>
  <si>
    <t>-1325297599</t>
  </si>
  <si>
    <t>Kompenzátor jednorázový (štartovací), resp. "E" spojka, dilatačná schopnosť 70mm - (E1-O4 -E3-O4), DN 76,1x2,9/140</t>
  </si>
  <si>
    <t>565173993</t>
  </si>
  <si>
    <t>Predizolovaná "T" odbočka, hl. rúra  DN355,6x5,6/560 - odbočka DN76,1x2,9/160</t>
  </si>
  <si>
    <t>-2141088485</t>
  </si>
  <si>
    <t>Predizolovaná "T" odbočka, hl. rúra  DN355,6x5,6/500 - odbočka DN76,1x2,9/140</t>
  </si>
  <si>
    <t>706171323</t>
  </si>
  <si>
    <t>A07</t>
  </si>
  <si>
    <t>Predizol.uzatv.armat.jednostranná s odboč.DN40 pre inšt. odvzduš.arm. KA1, na prívod.potr.DN76,1x2,9/160, Guľový kohút DN65, PN25, navarovací, odb.DN48,3x2,6/125 dĺ.0,7</t>
  </si>
  <si>
    <t>719152505</t>
  </si>
  <si>
    <t>A07.1</t>
  </si>
  <si>
    <t>Predizol.uzatv.armat.jednostranná s odboč.DN40 pre inšt. odvzduš.arm. KA1, na vrat.potr.DN76,1x2,9/140, Guľový kohút DN65, PN25, navarovací, odb.DN48,3x2,6/110 dĺ.0,7</t>
  </si>
  <si>
    <t>1495627331</t>
  </si>
  <si>
    <t>Plastová klzná podložka pre potrubie DN76,1x2,9/160 - 45m</t>
  </si>
  <si>
    <t>38479456</t>
  </si>
  <si>
    <t>Plastová klzná podložka pre potrubie DN76,1x2,9/140 - 45m</t>
  </si>
  <si>
    <t>156273590</t>
  </si>
  <si>
    <t>Manžeta koncová izolácie pre potrubie DN 76,1x2,9/160</t>
  </si>
  <si>
    <t>1494198339</t>
  </si>
  <si>
    <t>Manžeta koncová izolácie pre potrubie DN 76,1x2,9/140</t>
  </si>
  <si>
    <t>-1753056787</t>
  </si>
  <si>
    <t>Vodotesný klzný prechod potrubia stenou - labyrintové tesnenie         DN 76,1x2,9/160</t>
  </si>
  <si>
    <t>-759641831</t>
  </si>
  <si>
    <t>Vodotesný klzný prechod potrubia stenou - labyrintové tesnenie         DN 76,1x2,9/140</t>
  </si>
  <si>
    <t>-1050750221</t>
  </si>
  <si>
    <t>Dilatačné vankúše  hr. 40 mm, L=1 m, DN 76,1x2,9/160</t>
  </si>
  <si>
    <t>1093343613</t>
  </si>
  <si>
    <t>Dilatačné vankúše  hr. 40 mm, L=1 m, DN 76,1x2,9/140</t>
  </si>
  <si>
    <t>-157739924</t>
  </si>
  <si>
    <t>Výstražná fólia dod + mont kompl</t>
  </si>
  <si>
    <t>824470668</t>
  </si>
  <si>
    <t>ks-kompl</t>
  </si>
  <si>
    <t>-142511243</t>
  </si>
  <si>
    <t>510874147</t>
  </si>
  <si>
    <t>-158644352</t>
  </si>
  <si>
    <t>-1620881281</t>
  </si>
  <si>
    <t>230B</t>
  </si>
  <si>
    <t>B./  KLASICKÝ  ROZVOD</t>
  </si>
  <si>
    <t>-1399273694</t>
  </si>
  <si>
    <t>1314605932</t>
  </si>
  <si>
    <t>Oceľová rúrka bezšvíková, materiál 11 353 (P235 TR1), podľa STN 42 5715, DN 76,1 x 2,9 / iz</t>
  </si>
  <si>
    <t>-349510887</t>
  </si>
  <si>
    <t>Rúrový oblúk hladký, uhol 90º, R=1,5DN, podľa STN 13 2200, DN 76,1 x 2,9 / iz</t>
  </si>
  <si>
    <t>192984139</t>
  </si>
  <si>
    <t>Uzatváracie armatúry, mat oceľ, T=130 oC, Pmin=PN25 - Guľový kohút DN65, PN25, prírubový</t>
  </si>
  <si>
    <t>1897859986</t>
  </si>
  <si>
    <t>Príruba privarovacia s krkom podľa STN 13 1233, DN 65, PN 40</t>
  </si>
  <si>
    <t>1730143522</t>
  </si>
  <si>
    <t>Prírubový spoj DN 65, PN 40</t>
  </si>
  <si>
    <t>310746024</t>
  </si>
  <si>
    <t>Vypúšťanie potrubia + prepoj v napájanom objekte: OST Bilingválne gymnázium -  Uzatvárací ventil DN25, PN25, prírubový, mat. Oceľ</t>
  </si>
  <si>
    <t>-1012210100</t>
  </si>
  <si>
    <t>Vypúšťanie potrubia + prepoj v napájanom objekte: OST Bilingválne gymnázium - Príruba privarovacia s krkom DN25, PN40, STN 13 1233</t>
  </si>
  <si>
    <t>-1891838689</t>
  </si>
  <si>
    <t>B04.2</t>
  </si>
  <si>
    <t>Vypúšťanie potrubia + prepoj v napájanom objekte: OST Bilingválne gymnázium - Prírubový spoj DN25, PN40</t>
  </si>
  <si>
    <t>1169366978</t>
  </si>
  <si>
    <t>B04.3</t>
  </si>
  <si>
    <t xml:space="preserve">Vypúšťanie potrubia + prepoj v napájanom objekte: OST Bilingválne gymnázium - Rúra ø33,7x2,6, STN 42 5715, mat. STN 11 353.1 </t>
  </si>
  <si>
    <t>-2078240180</t>
  </si>
  <si>
    <t>B04.4</t>
  </si>
  <si>
    <t xml:space="preserve">Vypúšťanie potrubia + prepoj v napájanom objekte: OST Bilingválne gymnázium - Tvarovka “T“,  hl. DN65 – odb. DN25, podľa STN 13 2200  </t>
  </si>
  <si>
    <t>-1942146195</t>
  </si>
  <si>
    <t>B04.5</t>
  </si>
  <si>
    <t xml:space="preserve">Vypúšťanie potrubia + prepoj v napájanom objekte: OST Bilingválne gymnázium - Tvarovka “T“,  hl. DN25 – odb. DN25, podľa STN 13 2200 </t>
  </si>
  <si>
    <t>-1393198642</t>
  </si>
  <si>
    <t>B04.6</t>
  </si>
  <si>
    <t xml:space="preserve">Vypúšťanie potrubia + prepoj v napájanom objekte: OST Bilingválne gymnázium - Rúrový oblúk DN25, uhol 90º , R=1,5xDN, podľa STN 13 2200  </t>
  </si>
  <si>
    <t>-244174490</t>
  </si>
  <si>
    <t>Odvzdušnenie potrubia + prepoj KA1 - Uzatvárací ventil DN40, PN25, prírubový</t>
  </si>
  <si>
    <t>548777403</t>
  </si>
  <si>
    <t>Odvzdušnenie potrubia + prepoj KA1 - Uzatvárací ventil DN25, PN25, prírubový</t>
  </si>
  <si>
    <t>1185632278</t>
  </si>
  <si>
    <t>Odvzdušnenie potrubia + prepoj KA1 - Príruba privarovacia s krkom DN40, PN40, STN 13 1233</t>
  </si>
  <si>
    <t>1156945656</t>
  </si>
  <si>
    <t>Odvzdušnenie potrubia + prepoj KA1 - Príruba privarovacia s krkom DN25, PN40, STN 13 1233</t>
  </si>
  <si>
    <t>185412670</t>
  </si>
  <si>
    <t>Odvzdušnenie potrubia + prepoj KA1 - Prírubový spoj DN40, PN40</t>
  </si>
  <si>
    <t>-631065148</t>
  </si>
  <si>
    <t>Odvzdušnenie potrubia + prepoj KA1 - Prírubový spoj DN25, PN40</t>
  </si>
  <si>
    <t>-288121098</t>
  </si>
  <si>
    <t>Odvzdušnenie potrubia + prepoj KA1 - Rúra Ø 33,7 x 2,6 / i, STN 42 5715, mat. STN 11 353.1</t>
  </si>
  <si>
    <t>bm</t>
  </si>
  <si>
    <t>-1020352386</t>
  </si>
  <si>
    <t>Odvzdušnenie potrubia + prepoj KA1 - Navarovacia “T“ odb., hl.DN40–odb.DN25 (vyrobiť pri montáži)</t>
  </si>
  <si>
    <t>864677594</t>
  </si>
  <si>
    <t>B06.8</t>
  </si>
  <si>
    <t>Odvzdušnenie potrubia + prepoj KA1 - Rúrový oblúk DN25, uhol 90º, R=1,5xDN, podľa STN 13 2200</t>
  </si>
  <si>
    <t>248913057</t>
  </si>
  <si>
    <t>Montáž izolácie tepelnej potrubia a ohybov pásmi jednovrstvová</t>
  </si>
  <si>
    <t>541669991</t>
  </si>
  <si>
    <t>Rohož z minerálnej vlny  hr. 40 mm, Tmax=130°C</t>
  </si>
  <si>
    <t>-96734653</t>
  </si>
  <si>
    <t>2117167198</t>
  </si>
  <si>
    <t>-915500120</t>
  </si>
  <si>
    <t>1578657752</t>
  </si>
  <si>
    <t>Izolácia tepelná - Guľový kohút DN65, PN25 - kazetové snímateľné púzdro+pozink. plech hr. 0,6 mm</t>
  </si>
  <si>
    <t>-311696397</t>
  </si>
  <si>
    <t>Izolácia tepelná - Uzatvárací ventil DN40, PN25  - kazetové snímateľné púzdro+pozink. plech hr. 0,6 mm</t>
  </si>
  <si>
    <t>-1416708927</t>
  </si>
  <si>
    <t>-1884425354</t>
  </si>
  <si>
    <t>230120018.S</t>
  </si>
  <si>
    <t>Odmasťovanie potrubia DN 65</t>
  </si>
  <si>
    <t>1371078393</t>
  </si>
  <si>
    <t>230120044.S</t>
  </si>
  <si>
    <t>Čistenie potrubia prefúkavaním alebo preplachovaním DN 65</t>
  </si>
  <si>
    <t>709425133</t>
  </si>
  <si>
    <t>230163009.S</t>
  </si>
  <si>
    <t>Kontrolné prežiarenie zvarov Iridiom 192, cez 2 steny, film D4, rúrka D=70-82.5 mm, t=2.9-7 mm; 2 exp.</t>
  </si>
  <si>
    <t>1155280098</t>
  </si>
  <si>
    <t>905129858</t>
  </si>
  <si>
    <t>-2049153449</t>
  </si>
  <si>
    <t>-831746432</t>
  </si>
  <si>
    <t>-112740521</t>
  </si>
  <si>
    <t>2094734445</t>
  </si>
  <si>
    <t>a7 - SO 02.100.1 Potrubná časť - Odbočka O7</t>
  </si>
  <si>
    <t>Predizolovaná oceľová rúrka, dĺžka vrátane predizol. tvaroviek, mont. spojok a prísluš. DN 139,7x3,6/250</t>
  </si>
  <si>
    <t>1103780757</t>
  </si>
  <si>
    <t>Predizolovaná oceľová rúrka, dĺžka vrátane predizol. tvaroviek, mont. spojok a prísluš. DN 139,7x3,6/225</t>
  </si>
  <si>
    <t>1562512829</t>
  </si>
  <si>
    <t xml:space="preserve">Oblúk predizolovaný oceľový, uhol 90o, R=2,5D, podľa DIN2605  DN139,7x3,6/250, ramená L1,L2=1000 - L1-O7 - L8-O7 </t>
  </si>
  <si>
    <t>-2025569881</t>
  </si>
  <si>
    <t>Oblúk predizolovaný oceľový, uhol 90o, R=2,5D, podľa DIN2605  DN139,7x3,6/225, ramená L1,L2=1000 - L1-O7 - L8-O7</t>
  </si>
  <si>
    <t>-1751229125</t>
  </si>
  <si>
    <t>Koncová manžeta izolácie pre potrubie DN139,7x3,6/250</t>
  </si>
  <si>
    <t>840795184</t>
  </si>
  <si>
    <t>Koncová manžeta izolácie pre potrubie DN139,7x3,6/225</t>
  </si>
  <si>
    <t>981487987</t>
  </si>
  <si>
    <t>Dilatačné vankúše hr. 40 mm, L=1 m, DN139,7x3,6/250</t>
  </si>
  <si>
    <t>-815780029</t>
  </si>
  <si>
    <t>Dilatačné vankúše hr. 40 mm, L=1 m, DN139,7x3,6/225</t>
  </si>
  <si>
    <t>1900912891</t>
  </si>
  <si>
    <t>Vodotesný klzný prechod potrubia stenou - labyrintové tesnenie pre potrubie, DN139,7x3,6/250</t>
  </si>
  <si>
    <t>1816136728</t>
  </si>
  <si>
    <t>Vodotesný klzný prechod potrubia stenou - labyrintové tesnenie pre potrubie, DN139,7x3,6/225</t>
  </si>
  <si>
    <t>-1195166942</t>
  </si>
  <si>
    <t>1328200137</t>
  </si>
  <si>
    <t>ks. kpl</t>
  </si>
  <si>
    <t>-1459844892</t>
  </si>
  <si>
    <t>1122838895</t>
  </si>
  <si>
    <t>63565887</t>
  </si>
  <si>
    <t>192903662</t>
  </si>
  <si>
    <t>-906561476</t>
  </si>
  <si>
    <t>716103999</t>
  </si>
  <si>
    <t>Oceľová rúrka bezšvíková,  mat.11 353 (P235TR1), podľa STN 42 5715,  DN139,7x3,6/iz</t>
  </si>
  <si>
    <t>-1206323797</t>
  </si>
  <si>
    <t>Oceľový oblúk BA5 (2,5D), uhol 90o, mat. 11 353 (P235 TR1), podľa DIN 2605,  DN139,7x3,6/iz</t>
  </si>
  <si>
    <t>867028750</t>
  </si>
  <si>
    <t>Uzatváracie armatúry, mat. oceľ, T=130oC, Pmin=PN25, Guľový kohút DN125, PN25, prírubový, s ručnou prevodovkou</t>
  </si>
  <si>
    <t>2023601628</t>
  </si>
  <si>
    <t>-1303042554</t>
  </si>
  <si>
    <t>-1704079689</t>
  </si>
  <si>
    <t>Vypúšťanie potrubia + prepoj v napájanom objekte: OST BY Hliny 4 - Uzatvárací ventil DN40, PN25, prírubový, mat. Oceľ</t>
  </si>
  <si>
    <t>-889338831</t>
  </si>
  <si>
    <t>Vypúšťanie potrubia + prepoj v napájanom objekte: OST BY Hliny 4 - Príruba privarovacia s krkom DN40, PN40, STN 13 1233</t>
  </si>
  <si>
    <t>-992749616</t>
  </si>
  <si>
    <t>Vypúšťanie potrubia + prepoj v napájanom objekte: OST BY Hliny 4 - Prírubový spoj DN40, PN40</t>
  </si>
  <si>
    <t>392794213</t>
  </si>
  <si>
    <t xml:space="preserve">Vypúšťanie potrubia + prepoj v napájanom objekte: OST BY Hliny 4 - Rúra ø48,3x2,6, STN 42 5715, mat. STN 11 353.1 </t>
  </si>
  <si>
    <t>-176407625</t>
  </si>
  <si>
    <t xml:space="preserve">Vypúšťanie potrubia + prepoj v napájanom objekte: OST BY Hliny 4 - Tvarovka “T“,  hl. DN125 – odb. DN40, podľa STN 13 2200  </t>
  </si>
  <si>
    <t>735553879</t>
  </si>
  <si>
    <t>Vypúšťanie potrubia + prepoj v napájanom objekte: OST BY Hliny 4 - Tvarovka “T“,  hl. DN40 – odb. DN40, podľa STN 13 2200</t>
  </si>
  <si>
    <t>-1167425871</t>
  </si>
  <si>
    <t xml:space="preserve">Vypúšťanie potrubia + prepoj v napájanom objekte: OST BY Hliny 4 - Rúrový oblúk DN40, uhol 90º , R=1,5xDN, podľa STN 13 2200  </t>
  </si>
  <si>
    <t>599074856</t>
  </si>
  <si>
    <t>230080451</t>
  </si>
  <si>
    <t>Demontáž existujúceho horúcovodného potrubia + uloženia  a armatúr</t>
  </si>
  <si>
    <t>2027840643</t>
  </si>
  <si>
    <t>-598876634</t>
  </si>
  <si>
    <t>-1652402926</t>
  </si>
  <si>
    <t>-1812682538</t>
  </si>
  <si>
    <t>-1729958034</t>
  </si>
  <si>
    <t>Montáž izolácie tepelnej potrubia pásmi jednovrstvová</t>
  </si>
  <si>
    <t>-1670075769</t>
  </si>
  <si>
    <t>715318427</t>
  </si>
  <si>
    <t>-512846594</t>
  </si>
  <si>
    <t>-1554284165</t>
  </si>
  <si>
    <t>425273449</t>
  </si>
  <si>
    <t>74337900</t>
  </si>
  <si>
    <t>Izolácia tepelná - Kohút guľový DN125, PN25, prírubový  - snímateľná +pozink. plech hr. 0,6 mm</t>
  </si>
  <si>
    <t>816688935</t>
  </si>
  <si>
    <t>601385501</t>
  </si>
  <si>
    <t>-1207376591</t>
  </si>
  <si>
    <t>Nátery syntetické vrchné 1x</t>
  </si>
  <si>
    <t>-189131772</t>
  </si>
  <si>
    <t>230120021.S</t>
  </si>
  <si>
    <t>Odmasťovanie potrubia DN 125</t>
  </si>
  <si>
    <t>1076413868</t>
  </si>
  <si>
    <t>1353820136</t>
  </si>
  <si>
    <t>-1750359469</t>
  </si>
  <si>
    <t>-1809590794</t>
  </si>
  <si>
    <t>1108606794</t>
  </si>
  <si>
    <t>1204251384</t>
  </si>
  <si>
    <t>572768681</t>
  </si>
  <si>
    <t>906000255</t>
  </si>
  <si>
    <t>O1 - SO 02.100.1 Potrubná časť - Odbočka O1, O1.5, O1.6</t>
  </si>
  <si>
    <t xml:space="preserve">      C1 - C1./ ULOŽENIE PREDIZOL. A KLASICKÝCH POTRUBÍ V EXIST. KOLEKTOROCH A ŠACHTÁCH</t>
  </si>
  <si>
    <t>148860642</t>
  </si>
  <si>
    <t>-1389874704</t>
  </si>
  <si>
    <t>Predizolovaná oceľová rúrka, dĺžka vrátane predizol. tvaroviek, mont. spojok a prísluš. DN219,1x4,5/355</t>
  </si>
  <si>
    <t>1794124514</t>
  </si>
  <si>
    <t>Predizolovaná oceľová rúrka, dĺžka vrátane predizol. tvaroviek, mont. spojok a prísluš. DN219,1x4,5/315</t>
  </si>
  <si>
    <t>27173763</t>
  </si>
  <si>
    <t>82425331</t>
  </si>
  <si>
    <t>1821423222</t>
  </si>
  <si>
    <t>Oblúk predizolovaný oceľový, uhol 90o, R=2,5xD podľa DIN 2605- (L1-O1 až L4-O1, L7-O1až L11-O1),  DN 323,9x5,6/500, ramená L1,L2= 1500</t>
  </si>
  <si>
    <t>1033458083</t>
  </si>
  <si>
    <t>Oblúk predizolovaný oceľový, uhol 90o, R=2,5xD podľa DIN 2605- (L1-O1 až L4-O1, L7-O1až L11-O1),  DN 323,9x5,6/450, ramená L1,L2= 1500</t>
  </si>
  <si>
    <t>-700250760</t>
  </si>
  <si>
    <t>Oblúk predizolovaný oceľový, uhol 90o, R=2,5xD podľa DIN 2605- (L13-O1 až  L22-O1),  DN 219,1x4,5/355, ramená L1,L2= 1500</t>
  </si>
  <si>
    <t>701373461</t>
  </si>
  <si>
    <t>Oblúk predizolovaný oceľový, uhol 90o, R=2,5xD podľa DIN 2605- (L13-O1 až  L22-O1),  DN 219,1x4,5/315, ramená L1,L2= 1500</t>
  </si>
  <si>
    <t>1678936638</t>
  </si>
  <si>
    <t>Predizolovaná pararelná "P" odbočka - (O1, O1.3, O1.7), Hl. rúra DN323,9x5,6/500 -  Odbočka DN273x5,0/450</t>
  </si>
  <si>
    <t>355777520</t>
  </si>
  <si>
    <t>Predizolovaná pararelná "P" odbočka - (O1, O1.3, O1.7), Hl. rúra DN219,1x4,5/355 -  Odbočka DN48,3x2,6/125</t>
  </si>
  <si>
    <t>1926541200</t>
  </si>
  <si>
    <t>Predizolovaná pararelná "P" odbočka - (O1, O1.3, O1.7), Hl. rúra DN219,1x4,5/315 -  Odbočka DN48,3x2,6/110</t>
  </si>
  <si>
    <t>-1230533527</t>
  </si>
  <si>
    <t>Predizolovaná pararelná "T" odbočka - (O1.2, O1.6), Hl. rúra DN323,9x5,6/500 Odbočka DN60,3x2,9/140</t>
  </si>
  <si>
    <t>463231457</t>
  </si>
  <si>
    <t>Predizolovaná pararelná "T" odbočka - (O1.2, O1.6), Hl. rúra DN323,9x5,6/450 Odbočka DN60,3x2,9/125</t>
  </si>
  <si>
    <t>-465098859</t>
  </si>
  <si>
    <t>A04.2</t>
  </si>
  <si>
    <t>Predizolovaná pararelná "T" odbočka - (O1.2, O1.6), Hl. rúra DN219,1x4,5/355 Odbočka DN114,3x3,6/225</t>
  </si>
  <si>
    <t>-344899657</t>
  </si>
  <si>
    <t>A04.3</t>
  </si>
  <si>
    <t>Predizolovaná pararelná "T" odbočka - (O1.2, O1.6), Hl. rúra DN219,1x4,5/315 Odbočka DN114,3x3,6/200</t>
  </si>
  <si>
    <t>-2136872997</t>
  </si>
  <si>
    <t>Kompenzátor jednorázový (štartovací), resp. "E" spojka, dilatačná schopnosť 140mm - (E1-O1 až E7-O1), DN 323,9x5,6/500</t>
  </si>
  <si>
    <t>-680619361</t>
  </si>
  <si>
    <t>Kompenzátor jednorázový (štartovací), resp. "E" spojka, dilatačná schopnosť 140mm - (E1-O1 až E7-O1), DN 323,9x5,6/450</t>
  </si>
  <si>
    <t>-1762456622</t>
  </si>
  <si>
    <t>Kompenzátor jednorázový (štartovací), resp. "E" spojka, dilatačná schopnosť 140mm - (E8-O1 až E20-O1), DN 219,1x4,5/355</t>
  </si>
  <si>
    <t>1197213613</t>
  </si>
  <si>
    <t>Kompenzátor jednorázový (štartovací), resp. "E" spojka, dilatačná schopnosť 140mm - (E8-O1 až E20-O1), DN 219,1x4,5/315</t>
  </si>
  <si>
    <t>-389699989</t>
  </si>
  <si>
    <t>Pevný bod predizolovaný  oceľový - priamy (PB1-O1 až PB4-O1), L=3000, DN 323,9x8/500</t>
  </si>
  <si>
    <t>951369235</t>
  </si>
  <si>
    <t>Pevný bod predizolovaný  oceľový - priamy (PB1-O1 až PB4-O1), L=3000, DN 323,9x8/450</t>
  </si>
  <si>
    <t>1803191889</t>
  </si>
  <si>
    <t>Pevný bod predizolovaný  oceľový - priamy (PB7-O1, PB8-O1), L=3000, DN 219,1x6,3/355</t>
  </si>
  <si>
    <t>-1022899851</t>
  </si>
  <si>
    <t>Pevný bod predizolovaný  oceľový - priamy (PB7-O1, PB8-O1), L=3000, DN 219,1x6,3/315</t>
  </si>
  <si>
    <t>2023511561</t>
  </si>
  <si>
    <t>Predizolovaná priama odbočka – (v mieste inštalácie odvzdušnenia ) - (dĺžka odbočky 550mm) VKA2-O1 - Hl. rúra Ø 219,1 x 6,3 / 355  – odbočka ø 33,7 x 2,6 / 110</t>
  </si>
  <si>
    <t>-1927695555</t>
  </si>
  <si>
    <t>Predizolovaná priama odbočka – (v mieste inštalácie odvzdušnenia ) - (dĺžka odbočky 550mm) VKA2-O1 - Hl. rúra Ø 219,1 x 6,3 / 315  – odbočka ø 33,7 x 2,6 / 90</t>
  </si>
  <si>
    <t>-1807129132</t>
  </si>
  <si>
    <t xml:space="preserve">Predizol.uzatv.armat.obojstranná s odboč.DN25 pre inšt. vypúšť.arm. VKA1-O1, na prívod.potr.DN219,1x6,3/355, Guľový kohút DN200, PN25, navarovací, odb.DN48,3x2,6/125 dĺ.0,75 </t>
  </si>
  <si>
    <t>1131161382</t>
  </si>
  <si>
    <t xml:space="preserve">Predizol.uzatv.armat.obojstranná s odboč.DN25 pre inšt. vypúšť.arm. VKA1-O1, na vrat.potr.DN219,1x6,3/315, Guľový kohút DN200, PN25, navarovací, odb.DN48,3x2,6/110 dĺ.0,75 </t>
  </si>
  <si>
    <t>754067031</t>
  </si>
  <si>
    <t xml:space="preserve">Predizol.uzatv.armat.obojstranná s odboč.DN25 pre inšt. vypúšť.arm. a odboč.DN20 pre inšt.odvzduš. arm. MKA-O1.6, na prívod.potr.DN114,3x3,6/225, Guľový kohút DN100, PN25, navarovací, odb.DN33,7x2,6/110 dĺ.1,3, DN26,9x2,3/110 dĺ.1,3 </t>
  </si>
  <si>
    <t>-1368399929</t>
  </si>
  <si>
    <t xml:space="preserve">Predizol.uzatv.armat.obojstranná s odboč.DN25 pre inšt. vypúšť.arm. a odboč.DN20 pre inšt.odvzduš. arm. MKA-O1.6, na vrat.potr.DN114,3x3,6/200, Guľový kohút DN100, PN25, navarovací, odb.DN33,7x2,6/90 dĺ.1,3, DN26,9x2,3/90 dĺ.1,3 </t>
  </si>
  <si>
    <t>-436697128</t>
  </si>
  <si>
    <t>Plastová klzná fólia pre potrubie DN323,9x5,6/500 - 255 m</t>
  </si>
  <si>
    <t>185149315</t>
  </si>
  <si>
    <t>Plastová klzná fólia pre potrubie DN323,9x5,6/450 - 255 m</t>
  </si>
  <si>
    <t>797102678</t>
  </si>
  <si>
    <t>A11.2</t>
  </si>
  <si>
    <t>Plastová klzná fólia pre potrubie DN219,1x4,5/355 - 495 m</t>
  </si>
  <si>
    <t>-434900950</t>
  </si>
  <si>
    <t>A11.3</t>
  </si>
  <si>
    <t>Plastová klzná fólia pre potrubie DN219,1x4,5/315 - 495 m</t>
  </si>
  <si>
    <t>1080517350</t>
  </si>
  <si>
    <t>819273056</t>
  </si>
  <si>
    <t>309137629</t>
  </si>
  <si>
    <t>A12.2</t>
  </si>
  <si>
    <t>Koncová manžeta izolácie pre potrubie DN219,1x4,5/355</t>
  </si>
  <si>
    <t>-2092210936</t>
  </si>
  <si>
    <t>A12.3</t>
  </si>
  <si>
    <t>Koncová manžeta izolácie pre potrubie DN219,1x4,5/315</t>
  </si>
  <si>
    <t>-1163187564</t>
  </si>
  <si>
    <t>327601993</t>
  </si>
  <si>
    <t>178638123</t>
  </si>
  <si>
    <t>Vodotesný klzný prechod potrubia stenou - labyrintové tesnenie pre potrubie - DN219,1x4,5/355</t>
  </si>
  <si>
    <t>789960999</t>
  </si>
  <si>
    <t>Vodotesný klzný prechod potrubia stenou - labyrintové tesnenie pre potrubie - DN219,1x4,5/315</t>
  </si>
  <si>
    <t>11440863</t>
  </si>
  <si>
    <t>Posuvný adaptér – vodotesný klzný prechod potrubia stenou s možnosťou bočného pohybu ±25mm (PA) - Ø 323,9 x 5,6 / 500</t>
  </si>
  <si>
    <t>1113335184</t>
  </si>
  <si>
    <t>Posuvný adaptér – vodotesný klzný prechod potrubia stenou s možnosťou bočného pohybu ±25mm (PA) - Ø 323,9 x 5,6 / 450</t>
  </si>
  <si>
    <t>1847131191</t>
  </si>
  <si>
    <t>Posuvný adaptér – vodotesný klzný prechod potrubia stenou s možnosťou bočného pohybu ±25mm (PA) - Ø 273 x 5,0 / 450</t>
  </si>
  <si>
    <t>-1697112280</t>
  </si>
  <si>
    <t>Posuvný adaptér – vodotesný klzný prechod potrubia stenou s možnosťou bočného pohybu ±25mm (PA) - Ø 219,1 x 4,5 / 355</t>
  </si>
  <si>
    <t>410004358</t>
  </si>
  <si>
    <t>Posuvný adaptér – vodotesný klzný prechod potrubia stenou s možnosťou bočného pohybu ±25mm (PA) - Ø 219,1 x 4,5 / 315</t>
  </si>
  <si>
    <t>1470857425</t>
  </si>
  <si>
    <t>Posuvný adaptér – vodotesný klzný prechod potrubia stenou s možnosťou bočného pohybu ±25mm (PA) - Ø 168,3 x 4,0 / 280</t>
  </si>
  <si>
    <t>664116694</t>
  </si>
  <si>
    <t>Posuvný adaptér – vodotesný klzný prechod potrubia stenou s možnosťou bočného pohybu ±25mm (PA) - Ø 168,3 x 4,0 / 250</t>
  </si>
  <si>
    <t>-924785644</t>
  </si>
  <si>
    <t>1052982588</t>
  </si>
  <si>
    <t>1936333888</t>
  </si>
  <si>
    <t>Dilatačné vankúše hr. 40 mm, L=1 m - DN 219,1x4,5/355</t>
  </si>
  <si>
    <t>658425292</t>
  </si>
  <si>
    <t>Dilatačné vankúše hr. 40 mm, L=1 m - DN 219,1x4,5/315</t>
  </si>
  <si>
    <t>-1442986004</t>
  </si>
  <si>
    <t>-105913821</t>
  </si>
  <si>
    <t>-2094718486</t>
  </si>
  <si>
    <t>1687514487</t>
  </si>
  <si>
    <t>165845778</t>
  </si>
  <si>
    <t>783292758</t>
  </si>
  <si>
    <t>2026751930</t>
  </si>
  <si>
    <t>1516346160</t>
  </si>
  <si>
    <t>-954372477</t>
  </si>
  <si>
    <t>Oceľová rúrka: - bezšvíková, mat.11 353 (P235TR1),  podľa STN 425715,  DN219,1x4,5/iz</t>
  </si>
  <si>
    <t>-1145173498</t>
  </si>
  <si>
    <t>2072273339</t>
  </si>
  <si>
    <t>Oceľová rúrka: - bezšvíková, mat.11 353 (P235TR1),  podľa STN 425715,  DN88,9x3,2/iz</t>
  </si>
  <si>
    <t>1357031340</t>
  </si>
  <si>
    <t>Oceľový oblúk BA5 (2,5D), uhol 90o, mat. 11 353 (P235 TR1), podľa DIN 2605 - DN323,9x5,6/iz - Šachta Š26</t>
  </si>
  <si>
    <t>1185884670</t>
  </si>
  <si>
    <t>Oceľový oblúk BA5 (2,5D), uhol 90o, mat. 11 353 (P235 TR1), podľa DIN 2605 - DN88,9x3,2/iz - Šachta Š31</t>
  </si>
  <si>
    <t>-1619064533</t>
  </si>
  <si>
    <t>Oceľový oblúk R=1,5xDN, uhol 90°, materiál 11 353 (P235 TR1), podľa STN 13 2200 - Ø 168,3 x 4,0 / iz - HV2-Š23, HV2-Š26</t>
  </si>
  <si>
    <t>-1601989686</t>
  </si>
  <si>
    <t>Rúrkový prechod  priamy podľa ON 13 2200, Hl. rúra DN323,9x5,6/iz, Odbočka DN219,1x4,5/iz</t>
  </si>
  <si>
    <t>644797291</t>
  </si>
  <si>
    <t>Zváraná "T" odbočka (vyrobiť pri montáži),  Hl. rúra DN 323,9x5,6/iz, Odbočka DN168,3x4,0/iz</t>
  </si>
  <si>
    <t>-317734964</t>
  </si>
  <si>
    <t>-1756244756</t>
  </si>
  <si>
    <t>Zváraná "T" odbočka (vyrobiť pri montáži),  Hl. rúra DN 219,1x4,5/iz, Odbočka DN114,3x3,6/iz</t>
  </si>
  <si>
    <t>-1346672941</t>
  </si>
  <si>
    <t>Zváraná "T" odbočka (vyrobiť pri montáži),  Hl. rúra DN 219,1x4,5/iz, Odbočka DN88,9x3,2/iz</t>
  </si>
  <si>
    <t>-1073692246</t>
  </si>
  <si>
    <t>Zváraná "T" odbočka (vyrobiť pri montáži),  Hl. rúra DN 219,1x4,5/iz, Odbočka DN33,7x2,6/iz</t>
  </si>
  <si>
    <t>912625568</t>
  </si>
  <si>
    <t>Zváraná "T" odbočka (vyrobiť pri montáži),  Hl. rúra DN 168,3x4,0/iz, Odbočka DN88,9x3,2/iz</t>
  </si>
  <si>
    <t>1890473758</t>
  </si>
  <si>
    <t>Zváraná "T" odbočka (vyrobiť pri montáži),  Hl. rúra DN 168,3x4,0/iz, Odbočka DN48,3x2,6/iz</t>
  </si>
  <si>
    <t>-1899516482</t>
  </si>
  <si>
    <t>Zváraná "T" odbočka (vyrobiť pri montáži),  Hl. rúra DN 168,3x4,0/iz, Odbočka DN33,7x2,6/iz</t>
  </si>
  <si>
    <t>-802040863</t>
  </si>
  <si>
    <t>Zváraná "T" odbočka (vyrobiť pri montáži),  Hl. rúra DN 88,9x3,2/iz, Odbočka DN21,3x2,3/iz</t>
  </si>
  <si>
    <t>-669581980</t>
  </si>
  <si>
    <t>Uzatváracie armatúry, mat. oceľ, T=130oC, Pmin=PN25, Trojexcentrická uzatváracia klapka DN300, PN25 s ručnou prevodovkou - Šachta Š23</t>
  </si>
  <si>
    <t>1252225097</t>
  </si>
  <si>
    <t>Uzatváracie armatúry, mat. oceľ, T=130oC, Pmin=PN25, Guľový kohút DN200, PN25, prírubový, s ručnou prevodovkou - Šachta Š26, Š31</t>
  </si>
  <si>
    <t>1585182932</t>
  </si>
  <si>
    <t>Uzatváracie armatúry, mat. oceľ, T=130oC, Pmin=PN25, Guľový kohút DN150, PN25, prírubový, s ručnou prevodovkou - Šachta Š23, Š26</t>
  </si>
  <si>
    <t>-80746642</t>
  </si>
  <si>
    <t>Uzatváracie armatúry, mat. oceľ, T=130oC, Pmin=PN25, Guľový kohút DN80, PN25, prírubový - Šachta Š31</t>
  </si>
  <si>
    <t>298232318</t>
  </si>
  <si>
    <t>Príruba privarovacia s krkom podľa STN 131232, DN200, PN25</t>
  </si>
  <si>
    <t>-648465726</t>
  </si>
  <si>
    <t>-1716669696</t>
  </si>
  <si>
    <t>739652756</t>
  </si>
  <si>
    <t>Príruba privarovacia s krkom podľa STN 131233, DN80, PN40</t>
  </si>
  <si>
    <t>-2088857595</t>
  </si>
  <si>
    <t>Zaslepovacia príruba podľa STN 13 1327 - DN200, PN25</t>
  </si>
  <si>
    <t>-1191755709</t>
  </si>
  <si>
    <t>1320696039</t>
  </si>
  <si>
    <t>Prírubový spoj DN200, PN40</t>
  </si>
  <si>
    <t>2016417674</t>
  </si>
  <si>
    <t>844150330</t>
  </si>
  <si>
    <t>Prírubový spoj DN80, PN40</t>
  </si>
  <si>
    <t>243901827</t>
  </si>
  <si>
    <t>Odvzdušnenie potrubí v kryte armatúr VKA2-O1 - Uzatvárací ventil DN25, PN25, prírubový, mat. Oceľ</t>
  </si>
  <si>
    <t>224866572</t>
  </si>
  <si>
    <t>Odvzdušnenie potrubí v kryte armatúr VKA2-O1 - Príruba privarovacia s krkom DN25, PN40, STN 13 1233</t>
  </si>
  <si>
    <t>-1404777602</t>
  </si>
  <si>
    <t>Odvzdušnenie potrubí v kryte armatúr VKA2-O1 - Prírubový spoj DN25, PN40</t>
  </si>
  <si>
    <t>1950432977</t>
  </si>
  <si>
    <t xml:space="preserve">Odvzdušnenie potrubí v kryte armatúr VKA2-O1 - Rúra ø33,7x2,6, STN 42 5715, mat. STN 11 353.1 </t>
  </si>
  <si>
    <t>1607379357</t>
  </si>
  <si>
    <t>Vypúšťacie armatúry inštalované v VKA1-O1 - Guľový kohút DN40, PN25, prírubový, mat. Oceľ</t>
  </si>
  <si>
    <t>-1516819344</t>
  </si>
  <si>
    <t>Vypúšťacie armatúry inštalované v VKA1-O1 - Uzatvárací ventil DN20, PN25, prírubový, mat. Oceľ</t>
  </si>
  <si>
    <t>-667117972</t>
  </si>
  <si>
    <t>Vypúšťacie armatúry inštalované v VKA1-O1 - Príruba privarovacia s krkom DN40, PN40, STN 13 1233</t>
  </si>
  <si>
    <t>539326141</t>
  </si>
  <si>
    <t>Vypúšťacie armatúry inštalované v VKA1-O1 - Príruba privarovacia s krkom DN20, PN40, STN 13 1233</t>
  </si>
  <si>
    <t>2078686295</t>
  </si>
  <si>
    <t>Vypúšťacie armatúry inštalované v VKA1-O1 - Prírubový spoj DN40, PN40</t>
  </si>
  <si>
    <t>538827803</t>
  </si>
  <si>
    <t>Vypúšťacie armatúry inštalované v VKA1-O1 - Prírubový spoj DN20, PN40</t>
  </si>
  <si>
    <t>1121987981</t>
  </si>
  <si>
    <t xml:space="preserve">Vypúšťacie armatúry inštalované v VKA1-O1 - Rúra ø26,9x2,3, STN 42 5715, mat. STN 11 353.1 </t>
  </si>
  <si>
    <t>931907332</t>
  </si>
  <si>
    <t>Vypúšťacie armatúry inštalované v VKA1-O1 - Tvarovka “T“, hl. DN40 – odb. DN20, podľa STN 13 2200</t>
  </si>
  <si>
    <t>-696597357</t>
  </si>
  <si>
    <t>B12.8</t>
  </si>
  <si>
    <t xml:space="preserve">Vypúšťacie armatúry inštalované v VKA1-O1 - Rúrový oblúk DN20, uhol 90º , R=1,5xDN, podľa STN 13 2200  </t>
  </si>
  <si>
    <t>-232093184</t>
  </si>
  <si>
    <t>Vypúšťacie a odvzdušňovacie armatúry inštalované v MKA-O1.6 - Guľový kohút DN25, PN25, prírubový, mat. Oceľ</t>
  </si>
  <si>
    <t>1405971397</t>
  </si>
  <si>
    <t>Vypúšťacie a odvzdušňovacie armatúry inštalované v MKA-O1.6 - Uzatvárací ventil DN20, PN25, prírubový, mat. Oceľ</t>
  </si>
  <si>
    <t>1348842695</t>
  </si>
  <si>
    <t>Vypúšťacie a odvzdušňovacie armatúry inštalované v MKA-O1.6 - Príruba privarovacia s krkom DN25, PN40, STN 13 1233</t>
  </si>
  <si>
    <t>-887917592</t>
  </si>
  <si>
    <t>Vypúšťacie a odvzdušňovacie armatúry inštalované v MKA-O1.6 - Príruba privarovacia s krkom DN20, PN40, STN 13 1233</t>
  </si>
  <si>
    <t>-775855114</t>
  </si>
  <si>
    <t>Vypúšťacie a odvzdušňovacie armatúry inštalované v MKA-O1.6 - Prírubový spoj DN25, PN40</t>
  </si>
  <si>
    <t>480564209</t>
  </si>
  <si>
    <t>Vypúšťacie a odvzdušňovacie armatúry inštalované v MKA-O1.6 - Prírubový spoj DN20, PN40</t>
  </si>
  <si>
    <t>-253496134</t>
  </si>
  <si>
    <t xml:space="preserve">Vypúšťacie a odvzdušňovacie armatúry inštalované v MKA-O1.6 - Rúra ø26,9x2,3, STN 42 5715, mat. STN 11 353.1 </t>
  </si>
  <si>
    <t>-367188143</t>
  </si>
  <si>
    <t>Vypúšťacie a odvzdušňovacie armatúry inštalované v MKA-O1.6 - Tvarovka “T“, hl. DN20 – odb. DN20, podľa STN 13 2200</t>
  </si>
  <si>
    <t>-457108404</t>
  </si>
  <si>
    <t>B13.8</t>
  </si>
  <si>
    <t xml:space="preserve">Vypúšťacie a odvzdušňovacie armatúry inštalované v MKA-O1.6 - Rúrový oblúk DN20, uhol 90º , R=1,5xDN, podľa STN 13 2200  </t>
  </si>
  <si>
    <t>-1183667685</t>
  </si>
  <si>
    <t xml:space="preserve">Kalník DN150 na prívodnom potrubí DN200 v šachte HV2-Š26 - Rúra ø168,3x4,0 – L=~400, STN 42 5715, mat. STN 11 353.1 </t>
  </si>
  <si>
    <t>-1594021082</t>
  </si>
  <si>
    <t xml:space="preserve">Kalník DN150 na prívodnom potrubí DN200 v šachte HV2-Š26 - Rúra ø114,3x3,6 – L=~5000 STN 42 5715, mat. STN 11 353.1 </t>
  </si>
  <si>
    <t>198438881</t>
  </si>
  <si>
    <t>Kalník DN150 na prívodnom potrubí DN200 v šachte HV2-Š26 - Príruba privarovacia s krkom DN150, PN40, STN 13 1233</t>
  </si>
  <si>
    <t>143541958</t>
  </si>
  <si>
    <t>Kalník DN150 na prívodnom potrubí DN200 v šachte HV2-Š26 - Príruba privarovacia s krkom DN100, PN40, STN 13 1233</t>
  </si>
  <si>
    <t>-853828075</t>
  </si>
  <si>
    <t>Kalník DN150 na prívodnom potrubí DN200 v šachte HV2-Š26 - Zaslepovacia príruba DN150, PN40, STN 13 1327</t>
  </si>
  <si>
    <t>-1358404774</t>
  </si>
  <si>
    <t>Kalník DN150 na prívodnom potrubí DN200 v šachte HV2-Š26 - Prírubový spoj DN150, PN40</t>
  </si>
  <si>
    <t>1598093412</t>
  </si>
  <si>
    <t>Kalník DN150 na prívodnom potrubí DN200 v šachte HV2-Š26 - Prírubový spoj DN100, PN40</t>
  </si>
  <si>
    <t>166251448</t>
  </si>
  <si>
    <t>Kalník DN150 na prívodnom potrubí DN200 v šachte HV2-Š26 - Uzatvárací ventil DN100, PN25, prírubový, mat. Oceľ</t>
  </si>
  <si>
    <t>850381750</t>
  </si>
  <si>
    <t>B14.8</t>
  </si>
  <si>
    <t xml:space="preserve">Kalník DN150 na prívodnom potrubí DN200 v šachte HV2-Š26 - Rúrový oblúk DN100, uhol 90º , R=1,5xDN, podľa STN 13 2200  </t>
  </si>
  <si>
    <t>-1148510930</t>
  </si>
  <si>
    <t xml:space="preserve">Kalník DN150 na vratnom potrubí DN200 v šachte HV2-Š26 - Rúra ø168,3x4,0 – L=~400, STN 42 5715, mat. STN 11 353.1 </t>
  </si>
  <si>
    <t>122199501</t>
  </si>
  <si>
    <t xml:space="preserve">Kalník DN150 na vratnom potrubí DN200 v šachte HV2-Š26 - Rúra ø114,3x3,6 – L=~5000 STN 42 5715, mat. STN 11 353.1 </t>
  </si>
  <si>
    <t>-1849917934</t>
  </si>
  <si>
    <t>Kalník DN150 na vratnom potrubí DN200 v šachte HV2-Š26 - Príruba privarovacia s krkom DN150, PN40, STN 13 1233</t>
  </si>
  <si>
    <t>48410131</t>
  </si>
  <si>
    <t>Kalník DN150 na vratnom potrubí DN200 v šachte HV2-Š26 - Príruba privarovacia s krkom DN100, PN40, STN 13 1233</t>
  </si>
  <si>
    <t>-1072431498</t>
  </si>
  <si>
    <t>Kalník DN150 na vratnom potrubí DN200 v šachte HV2-Š26 - Zaslepovacia príruba DN150, PN40, STN 13 1327</t>
  </si>
  <si>
    <t>-696085571</t>
  </si>
  <si>
    <t>Kalník DN150 na vratnom potrubí DN200 v šachte HV2-Š26 - Prírubový spoj DN150, PN40</t>
  </si>
  <si>
    <t>-147982601</t>
  </si>
  <si>
    <t>Kalník DN150 na vratnom potrubí DN200 v šachte HV2-Š26 - Prírubový spoj DN100, PN40</t>
  </si>
  <si>
    <t>1568436024</t>
  </si>
  <si>
    <t>Kalník DN150 na vratnom potrubí DN200 v šachte HV2-Š26 - Uzatvárací ventil DN100, PN25, prírubový, mat. Oceľ</t>
  </si>
  <si>
    <t>-1766925016</t>
  </si>
  <si>
    <t xml:space="preserve">Kalník DN150 na vratnom potrubí DN200 v šachte HV2-Š26 - Rúrový oblúk DN100, uhol 90º , R=1,5xDN, podľa STN 13 2200  </t>
  </si>
  <si>
    <t>365173006</t>
  </si>
  <si>
    <t xml:space="preserve">Kalník DN80 na prívodnom potrubí DN150 v šachte HV2-Š23 - Rúra ø88,9x3,2 – L=~365, STN 42 5715, mat. STN 11 353.1 </t>
  </si>
  <si>
    <t>1559706764</t>
  </si>
  <si>
    <t xml:space="preserve">Kalník DN80 na prívodnom potrubí DN150 v šachte HV2-Š23 - Rúra ø48,3x2,6 – L=~675, STN 42 5715, mat. STN 11 353.1 </t>
  </si>
  <si>
    <t>1621997820</t>
  </si>
  <si>
    <t>Kalník DN80 na prívodnom potrubí DN150 v šachte HV2-Š23 - Príruba privarovacia s krkom DN80, PN40, STN 13 1233</t>
  </si>
  <si>
    <t>-1525141035</t>
  </si>
  <si>
    <t>Kalník DN80 na prívodnom potrubí DN150 v šachte HV2-Š23 - Príruba privarovacia s krkom DN40, PN40, STN 13 1233</t>
  </si>
  <si>
    <t>-314223068</t>
  </si>
  <si>
    <t>Kalník DN80 na prívodnom potrubí DN150 v šachte HV2-Š23 - Zaslepovacia príruba DN80, PN40, STN 13 1327</t>
  </si>
  <si>
    <t>461505337</t>
  </si>
  <si>
    <t>Kalník DN80 na prívodnom potrubí DN150 v šachte HV2-Š23 - Prírubový spoj DN80, PN40</t>
  </si>
  <si>
    <t>-953369431</t>
  </si>
  <si>
    <t>Kalník DN80 na prívodnom potrubí DN150 v šachte HV2-Š23 - Prírubový spoj DN40, PN40</t>
  </si>
  <si>
    <t>-768282926</t>
  </si>
  <si>
    <t>Kalník DN80 na prívodnom potrubí DN150 v šachte HV2-Š23 - Uzatvárací ventil DN40, PN25, prírubový, mat. Oceľ</t>
  </si>
  <si>
    <t>1338208757</t>
  </si>
  <si>
    <t xml:space="preserve">Kalník DN80 na vratnom potrubí DN150 v šachte HV2-Š23 - Rúra ø88,9x3,2 – L=~365, STN 42 5715, mat. STN 11 353.1 </t>
  </si>
  <si>
    <t>-1074683005</t>
  </si>
  <si>
    <t xml:space="preserve">Kalník DN80 na vratnom potrubí DN150 v šachte HV2-Š23 - Rúra ø48,3x2,6 – L=~210, STN 42 5715, mat. STN 11 353.1 </t>
  </si>
  <si>
    <t>643208397</t>
  </si>
  <si>
    <t>Kalník DN80 na vratnom potrubí DN150 v šachte HV2-Š23 - Príruba privarovacia s krkom DN80, PN40, STN 13 1233</t>
  </si>
  <si>
    <t>691869976</t>
  </si>
  <si>
    <t>Kalník DN80 na vratnom potrubí DN150 v šachte HV2-Š23 - Príruba privarovacia s krkom DN40, PN40, STN 13 1233</t>
  </si>
  <si>
    <t>1447995411</t>
  </si>
  <si>
    <t>Kalník DN80 na vratnom potrubí DN150 v šachte HV2-Š23 - Zaslepovacia príruba DN80, PN40, STN 13 1327</t>
  </si>
  <si>
    <t>1145188995</t>
  </si>
  <si>
    <t>Kalník DN80 na vratnom potrubí DN150 v šachte HV2-Š23 - Prírubový spoj DN80, PN40</t>
  </si>
  <si>
    <t>493042492</t>
  </si>
  <si>
    <t>Kalník DN80 na vratnom potrubí DN150 v šachte HV2-Š23 - Prírubový spoj DN40, PN40</t>
  </si>
  <si>
    <t>136005859</t>
  </si>
  <si>
    <t>Kalník DN80 na vratnom potrubí DN150 v šachte HV2-Š23 - Uzatvárací ventil DN40, PN25, prírubový, mat. Oceľ</t>
  </si>
  <si>
    <t>772404936</t>
  </si>
  <si>
    <t xml:space="preserve">Kalník DN100 na prívodnom potrubí DN200 v šachte HV2-Š31 - Rúra ø114,3x3,6 – L=~400, STN 42 5715, mat. STN 11 353.1 </t>
  </si>
  <si>
    <t>-148949207</t>
  </si>
  <si>
    <t xml:space="preserve">Kalník DN100 na prívodnom potrubí DN200 v šachte HV2-Š31 - Rúra ø88,9x3,2 – L=~4500 STN 42 5715, mat. STN 11 353.1 </t>
  </si>
  <si>
    <t>1555569779</t>
  </si>
  <si>
    <t>Kalník DN100 na prívodnom potrubí DN200 v šachte HV2-Š31 - Príruba privarovacia s krkom DN100, PN40, STN 13 1233</t>
  </si>
  <si>
    <t>-811017933</t>
  </si>
  <si>
    <t>Kalník DN100 na prívodnom potrubí DN200 v šachte HV2-Š31 - Príruba privarovacia s krkom DN80, PN40, STN 13 1233</t>
  </si>
  <si>
    <t>-2085901309</t>
  </si>
  <si>
    <t>Kalník DN100 na prívodnom potrubí DN200 v šachte HV2-Š31 - Zaslepovacia príruba DN100, PN40, STN 13 1327</t>
  </si>
  <si>
    <t>-760369244</t>
  </si>
  <si>
    <t>Kalník DN100 na prívodnom potrubí DN200 v šachte HV2-Š31 - Prírubový spoj DN100, PN40</t>
  </si>
  <si>
    <t>-1145367824</t>
  </si>
  <si>
    <t>Kalník DN100 na prívodnom potrubí DN200 v šachte HV2-Š31 - Prírubový spoj DN80, PN40</t>
  </si>
  <si>
    <t>1868161348</t>
  </si>
  <si>
    <t>Kalník DN100 na prívodnom potrubí DN200 v šachte HV2-Š31 - Uzatvárací ventil DN80, PN25, prírubový, mat. Oceľ</t>
  </si>
  <si>
    <t>-482124744</t>
  </si>
  <si>
    <t xml:space="preserve">Kalník DN100 na prívodnom potrubí DN200 v šachte HV2-Š31 - Rúrový oblúk DN80, uhol 90º , R=1,5xDN, podľa STN 13 2200  </t>
  </si>
  <si>
    <t>-999815013</t>
  </si>
  <si>
    <t xml:space="preserve">Kalník DN100 na vratnom potrubí DN200 v šachte HV2-Š31 - Rúra ø114,3x3,6 – L=~400, STN 42 5715, mat. STN 11 353.1 </t>
  </si>
  <si>
    <t>1238736418</t>
  </si>
  <si>
    <t xml:space="preserve">Kalník DN100 na vratnom potrubí DN200 v šachte HV2-Š31 - Rúra ø88,9x3,2 – L=~3000 STN 42 5715, mat. STN 11 353.1 </t>
  </si>
  <si>
    <t>-636758222</t>
  </si>
  <si>
    <t>Kalník DN100 na vratnom potrubí DN200 v šachte HV2-Š31 - Príruba privarovacia s krkom DN100, PN40, STN 13 1233</t>
  </si>
  <si>
    <t>-533779146</t>
  </si>
  <si>
    <t>Kalník DN100 na vratnom potrubí DN200 v šachte HV2-Š31 - Príruba privarovacia s krkom DN80, PN40, STN 13 1233</t>
  </si>
  <si>
    <t>-925352393</t>
  </si>
  <si>
    <t>Kalník DN100 na vratnom potrubí DN200 v šachte HV2-Š31 - Zaslepovacia príruba DN100, PN40, STN 13 1327</t>
  </si>
  <si>
    <t>-1415196504</t>
  </si>
  <si>
    <t>Kalník DN100 na vratnom potrubí DN200 v šachte HV2-Š31 - Prírubový spoj DN100, PN40</t>
  </si>
  <si>
    <t>2117323301</t>
  </si>
  <si>
    <t>Kalník DN100 na vratnom potrubí DN200 v šachte HV2-Š31 - Prírubový spoj DN80, PN40</t>
  </si>
  <si>
    <t>1866602361</t>
  </si>
  <si>
    <t>Kalník DN100 na vratnom potrubí DN200 v šachte HV2-Š31 - Uzatvárací ventil DN80, PN25, prírubový, mat. Oceľ</t>
  </si>
  <si>
    <t>-1162135142</t>
  </si>
  <si>
    <t>B16.18</t>
  </si>
  <si>
    <t xml:space="preserve">Kalník DN100 na vratnom potrubí DN200 v šachte HV2-Š31 - Rúrový oblúk DN80, uhol 90º , R=1,5xDN, podľa STN 13 2200 </t>
  </si>
  <si>
    <t>1298628635</t>
  </si>
  <si>
    <t>1079208189</t>
  </si>
  <si>
    <t>-443046057</t>
  </si>
  <si>
    <t>-1197430310</t>
  </si>
  <si>
    <t>1097479551</t>
  </si>
  <si>
    <t>-849577729</t>
  </si>
  <si>
    <t>Odvzdušnenie potrubia + prepoj – (O1.1 v HV2-Š23) - Uzatvárací ventil DN25, PN25, prírubový, mat. Oceľ</t>
  </si>
  <si>
    <t>856076247</t>
  </si>
  <si>
    <t>Odvzdušnenie potrubia + prepoj – (O1.1 v HV2-Š23) - Príruba privarovacia s krkom DN25, PN40, STN 13 1233</t>
  </si>
  <si>
    <t>936508547</t>
  </si>
  <si>
    <t>Odvzdušnenie potrubia + prepoj – (O1.1 v HV2-Š23) - Prírubový spoj DN25, PN40</t>
  </si>
  <si>
    <t>-340396268</t>
  </si>
  <si>
    <t xml:space="preserve">Odvzdušnenie potrubia + prepoj – (O1.1 v HV2-Š23) - Rúra ø33,7x2,6, STN 42 5715, mat. STN 11 353.1 </t>
  </si>
  <si>
    <t>-676108859</t>
  </si>
  <si>
    <t xml:space="preserve">Odvzdušnenie potrubia + prepoj – (O1.1 v HV2-Š23) - Tvarovka “T“,  hl. DN150 – odb. DN25, podľa STN 13 2200  </t>
  </si>
  <si>
    <t>-333659721</t>
  </si>
  <si>
    <t xml:space="preserve">Odvzdušnenie potrubia + prepoj – (O1.1 v HV2-Š23) - Tvarovka “T“,  hl. DN25 – odb. DN25, podľa STN 13 2200  </t>
  </si>
  <si>
    <t>515034983</t>
  </si>
  <si>
    <t xml:space="preserve">Odvzdušnenie potrubia + prepoj – (O1.1 v HV2-Š23) - Rúrový oblúk DN25, uhol 90º , R=1,5xDN, podľa STN 13 2200  </t>
  </si>
  <si>
    <t>1658590270</t>
  </si>
  <si>
    <t>Odvzdušnenie potrubia + prepoj – (O1.4 v HV2-Š26) - Uzatvárací ventil DN40, PN25, prírubový, mat. Oceľ</t>
  </si>
  <si>
    <t>924464283</t>
  </si>
  <si>
    <t>Odvzdušnenie potrubia + prepoj – (O1.4 v HV2-Š26) - Príruba privarovacia s krkom DN40, PN40, STN 13 1233</t>
  </si>
  <si>
    <t>-1664461095</t>
  </si>
  <si>
    <t>Odvzdušnenie potrubia + prepoj – (O1.4 v HV2-Š26) - Prírubový spoj DN40, PN40</t>
  </si>
  <si>
    <t>-88265812</t>
  </si>
  <si>
    <t xml:space="preserve">Odvzdušnenie potrubia + prepoj – (O1.4 v HV2-Š26) - Rúra ø48,3x2,6, STN 42 5715, mat. STN 11 353.1 </t>
  </si>
  <si>
    <t>915398364</t>
  </si>
  <si>
    <t>B19.4</t>
  </si>
  <si>
    <t xml:space="preserve">Odvzdušnenie potrubia + prepoj – (O1.4 v HV2-Š26) - Tvarovka “T“,  hl. DN100 – odb. DN40, podľa STN 13 2200  </t>
  </si>
  <si>
    <t>1660118310</t>
  </si>
  <si>
    <t>B19.5</t>
  </si>
  <si>
    <t xml:space="preserve">Odvzdušnenie potrubia + prepoj – (O1.4 v HV2-Š26) - Tvarovka “T“,  hl. DN40 – odb. DN40, podľa STN 13 2200  </t>
  </si>
  <si>
    <t>89581015</t>
  </si>
  <si>
    <t>B19.6</t>
  </si>
  <si>
    <t xml:space="preserve">Odvzdušnenie potrubia + prepoj – (O1.4 v HV2-Š26) - Rúrový oblúk DN40, uhol 90º , R=1,5xDN, podľa STN 13 2200 </t>
  </si>
  <si>
    <t>1982093804</t>
  </si>
  <si>
    <t>Vypúšťanie potrubia – (O1.4 v HV2-Š26) - Uzatvárací ventil DN25, PN25, prírubový, mat. Oceľ</t>
  </si>
  <si>
    <t>-1437870159</t>
  </si>
  <si>
    <t>Vypúšťanie potrubia – (O1.4 v HV2-Š26) - Príruba privarovacia s krkom DN25, PN40, STN 13 1233</t>
  </si>
  <si>
    <t>-2078572552</t>
  </si>
  <si>
    <t>Vypúšťanie potrubia – (O1.4 v HV2-Š26) - Prírubový spoj DN40, PN40</t>
  </si>
  <si>
    <t>218981130</t>
  </si>
  <si>
    <t xml:space="preserve">Vypúšťanie potrubia – (O1.4 v HV2-Š26) - Rúra ø33,7x2,6, STN 42 5715, mat. STN 11 353.1 </t>
  </si>
  <si>
    <t>601459917</t>
  </si>
  <si>
    <t xml:space="preserve">Vypúšťanie potrubia – (O1.4 v HV2-Š26) - Tvarovka “T“,  hl. DN150 – odb. DN25, podľa STN 13 2200  </t>
  </si>
  <si>
    <t>-766702367</t>
  </si>
  <si>
    <t xml:space="preserve">Vypúšťanie potrubia – (O1.4 v HV2-Š26) - Tvarovka “T“,  hl. DN100 – odb. DN25, podľa STN 13 2200  </t>
  </si>
  <si>
    <t>-1956963120</t>
  </si>
  <si>
    <t xml:space="preserve">Vypúšťanie potrubia – (O1.4 v HV2-Š26) - Rúrový oblúk DN25, uhol 90º , R=1,5xDN, podľa STN 13 2200 </t>
  </si>
  <si>
    <t>-247324308</t>
  </si>
  <si>
    <t>Odvzdušnenie potrubia + prepoj – (O1.8 v HV2-Š31) - Uzatvárací ventil DN15, PN25, prírubový, mat. Oceľ</t>
  </si>
  <si>
    <t>1975913548</t>
  </si>
  <si>
    <t>Odvzdušnenie potrubia + prepoj – (O1.8 v HV2-Š31) - Príruba privarovacia s krkom DN15, PN40, STN 13 1233</t>
  </si>
  <si>
    <t>-1595801323</t>
  </si>
  <si>
    <t>Odvzdušnenie potrubia + prepoj – (O1.8 v HV2-Š31) - Prírubový spoj DN15, PN40</t>
  </si>
  <si>
    <t>1618973281</t>
  </si>
  <si>
    <t xml:space="preserve">Odvzdušnenie potrubia + prepoj – (O1.8 v HV2-Š31) - Rúra ø21,3x2,3, STN 42 5715, mat. STN 11 353.1 </t>
  </si>
  <si>
    <t>-498170772</t>
  </si>
  <si>
    <t xml:space="preserve">Odvzdušnenie potrubia + prepoj – (O1.8 v HV2-Š31) - Tvarovka “T“,  hl. DN80 – odb. DN15, podľa STN 13 2200  </t>
  </si>
  <si>
    <t>-423651952</t>
  </si>
  <si>
    <t xml:space="preserve">Odvzdušnenie potrubia + prepoj – (O1.8 v HV2-Š31) - Tvarovka “T“,  hl. DN15 – odb. DN15, podľa STN 13 2200  </t>
  </si>
  <si>
    <t>446187526</t>
  </si>
  <si>
    <t xml:space="preserve">Odvzdušnenie potrubia + prepoj – (O1.8 v HV2-Š31) - Rúrový oblúk DN15, uhol 90º , R=1,5xDN, podľa STN 13 2200  </t>
  </si>
  <si>
    <t>-756661306</t>
  </si>
  <si>
    <t>Vypúšťanie potrubia – (O1.8 v HV2-Š31) - Uzatvárací ventil DN15, PN25, prírubový, mat. Oceľ</t>
  </si>
  <si>
    <t>853331696</t>
  </si>
  <si>
    <t>Vypúšťanie potrubia – (O1.8 v HV2-Š31) - Príruba privarovacia s krkom DN15, PN40, STN 13 1233</t>
  </si>
  <si>
    <t>-2008057883</t>
  </si>
  <si>
    <t>Vypúšťanie potrubia – (O1.8 v HV2-Š31) - Prírubový spoj DN15, PN40</t>
  </si>
  <si>
    <t>-1542343001</t>
  </si>
  <si>
    <t xml:space="preserve">Vypúšťanie potrubia – (O1.8 v HV2-Š31) - Rúra ø21,3x2,3, STN 42 5715, mat. STN 11 353.1 </t>
  </si>
  <si>
    <t>1227226051</t>
  </si>
  <si>
    <t xml:space="preserve">Vypúšťanie potrubia – (O1.8 v HV2-Š31) - Tvarovka “T“,  hl. DN80 – odb. DN15, podľa STN 13 2200  </t>
  </si>
  <si>
    <t>-184568641</t>
  </si>
  <si>
    <t xml:space="preserve">Vypúšťanie potrubia – (O1.8 v HV2-Š31) - Rúrový oblúk DN15, uhol 90º , R=1,5xDN, podľa STN 13 2200  </t>
  </si>
  <si>
    <t>36820005</t>
  </si>
  <si>
    <t>Nábehové odvzdušnenie potrubia + prepoj – ( v HV2-Š31) - Uzatvárací ventil DN25, PN25, prírubový, mat. Oceľ</t>
  </si>
  <si>
    <t>112549923</t>
  </si>
  <si>
    <t>Nábehové odvzdušnenie potrubia + prepoj – ( v HV2-Š31) - Príruba privarovacia s krkom DN25, PN40, STN 13 1233</t>
  </si>
  <si>
    <t>2125222047</t>
  </si>
  <si>
    <t>Nábehové odvzdušnenie potrubia + prepoj – ( v HV2-Š31) - Prírubový spoj DN25, PN40</t>
  </si>
  <si>
    <t>-1017788478</t>
  </si>
  <si>
    <t xml:space="preserve">Nábehové odvzdušnenie potrubia + prepoj – ( v HV2-Š31) - Rúra ø33,7x2,6, STN 42 5715, mat. STN 11 353.1 </t>
  </si>
  <si>
    <t>1020113079</t>
  </si>
  <si>
    <t>Nábehové odvzdušnenie potrubia + prepoj – ( v HV2-Š31) - Tvarovka “T“,  hl. DN25 – odb. DN25, podľa STN 13 2200</t>
  </si>
  <si>
    <t>129414339</t>
  </si>
  <si>
    <t xml:space="preserve">Nábehové odvzdušnenie potrubia + prepoj – ( v HV2-Š31) - Rúrový oblúk DN25, uhol 90º , R=1,5xDN, podľa STN 13 2200  </t>
  </si>
  <si>
    <t>-78469510</t>
  </si>
  <si>
    <t>C1./ ULOŽENIE PREDIZOL. A KLASICKÝCH POTRUBÍ V EXIST. KOLEKTOROCH A ŠACHTÁCH</t>
  </si>
  <si>
    <t>Valčekové uloženie pre  Ø 219,1 x 4,5 / 355    – (V.U.1)</t>
  </si>
  <si>
    <t>-441108761</t>
  </si>
  <si>
    <t>Valčekové uloženie pre Ø 219,1 x 4,5 / 315   – (V.U.2)</t>
  </si>
  <si>
    <t>-1458153413</t>
  </si>
  <si>
    <t>Valčekové uloženie s axiálnym vedením pre  Ø 219,1 x 4,5 / 355   – (V.U.1 AX.V.)</t>
  </si>
  <si>
    <t>884088897</t>
  </si>
  <si>
    <t>Valčekové uloženie s axiálnym vedením pre Ø 219,1 x 4,5 / 315   – (V.U.2 AX.V.)</t>
  </si>
  <si>
    <t>-487121755</t>
  </si>
  <si>
    <t>Valčekové uloženie s axiálnym vedením pre Ø 323,9 x 5,6 / 500   – (A.V.U.1)</t>
  </si>
  <si>
    <t>1921874135</t>
  </si>
  <si>
    <t>C05.1</t>
  </si>
  <si>
    <t>Valčekové uloženie s axiálnym vedením pre Ø 323,9 x 5,6 / 500   – (A.V.U.1')</t>
  </si>
  <si>
    <t>-1710358519</t>
  </si>
  <si>
    <t>Valčekové uloženie s axiálnym vedením pre Ø 323,9 x 5,6 / 450   – (A.V.U.2)</t>
  </si>
  <si>
    <t>-107492406</t>
  </si>
  <si>
    <t>C06.1</t>
  </si>
  <si>
    <t>Valčekové uloženie s axiálnym vedením pre Ø 323,9 x 5,6 / 450   – (A.V.U.2')</t>
  </si>
  <si>
    <t>794466541</t>
  </si>
  <si>
    <t>Valčekové uloženie s axiálnym vedením pre Ø 323,9 x 5,6 / 450   – (A.V.U.3)</t>
  </si>
  <si>
    <t>1030137393</t>
  </si>
  <si>
    <t>C07.1</t>
  </si>
  <si>
    <t>Valčekové uloženie s axiálnym vedením pre Ø 323,9 x 5,6 / 450   – (A.V.U.3')</t>
  </si>
  <si>
    <t>-684779192</t>
  </si>
  <si>
    <t>Valčeková podpera podľa ON 13 0825 – (V.P.) DN200</t>
  </si>
  <si>
    <t>-1584643679</t>
  </si>
  <si>
    <t>Strmeň z oceľ. tyčí kruhového prierezu podľa ON 13 0625  – (S) - DN100</t>
  </si>
  <si>
    <t>-1038121793</t>
  </si>
  <si>
    <t>C09.1</t>
  </si>
  <si>
    <t>Strmeň z oceľ. tyčí kruhového prierezu podľa ON 13 0625  – (S) - DN80</t>
  </si>
  <si>
    <t>790662069</t>
  </si>
  <si>
    <t>C09.2</t>
  </si>
  <si>
    <t>-114174617</t>
  </si>
  <si>
    <t>Pevný záves podľa ON 13 0790.02 + objímka podľa ON 13 0700.2  – (Z1) - DN25, L=250mm</t>
  </si>
  <si>
    <t>-851853839</t>
  </si>
  <si>
    <t>Puto pre zvislé potrubie podľa ON 13 0615 (P) DN25</t>
  </si>
  <si>
    <t>2053035089</t>
  </si>
  <si>
    <t>C11.1</t>
  </si>
  <si>
    <t>Puto pre zvislé potrubie podľa ON 13 0615 (P) DN150, PN40</t>
  </si>
  <si>
    <t>-1331083198</t>
  </si>
  <si>
    <t>C1.04</t>
  </si>
  <si>
    <t>1624205851</t>
  </si>
  <si>
    <t>C1.05</t>
  </si>
  <si>
    <t>-1656712114</t>
  </si>
  <si>
    <t>C1.06</t>
  </si>
  <si>
    <t>-774913352</t>
  </si>
  <si>
    <t>-863090777</t>
  </si>
  <si>
    <t>1526370403</t>
  </si>
  <si>
    <t>-227032943</t>
  </si>
  <si>
    <t>939177967</t>
  </si>
  <si>
    <t>-1802528212</t>
  </si>
  <si>
    <t>2071136030</t>
  </si>
  <si>
    <t>-43895510</t>
  </si>
  <si>
    <t>1515881444</t>
  </si>
  <si>
    <t>1830429707</t>
  </si>
  <si>
    <t>571812258</t>
  </si>
  <si>
    <t>-553795518</t>
  </si>
  <si>
    <t>-2115507449</t>
  </si>
  <si>
    <t>1713434006</t>
  </si>
  <si>
    <t>Izolácia tepelná - Guľový kohút DN200, PN25, prírubový  - snímateľná +pozink. plech hr. 0,6 mm</t>
  </si>
  <si>
    <t>833395253</t>
  </si>
  <si>
    <t>713530394.1</t>
  </si>
  <si>
    <t>675295393</t>
  </si>
  <si>
    <t>Izolácia tepelná - Guľový kohút DN80, PN25, prírubový  - snímateľná +pozink. plech hr. 0,6 mm</t>
  </si>
  <si>
    <t>1999727235</t>
  </si>
  <si>
    <t>516181786</t>
  </si>
  <si>
    <t>Izolácia tepelná - Guľový kohút DN25, PN25, prírubový  - snímateľná +pozink. plech hr. 0,6 mm</t>
  </si>
  <si>
    <t>-2062978616</t>
  </si>
  <si>
    <t>-1751416873</t>
  </si>
  <si>
    <t>713530396.1</t>
  </si>
  <si>
    <t>Izolácia tepelná - Uzatvárací ventil DN80, PN25, prírubový  - snímateľná +pozink. plech hr. 0,6 mm</t>
  </si>
  <si>
    <t>884719009</t>
  </si>
  <si>
    <t>713530396.2</t>
  </si>
  <si>
    <t>395357420</t>
  </si>
  <si>
    <t>-675985794</t>
  </si>
  <si>
    <t>713530397.1</t>
  </si>
  <si>
    <t>-679566092</t>
  </si>
  <si>
    <t>713530397.2</t>
  </si>
  <si>
    <t>1315366430</t>
  </si>
  <si>
    <t>-2047351876</t>
  </si>
  <si>
    <t>1189795698</t>
  </si>
  <si>
    <t>230120022.S</t>
  </si>
  <si>
    <t>Odmasťovanie potrubia DN 150</t>
  </si>
  <si>
    <t>-2121546915</t>
  </si>
  <si>
    <t>948958543</t>
  </si>
  <si>
    <t>249978803</t>
  </si>
  <si>
    <t>230120045.S</t>
  </si>
  <si>
    <t>Čistenie potrubia prefúkavaním alebo preplachovaním DN 80</t>
  </si>
  <si>
    <t>1764028984</t>
  </si>
  <si>
    <t>-2138311966</t>
  </si>
  <si>
    <t>-639203790</t>
  </si>
  <si>
    <t>230120049.S</t>
  </si>
  <si>
    <t>Čistenie potrubia prefúkavaním alebo preplachovaním DN 200</t>
  </si>
  <si>
    <t>-495130520</t>
  </si>
  <si>
    <t>82947670</t>
  </si>
  <si>
    <t>-1844234001</t>
  </si>
  <si>
    <t>371014844</t>
  </si>
  <si>
    <t>230163015.S</t>
  </si>
  <si>
    <t>Kontrolné prežiarenie zvarov Iridiom 192, cez 2 steny, film D4, rúrka D=194-219 mm, t=4.5-12 mm; 3 exp.</t>
  </si>
  <si>
    <t>-1269069532</t>
  </si>
  <si>
    <t>735778812</t>
  </si>
  <si>
    <t>1590967991</t>
  </si>
  <si>
    <t>917162582</t>
  </si>
  <si>
    <t>524793390</t>
  </si>
  <si>
    <t>454856565</t>
  </si>
  <si>
    <t>248237320</t>
  </si>
  <si>
    <t>938913847</t>
  </si>
  <si>
    <t>-1972365396</t>
  </si>
  <si>
    <t>-1320004131</t>
  </si>
  <si>
    <t>1186956777</t>
  </si>
  <si>
    <t>1298809775</t>
  </si>
  <si>
    <t>-205279512</t>
  </si>
  <si>
    <t>638128077</t>
  </si>
  <si>
    <t>197701405</t>
  </si>
  <si>
    <t>O1.2 - SO 02.100.1 Potrubná časť - Odbočka O1.2</t>
  </si>
  <si>
    <t xml:space="preserve">      A - A.1/ TOVÁRENSKÝ PREDIZOLOVANÝ PODZEMNÝ ROZVOD - OBAL HDPE</t>
  </si>
  <si>
    <t xml:space="preserve">      A2 - A.2/ TOVÁRENSKÝ PREDIZOLOVANÝ NADZEMNÝ ROZVOD - OBAL SPIRO</t>
  </si>
  <si>
    <t xml:space="preserve">      C - C,/ DEMONTÁŽE</t>
  </si>
  <si>
    <t>A.1/ TOVÁRENSKÝ PREDIZOLOVANÝ PODZEMNÝ ROZVOD - OBAL HDPE</t>
  </si>
  <si>
    <t>-833811184</t>
  </si>
  <si>
    <t>1847038530</t>
  </si>
  <si>
    <t>Oblúk predizolovaný oceľový, uhol 90o, R=2,5xD podľa DIN 2605- (L1-O1.2, L2-O1.2),  DN 60,3x2,9/140, ramená L1,L2= 1000</t>
  </si>
  <si>
    <t>1286097363</t>
  </si>
  <si>
    <t>Oblúk predizolovaný oceľový, uhol 90o, R=2,5xD podľa DIN 2605- (L1-O1.2, L2-O1.2),  DN 60,3x2,9/125, ramená L1,L2= 1000</t>
  </si>
  <si>
    <t>1732536629</t>
  </si>
  <si>
    <t>Oblúk predizolovaný oceľový, uhol 90o, R=2,5xD podľa DIN 2605- (L3-O1.2),  DN 60,3x2,9/140, ramená L1xL2= 1000x2000</t>
  </si>
  <si>
    <t>565939272</t>
  </si>
  <si>
    <t>Oblúk predizolovaný oceľový, uhol 90o, R=2,5xD podľa DIN 2605- (L3-O1.2),  DN 60,3x2,9/125, ramená L1xL2= 1000x2000</t>
  </si>
  <si>
    <t>192321747</t>
  </si>
  <si>
    <t>Predizol.uzatv.armat.obojstranná s odboč.DN20 pre inšt. odvzduš.arm. a odboč.DN20 pre inšt.vypúšť. arm. MKA-O1.2, na prívod.potr.DN60,3x2,9/140, Guľový kohút DN50, PN25, navarovací, odb.DN26,9x2,3/110 dĺ.1,1</t>
  </si>
  <si>
    <t>-1792793773</t>
  </si>
  <si>
    <t>Predizol.uzatv.armat.obojstranná s odboč.DN20 pre inšt. odvzduš.arm. a odboč.DN20 pre inšt.vypúšť. arm. MKA-O1.2, na vrat.potr.DN60,3x2,9/125, Guľový kohút DN50, PN25, navarovací, odb.DN26,9x2,3/90 dĺ.1,1</t>
  </si>
  <si>
    <t>-2027569866</t>
  </si>
  <si>
    <t>-1832310421</t>
  </si>
  <si>
    <t>576274590</t>
  </si>
  <si>
    <t>2078266347</t>
  </si>
  <si>
    <t>1275433247</t>
  </si>
  <si>
    <t>589820294</t>
  </si>
  <si>
    <t>-1619503852</t>
  </si>
  <si>
    <t>A2</t>
  </si>
  <si>
    <t>A.2/ TOVÁRENSKÝ PREDIZOLOVANÝ NADZEMNÝ ROZVOD - OBAL SPIRO</t>
  </si>
  <si>
    <t>A2.1</t>
  </si>
  <si>
    <t>-1214271435</t>
  </si>
  <si>
    <t>A2.1.1</t>
  </si>
  <si>
    <t>16404123</t>
  </si>
  <si>
    <t>A2.2</t>
  </si>
  <si>
    <t>Oblúk predizolovaný oceľový, uhol 90o, R=3xDN (L5-O11, L6-O11),  DN 60,3x2,9/140, ramená L1,L2= 1000</t>
  </si>
  <si>
    <t>-73183048</t>
  </si>
  <si>
    <t>A2.2.1</t>
  </si>
  <si>
    <t>Oblúk predizolovaný oceľový, uhol 90o, R=3xDN (L5-O11, L6-O11),  DN 60,3x2,9/125, ramená L1,L2= 1000</t>
  </si>
  <si>
    <t>-1128988333</t>
  </si>
  <si>
    <t>A2.2.2</t>
  </si>
  <si>
    <t>Oblúk predizolovaný oceľový, uhol 90o, R=3xDN (L5-O11, L6-O11),  DN 60,3x2,9/140, ramená L1xL2= 1000x1000</t>
  </si>
  <si>
    <t>824741806</t>
  </si>
  <si>
    <t>A2.2.3</t>
  </si>
  <si>
    <t>Oblúk predizolovaný oceľový, uhol 90o, R=3xDN (L5-O11, L6-O11),  DN 60,3x2,9/125, ramená L1xL2= 1000x1200</t>
  </si>
  <si>
    <t>-876796997</t>
  </si>
  <si>
    <t>A2.3</t>
  </si>
  <si>
    <t>Zakončovacia manžeta izolácie (koncové viečko) DN60,3x2,9/140</t>
  </si>
  <si>
    <t>103580844</t>
  </si>
  <si>
    <t>A2.3.1</t>
  </si>
  <si>
    <t>Zakončovacia manžeta izolácie (koncové viečko) DN60,3x2,9/125</t>
  </si>
  <si>
    <t>460247263</t>
  </si>
  <si>
    <t>-1024178625</t>
  </si>
  <si>
    <t>-1459729276</t>
  </si>
  <si>
    <t>-454283375</t>
  </si>
  <si>
    <t>1717853721</t>
  </si>
  <si>
    <t>-2062368491</t>
  </si>
  <si>
    <t>-1043632440</t>
  </si>
  <si>
    <t>Oceľový oblúk BA5 (2,5D), uhol 90°, materiál 11 353 (P235 TR1), podľa DIN 2605 - Ø 60,3 x 2,9 / iz</t>
  </si>
  <si>
    <t>784562309</t>
  </si>
  <si>
    <t>Uzatváracie armatúry, materiál oceľ, T = 130 ºC, pmin = PN25 - Guľový kohút DN50, PN25, prírubový</t>
  </si>
  <si>
    <t>-1410179974</t>
  </si>
  <si>
    <t>Príruba privarovacia s krkom podľa STN 131233 - DN50, PN40</t>
  </si>
  <si>
    <t>-265231174</t>
  </si>
  <si>
    <t>Prírubový spoj - DN50, PN40</t>
  </si>
  <si>
    <t>226675205</t>
  </si>
  <si>
    <t>Vypúšťacie a odvzdušňovacie armatúry inštalované v MKA-O1.2 - Guľový kohút DN20, PN25, prírubový, mat. Oceľ</t>
  </si>
  <si>
    <t>-1407032301</t>
  </si>
  <si>
    <t>Vypúšťacie a odvzdušňovacie armatúry inštalované v MKA-O1.2 - Uzatvárací ventil DN20, PN25, prírubový, mat. Oceľ</t>
  </si>
  <si>
    <t>-174591315</t>
  </si>
  <si>
    <t>Vypúšťacie a odvzdušňovacie armatúry inštalované v MKA-O1.2 - Príruba privarovacia s krkom DN20, PN40, STN 13 1233</t>
  </si>
  <si>
    <t>-1340320638</t>
  </si>
  <si>
    <t>Vypúšťacie a odvzdušňovacie armatúry inštalované v MKA-O1.2 - Prírubový spoj DN20, PN40</t>
  </si>
  <si>
    <t>-148738236</t>
  </si>
  <si>
    <t xml:space="preserve">Vypúšťacie a odvzdušňovacie armatúry inštalované v MKA-O1.2 - Rúra ø26,9x2,3, STN 42 5715, mat. STN 11 353.1 </t>
  </si>
  <si>
    <t>305874607</t>
  </si>
  <si>
    <t>Vypúšťacie a odvzdušňovacie armatúry inštalované v MKA-O1.2 - Tvarovka “T“, hl. DN20 – odb. DN20, podľa STN 13 2200</t>
  </si>
  <si>
    <t>1530514075</t>
  </si>
  <si>
    <t>Vypúšťacie a odvzdušňovacie armatúry inštalované v MKA-O1.2 - Rúrový oblúk DN20, uhol 90º , R=1,5xDN, podľa STN 13 2200</t>
  </si>
  <si>
    <t>-430239027</t>
  </si>
  <si>
    <t>Odvzdušnenie potrubia + prepoj v napájanom objekte: OST Hliny 7 - Uzatvárací ventil DN20, PN25, prírubový</t>
  </si>
  <si>
    <t>626682895</t>
  </si>
  <si>
    <t>Odvzdušnenie potrubia + prepoj v napájanom objekte: OST Hliny 7 - Príruba privarovacia s krkom DN20, PN40, STN 13 1233</t>
  </si>
  <si>
    <t>-823377388</t>
  </si>
  <si>
    <t>Odvzdušnenie potrubia + prepoj v napájanom objekte: OST Hliny 7 - Prírubový spoj DN20, PN40</t>
  </si>
  <si>
    <t>-357640060</t>
  </si>
  <si>
    <t xml:space="preserve">Odvzdušnenie potrubia + prepoj v napájanom objekte: OST Hliny 7 - Rúra ø26,9x2,3, STN 42 5715, mat. STN 11 353.1 </t>
  </si>
  <si>
    <t>2133766292</t>
  </si>
  <si>
    <t xml:space="preserve">Odvzdušnenie potrubia + prepoj v napájanom objekte: OST Hliny 7 - Tvarovka “T“,  hl. DN80 – odb. DN20, podľa STN 13 2200  </t>
  </si>
  <si>
    <t>-176652818</t>
  </si>
  <si>
    <t>B07.5</t>
  </si>
  <si>
    <t xml:space="preserve">Odvzdušnenie potrubia + prepoj v napájanom objekte: OST Hliny 7 - Tvarovka “T“,  hl. DN20 – odb. DN20, podľa STN 13 2200    </t>
  </si>
  <si>
    <t>-809281017</t>
  </si>
  <si>
    <t>B07.6</t>
  </si>
  <si>
    <t xml:space="preserve">Odvzdušnenie potrubia + prepoj v napájanom objekte: OST Hliny 7 - Rúrový oblúk DN20, uhol 90º , R=1,5xDN, podľa STN 13 2200  0    </t>
  </si>
  <si>
    <t>1621690467</t>
  </si>
  <si>
    <t>C</t>
  </si>
  <si>
    <t>C,/ DEMONTÁŽE</t>
  </si>
  <si>
    <t>-177426300</t>
  </si>
  <si>
    <t>276207057</t>
  </si>
  <si>
    <t>-1261716209</t>
  </si>
  <si>
    <t>-1591661263</t>
  </si>
  <si>
    <t>-1477991704</t>
  </si>
  <si>
    <t>-1053129195</t>
  </si>
  <si>
    <t>1484395279</t>
  </si>
  <si>
    <t>-968935755</t>
  </si>
  <si>
    <t>1961354434</t>
  </si>
  <si>
    <t>205243923</t>
  </si>
  <si>
    <t>-1829412569</t>
  </si>
  <si>
    <t>772970049</t>
  </si>
  <si>
    <t>-567110811</t>
  </si>
  <si>
    <t>-566647008</t>
  </si>
  <si>
    <t>1134235592</t>
  </si>
  <si>
    <t>1957438021</t>
  </si>
  <si>
    <t>-1798164975</t>
  </si>
  <si>
    <t>29451557</t>
  </si>
  <si>
    <t>1484357332</t>
  </si>
  <si>
    <t>-1538384195</t>
  </si>
  <si>
    <t>962055105</t>
  </si>
  <si>
    <t>-1477038070</t>
  </si>
  <si>
    <t>36583155</t>
  </si>
  <si>
    <t>O1.4 - SO 02.100.1 Potrubná časť - Odbočka O1.4</t>
  </si>
  <si>
    <t>Predizolovaná oceľová rúrka, dĺžka vrátane predizol. tvaroviek, mont. spojok a prísluš. DN 168,3x4,0/280</t>
  </si>
  <si>
    <t>-1448904070</t>
  </si>
  <si>
    <t>Predizolovaná oceľová rúrka, dĺžka vrátane predizol. tvaroviek, mont. spojok a prísluš. DN 168,3x4,0/250</t>
  </si>
  <si>
    <t>2007401226</t>
  </si>
  <si>
    <t>Oblúk predizolovaný oceľový, uhol 90o, R=2,5xD podľa DIN 2605-(L1-O1.4, L2-O1.4),  DN 168,3x4,0/280, ramená L1,L2= 1000</t>
  </si>
  <si>
    <t>-1766067512</t>
  </si>
  <si>
    <t>Oblúk predizolovaný oceľový, uhol 90o, R=2,5xD podľa DIN 2605-(L1-O1.4, L2-O1.4),  DN 168,3x4,0/250, ramená L1,L2= 1000</t>
  </si>
  <si>
    <t>435990095</t>
  </si>
  <si>
    <t>Koncová manžeta izolácie pre potrubie DN168,3x4,0/280</t>
  </si>
  <si>
    <t>-994078890</t>
  </si>
  <si>
    <t>Koncová manžeta izolácie pre potrubie DN168,3x4,0/250</t>
  </si>
  <si>
    <t>-492204250</t>
  </si>
  <si>
    <t>Vodotesný klzný prechod potrubia stenou - labyrintové tesnenie pre potrubie - DN168,3x4,0/280</t>
  </si>
  <si>
    <t>2074258222</t>
  </si>
  <si>
    <t>Vodotesný klzný prechod potrubia stenou - labyrintové tesnenie pre potrubie - DN168,3x4,0/250</t>
  </si>
  <si>
    <t>845814245</t>
  </si>
  <si>
    <t>Dilatačné vankúše hr. 40 mm, L=1 m - DN 168,3x4,0/280</t>
  </si>
  <si>
    <t>-770014041</t>
  </si>
  <si>
    <t>Dilatačné vankúše hr. 40 mm, L=1 m - DN 168,3x4,0/250</t>
  </si>
  <si>
    <t>-974207833</t>
  </si>
  <si>
    <t>1073448508</t>
  </si>
  <si>
    <t>-1712081832</t>
  </si>
  <si>
    <t>316122497</t>
  </si>
  <si>
    <t>1916002623</t>
  </si>
  <si>
    <t>906242091</t>
  </si>
  <si>
    <t>-220255523</t>
  </si>
  <si>
    <t>1811874031</t>
  </si>
  <si>
    <t>-57129243</t>
  </si>
  <si>
    <t>Oceľový oblúk BA5 (2,5D), uhol 90°, materiál 11 353 (P235 TR1), podľa DIN 2605 - Ø 168,3 x 4,0 / iz</t>
  </si>
  <si>
    <t>1901974444</t>
  </si>
  <si>
    <t>Uzatváracie armatúry, materiál oceľ, T = 130 ºC, pmin = PN25 - guľový kohút DN150, PN25, prírubový</t>
  </si>
  <si>
    <t>-560839806</t>
  </si>
  <si>
    <t>Príruba privarovacia s krkom podľa STN 131233 - DN150, PN40</t>
  </si>
  <si>
    <t>1470000274</t>
  </si>
  <si>
    <t>Prírubový spoj - DN150, PN40</t>
  </si>
  <si>
    <t>-1915267865</t>
  </si>
  <si>
    <t>Odvzdušnenie potrubia + prepoj v napájanom objekte: OST Kasárne - Uzatvárací ventil DN20, PN25, prírubový, mat. Oceľ</t>
  </si>
  <si>
    <t>1921836477</t>
  </si>
  <si>
    <t>Odvzdušnenie potrubia + prepoj v napájanom objekte: OST Kasárne - Príruba privarovacia s krkom DN20, PN40, STN 13 1233</t>
  </si>
  <si>
    <t>-2094658168</t>
  </si>
  <si>
    <t>Odvzdušnenie potrubia + prepoj v napájanom objekte: OST Kasárne - Prírubový spoj DN20, PN40</t>
  </si>
  <si>
    <t>-615558376</t>
  </si>
  <si>
    <t xml:space="preserve">Odvzdušnenie potrubia + prepoj v napájanom objekte: OST Kasárne - Rúra ø26,9x2,3, STN 42 5715, mat. STN 11 353.1 </t>
  </si>
  <si>
    <t>196281864</t>
  </si>
  <si>
    <t xml:space="preserve">Odvzdušnenie potrubia + prepoj v napájanom objekte: OST Kasárne - Tvarovka “T“,  hl. DN150 – odb. DN20, podľa STN 13 2200  </t>
  </si>
  <si>
    <t>1805826772</t>
  </si>
  <si>
    <t xml:space="preserve">Odvzdušnenie potrubia + prepoj v napájanom objekte: OST Kasárne - Tvarovka “T“,  hl. DN20 – odb. DN20, podľa STN 13 2200 </t>
  </si>
  <si>
    <t>1216569525</t>
  </si>
  <si>
    <t xml:space="preserve">Odvzdušnenie potrubia + prepoj v napájanom objekte: OST Kasárne - Rúrový oblúk DN20, uhol 90º , R=1,5xDN, podľa STN 13 2200  </t>
  </si>
  <si>
    <t>1816767107</t>
  </si>
  <si>
    <t>1129988502</t>
  </si>
  <si>
    <t>1411475587</t>
  </si>
  <si>
    <t>-1265633592</t>
  </si>
  <si>
    <t>220605800</t>
  </si>
  <si>
    <t>63748931</t>
  </si>
  <si>
    <t>115873502</t>
  </si>
  <si>
    <t>-550246349</t>
  </si>
  <si>
    <t>-333281791</t>
  </si>
  <si>
    <t>1779054499</t>
  </si>
  <si>
    <t>-1166450357</t>
  </si>
  <si>
    <t>-318374549</t>
  </si>
  <si>
    <t>-1890966188</t>
  </si>
  <si>
    <t>-93537807</t>
  </si>
  <si>
    <t>1048603517</t>
  </si>
  <si>
    <t>256667102</t>
  </si>
  <si>
    <t>721626993</t>
  </si>
  <si>
    <t>-2072937752</t>
  </si>
  <si>
    <t>1634814897</t>
  </si>
  <si>
    <t>1676003900</t>
  </si>
  <si>
    <t>-62691305</t>
  </si>
  <si>
    <t>2034896102</t>
  </si>
  <si>
    <t>1616873783</t>
  </si>
  <si>
    <t>-1143033758</t>
  </si>
  <si>
    <t>O1.7 - SO 02.100.1 Potrubná časť - Odbočka O1.7</t>
  </si>
  <si>
    <t xml:space="preserve">      B - B./  KLASICKÝ  ROZVOD</t>
  </si>
  <si>
    <t xml:space="preserve">      C - C./  DEMONTÁŽE</t>
  </si>
  <si>
    <t>Predizolovaná oceľová rúrka, dĺžka vrátane predizol. tvaroviek, mont. spojok a prísluš. DN 48,3x2,6/125</t>
  </si>
  <si>
    <t>-552197594</t>
  </si>
  <si>
    <t>Predizolovaná oceľová rúrka, dĺžka vrátane predizol. tvaroviek, mont. spojok a prísluš. DN 48,3x2,6/110</t>
  </si>
  <si>
    <t>652214811</t>
  </si>
  <si>
    <t>Oblúk predizolovaný oceľový, uhol 90o, R=2,5xD podľa DIN 2605-(L1-O1.7 až L5-O1.7),  DN 48,3x2,6/125, ramená L1,L2= 1000</t>
  </si>
  <si>
    <t>-1666435980</t>
  </si>
  <si>
    <t>Oblúk predizolovaný oceľový, uhol 90o, R=2,5xD podľa DIN 2605-(L1-O1.7 až L5-O1.7),  DN 48,3x2,6/110, ramená L1,L2= 1000</t>
  </si>
  <si>
    <t>-1782804713</t>
  </si>
  <si>
    <t>Predizol.uzatv.armat.obojstranná s odboč.DN20 pre inšt. vypúšť.arm. a odboč.DN20 pre inšt.odvzduš. arm. MKA1-O7,  na prívod.potr.DN48,3x2,6/125, Guľový kohút DN40, PN25, navarovací, odb.DN26,9x2,3/110 dĺ.0,9</t>
  </si>
  <si>
    <t>-1765050556</t>
  </si>
  <si>
    <t>Predizol.uzatv.armat.obojstranná s odboč.DN20 pre inšt. vypúšť.arm. a odboč.DN20 pre inšt.odvzduš. arm. MKA1-O7,  na vrat.potr.DN48,3x2,6/110, Guľový kohút DN40, PN25, navarovací, odb.DN26,9x2,3/90 dĺ.0,9</t>
  </si>
  <si>
    <t>1942258909</t>
  </si>
  <si>
    <t>Koncová manžeta izolácie pre potrubie DN48,3x2,6/125</t>
  </si>
  <si>
    <t>47561856</t>
  </si>
  <si>
    <t>Koncová manžeta izolácie pre potrubie DN48,3x2,6/110</t>
  </si>
  <si>
    <t>1226005173</t>
  </si>
  <si>
    <t>Vodotesný klzný prechod potrubia stenou - labyrintové tesnenie pre potrubie - DN48,3x2,6/125</t>
  </si>
  <si>
    <t>1317874371</t>
  </si>
  <si>
    <t>Vodotesný klzný prechod potrubia stenou - labyrintové tesnenie pre potrubie - DN48,3x2,6/110</t>
  </si>
  <si>
    <t>-1279509072</t>
  </si>
  <si>
    <t>Dilatačné vankúše hr. 40 mm, L=1 m - DN 48,3x2,6/125</t>
  </si>
  <si>
    <t>558681948</t>
  </si>
  <si>
    <t>Dilatačné vankúše hr. 40 mm, L=1 m - DN 48,3x2,6/110</t>
  </si>
  <si>
    <t>-1292595098</t>
  </si>
  <si>
    <t>1071161649</t>
  </si>
  <si>
    <t>-805913498</t>
  </si>
  <si>
    <t>-1606770546</t>
  </si>
  <si>
    <t>861942437</t>
  </si>
  <si>
    <t>22211003</t>
  </si>
  <si>
    <t>-2094136868</t>
  </si>
  <si>
    <t>17682408</t>
  </si>
  <si>
    <t>Oceľová rúrka mat. 11353 (P235 TR1)  STN 42 5715, DN 48,3x2,6/iz</t>
  </si>
  <si>
    <t>-1427230761</t>
  </si>
  <si>
    <t>Oceľový oblúk R=1,5xDN, uhol 90°, materiál 11 353 (P235 TR1), podľa STN 13 2200 - Ø 48,3 x 2,6 / iz</t>
  </si>
  <si>
    <t>-512534297</t>
  </si>
  <si>
    <t>Uzatváracie armatúry, materiál oceľ, T = 130 ºC, pmin = PN25 - Guľový kohút DN40, PN25, prírubový</t>
  </si>
  <si>
    <t>476409644</t>
  </si>
  <si>
    <t>Príruba privarovacia s krkom podľa STN 131233 - DN40, PN40</t>
  </si>
  <si>
    <t>-1843662036</t>
  </si>
  <si>
    <t>Prírubový spoj - DN40, PN40</t>
  </si>
  <si>
    <t>288920676</t>
  </si>
  <si>
    <t>Vypúšťacie a odvzdušňovacie armatúry inštalované v MKA-O1.7 - Guľový kohút DN20, PN25, prírubový, mat. Oceľ</t>
  </si>
  <si>
    <t>-842832393</t>
  </si>
  <si>
    <t>Vypúšťacie a odvzdušňovacie armatúry inštalované v MKA-O1.7 - Uzatvárací ventil DN20, PN25, prírubový, mat. Oceľ</t>
  </si>
  <si>
    <t>-972882909</t>
  </si>
  <si>
    <t>Vypúšťacie a odvzdušňovacie armatúry inštalované v MKA-O1.7 - Príruba privarovacia s krkom DN20, PN40, STN 13 1233</t>
  </si>
  <si>
    <t>1850544341</t>
  </si>
  <si>
    <t>Vypúšťacie a odvzdušňovacie armatúry inštalované v MKA-O1.7 - Prírubový spoj DN20, PN40</t>
  </si>
  <si>
    <t>-1407412770</t>
  </si>
  <si>
    <t xml:space="preserve">Vypúšťacie a odvzdušňovacie armatúry inštalované v MKA-O1.7 - Rúra ø26,9x2,3, STN 42 5715, mat. STN 11 353.1 </t>
  </si>
  <si>
    <t>-252830442</t>
  </si>
  <si>
    <t>Vypúšťacie a odvzdušňovacie armatúry inštalované v MKA-O1.7 - Tvarovka “T“, hl. DN20 – odb. DN20, podľa STN 13 2200</t>
  </si>
  <si>
    <t>143037569</t>
  </si>
  <si>
    <t xml:space="preserve">Vypúšťacie a odvzdušňovacie armatúry inštalované v MKA-O1.7 - Rúrový oblúk DN20, uhol 90º , R=1,5xDN, podľa STN 13 2200  </t>
  </si>
  <si>
    <t>-510679816</t>
  </si>
  <si>
    <t>Odvzdušnenie potrubia + prepoj v napájanom objekte: OST Drevoindustria - Uzatvárací ventil DN20, PN25, prírubový, mat. Oceľ</t>
  </si>
  <si>
    <t>-1981520269</t>
  </si>
  <si>
    <t>Odvzdušnenie potrubia + prepoj v napájanom objekte: OST Drevoindustria - Príruba privarovacia s krkom DN20, PN40, STN 13 1233</t>
  </si>
  <si>
    <t>-1447414937</t>
  </si>
  <si>
    <t>Odvzdušnenie potrubia + prepoj v napájanom objekte: OST Drevoindustria - Prírubový spoj DN20, PN40</t>
  </si>
  <si>
    <t>1358894977</t>
  </si>
  <si>
    <t xml:space="preserve">Odvzdušnenie potrubia + prepoj v napájanom objekte: OST Drevoindustria - Rúra ø26,9x2,3, STN 42 5715, mat. STN 11 353.1 </t>
  </si>
  <si>
    <t>-539468372</t>
  </si>
  <si>
    <t xml:space="preserve">Odvzdušnenie potrubia + prepoj v napájanom objekte: OST Drevoindustria - Tvarovka “T“,  hl. DN65 – odb. DN20, podľa STN 13 2200  </t>
  </si>
  <si>
    <t>957576708</t>
  </si>
  <si>
    <t xml:space="preserve">Odvzdušnenie potrubia + prepoj v napájanom objekte: OST Drevoindustria - Tvarovka “T“,  hl. DN20 – odb. DN20, podľa STN 13 2200  </t>
  </si>
  <si>
    <t>1150780404</t>
  </si>
  <si>
    <t xml:space="preserve">Odvzdušnenie potrubia + prepoj v napájanom objekte: OST Drevoindustria - Rúrový oblúk DN20, uhol 90º , R=1,5xDN, podľa STN 13 2200  </t>
  </si>
  <si>
    <t>2006570287</t>
  </si>
  <si>
    <t>C./  DEMONTÁŽE</t>
  </si>
  <si>
    <t>230080451.0</t>
  </si>
  <si>
    <t>Demontáž existujúceho horúcovod. potrubia, vč. ulož. a armatúry</t>
  </si>
  <si>
    <t>-1705451886</t>
  </si>
  <si>
    <t>713400841.1</t>
  </si>
  <si>
    <t>-1261790887</t>
  </si>
  <si>
    <t>Demontáž oplechovania potrubia</t>
  </si>
  <si>
    <t>302840382</t>
  </si>
  <si>
    <t>1768867714</t>
  </si>
  <si>
    <t>-933890371</t>
  </si>
  <si>
    <t>-857176143</t>
  </si>
  <si>
    <t>-1456099066</t>
  </si>
  <si>
    <t>-1803844323</t>
  </si>
  <si>
    <t>1108514808</t>
  </si>
  <si>
    <t>1460746228</t>
  </si>
  <si>
    <t>-1676173598</t>
  </si>
  <si>
    <t>1541548074</t>
  </si>
  <si>
    <t>196803376</t>
  </si>
  <si>
    <t>519000377</t>
  </si>
  <si>
    <t>230120016.S</t>
  </si>
  <si>
    <t>Odmasťovanie potrubia DN 40</t>
  </si>
  <si>
    <t>-285831233</t>
  </si>
  <si>
    <t>-568638748</t>
  </si>
  <si>
    <t>-1935539626</t>
  </si>
  <si>
    <t>-95396164</t>
  </si>
  <si>
    <t>1508377263</t>
  </si>
  <si>
    <t>2124671667</t>
  </si>
  <si>
    <t>230230031.S</t>
  </si>
  <si>
    <t>Komplexné skúšky rozvodu do DN 50 (dilatačná, stavebná, záverečná kontrola)</t>
  </si>
  <si>
    <t>430242874</t>
  </si>
  <si>
    <t>1850238942</t>
  </si>
  <si>
    <t>O1.8 - SO 02.100.1 Potrubná časť - Odbočka O1.8</t>
  </si>
  <si>
    <t>Predizolovaná oceľová rúrka, dĺžka vrátane predizol. tvaroviek, mont. spojok a prísluš. DN 88,9x3,2/180</t>
  </si>
  <si>
    <t>-229400954</t>
  </si>
  <si>
    <t>Predizolovaná oceľová rúrka, dĺžka vrátane predizol. tvaroviek, mont. spojok a prísluš. DN 88,9x3,2/160</t>
  </si>
  <si>
    <t>1974996456</t>
  </si>
  <si>
    <t>Oblúk predizolovaný oceľový, uhol 90o, R=2,5D, podľa DIN2605  DN88,9x3,2/180 (L1-O1.8 až L3-O1.8), ramená L1, L2=1000</t>
  </si>
  <si>
    <t>321544982</t>
  </si>
  <si>
    <t>Oblúk predizolovaný oceľový, uhol 90o, R=2,5D, podľa DIN2605  DN88,9x3,2/160 (L1-O1.8 až L3-O1.8), ramená L1, L2=1000</t>
  </si>
  <si>
    <t>-29029294</t>
  </si>
  <si>
    <t>Pevný bod predizolovaný oceľový - priamy (PB1-O1.8), DN 88,9x4,5/180, L=3000</t>
  </si>
  <si>
    <t>-1965579229</t>
  </si>
  <si>
    <t>Pevný bod predizolovaný oceľový - priamy (PB1-O1.8), DN 88,9x4,5/160, L=3000</t>
  </si>
  <si>
    <t>-536326317</t>
  </si>
  <si>
    <t>Predizol.uzatv.armat.jednostranná s odboč.DN25 pre inšt. vypúšť.arm. MKA-O1.8, na prívod.potr.DN88,9x3,2/180, Guľový kohút DN80, PN25, navarovací, odb.DN33,7x2,6/110 dĺ.0,6</t>
  </si>
  <si>
    <t>779439959</t>
  </si>
  <si>
    <t>Predizol.uzatv.armat.jednostranná s odboč.DN25 pre inšt. vypúšť.arm. MKA-O1.8, na vrat.potr.DN88,9x3,2/160, Guľový kohút DN80, PN25, navarovací, odb.DN33,7x2,6/90 dĺ.0,6</t>
  </si>
  <si>
    <t>1246012720</t>
  </si>
  <si>
    <t>Posuvný adaptér – vodotesný klzný prechod potrubia stenou s možnosťou bočného pohybu ±25mm Ø 88,9 x 3,2 / 180 PA</t>
  </si>
  <si>
    <t>637030302</t>
  </si>
  <si>
    <t>Posuvný adaptér – vodotesný klzný prechod potrubia stenou s možnosťou bočného pohybu ±25mm Ø 88,9 x 3,2 / 160 PA</t>
  </si>
  <si>
    <t>39350976</t>
  </si>
  <si>
    <t>Koncová manžeta izolácie pre potrubie DN88,9x3,2/180</t>
  </si>
  <si>
    <t>1667106754</t>
  </si>
  <si>
    <t>Koncová manžeta izolácie pre potrubie DN88,9x3,2/160</t>
  </si>
  <si>
    <t>-272743623</t>
  </si>
  <si>
    <t>Dilatačné vankúše hr. 40 mm, L=1 m, DN88,9x3,2/180</t>
  </si>
  <si>
    <t>1780021477</t>
  </si>
  <si>
    <t>Dilatačné vankúše hr. 40 mm, L=1 m, DN88,9x3,2/160</t>
  </si>
  <si>
    <t>1122643517</t>
  </si>
  <si>
    <t>Vodotesný klzný prechod potrubia stenou - labyrintové tesnenie pre potrubie, DN88,9x3,2/180</t>
  </si>
  <si>
    <t>-1366050247</t>
  </si>
  <si>
    <t>Vodotesný klzný prechod potrubia stenou - labyrintové tesnenie pre potrubie, DN88,9x3,2/160</t>
  </si>
  <si>
    <t>130401899</t>
  </si>
  <si>
    <t>1817054451</t>
  </si>
  <si>
    <t>ks, kpl</t>
  </si>
  <si>
    <t>223187446</t>
  </si>
  <si>
    <t>2019150259</t>
  </si>
  <si>
    <t>427021815</t>
  </si>
  <si>
    <t>733089674</t>
  </si>
  <si>
    <t>-730515707</t>
  </si>
  <si>
    <t>1898822096</t>
  </si>
  <si>
    <t>Oceľová rúrka bezšvíková,  mat.11 353 (P235TR1), podľa STN 42 5715,  DN88,9x3,2/iz</t>
  </si>
  <si>
    <t>-740755619</t>
  </si>
  <si>
    <t>Oceľová rúrka bezšvíková,  mat.11 353 (P235TR1), podľa STN 42 5715,  DN76,1x2,9/iz</t>
  </si>
  <si>
    <t>-932043071</t>
  </si>
  <si>
    <t>Oceľový oblúk R=1,5xDN, uhol 90°, materiál 11 353 (P235 TR1), podľa STN 13 2200 - Ø 88,9 x 3,2 / iz</t>
  </si>
  <si>
    <t>-1858143379</t>
  </si>
  <si>
    <t>Oceľový oblúk R=1,5xDN, uhol 90°, materiál 11 353 (P235 TR1), podľa STN 13 2200 - Ø 76,1 x 2,9 / iz</t>
  </si>
  <si>
    <t>1793061889</t>
  </si>
  <si>
    <t>Rúrkový prechod priamy podľa ON 13 2200 - Hl. rúra Ø 88,9 x 3,2 / iz, odbočka  Ø 76,1 x 2,9 / iz</t>
  </si>
  <si>
    <t>-1603751861</t>
  </si>
  <si>
    <t>Uzatváracie armatúry, materiál oceľ, T = 130 ºC, pmin = PN25 - Guľový kohút DN65, PN25, prírubový</t>
  </si>
  <si>
    <t>-1710060649</t>
  </si>
  <si>
    <t>Príruba privarovacia s krkom podľa STN 131233 - DN65, PN25</t>
  </si>
  <si>
    <t>452735006</t>
  </si>
  <si>
    <t>Prírubový spoj - DN65, PN25</t>
  </si>
  <si>
    <t>192602957</t>
  </si>
  <si>
    <t>Vypúšťacie armatúry inštalované v MKA-O1.8 - Guľový kohút DN25, PN25, prírubový, mat. Oceľ</t>
  </si>
  <si>
    <t>949936964</t>
  </si>
  <si>
    <t>Vypúšťacie armatúry inštalované v MKA-O1.8 - Príruba privarovacia s krkom DN25, PN40, STN 13 1233</t>
  </si>
  <si>
    <t>-1331532128</t>
  </si>
  <si>
    <t>Vypúšťacie armatúry inštalované v MKA-O1.8 - Prírubový spoj DN25, PN40</t>
  </si>
  <si>
    <t>770138997</t>
  </si>
  <si>
    <t>Vypúšťanie potrubia + prepoj v napájanom objekte: OST DOMINO - Uzatvárací ventil DN25, PN25, prírubový, mat. Oceľ</t>
  </si>
  <si>
    <t>-2052109080</t>
  </si>
  <si>
    <t>Vypúšťanie potrubia + prepoj v napájanom objekte: OST DOMINO - Príruba privarovacia s krkom DN25, PN40, STN 13 1233</t>
  </si>
  <si>
    <t>239093311</t>
  </si>
  <si>
    <t>Vypúšťanie potrubia + prepoj v napájanom objekte: OST DOMINO - Prírubový spoj DN25, PN40</t>
  </si>
  <si>
    <t>-238488712</t>
  </si>
  <si>
    <t xml:space="preserve">Vypúšťanie potrubia + prepoj v napájanom objekte: OST DOMINO - Rúra ø33,7x2,6, STN 42 5715, mat. STN 11 353.1 </t>
  </si>
  <si>
    <t>960234431</t>
  </si>
  <si>
    <t xml:space="preserve">Vypúšťanie potrubia + prepoj v napájanom objekte: OST DOMINO - Tvarovka “T“,  hl. DN65 – odb. DN25, podľa STN 13 2200  </t>
  </si>
  <si>
    <t>-302078376</t>
  </si>
  <si>
    <t xml:space="preserve">Vypúšťanie potrubia + prepoj v napájanom objekte: OST DOMINO - Tvarovka “T“,  hl. DN25 – odb. DN25, podľa STN 13 2200  </t>
  </si>
  <si>
    <t>1153939669</t>
  </si>
  <si>
    <t xml:space="preserve">Vypúšťanie potrubia + prepoj v napájanom objekte: OST DOMINO - Rúrový oblúk DN25, uhol 90º , R=1,5xDN, podľa STN 13 2200  </t>
  </si>
  <si>
    <t>-380855673</t>
  </si>
  <si>
    <t>230080450</t>
  </si>
  <si>
    <t>1084713865</t>
  </si>
  <si>
    <t>737879185</t>
  </si>
  <si>
    <t>676134801</t>
  </si>
  <si>
    <t>-589706598</t>
  </si>
  <si>
    <t>-1536505996</t>
  </si>
  <si>
    <t>-645385061</t>
  </si>
  <si>
    <t>-1691580569</t>
  </si>
  <si>
    <t>-673403272</t>
  </si>
  <si>
    <t>Rohož z minerálnej vlny  hr. 60 mm,  Tmax=130°C</t>
  </si>
  <si>
    <t>109856025</t>
  </si>
  <si>
    <t>Rohož z minerálnej vlny  hr. 80 mm,  Tmax=130°C</t>
  </si>
  <si>
    <t>85606828</t>
  </si>
  <si>
    <t>1301796490</t>
  </si>
  <si>
    <t>211509650</t>
  </si>
  <si>
    <t>Izolácia tepelná - Guľový kohút DN65, PN25,  prírubový  - snímateľná +pozink. plech hr. 0,6 mm</t>
  </si>
  <si>
    <t>-4122760</t>
  </si>
  <si>
    <t>Izolácia tepelná - Guľový kohút DN25, PN25,  prírubový  - snímateľná +pozink. plech hr. 0,6 mm</t>
  </si>
  <si>
    <t>1570449031</t>
  </si>
  <si>
    <t>-82927369</t>
  </si>
  <si>
    <t>-2007347186</t>
  </si>
  <si>
    <t>1741170031</t>
  </si>
  <si>
    <t>230120019.S</t>
  </si>
  <si>
    <t>Odmasťovanie potrubia DN 80</t>
  </si>
  <si>
    <t>-1977556053</t>
  </si>
  <si>
    <t>-1084254842</t>
  </si>
  <si>
    <t>1641605622</t>
  </si>
  <si>
    <t>-1953207986</t>
  </si>
  <si>
    <t>-493800399</t>
  </si>
  <si>
    <t>2131416146</t>
  </si>
  <si>
    <t>-498454755</t>
  </si>
  <si>
    <t>-1741883531</t>
  </si>
  <si>
    <t>O1.1 - SO 02.100.1 Potrubná časť - Odbočka O1.1</t>
  </si>
  <si>
    <t xml:space="preserve">      C1 - C./ ULOŽENIE KLASICKÝCH POTRUBÍ V EXIST. ŠACHTE</t>
  </si>
  <si>
    <t>1641018694</t>
  </si>
  <si>
    <t>1479664468</t>
  </si>
  <si>
    <t>1964000645</t>
  </si>
  <si>
    <t>-687416645</t>
  </si>
  <si>
    <t>Oblúk predizolovaný oceľový, uhol 90o, R=2,5D, podľa DIN2605  DN139,7x3,6/250, ramená L1,L2=1000 - L1-O1.1 - L4-O1.1</t>
  </si>
  <si>
    <t>-1473363908</t>
  </si>
  <si>
    <t>Oblúk predizolovaný oceľový, uhol 90o, R=2,5D, podľa DIN2605  DN139,7x3,6/225, ramená L1,L2=1000 - L1-O1.1 - L4-O1.1</t>
  </si>
  <si>
    <t>-1398335635</t>
  </si>
  <si>
    <t xml:space="preserve">Predizolovaná “P“ odbočka - Ø 168,3 x 5,6 / 280, odbočka Ø 114,3 x 3,6 / 225 </t>
  </si>
  <si>
    <t>-651197255</t>
  </si>
  <si>
    <t>Predizolovaná “P“ odbočka - Ø 168,3 x 5,6 / 250, odbočka Ø 114,3 x 3,6 / 200</t>
  </si>
  <si>
    <t>1760702489</t>
  </si>
  <si>
    <t xml:space="preserve">Predizolovaná redukcia potrubia – PRIAMA - Ø 168,3 x 4,0 / 280 na Ø 139,7 x 3,6 / 250   </t>
  </si>
  <si>
    <t>-1583777952</t>
  </si>
  <si>
    <t>Predizolovaná redukcia potrubia – PRIAMA - Ø 168,3 x 4,0 / 250 na Ø 139,7 x 3,6 / 225</t>
  </si>
  <si>
    <t>747831709</t>
  </si>
  <si>
    <t>Pevný bod predizolovaný oceľová - priamy (PB1-O1.1 - PB2-O1.1), DN 168,3x5,6/280, L=3000</t>
  </si>
  <si>
    <t>-650697573</t>
  </si>
  <si>
    <t>Pevný bod predizolovaný oceľová - priamy (PB1-O1.1 - PB2-O1.1), DN 168,3x5,6/250, L=3000</t>
  </si>
  <si>
    <t>-1269809034</t>
  </si>
  <si>
    <t>Pevný bod predizolovaný oceľová - priamy (PB3-O1.1 - PB7-O1.1), DN 139,7x5,0/250, L=3000</t>
  </si>
  <si>
    <t>1093801385</t>
  </si>
  <si>
    <t>Pevný bod predizolovaný oceľová - priamy (PB3-O1.1 - PB7-O1.1),  DN 139,7x5,0/225, L=3000</t>
  </si>
  <si>
    <t>-1496506340</t>
  </si>
  <si>
    <t>Kompenzátor jednorázový (štartovací), resp. "E" spojka, dilatačná schopnosť 100mm - (E1-O1.1 - E3-O1.1), DN 168,3x4,0/280</t>
  </si>
  <si>
    <t>-1174448458</t>
  </si>
  <si>
    <t>Kompenzátor jednorázový (štartovací), resp. "E" spojka, dilatačná schopnosť 100mm - (E1-O1.1 - E3-O1.1), DN 168,3x4,0/250</t>
  </si>
  <si>
    <t>-361691019</t>
  </si>
  <si>
    <t>A07.2</t>
  </si>
  <si>
    <t>Kompenzátor jednorázový (štartovací), resp. "E" spojka, dilatačná schopnosť 80mm - (E4-O1.1 - E11-O1.1), DN 139,7x3,6/250</t>
  </si>
  <si>
    <t>-1691386459</t>
  </si>
  <si>
    <t>A07.3</t>
  </si>
  <si>
    <t>Kompenzátor jednorázový (štartovací), resp. "E" spojka, dilatačná schopnosť 80mm - (E4-O1.1 - E11-O1.1), DN 139,7x3,6/225</t>
  </si>
  <si>
    <t>55309850</t>
  </si>
  <si>
    <t>A08.2</t>
  </si>
  <si>
    <t>Plastová klzná fólia pre potrubie DN168,3x4,0/280 - dĺ. 84m</t>
  </si>
  <si>
    <t>-1006281070</t>
  </si>
  <si>
    <t>A08.3</t>
  </si>
  <si>
    <t>Plastová klzná fólia pre potrubie DN168,3x4,0/250 - dĺ. 84m</t>
  </si>
  <si>
    <t>1063979174</t>
  </si>
  <si>
    <t>Plastová klzná fólia pre potrubie DN139,7x3,6/250 - dĺ. 138m</t>
  </si>
  <si>
    <t>-1051314576</t>
  </si>
  <si>
    <t>Plastová klzná fólia pre potrubie DN139,7x3,6/225 - dĺ. 138m</t>
  </si>
  <si>
    <t>-592647141</t>
  </si>
  <si>
    <t>A10.2</t>
  </si>
  <si>
    <t>394168694</t>
  </si>
  <si>
    <t>A10.3</t>
  </si>
  <si>
    <t>-639627887</t>
  </si>
  <si>
    <t>1809593984</t>
  </si>
  <si>
    <t>1054202308</t>
  </si>
  <si>
    <t>Posuvný adaptér – vodotesný klzný prechod potrubia stenou s možnosťou bočného pohybu ±25mm - Ø 139,7 x 3,6 / 250 PA</t>
  </si>
  <si>
    <t>230210668</t>
  </si>
  <si>
    <t>Posuvný adaptér – vodotesný klzný prechod potrubia stenou s možnosťou bočného pohybu ±25mm - Ø 139,7 x 3,6 / 225 PA</t>
  </si>
  <si>
    <t>-152154530</t>
  </si>
  <si>
    <t>Vodotesný klzný prechod potrubia stenou - labyrintové tesnenie pre potrubie, DN168,3x4,0/280</t>
  </si>
  <si>
    <t>1207337540</t>
  </si>
  <si>
    <t>Vodotesný klzný prechod potrubia stenou - labyrintové tesnenie pre potrubie, DN168,3x4,0/250</t>
  </si>
  <si>
    <t>-1300908133</t>
  </si>
  <si>
    <t>-1653303814</t>
  </si>
  <si>
    <t>1113975571</t>
  </si>
  <si>
    <t>424842137</t>
  </si>
  <si>
    <t>963711905</t>
  </si>
  <si>
    <t>-426019642</t>
  </si>
  <si>
    <t>-1338249869</t>
  </si>
  <si>
    <t>-562156155</t>
  </si>
  <si>
    <t>-41352947</t>
  </si>
  <si>
    <t>1561447899</t>
  </si>
  <si>
    <t>-347545888</t>
  </si>
  <si>
    <t>1834751482</t>
  </si>
  <si>
    <t>1269539718</t>
  </si>
  <si>
    <t>Oceľová rúrka bezšvíková,  mat.11 353 (P235TR1), podľa STN 42 5715,  DN114,3x3,6/iz</t>
  </si>
  <si>
    <t>-704494378</t>
  </si>
  <si>
    <t>Oceľový oblúk BA5 (2,5D), uhol 90o, mat. 11 353 (P235 TR1), podľa DIN 2605,  DN139,7x3,6/iz  HV2-Š76</t>
  </si>
  <si>
    <t>135175706</t>
  </si>
  <si>
    <t>Oceľový oblúk R=1,5xDN, uhol 90°, materiál 11 353 (P235 TR1), podľa STN 13 2200 - Ø 139,7 x 3,6 / iz  OST VS41 Hliny 7</t>
  </si>
  <si>
    <t>-401485305</t>
  </si>
  <si>
    <t>Oceľový oblúk R=1,5xDN, uhol 90°, materiál 11 353 (P235 TR1), podľa STN 13 2200 - Ø 114,3 x 3,6 / iz  HV2-Š76</t>
  </si>
  <si>
    <t>2026319494</t>
  </si>
  <si>
    <t>Zváraná “T“ - odbočka (vyrobiť pri montáži) - Hl. rúra Ø 139,7 x 3,6 / iz,odbočka Ø 114,3 x 3,6 / iz</t>
  </si>
  <si>
    <t>1566165959</t>
  </si>
  <si>
    <t>Uzatváracie armatúry, materiál oceľ, T = 130 ºC, pmin = PN25 - Guľový kohút DN125, PN25, prírubový, s ručnou prevodovkou</t>
  </si>
  <si>
    <t>253231724</t>
  </si>
  <si>
    <t>Uzatváracie armatúry, materiál oceľ, T = 130 ºC, pmin = PN25 - Guľový kohút DN100, PN25, prírubový, s ručnou prevodovkou</t>
  </si>
  <si>
    <t>1818668429</t>
  </si>
  <si>
    <t>Príruba privarovacia s krkom podľa STN 131233 - DN125, PN40</t>
  </si>
  <si>
    <t>1199943877</t>
  </si>
  <si>
    <t>Príruba privarovacia s krkom podľa STN 131233 - DN100, PN40</t>
  </si>
  <si>
    <t>1642244057</t>
  </si>
  <si>
    <t>Prírubový spoj - DN125, PN40</t>
  </si>
  <si>
    <t>2057992574</t>
  </si>
  <si>
    <t>Prírubový spoj - DN100, PN40</t>
  </si>
  <si>
    <t>-1385932807</t>
  </si>
  <si>
    <t xml:space="preserve">Kalník DN50 na prívodnom potrubí DN125 v šachte HV2-Š76 - Rúra ø60,3x2,9 – L=~260, STN 42 5715, mat. STN 11 353.1 </t>
  </si>
  <si>
    <t>-950741052</t>
  </si>
  <si>
    <t xml:space="preserve">Kalník DN50 na prívodnom potrubí DN125 v šachte HV2-Š76 - Rúra ø48,3x2,6 – L=~880, STN 42 5715, mat. STN 11 353.1 </t>
  </si>
  <si>
    <t>-852091438</t>
  </si>
  <si>
    <t xml:space="preserve">Kalník DN50 na prívodnom potrubí DN125 v šachte HV2-Š76 - Navarovacia “T“ odbočka, hl.DN125 – odb.DN50 (vyrobiť pri montáži) </t>
  </si>
  <si>
    <t>1549732604</t>
  </si>
  <si>
    <t>Kalník DN50 na prívodnom potrubí DN125 v šachte HV2-Š76 - Navarovacia “T“ odbočka, hl.DN50 – odb.DN40 (vyrobiť pri montáži)</t>
  </si>
  <si>
    <t>-1589959113</t>
  </si>
  <si>
    <t>Kalník DN50 na prívodnom potrubí DN125 v šachte HV2-Š76 - Príruba privarovacia s krkom DN50, PN40, STN 13 1233</t>
  </si>
  <si>
    <t>-1925661616</t>
  </si>
  <si>
    <t>B08.5</t>
  </si>
  <si>
    <t>Kalník DN50 na prívodnom potrubí DN125 v šachte HV2-Š76 - Príruba privarovacia s krkom DN40, PN40, STN 13 1233</t>
  </si>
  <si>
    <t>-1703826212</t>
  </si>
  <si>
    <t>B08.6</t>
  </si>
  <si>
    <t>Kalník DN50 na prívodnom potrubí DN125 v šachte HV2-Š76 - Zaslepovacia príruba DN50, PN40, STN 13 1327</t>
  </si>
  <si>
    <t>942016483</t>
  </si>
  <si>
    <t>B08.7</t>
  </si>
  <si>
    <t>Kalník DN50 na prívodnom potrubí DN125 v šachte HV2-Š76 - Prírubový spoj DN50, PN40</t>
  </si>
  <si>
    <t>-319657334</t>
  </si>
  <si>
    <t>B08.8</t>
  </si>
  <si>
    <t>Kalník DN50 na prívodnom potrubí DN125 v šachte HV2-Š76 - Prírubový spoj DN40, PN40</t>
  </si>
  <si>
    <t>-1267455253</t>
  </si>
  <si>
    <t>B08.9</t>
  </si>
  <si>
    <t>Kalník DN50 na prívodnom potrubí DN125 v šachte HV2-Š76 - Uzatvárací ventil DN40, PN25, prírubový</t>
  </si>
  <si>
    <t>1397293634</t>
  </si>
  <si>
    <t>B08.10</t>
  </si>
  <si>
    <t>Kalník DN50 na prívodnom potrubí DN125 v šachte HV2-Š76 - Rúrkový oblúk, DN40 , R=1,5xDN, uhol 45°, podľa STN 13 2200</t>
  </si>
  <si>
    <t>-823603355</t>
  </si>
  <si>
    <t>B08.11</t>
  </si>
  <si>
    <t xml:space="preserve">Kalník DN50 na vratnom potrubí DN125 v šachte HV2-Š76 - Rúra ø60,3x2,9 – L=~260, STN 42 5715, mat. STN 11 353.1 </t>
  </si>
  <si>
    <t>376374836</t>
  </si>
  <si>
    <t>B08.12</t>
  </si>
  <si>
    <t xml:space="preserve">Kalník DN50 na vratnom potrubí DN125 v šachte HV2-Š76 - Rúra ø48,3x2,6 – L=~1570, STN 42 5715, mat. STN 11 353.1 </t>
  </si>
  <si>
    <t>1466838628</t>
  </si>
  <si>
    <t>B08.13</t>
  </si>
  <si>
    <t xml:space="preserve">Kalník DN50 na vratnom potrubí DN125 v šachte HV2-Š76 - Navarovacia “T“ odbočka, hl.DN125 – odb.DN50 (vyrobiť pri montáži) </t>
  </si>
  <si>
    <t>-1355009611</t>
  </si>
  <si>
    <t>B08.14</t>
  </si>
  <si>
    <t xml:space="preserve">Kalník DN50 na vratnom potrubí DN125 v šachte HV2-Š76 - Navarovacia “T“ odbočka, hl.DN50 – odb.DN40 (vyrobiť pri montáži) </t>
  </si>
  <si>
    <t>-987768376</t>
  </si>
  <si>
    <t>B08.15</t>
  </si>
  <si>
    <t>Kalník DN50 na vratnom potrubí DN125 v šachte HV2-Š76 - Príruba privarovacia s krkom DN50, PN40, STN 13 1233</t>
  </si>
  <si>
    <t>-1182295331</t>
  </si>
  <si>
    <t>B08.16</t>
  </si>
  <si>
    <t>Kalník DN50 na vratnom potrubí DN125 v šachte HV2-Š76 - Príruba privarovacia s krkom DN40, PN40, STN 13 1233</t>
  </si>
  <si>
    <t>-1531442992</t>
  </si>
  <si>
    <t>B08.17</t>
  </si>
  <si>
    <t>Kalník DN50 na vratnom potrubí DN125 v šachte HV2-Š76 - Zaslepovacia príruba DN50, PN40, STN 13 1327</t>
  </si>
  <si>
    <t>1830833924</t>
  </si>
  <si>
    <t>B08.18</t>
  </si>
  <si>
    <t>Kalník DN50 na vratnom potrubí DN125 v šachte HV2-Š76 - Prírubový spoj DN50, PN40</t>
  </si>
  <si>
    <t>-337579327</t>
  </si>
  <si>
    <t>B08.19</t>
  </si>
  <si>
    <t>Kalník DN50 na vratnom potrubí DN125 v šachte HV2-Š76 - Prírubový spoj DN40, PN40</t>
  </si>
  <si>
    <t>1425484010</t>
  </si>
  <si>
    <t>B08.20</t>
  </si>
  <si>
    <t>Kalník DN50 na vratnom potrubí DN125 v šachte HV2-Š76 - Uzatvárací ventil DN40, PN25, prírubový</t>
  </si>
  <si>
    <t>-129145527</t>
  </si>
  <si>
    <t>B08.21</t>
  </si>
  <si>
    <t>Kalník DN50 na vratnom potrubí DN125 v šachte HV2-Š76 - Rúrkový oblúk, DN40 , R=1,5xDN, uhol 45°, podľa STN 13 2200</t>
  </si>
  <si>
    <t>2063065678</t>
  </si>
  <si>
    <t>Odvzdušnenie potrubia + prepoj – (HV2-Š76) - Uzatvárací ventil DN20, PN25, prírubový, mat. Oceľ</t>
  </si>
  <si>
    <t>1253474918</t>
  </si>
  <si>
    <t>Odvzdušnenie potrubia + prepoj – (HV2-Š76) - Príruba privarovacia s krkom DN20, PN40, STN 13 1233</t>
  </si>
  <si>
    <t>1094555299</t>
  </si>
  <si>
    <t>Odvzdušnenie potrubia + prepoj – (HV2-Š76) - Prírubový spoj DN20, PN40</t>
  </si>
  <si>
    <t>1901939008</t>
  </si>
  <si>
    <t xml:space="preserve">Odvzdušnenie potrubia + prepoj – (HV2-Š76) - Rúra ø26,9x2,3, STN 42 5715, mat. STN 11 353.1 </t>
  </si>
  <si>
    <t>-2086689046</t>
  </si>
  <si>
    <t xml:space="preserve">Odvzdušnenie potrubia + prepoj – (HV2-Š76) - Tvarovka “T“,  hl. DN125 – odb. DN20, podľa STN 13 2200  </t>
  </si>
  <si>
    <t>-962723756</t>
  </si>
  <si>
    <t>Odvzdušnenie potrubia + prepoj – (HV2-Š76) - Tvarovka “T“,  hl. DN20 – odb. DN20, podľa STN 13 2200</t>
  </si>
  <si>
    <t>484029772</t>
  </si>
  <si>
    <t xml:space="preserve">Odvzdušnenie potrubia + prepoj – (HV2-Š76) - Rúrový oblúk DN20, uhol 90º , R=1,5xDN, podľa STN 13 2200  </t>
  </si>
  <si>
    <t>1480681941</t>
  </si>
  <si>
    <t>Vypúšťanie potrubia + prepoj v napájanom objekte: OST VS 41 Hliny 7 - Uzatvárací ventil DN25, PN25, prírubový, mat. Oceľ</t>
  </si>
  <si>
    <t>-504449430</t>
  </si>
  <si>
    <t>Vypúšťanie potrubia + prepoj v napájanom objekte: OST VS 41 Hliny 7 - Príruba privarovacia s krkom DN25, PN40, STN 13 1233</t>
  </si>
  <si>
    <t>105416365</t>
  </si>
  <si>
    <t>B10.2</t>
  </si>
  <si>
    <t>Vypúšťanie potrubia + prepoj v napájanom objekte: OST VS 41 Hliny 7 - Prírubový spoj DN25, PN40</t>
  </si>
  <si>
    <t>93127214</t>
  </si>
  <si>
    <t>B10.3</t>
  </si>
  <si>
    <t xml:space="preserve">Vypúšťanie potrubia + prepoj v napájanom objekte: OST VS 41 Hliny 7 - Rúra ø33,7x2,6, STN 42 5715, mat. STN 11 353.1 </t>
  </si>
  <si>
    <t>189842700</t>
  </si>
  <si>
    <t>B10.4</t>
  </si>
  <si>
    <t xml:space="preserve">Vypúšťanie potrubia + prepoj v napájanom objekte: OST VS 41 Hliny 7 - Tvarovka “T“,  hl. DN125 – odb. DN25, podľa STN 13 2200  </t>
  </si>
  <si>
    <t>717289509</t>
  </si>
  <si>
    <t>B10.5</t>
  </si>
  <si>
    <t>Vypúšťanie potrubia + prepoj v napájanom objekte: OST VS 41 Hliny 7 - Tvarovka “T“,  hl. DN25 – odb. DN25, podľa STN 13 2200</t>
  </si>
  <si>
    <t>-81729046</t>
  </si>
  <si>
    <t>B10.6</t>
  </si>
  <si>
    <t xml:space="preserve">Vypúšťanie potrubia + prepoj v napájanom objekte: OST VS 41 Hliny 7 - Rúrový oblúk DN25, uhol 90º , R=1,5xDN, podľa STN 13 2200  </t>
  </si>
  <si>
    <t>1116612817</t>
  </si>
  <si>
    <t>C./ ULOŽENIE KLASICKÝCH POTRUBÍ V EXIST. ŠACHTE</t>
  </si>
  <si>
    <t>-2082495948</t>
  </si>
  <si>
    <t>-227550780</t>
  </si>
  <si>
    <t>-909360036</t>
  </si>
  <si>
    <t>713400840</t>
  </si>
  <si>
    <t>1929406871</t>
  </si>
  <si>
    <t>525118721</t>
  </si>
  <si>
    <t>-1587345553</t>
  </si>
  <si>
    <t>861475591</t>
  </si>
  <si>
    <t>1376400008</t>
  </si>
  <si>
    <t>2008399598</t>
  </si>
  <si>
    <t>199290260</t>
  </si>
  <si>
    <t>Rohož z minerálnej vlny  hr. 80 mm, Tmax=130°C</t>
  </si>
  <si>
    <t>-1804846799</t>
  </si>
  <si>
    <t>1051590476</t>
  </si>
  <si>
    <t>222825348</t>
  </si>
  <si>
    <t>970757915</t>
  </si>
  <si>
    <t>Izolácia tepelná - Kohút guľový DN100, PN25, prírubový  - snímateľná +pozink. plech hr. 0,6 mm</t>
  </si>
  <si>
    <t>1986763625</t>
  </si>
  <si>
    <t>-1204150851</t>
  </si>
  <si>
    <t>1693994248</t>
  </si>
  <si>
    <t>-2136582746</t>
  </si>
  <si>
    <t>1150119084</t>
  </si>
  <si>
    <t>151152721</t>
  </si>
  <si>
    <t>-1964140068</t>
  </si>
  <si>
    <t>-949634100</t>
  </si>
  <si>
    <t>1939336719</t>
  </si>
  <si>
    <t>30786697</t>
  </si>
  <si>
    <t>171318586</t>
  </si>
  <si>
    <t>-1475473448</t>
  </si>
  <si>
    <t>1460942458</t>
  </si>
  <si>
    <t>-1238491668</t>
  </si>
  <si>
    <t>-1155269970</t>
  </si>
  <si>
    <t>613258905</t>
  </si>
  <si>
    <t>-334844088</t>
  </si>
  <si>
    <t>-821879355</t>
  </si>
  <si>
    <t>-881076060</t>
  </si>
  <si>
    <t>O1.1.1 - SO 02.100.1 Potrubná časť - Odbočka O1.1.1</t>
  </si>
  <si>
    <t>Predizolovaná oceľová rúrka, dĺžka vrátane predizol. tvaroviek, mont. spojok a prísluš. DN 114,3x3,6/225</t>
  </si>
  <si>
    <t>-1829998848</t>
  </si>
  <si>
    <t>Predizolovaná oceľová rúrka, dĺžka vrátane predizol. tvaroviek, mont. spojok a prísluš. DN 114,3x3,6/200</t>
  </si>
  <si>
    <t>-109028989</t>
  </si>
  <si>
    <t>Oblúk predizolovaný oceľový, uhol 90o, R=2,5D, podľa DIN2605  DN114,3x3,6/225, ramená L1,L2=1000 - L1-O1.1.1 - L3-O1.1.1</t>
  </si>
  <si>
    <t>-1969543427</t>
  </si>
  <si>
    <t>Oblúk predizolovaný oceľový, uhol 90o, R=2,5D, podľa DIN2605  DN114,3x3,6/200, ramená L1,L2=1000 - L1-O1.1.1 - L3-O1.1.1</t>
  </si>
  <si>
    <t>-1076813015</t>
  </si>
  <si>
    <t>Predizol.uzatv.armat.jednostranná s odboč.DN20 pre inšt. odvzduš.arm. MKA1-O1.1.1, na prívod.potr.DN114,3x3,6/225, Guľový kohút DN100, PN25, navarovací, odb.DN26,9x2,3/110 dĺ.0,9</t>
  </si>
  <si>
    <t>823631809</t>
  </si>
  <si>
    <t>Predizol.uzatv.armat.jednostranná s odboč.DN20 pre inšt. odvzduš.arm. MKA1-O1.1.1, na vrat.potr.DN114,3x3,6/200, Guľový kohút DN100, PN25, navarovací, odb.DN26,9x2,3/90 dĺ.0,9</t>
  </si>
  <si>
    <t>933050300</t>
  </si>
  <si>
    <t>Kompenzátor jednorázový (štartovací), resp. "E" spojka, dilatačná schopnosť 80mm - (E1-O1.1.1 - E2-O1.1.1), DN 114,3x3,6/225</t>
  </si>
  <si>
    <t>-247028053</t>
  </si>
  <si>
    <t>Kompenzátor jednorázový (štartovací), resp. "E" spojka, dilatačná schopnosť 80mm - (E1-O1.1.1 - E2-O1.1.1), DN 114,3x3,6/200</t>
  </si>
  <si>
    <t>-1555126430</t>
  </si>
  <si>
    <t>Pevný bod predizolovaný oceľový - lomový (PB1-O1.1.1), uhol 6st. DN114,3x5/225, L=1200</t>
  </si>
  <si>
    <t>300019404</t>
  </si>
  <si>
    <t>Pevný bod predizolovaný oceľový - lomový (PB1-O1.1.1), uhol 6st. DN114,3x5/200, L=1200</t>
  </si>
  <si>
    <t>-989955378</t>
  </si>
  <si>
    <t>Plastová klzná fólia pre potrubie DN114,3x3,6/225 - dĺ. 58m</t>
  </si>
  <si>
    <t>1335204601</t>
  </si>
  <si>
    <t>Plastová klzná fólia pre potrubie DN114,3x3,6/200 - dĺ. 58m</t>
  </si>
  <si>
    <t>1355512071</t>
  </si>
  <si>
    <t>1027354258</t>
  </si>
  <si>
    <t>251151374</t>
  </si>
  <si>
    <t>Dilatačné vankúše hr. 40 mm, L=1 m, DN114,3x3,6/225</t>
  </si>
  <si>
    <t>-1430593601</t>
  </si>
  <si>
    <t>Dilatačné vankúše hr. 40 mm, L=1 m, DN114,3x3,6/200</t>
  </si>
  <si>
    <t>480555974</t>
  </si>
  <si>
    <t>Vodotesný klzný prechod potrubia stenou - labyrintové tesnenie pre potrubie, DN114,3x3,6/225</t>
  </si>
  <si>
    <t>698979562</t>
  </si>
  <si>
    <t>Vodotesný klzný prechod potrubia stenou - labyrintové tesnenie pre potrubie, DN114,3x3,6/200</t>
  </si>
  <si>
    <t>-1811409499</t>
  </si>
  <si>
    <t>-1980686903</t>
  </si>
  <si>
    <t>422194570</t>
  </si>
  <si>
    <t>-1518762220</t>
  </si>
  <si>
    <t>695433440</t>
  </si>
  <si>
    <t>-109822631</t>
  </si>
  <si>
    <t>-583762457</t>
  </si>
  <si>
    <t>986470691</t>
  </si>
  <si>
    <t>-77721670</t>
  </si>
  <si>
    <t>Oceľový oblúk BA5 (2,5D), uhol 90o, mat. 11 353 (P235 TR1), podľa DIN 2605,  DN114,3x3,6/iz</t>
  </si>
  <si>
    <t>922631148</t>
  </si>
  <si>
    <t>Uzatváracie armatúry, mat. oceľ, T=130oC, Pmin=PN25, Guľový kohút DN100, PN25, prírubový, s ručnou prevodovkou</t>
  </si>
  <si>
    <t>626519813</t>
  </si>
  <si>
    <t>-2085717196</t>
  </si>
  <si>
    <t>1171705752</t>
  </si>
  <si>
    <t>Odvzdušňovacie armatúry inštalované v MKA1-O1.1.1 - Uzatvárací ventil DN20, PN25, prírubový</t>
  </si>
  <si>
    <t>-814799786</t>
  </si>
  <si>
    <t>Odvzdušňovacie armatúry inštalované v MKA1-O1.1.1 - Príruba privarovacia s krkom DN20, PN40, STN 13 1233</t>
  </si>
  <si>
    <t>-238370843</t>
  </si>
  <si>
    <t>Odvzdušňovacie armatúry inštalované v MKA1-O1.1.1 - Prírubový spoj DN20, PN40</t>
  </si>
  <si>
    <t>174321357</t>
  </si>
  <si>
    <t xml:space="preserve">Odvzdušňovacie armatúry inštalované v MKA1-O1.1.1 - Rúra ø26,9x2,3, STN 42 5715, mat. STN 11 353.1 </t>
  </si>
  <si>
    <t>-1273006130</t>
  </si>
  <si>
    <t>Odvzdušňovacie armatúry inštalované v MKA1-O1.1.1 - Tvarovka “T“, hl. DN20 – odb. DN20, podľa STN 13 2200</t>
  </si>
  <si>
    <t>1389834399</t>
  </si>
  <si>
    <t xml:space="preserve">Odvzdušňovacie armatúry inštalované v MKA1-O1.1.1 - Rúrový oblúk DN20, uhol 90º , R=1,5xDN, podľa STN 13 2200 </t>
  </si>
  <si>
    <t>-1472322314</t>
  </si>
  <si>
    <t>Vypúšťanie potrubia  v napájanom objekte: OST VS 33 Hliny 7 - Guľový kohút DN40, PN25, prírubový</t>
  </si>
  <si>
    <t>2089627110</t>
  </si>
  <si>
    <t>Vypúšťanie potrubia  v napájanom objekte: OST VS 33 Hliny 7 - Príruba privarovacia s krkom DN40, PN40, STN 13 1233</t>
  </si>
  <si>
    <t>787913143</t>
  </si>
  <si>
    <t>Vypúšťanie potrubia  v napájanom objekte: OST VS 33 Hliny 7 - Prírubový spoj DN40, PN40</t>
  </si>
  <si>
    <t>-442617345</t>
  </si>
  <si>
    <t xml:space="preserve">Vypúšťanie potrubia  v napájanom objekte: OST VS 33 Hliny 7 - Rúra ø48,3x2,6, STN 42 5715, mat. STN 11 353.1 </t>
  </si>
  <si>
    <t>-1308963615</t>
  </si>
  <si>
    <t xml:space="preserve">Vypúšťanie potrubia  v napájanom objekte: OST VS 33 Hliny 7 - Tvarovka “T“,  hl. DN100 – odb. DN25, podľa STN 13 2200  </t>
  </si>
  <si>
    <t>-1544304087</t>
  </si>
  <si>
    <t xml:space="preserve">Vypúšťanie potrubia  v napájanom objekte: OST VS 33 Hliny 7 - Rúrový oblúk DN40, uhol 90º , R=1,5xDN, podľa STN 13 2200  </t>
  </si>
  <si>
    <t>1946427804</t>
  </si>
  <si>
    <t>Odvzdušnenie potrubia + prepoj v napájanom objekte: OST VS 33 Hliny 7 - Uzatvárací ventil DN20, PN25, prírubový, mat. Oceľ</t>
  </si>
  <si>
    <t>1889986347</t>
  </si>
  <si>
    <t>Odvzdušnenie potrubia + prepoj v napájanom objekte: OST VS 33 Hliny 7 - Príruba privarovacia s krkom DN20, PN40, STN 13 1233</t>
  </si>
  <si>
    <t>-1219332409</t>
  </si>
  <si>
    <t>Odvzdušnenie potrubia + prepoj v napájanom objekte: OST VS 33 Hliny 7 - Prírubový spoj DN20, PN40</t>
  </si>
  <si>
    <t>-1738849319</t>
  </si>
  <si>
    <t xml:space="preserve">Odvzdušnenie potrubia + prepoj v napájanom objekte: OST VS 33 Hliny 7 - Rúra ø23,6x2,3, STN 42 5715, mat. STN 11 353.1 </t>
  </si>
  <si>
    <t>-1208505588</t>
  </si>
  <si>
    <t xml:space="preserve">Odvzdušnenie potrubia + prepoj v napájanom objekte: OST VS 33 Hliny 7 - Tvarovka “T“,  hl. DN100 – odb. DN20, podľa STN 13 2200  </t>
  </si>
  <si>
    <t>-917334423</t>
  </si>
  <si>
    <t xml:space="preserve">Odvzdušnenie potrubia + prepoj v napájanom objekte: OST VS 33 Hliny 7 - Tvarovka “T“,  hl. DN20 – odb. DN20, podľa STN 13 2200  </t>
  </si>
  <si>
    <t>-412809662</t>
  </si>
  <si>
    <t xml:space="preserve">Odvzdušnenie potrubia + prepoj v napájanom objekte: OST VS 33 Hliny 7 - Rúrový oblúk DN20, uhol 90º , R=1,5xDN, podľa STN 13 2200  </t>
  </si>
  <si>
    <t>-982239221</t>
  </si>
  <si>
    <t>396808473</t>
  </si>
  <si>
    <t>1955679128</t>
  </si>
  <si>
    <t>-1256963442</t>
  </si>
  <si>
    <t>-1695465601</t>
  </si>
  <si>
    <t>-2101410934</t>
  </si>
  <si>
    <t>734150289</t>
  </si>
  <si>
    <t>-393327837</t>
  </si>
  <si>
    <t>-1504665481</t>
  </si>
  <si>
    <t>-896491780</t>
  </si>
  <si>
    <t>-1461113001</t>
  </si>
  <si>
    <t>-1749354893</t>
  </si>
  <si>
    <t>1125375130</t>
  </si>
  <si>
    <t>-673943099</t>
  </si>
  <si>
    <t>Izolácia tepelná - Kohút guľový DN40, PN25, prírubový  - snímateľná +pozink. plech hr. 0,6 mm</t>
  </si>
  <si>
    <t>-1130860362</t>
  </si>
  <si>
    <t>-787887916</t>
  </si>
  <si>
    <t>-741445138</t>
  </si>
  <si>
    <t>-1422111993</t>
  </si>
  <si>
    <t>-178552652</t>
  </si>
  <si>
    <t>957696848</t>
  </si>
  <si>
    <t>1615745822</t>
  </si>
  <si>
    <t>1407209597</t>
  </si>
  <si>
    <t>1496324901</t>
  </si>
  <si>
    <t>1021893716</t>
  </si>
  <si>
    <t>-120621184</t>
  </si>
  <si>
    <t>O1.1.2 - SO 02.100.1 Potrubná časť - Odbočka O1.1.2</t>
  </si>
  <si>
    <t>1868483197</t>
  </si>
  <si>
    <t>869801754</t>
  </si>
  <si>
    <t>Oblúk predizolovaný oceľový, uhol 90o, R=2,5D, podľa DIN2605  DN114,3x3,6/225, ramená L1,L2=1000 - L1,L3,L5,L6,L7,L8,L9-O1.1.2</t>
  </si>
  <si>
    <t>-2053227129</t>
  </si>
  <si>
    <t>Oblúk predizolovaný oceľový, uhol 90o, R=2,5D, podľa DIN2605  DN114,3x3,6/200, ramená L1,L2=1000 - L1,L3,L5,L6,L7,L8,L9-O1.1.2</t>
  </si>
  <si>
    <t>-1712567114</t>
  </si>
  <si>
    <t>Oblúk predizolovaný oceľový, uhol 82o, R=2,5D, podľa DIN2605  DN114,3x3,6/225, ramená L1, L2=1000, L2-O1.1.2</t>
  </si>
  <si>
    <t>940133140</t>
  </si>
  <si>
    <t>Oblúk predizolovaný oceľový, uhol 82o, R=2,5D, podľa DIN2605  DN114,3x3,6/200, ramená L1, L2=1000, L2-O1.1.2</t>
  </si>
  <si>
    <t>-360058233</t>
  </si>
  <si>
    <t>Predizol.uzatv.armat.obojstranná s odboč.DN25 pre inšt. vypúšť. arm. MKA1-O1.1.2, na prívod.potr.DN114,3x3,6/225, Guľový kohút DN100, PN25, navarovací, odb.DN33,7x2,6/110 dĺ.0,65</t>
  </si>
  <si>
    <t>-1353193716</t>
  </si>
  <si>
    <t>Predizol.uzatv.armat.obojstranná s odboč.DN25 pre inšt. vypúšť. arm. MKA1-O1.1.2, na vrat.potr.DN114,3x3,6/200, Guľový kohút DN100, PN25, navarovací, odb.DN33,7x2,6/110 dĺ.0,65</t>
  </si>
  <si>
    <t>-1764741169</t>
  </si>
  <si>
    <t>Kompenzátor jednorázový (štartovací), resp. "E" spojka, dilatačná schopnosť 80mm - (E1-O1.1.2 - E5-O1.1.2), DN 114,3x3,6/225</t>
  </si>
  <si>
    <t>915626421</t>
  </si>
  <si>
    <t>Kompenzátor jednorázový (štartovací), resp. "E" spojka, dilatačná schopnosť 80mm - (E1-O1.1.2 - E5-O1.1.2), DN 114,3x3,6/200</t>
  </si>
  <si>
    <t>937219621</t>
  </si>
  <si>
    <t>Pevný bod predizolovaný oceľová - priamy (PB1-O1.1.2), DN 114,3x5/225, L=3000</t>
  </si>
  <si>
    <t>-1965541934</t>
  </si>
  <si>
    <t>Pevný bod predizolovaný oceľová - priamy (PB1-O1.1.2), DN 114,3x5/200, L=3000</t>
  </si>
  <si>
    <t>620048499</t>
  </si>
  <si>
    <t>Pevný bod predizolovaný oceľový - lomový (PB2-O1.1.2), uhol 28st. DN114,3x5/225, L=1200</t>
  </si>
  <si>
    <t>-1805764419</t>
  </si>
  <si>
    <t>Pevný bod predizolovaný oceľový - lomový (PB2-O1.1.2), uhol 28st. DN114,3x5/200, L=1200</t>
  </si>
  <si>
    <t>1704691565</t>
  </si>
  <si>
    <t xml:space="preserve">Predizolovaná “P“ odbočka - Hl. rúra Ø 114,3 x 3,6 / 225, odbočka Ø 48,3 x 2,6 / 125  </t>
  </si>
  <si>
    <t>-1597962067</t>
  </si>
  <si>
    <t>Predizolovaná “P“ odbočka - Hl. rúra Ø 114,3 x 3,6 / 200, odbočka Ø 48,3 x 2,6 / 110</t>
  </si>
  <si>
    <t>1420363940</t>
  </si>
  <si>
    <t>Plastová klzná fólia pre potrubie DN114,3x3,6/225 - dĺ. 80m</t>
  </si>
  <si>
    <t>1806171159</t>
  </si>
  <si>
    <t>Plastová klzná fólia pre potrubie DN114,3x3,6/200 - dĺ. 80m</t>
  </si>
  <si>
    <t>-1996518141</t>
  </si>
  <si>
    <t>1504339728</t>
  </si>
  <si>
    <t>-1535080683</t>
  </si>
  <si>
    <t>857241134</t>
  </si>
  <si>
    <t>-1086274663</t>
  </si>
  <si>
    <t>1162764255</t>
  </si>
  <si>
    <t>1026495245</t>
  </si>
  <si>
    <t>-826353571</t>
  </si>
  <si>
    <t>1653380880</t>
  </si>
  <si>
    <t>-1778369299</t>
  </si>
  <si>
    <t>315115248</t>
  </si>
  <si>
    <t>313113890</t>
  </si>
  <si>
    <t>-1366075709</t>
  </si>
  <si>
    <t>-573978580</t>
  </si>
  <si>
    <t>1636525871</t>
  </si>
  <si>
    <t>Uzatváracie armatúry, mat. oceľ, T=130oC, Pmin=PN25, Guľový kohút DN100, PN25, prírubový</t>
  </si>
  <si>
    <t>1678208422</t>
  </si>
  <si>
    <t>-958523101</t>
  </si>
  <si>
    <t>97784688</t>
  </si>
  <si>
    <t>Vypúšťacie armatúry inštalované v MKA1-O1.1.2 - Guľový kohút DN25, PN25, prírubový</t>
  </si>
  <si>
    <t>-217487746</t>
  </si>
  <si>
    <t>Vypúšťacie armatúry inštalované v MKA1-O1.1.2 - Uzatvárací ventil DN20, PN25, prírubový</t>
  </si>
  <si>
    <t>-1921238692</t>
  </si>
  <si>
    <t>Vypúšťacie armatúry inštalované v MKA1-O1.1.2 - Príruba privarovacia s krkom DN25, PN40, STN 13 1233</t>
  </si>
  <si>
    <t>-1767921490</t>
  </si>
  <si>
    <t>Vypúšťacie armatúry inštalované v MKA1-O1.1.2 - Príruba privarovacia s krkom DN20, PN40, STN 13 1233</t>
  </si>
  <si>
    <t>2132405825</t>
  </si>
  <si>
    <t>Vypúšťacie armatúry inštalované v MKA1-O1.1.2 - Prírubový spoj DN25, PN40</t>
  </si>
  <si>
    <t>-925860274</t>
  </si>
  <si>
    <t>Vypúšťacie armatúry inštalované v MKA1-O1.1.2 - Prírubový spoj DN20, PN40</t>
  </si>
  <si>
    <t>1590420072</t>
  </si>
  <si>
    <t xml:space="preserve">Vypúšťacie armatúry inštalované v MKA1-O1.1.2 - Rúra ø26,9x2,3, STN 42 5715, mat. STN 11 353.1 </t>
  </si>
  <si>
    <t>1304290345</t>
  </si>
  <si>
    <t>Vypúšťacie armatúry inštalované v MKA1-O1.1.2 - Tvarovka “T“, hl. DN25 – odb. DN20, podľa STN 13 2200</t>
  </si>
  <si>
    <t>-1235960463</t>
  </si>
  <si>
    <t>Vypúšťacie armatúry inštalované v MKA1-O1.1.2 - Rúrový oblúk DN20, uhol 90º , R=1,5xDN, podľa STN 13 2200</t>
  </si>
  <si>
    <t>1200912033</t>
  </si>
  <si>
    <t>Odvzdušnenie potrubia + prepoj v napájanom objekte: OST VS 15 Hliny 7 - Uzatvárací ventil DN20, PN25, prírubový, mat. Oceľ</t>
  </si>
  <si>
    <t>1150892902</t>
  </si>
  <si>
    <t>Odvzdušnenie potrubia + prepoj v napájanom objekte: OST VS 15 Hliny 7 - Príruba privarovacia s krkom DN20, PN40, STN 13 1233</t>
  </si>
  <si>
    <t>-251672091</t>
  </si>
  <si>
    <t>Odvzdušnenie potrubia + prepoj v napájanom objekte: OST VS 15 Hliny 7 - Prírubový spoj DN20, PN40</t>
  </si>
  <si>
    <t>-11710248</t>
  </si>
  <si>
    <t xml:space="preserve">Odvzdušnenie potrubia + prepoj v napájanom objekte: OST VS 15 Hliny 7 - Rúra ø23,6x2,3, STN 42 5715, mat. STN 11 353.1 </t>
  </si>
  <si>
    <t>-656514113</t>
  </si>
  <si>
    <t xml:space="preserve">Odvzdušnenie potrubia + prepoj v napájanom objekte: OST VS 15 Hliny 7 - Tvarovka “T“,  hl. DN100 – odb. DN20, podľa STN 13 2200  </t>
  </si>
  <si>
    <t>351345153</t>
  </si>
  <si>
    <t xml:space="preserve">Odvzdušnenie potrubia + prepoj v napájanom objekte: OST VS 15 Hliny 7 - Tvarovka “T“,  hl. DN20 – odb. DN20, podľa STN 13 2200  </t>
  </si>
  <si>
    <t>1883671361</t>
  </si>
  <si>
    <t xml:space="preserve">Odvzdušnenie potrubia + prepoj v napájanom objekte: OST VS 15 Hliny 7 - Rúrový oblúk DN20, uhol 90º , R=1,5xDN, podľa STN 13 2200  </t>
  </si>
  <si>
    <t>1096359199</t>
  </si>
  <si>
    <t>Demontáž existujúceho horúcovodného potrubia + uloženia a armatúr</t>
  </si>
  <si>
    <t>1652495004</t>
  </si>
  <si>
    <t>Odstránenie tepelnej izolácie potrubia</t>
  </si>
  <si>
    <t>795558608</t>
  </si>
  <si>
    <t>734054133</t>
  </si>
  <si>
    <t>1822925921</t>
  </si>
  <si>
    <t>1163278281</t>
  </si>
  <si>
    <t>2073355690</t>
  </si>
  <si>
    <t>-1149546524</t>
  </si>
  <si>
    <t>363947311</t>
  </si>
  <si>
    <t>150619602</t>
  </si>
  <si>
    <t>-1924035560</t>
  </si>
  <si>
    <t>488035750</t>
  </si>
  <si>
    <t>1135124960</t>
  </si>
  <si>
    <t>-1302119274</t>
  </si>
  <si>
    <t>Izolácia tepelná - Kohút guľový DN25, PN25, prírubový  - snímateľná +pozink. plech hr. 0,6 mm</t>
  </si>
  <si>
    <t>1785494274</t>
  </si>
  <si>
    <t>1749728002</t>
  </si>
  <si>
    <t>-2129156566</t>
  </si>
  <si>
    <t>327249566</t>
  </si>
  <si>
    <t>710991211</t>
  </si>
  <si>
    <t>419347698</t>
  </si>
  <si>
    <t>20128378</t>
  </si>
  <si>
    <t>348588767</t>
  </si>
  <si>
    <t>-1093127447</t>
  </si>
  <si>
    <t>-204336586</t>
  </si>
  <si>
    <t>1321891709</t>
  </si>
  <si>
    <t>O1.1.3 - SO 02.100.1 Potrubná časť - Odbočka O1.1.3</t>
  </si>
  <si>
    <t xml:space="preserve">      230C - C./  DEMONTÁŽE</t>
  </si>
  <si>
    <t>561030740</t>
  </si>
  <si>
    <t>1544147571</t>
  </si>
  <si>
    <t>Oblúk predizolovaný oceľový DN 48,3x2,6/125,  uhol 90st., R=2,5D, podľa DIN 2605 - (L1-O1.1.3 - L5-O1.1.3). ramená L1, L2 = 1000</t>
  </si>
  <si>
    <t>-1805607377</t>
  </si>
  <si>
    <t>Oblúk predizolovaný oceľový DN 48,3x2,6/110,  uhol 90st., R=2,5D, podľa DIN 2605 - (L1-O1.1.3 - L5-O1.1.3). ramená L1, L2 = 1000</t>
  </si>
  <si>
    <t>2122428808</t>
  </si>
  <si>
    <t>Pevný bod predizolovaný oceľový -  priamy  DN 48,3x3,6/125 ( PB1-O1.1.3),  ramená L=2000</t>
  </si>
  <si>
    <t>1820338520</t>
  </si>
  <si>
    <t>Pevný bod predizolovaný oceľový -  priamy  DN 48,3x3,6/110 ( PB1-O1.1.3),  ramená L=2000</t>
  </si>
  <si>
    <t>-53357593</t>
  </si>
  <si>
    <t>Predizol.uzatv.armat.jednostranná s odboč.DN20 pre inšt. odvzduš.arm. MKA1-O1.1.3,  na prívod.potr.DN48,3x2,6/125, Guľový kohút DN40, PN25, navarovací, odb.DN26,9x2,3/110 dĺ.0,3</t>
  </si>
  <si>
    <t>-2131139295</t>
  </si>
  <si>
    <t>Predizol.uzatv.armat.jednostranná s odboč.DN20 pre inšt. odvzduš.arm. MKA1-O1.1.3,  na vrat.potr.DN48,3x2,6/110, Guľový kohút DN40, PN25, navarovací, odb.DN26,9x2,3/90 dĺ.0,3</t>
  </si>
  <si>
    <t>1944761441</t>
  </si>
  <si>
    <t>-2049260948</t>
  </si>
  <si>
    <t>-1462793484</t>
  </si>
  <si>
    <t>-464342196</t>
  </si>
  <si>
    <t>-1235742203</t>
  </si>
  <si>
    <t>112229612</t>
  </si>
  <si>
    <t>-487925387</t>
  </si>
  <si>
    <t>408927648</t>
  </si>
  <si>
    <t>-1053033755</t>
  </si>
  <si>
    <t>-1573929170</t>
  </si>
  <si>
    <t>297173094</t>
  </si>
  <si>
    <t>2073964357</t>
  </si>
  <si>
    <t>-1192176556</t>
  </si>
  <si>
    <t>-196880576</t>
  </si>
  <si>
    <t>200844955</t>
  </si>
  <si>
    <t>Oceľový oblúk R=1,5xDN, uhol 90°, materiál 11 353 (P235 TR1), podľa STN 13 2200 - Ø 48,3 x 2,6 / iz OST ZŠ Hliny 7</t>
  </si>
  <si>
    <t>1575150663</t>
  </si>
  <si>
    <t>-842716293</t>
  </si>
  <si>
    <t>-1555179558</t>
  </si>
  <si>
    <t>1121347591</t>
  </si>
  <si>
    <t>Vypúšťanie potrubia + prepoj v napájanom objekte: OST ZŠ Hliny 7 - Uzatvárací ventil DN20, PN25, prírubový</t>
  </si>
  <si>
    <t>1570948774</t>
  </si>
  <si>
    <t>Vypúšťanie potrubia + prepoj v napájanom objekte: OST ZŠ Hliny 7 - Príruba privarovacia s krkom DN20, PN40, STN 13 1233</t>
  </si>
  <si>
    <t>1678001089</t>
  </si>
  <si>
    <t>Vypúšťanie potrubia + prepoj v napájanom objekte: OST ZŠ Hliny 7 - Prírubový spoj DN20, PN40</t>
  </si>
  <si>
    <t>317773676</t>
  </si>
  <si>
    <t xml:space="preserve">Vypúšťanie potrubia + prepoj v napájanom objekte: OST ZŠ Hliny 7 - Rúra ø26,9x2,3, STN 42 5715, mat. STN 11 353.1 </t>
  </si>
  <si>
    <t>-317025243</t>
  </si>
  <si>
    <t xml:space="preserve">Vypúšťanie potrubia + prepoj v napájanom objekte: OST ZŠ Hliny 7 - Tvarovka “T“,  hl. DN40 – odb. DN20, podľa STN 13 2200 </t>
  </si>
  <si>
    <t>899961333</t>
  </si>
  <si>
    <t xml:space="preserve">Vypúšťanie potrubia + prepoj v napájanom objekte: OST ZŠ Hliny 7 - Tvarovka “T“,  hl. DN20 – odb. DN20, podľa STN 13 2200  </t>
  </si>
  <si>
    <t>-1756140845</t>
  </si>
  <si>
    <t xml:space="preserve">Vypúšťanie potrubia + prepoj v napájanom objekte: OST ZŠ Hliny 7 - Rúrový oblúk DN20, uhol 90º , R=1,5xDN, podľa STN 13 2200  </t>
  </si>
  <si>
    <t>-996389154</t>
  </si>
  <si>
    <t>Odvzdušňovacie armatúry inštalované v MKA1-O1.1.3 - Uzatvárací ventil DN20, PN25, prírubový</t>
  </si>
  <si>
    <t>1515367264</t>
  </si>
  <si>
    <t>Odvzdušňovacie armatúry inštalované v MKA1-O1.1.3 - Príruba privarovacia s krkom DN20, PN40, STN 13 1233</t>
  </si>
  <si>
    <t>885146012</t>
  </si>
  <si>
    <t>Odvzdušňovacie armatúry inštalované v MKA1-O1.1.3 - Prírubový spoj DN20, PN40</t>
  </si>
  <si>
    <t>1651022011</t>
  </si>
  <si>
    <t xml:space="preserve">Odvzdušňovacie armatúry inštalované v MKA1-O1.1.3 - Rúra ø26,9x2,3, STN 42 5715, mat. STN 11 353.1 </t>
  </si>
  <si>
    <t>1970770099</t>
  </si>
  <si>
    <t>Odvzdušňovacie armatúry inštalované v MKA1-O1.1.3 - Tvarovka “T“, hl. DN20 – odb. DN20, podľa STN 13 2200</t>
  </si>
  <si>
    <t>138636628</t>
  </si>
  <si>
    <t xml:space="preserve">Odvzdušňovacie armatúry inštalované v MKA1-O1.1.3 - Rúrový oblúk DN20, uhol 90º , R=1,5xDN, podľa STN 13 2200  </t>
  </si>
  <si>
    <t>361950978</t>
  </si>
  <si>
    <t>230C</t>
  </si>
  <si>
    <t>-567300622</t>
  </si>
  <si>
    <t>-1601359944</t>
  </si>
  <si>
    <t>-497991505</t>
  </si>
  <si>
    <t>-432486667</t>
  </si>
  <si>
    <t>1181720221</t>
  </si>
  <si>
    <t>1535681351</t>
  </si>
  <si>
    <t>-1346466682</t>
  </si>
  <si>
    <t>-554322977</t>
  </si>
  <si>
    <t>95617508</t>
  </si>
  <si>
    <t>Izolácia tepelná - Izolácia armatúr - kazetové snímateľné púzdro+pozink. plech hr. 0,6 mm</t>
  </si>
  <si>
    <t>2059860992</t>
  </si>
  <si>
    <t>-1513445606</t>
  </si>
  <si>
    <t>-314766071</t>
  </si>
  <si>
    <t>1427744786</t>
  </si>
  <si>
    <t>-1994635511</t>
  </si>
  <si>
    <t>230163005.S</t>
  </si>
  <si>
    <t>Kontrolné prežiarenie zvarov Iridiom 192, cez 2 steny, film D4, rúrka D=35-44.5 mm, t=0.5-5 mm; 2 exp.</t>
  </si>
  <si>
    <t>1326890681</t>
  </si>
  <si>
    <t>1382012902</t>
  </si>
  <si>
    <t>1153706293</t>
  </si>
  <si>
    <t>-343136850</t>
  </si>
  <si>
    <t>-155451316</t>
  </si>
  <si>
    <t>1216260899</t>
  </si>
  <si>
    <t>O2 - SO 02.100,1 Potrubná časť - Odbočka O2</t>
  </si>
  <si>
    <t>1901820428</t>
  </si>
  <si>
    <t>-1992267875</t>
  </si>
  <si>
    <t>851218828</t>
  </si>
  <si>
    <t>1275854417</t>
  </si>
  <si>
    <t>Oblúk predizolovaný oceľový, uhol 90o, R=2,5D, podľa DIN2605  DN139,7x3,6/250, ramená L1,L2=1000 - L1-O2 – L4-O2</t>
  </si>
  <si>
    <t>715574168</t>
  </si>
  <si>
    <t>Oblúk predizolovaný oceľový, uhol 90o, R=2,5D, podľa DIN2605  DN139,7x3,6/225, ramená L1,L2=1000 - L1-O2 – L4-O2</t>
  </si>
  <si>
    <t>-1674698078</t>
  </si>
  <si>
    <t>Oblúk predizolovaný oceľový, uhol 90o, R=2,5D, podľa DIN2605  DN88,9x3,2/180, ramená L1, L2=1000, L1-O2.1 – L3-O2.1</t>
  </si>
  <si>
    <t>-2006571977</t>
  </si>
  <si>
    <t>Oblúk predizolovaný oceľový, uhol 90o, R=2,5D, podľa DIN2605  DN88,9x3,2/160, ramená L1, L2=1000, L1-O2.1 – L3-O2.1</t>
  </si>
  <si>
    <t>1936383649</t>
  </si>
  <si>
    <t>A03.2.1</t>
  </si>
  <si>
    <t>Predizol.uzatv.armat.jednostranná s odboč.DN20 pre inšt. odvzduš.arm. MKA1-O2.1, na prívod.potr.DN88,9x3,2/180, Guľový kohút DN80, PN25, navarovací, DN26,9x2,3/110 dĺ.0,9</t>
  </si>
  <si>
    <t>849741425</t>
  </si>
  <si>
    <t>A03.3.1</t>
  </si>
  <si>
    <t>Predizol.uzatv.armat.jednostranná s odboč.DN20 pre inšt. odvzduš.arm. MKA1-O2.1, na vrat.potr.DN88,9x3,2/160, Guľový kohút DN80, PN25, navarovací, DN26,9x2,3/90 dĺ.0,9</t>
  </si>
  <si>
    <t>-322480517</t>
  </si>
  <si>
    <t>Kompenzátor jednorázový (štartovací), resp. "E" spojka, dilatačná schopnosť 100mm - (E1-O2 – E12-O2), DN 139,7x3,6/250</t>
  </si>
  <si>
    <t>770751212</t>
  </si>
  <si>
    <t>Kompenzátor jednorázový (štartovací), resp. "E" spojka, dilatačná schopnosť 100mm - (E1-O2 – E12-O2), DN 139,7x3,6/225</t>
  </si>
  <si>
    <t>174438324</t>
  </si>
  <si>
    <t>Predizolovaná "T" odbočka  (O2.1), Hl. rúra DN139,7x3,6/250, Odbočka DN88,9x3,2/180</t>
  </si>
  <si>
    <t>-1855542682</t>
  </si>
  <si>
    <t>Predizolovaná "T" odbočka  (O2.1), Hl. rúra DN139,7x3,6/225, Odbočka DN88,9x3,2/160</t>
  </si>
  <si>
    <t>1514122129</t>
  </si>
  <si>
    <t>Pevný bod predizolovaný oceľový - priamy (PB3-O2), DN 139,7x5,0/250, L=3000</t>
  </si>
  <si>
    <t>-1391221688</t>
  </si>
  <si>
    <t>Pevný bod predizolovaný oceľový - priamy (PB3-O2), DN 139,7x5,0/225, L=3000</t>
  </si>
  <si>
    <t>1948649740</t>
  </si>
  <si>
    <t>Plastová klzná fólia pre potrubie DN139,7x3,6/250 - dĺ. 260m</t>
  </si>
  <si>
    <t>1053097162</t>
  </si>
  <si>
    <t>Plastová klzná fólia pre potrubie DN139,7x3,6/225 - dĺ. 260m</t>
  </si>
  <si>
    <t>1877461518</t>
  </si>
  <si>
    <t>Zaslepenie predizolovaného potrubia – koncové viečko: Ø 139,7 x 3,6 / 250</t>
  </si>
  <si>
    <t>830763805</t>
  </si>
  <si>
    <t>Zaslepenie predizolovaného potrubia – koncové viečko: Ø 139,7 x 3,6 / 225</t>
  </si>
  <si>
    <t>-996585529</t>
  </si>
  <si>
    <t>993802100</t>
  </si>
  <si>
    <t>-1237968601</t>
  </si>
  <si>
    <t>A10.4</t>
  </si>
  <si>
    <t>-699743872</t>
  </si>
  <si>
    <t>A10.5</t>
  </si>
  <si>
    <t>229992762</t>
  </si>
  <si>
    <t>-447257534</t>
  </si>
  <si>
    <t>-1893048229</t>
  </si>
  <si>
    <t>2070820190</t>
  </si>
  <si>
    <t>-1012888606</t>
  </si>
  <si>
    <t>-265794649</t>
  </si>
  <si>
    <t>-9668514</t>
  </si>
  <si>
    <t>1703356066</t>
  </si>
  <si>
    <t>1898169132</t>
  </si>
  <si>
    <t>1023621401</t>
  </si>
  <si>
    <t>-1949634898</t>
  </si>
  <si>
    <t>2024433655</t>
  </si>
  <si>
    <t>-770169391</t>
  </si>
  <si>
    <t>-1579824455</t>
  </si>
  <si>
    <t>-859207507</t>
  </si>
  <si>
    <t>-549021162</t>
  </si>
  <si>
    <t>54288928</t>
  </si>
  <si>
    <t>-1335737286</t>
  </si>
  <si>
    <t>Oceľový oblúk BA5 (2,5D), uhol 79o, mat. 11 353 (P235 TR1), podľa DIN 2605 v šachte HV2-Š72.3,  DN139,7x3,6/iz</t>
  </si>
  <si>
    <t>-1938238335</t>
  </si>
  <si>
    <t>Oceľový oblúk BA5 (2,5D), uhol 90o, mat. 11 353 (P235 TR1), podľa DIN 2605 obj. Palmer Capital,  DN88,9x3,2/iz</t>
  </si>
  <si>
    <t>-119074145</t>
  </si>
  <si>
    <t>Uzatváracie armatúry, mat. oceľ, T=130oC, Pmin=PN25, Guľový kohút DN80, PN25, prírubový</t>
  </si>
  <si>
    <t>1489807092</t>
  </si>
  <si>
    <t>Kovový axiálny kompenzátor, vlnovcový, navarovací, PN25 (dilatačná schpnosť min.40mm !) AX.K.1 DN 125</t>
  </si>
  <si>
    <t>1015590070</t>
  </si>
  <si>
    <t>1822105346</t>
  </si>
  <si>
    <t>-1712070174</t>
  </si>
  <si>
    <t>Odvzdušňovacie armatúry inštalované v MKA-O2.1 - Uzatvárací ventil DN20, PN25, prírubový, mat. Oceľ</t>
  </si>
  <si>
    <t>678746575</t>
  </si>
  <si>
    <t>Odvzdušňovacie armatúry inštalované v MKA-O2.1 - Príruba privarovacia s krkom DN20, PN40, STN 13 1233</t>
  </si>
  <si>
    <t>-325791119</t>
  </si>
  <si>
    <t>Odvzdušňovacie armatúry inštalované v MKA-O2.1 - Prírubový spoj DN20, PN40</t>
  </si>
  <si>
    <t>-393009380</t>
  </si>
  <si>
    <t xml:space="preserve">Odvzdušňovacie armatúry inštalované v MKA-O2.1 - Rúra ø26,9x2,3, STN 42 5715, mat. STN 11 353.1 </t>
  </si>
  <si>
    <t>1506081651</t>
  </si>
  <si>
    <t>Odvzdušňovacie armatúry inštalované v MKA-O2.1 - Tvarovka “T“, hl. DN20 – odb. DN20, podľa STN 13 2200</t>
  </si>
  <si>
    <t>722782408</t>
  </si>
  <si>
    <t xml:space="preserve">Odvzdušňovacie armatúry inštalované v MKA-O2.1 - Rúrový oblúk DN20, uhol 90º , R=1,5xDN, podľa STN 13 2200  </t>
  </si>
  <si>
    <t>-327553745</t>
  </si>
  <si>
    <t>Vypúšťanie potrubia + prepoj v napájanom objekte: OST Palmer Capital RE Slov. - Uzatvárací ventil DN15, PN25, prírubový</t>
  </si>
  <si>
    <t>1732229381</t>
  </si>
  <si>
    <t>Vypúšťanie potrubia + prepoj v napájanom objekte: OST Palmer Capital RE Slov. - Príruba privarovacia s krkom DN15, PN40, STN 13 1233</t>
  </si>
  <si>
    <t>1824230322</t>
  </si>
  <si>
    <t>Vypúšťanie potrubia + prepoj v napájanom objekte: OST Palmer Capital RE Slov. - Prírubový spoj DN15, PN40</t>
  </si>
  <si>
    <t>1561197835</t>
  </si>
  <si>
    <t xml:space="preserve">Vypúšťanie potrubia + prepoj v napájanom objekte: OST Palmer Capital RE Slov. - Rúra ø26,9x2,3, STN 42 5715, mat. STN 11 353.1 </t>
  </si>
  <si>
    <t>-189101459</t>
  </si>
  <si>
    <t xml:space="preserve">Vypúšťanie potrubia + prepoj v napájanom objekte: OST Palmer Capital RE Slov. - Tvarovka “T“,  hl. DN80 – odb. DN15, podľa STN 13 2200 </t>
  </si>
  <si>
    <t>70246817</t>
  </si>
  <si>
    <t xml:space="preserve">Vypúšťanie potrubia + prepoj v napájanom objekte: OST Palmer Capital RE Slov. - Tvarovka “T“,  hl. DN15 – odb. DN15, podľa STN 13 2200  </t>
  </si>
  <si>
    <t>-1892343979</t>
  </si>
  <si>
    <t xml:space="preserve">Vypúšťanie potrubia + prepoj v napájanom objekte: OST Palmer Capital RE Slov. - Rúrový oblúk DN15, uhol 90º , R=1,5xDN, podľa STN 13 2200  </t>
  </si>
  <si>
    <t>-2103356314</t>
  </si>
  <si>
    <t>Stojan kotviaci podľa normy ON 13 0852.3 DN125 – (PB1-O2, PB2-O2)</t>
  </si>
  <si>
    <t>-320010263</t>
  </si>
  <si>
    <t>Valčekové uloženie s axiálnym vedením pre Ø 139,7 x 3,6 / 250  – (V.U.1 AX.V.)</t>
  </si>
  <si>
    <t>-1556300980</t>
  </si>
  <si>
    <t>Valčekové uloženie s axiálnym vedením pre Ø 139,7 x 3,6 / 225  – (V.U.2 AX.V.)</t>
  </si>
  <si>
    <t>1546008653</t>
  </si>
  <si>
    <t>Valčekové uloženie s axiálnym vedením pre Ø 139,7 x 3,6 / 250  – (V.U.1)</t>
  </si>
  <si>
    <t>1841506273</t>
  </si>
  <si>
    <t>Valčekové uloženie s axiálnym vedením pre Ø 139,7 x 3,6 / 225  – (V.U.2)</t>
  </si>
  <si>
    <t>-257106486</t>
  </si>
  <si>
    <t>C1.02</t>
  </si>
  <si>
    <t>-1808479383</t>
  </si>
  <si>
    <t>C1.03</t>
  </si>
  <si>
    <t>1148224835</t>
  </si>
  <si>
    <t>-1958076656</t>
  </si>
  <si>
    <t xml:space="preserve">Demontáž existujúceho potrubia + uloženia + armatúr </t>
  </si>
  <si>
    <t>2046142358</t>
  </si>
  <si>
    <t>713400843</t>
  </si>
  <si>
    <t>2046780553</t>
  </si>
  <si>
    <t>-707481995</t>
  </si>
  <si>
    <t>-556098928</t>
  </si>
  <si>
    <t>1515398824</t>
  </si>
  <si>
    <t>-713627578</t>
  </si>
  <si>
    <t>-714293375</t>
  </si>
  <si>
    <t>-494687707</t>
  </si>
  <si>
    <t>-432101593</t>
  </si>
  <si>
    <t>1438353840</t>
  </si>
  <si>
    <t>878883274</t>
  </si>
  <si>
    <t>Izolácia tepelná - Kohút guľový DN80, PN25, prírubový  - snímateľná +pozink. plech hr. 0,6 mm</t>
  </si>
  <si>
    <t>1518637615</t>
  </si>
  <si>
    <t>-529934662</t>
  </si>
  <si>
    <t>2015544411</t>
  </si>
  <si>
    <t>269671987</t>
  </si>
  <si>
    <t>1266526741</t>
  </si>
  <si>
    <t>-40215788</t>
  </si>
  <si>
    <t>-1115563881</t>
  </si>
  <si>
    <t>-357912219</t>
  </si>
  <si>
    <t>635183392</t>
  </si>
  <si>
    <t>-1671004438</t>
  </si>
  <si>
    <t>1455873695</t>
  </si>
  <si>
    <t>1001104868</t>
  </si>
  <si>
    <t>161820430</t>
  </si>
  <si>
    <t>88378230</t>
  </si>
  <si>
    <t>2127384877</t>
  </si>
  <si>
    <t>1815926729</t>
  </si>
  <si>
    <t>2136288105</t>
  </si>
  <si>
    <t>230230035.S</t>
  </si>
  <si>
    <t>Komplexné skúšky rozvodu do DN 150 (dilatačná, stavebná, záverečná kontrola)</t>
  </si>
  <si>
    <t>1906309406</t>
  </si>
  <si>
    <t>2069915587</t>
  </si>
  <si>
    <t>O3.0 - SO 02.100.1 Potrubná časť - Odbočka O3</t>
  </si>
  <si>
    <t>-1424767996</t>
  </si>
  <si>
    <t>-1083973296</t>
  </si>
  <si>
    <t>1562910618</t>
  </si>
  <si>
    <t>1090898781</t>
  </si>
  <si>
    <t>Oblúk predizolovaný oceľový, uhol 90o, R=2,5D, podľa DIN2605  DN139,7x3,6/250, ramená L1,L2=1000 - L5-O3 - L10-O3</t>
  </si>
  <si>
    <t>-998517679</t>
  </si>
  <si>
    <t>Oblúk predizolovaný oceľový, uhol 90o, R=2,5D, podľa DIN2605  DN139,7x3,6/225, ramená L1,L2=1000 - L5-O3 - L10-O3</t>
  </si>
  <si>
    <t>631078414</t>
  </si>
  <si>
    <t>Oblúk predizolovaný oceľový, uhol 74o, R=2,5D, podľa DIN2605  DN139,7x3,6/250, ramená L1,L2=1000 - L4-O3</t>
  </si>
  <si>
    <t>1370512661</t>
  </si>
  <si>
    <t>Oblúk predizolovaný oceľový, uhol 74o, R=2,5D, podľa DIN2605  DN139,7x3,6/225, ramená L1,L2=1000 -L4-O3</t>
  </si>
  <si>
    <t>-1115403545</t>
  </si>
  <si>
    <t xml:space="preserve">Predizol.uzatv.armat.jednostranná s odboč.DN25 pre inšt. vypúšť.arm. MKA1-O3, na prívod.potr.DN139,7x3,6/250, Guľový kohút DN125, PN25, navarovací, odb.DN33,7x2,6/110 dĺ.1,15 </t>
  </si>
  <si>
    <t>-949414115</t>
  </si>
  <si>
    <t xml:space="preserve">Predizol.uzatv.armat.jednostranná s odboč.DN25 pre inšt. vypúšť.arm. MKA1-O3, na vrat.potr.DN139,7x3,6/225, Guľový kohút DN125, PN25, navarovací, odb.DN33,7x2,6/90 dĺ.1,15 </t>
  </si>
  <si>
    <t>56228114</t>
  </si>
  <si>
    <t>Kompenzátor jednorázový (štartovací), resp. "E" spojka, dilatačná schopnosť 100mm - (E1-O3 - E5-O3), DN 168,3x4,0/280</t>
  </si>
  <si>
    <t>-1934248088</t>
  </si>
  <si>
    <t>Kompenzátor jednorázový (štartovací), resp. "E" spojka, dilatačná schopnosť 100mm - (E1-O3 - E5-O3), DN 168,3x4,0/250</t>
  </si>
  <si>
    <t>1304836931</t>
  </si>
  <si>
    <t>Kompenzátor jednorázový (štartovací), resp. "E" spojka, dilatačná schopnosť 100mm - (E6-O3 - E10-O3), DN 139,7x3,6/250</t>
  </si>
  <si>
    <t>-671172446</t>
  </si>
  <si>
    <t>Kompenzátor jednorázový (štartovací), resp. "E" spojka, dilatačná schopnosť 100mm - (E6-O3 - E10-O3), DN 139,7x3,6/225</t>
  </si>
  <si>
    <t>337374651</t>
  </si>
  <si>
    <t>Pevný bod predizolovaný oceľová - priamy (PB1-O3), DN 168,3x5,6/280, L=3000</t>
  </si>
  <si>
    <t>1708426744</t>
  </si>
  <si>
    <t>Pevný bod predizolovaný oceľová - priamy (PB1-O3), DN 168,3x5,6/250, L=3000</t>
  </si>
  <si>
    <t>1794833493</t>
  </si>
  <si>
    <t>Pevný bod predizolovaný oceľová - priamy (PB3-O3 - PB6-O3), DN 139,7x5,0/250, L=3000</t>
  </si>
  <si>
    <t>-289048464</t>
  </si>
  <si>
    <t>Pevný bod predizolovaný oceľová - priamy (PB3-O3 - PB6-O3),  DN 139,7x5,0/225, L=3000</t>
  </si>
  <si>
    <t>1524008017</t>
  </si>
  <si>
    <t>Pevný bod predizolovaný oceľový - lomový (PB2-O3), uhol 7st. DN168,3x5,6/280, L=1200</t>
  </si>
  <si>
    <t>-586595329</t>
  </si>
  <si>
    <t>Pevný bod predizolovaný oceľový - lomový (PB2-O3), uhol 7st. DN168,3x5,6/250, L=1200</t>
  </si>
  <si>
    <t>-167326838</t>
  </si>
  <si>
    <t>Plastová klzná fólia pre potrubie DN139,7x3,6/250 - dĺ. 95m</t>
  </si>
  <si>
    <t>2146024280</t>
  </si>
  <si>
    <t>Plastová klzná fólia pre potrubie DN139,7x3,6/225 - dĺ. 95m</t>
  </si>
  <si>
    <t>-257188204</t>
  </si>
  <si>
    <t>Plastová klzná fólia pre potrubie DN168,3x4,0/280 - dl. 100m</t>
  </si>
  <si>
    <t>1609594504</t>
  </si>
  <si>
    <t>Plastová klzná fólia pre potrubie DN168,3x4,0/250 - dl. 100m</t>
  </si>
  <si>
    <t>1742754569</t>
  </si>
  <si>
    <t>Predizolovaná redukcia potrubia - PRIAMA, DN 168,3x4,0/280 na  DN139,7x3,6/250</t>
  </si>
  <si>
    <t>2052236679</t>
  </si>
  <si>
    <t>Predizolovaná redukcia potrubia - PRIAMA, DN 168,3x4,0/250 na  DN139,7x3,6/225</t>
  </si>
  <si>
    <t>1542508547</t>
  </si>
  <si>
    <t>-1841045546</t>
  </si>
  <si>
    <t>1036217541</t>
  </si>
  <si>
    <t>1186394375</t>
  </si>
  <si>
    <t>1677120088</t>
  </si>
  <si>
    <t>1552763184</t>
  </si>
  <si>
    <t>-872447220</t>
  </si>
  <si>
    <t>1702475774</t>
  </si>
  <si>
    <t>-334978073</t>
  </si>
  <si>
    <t>Posuvný adaptér – vodotesný klzný prechod potrubia stenou s možnosťou bočného pohybu ±25mm, DN 168,3 x 4,0 / 280, PA</t>
  </si>
  <si>
    <t>704034737</t>
  </si>
  <si>
    <t>Posuvný adaptér – vodotesný klzný prechod potrubia stenou s možnosťou bočného pohybu ±25mm, DN 168,3 x 4,0 / 250, PA</t>
  </si>
  <si>
    <t>-1639202574</t>
  </si>
  <si>
    <t>556615017</t>
  </si>
  <si>
    <t>-240503919</t>
  </si>
  <si>
    <t>1278065533</t>
  </si>
  <si>
    <t>951536855</t>
  </si>
  <si>
    <t>317042978</t>
  </si>
  <si>
    <t>823927448</t>
  </si>
  <si>
    <t>444466334</t>
  </si>
  <si>
    <t>307286923</t>
  </si>
  <si>
    <t>106214090</t>
  </si>
  <si>
    <t>-1612205870</t>
  </si>
  <si>
    <t>Oceľový oblúk BA5 (2,5D), uhol 90o, mat. 11 353 (P235 TR1), podľa DIN 2605,  DN88,9x3,2/iz</t>
  </si>
  <si>
    <t>1010870114</t>
  </si>
  <si>
    <t xml:space="preserve">Zváraná “T“ - odbočka (vyrobiť pri montáži) - Hl. rúra Ø 139,7 x 3,6 / iz,  Odbočka Ø 88,9 x 3,2 / iz </t>
  </si>
  <si>
    <t>1656505428</t>
  </si>
  <si>
    <t>-1326276232</t>
  </si>
  <si>
    <t>943798901</t>
  </si>
  <si>
    <t>-87892298</t>
  </si>
  <si>
    <t>1614070093</t>
  </si>
  <si>
    <t>461596408</t>
  </si>
  <si>
    <t>-124677420</t>
  </si>
  <si>
    <t xml:space="preserve">Kalník DN50 na prívodnom potrubí DN125 v šachte HV2-Š68 - Rúra ø60,3x2,9 – L=~400, STN 42 5715, mat. STN 11 353.1 </t>
  </si>
  <si>
    <t>19966529</t>
  </si>
  <si>
    <t>Kalník DN50 na prívodnom potrubí DN125 v šachte HV2-Š68 - Rúra ø48,3x2,6 – L=~1500, STN 42 5715, mat. STN 11 353.1</t>
  </si>
  <si>
    <t>-1576313289</t>
  </si>
  <si>
    <t xml:space="preserve">Kalník DN50 na prívodnom potrubí DN125 v šachte HV2-Š68 - Navarovacia “T“ odbočka, hl.DN125 – odb.DN50 (vyrobiť pri montáži) </t>
  </si>
  <si>
    <t>-108051694</t>
  </si>
  <si>
    <t xml:space="preserve">Kalník DN50 na prívodnom potrubí DN125 v šachte HV2-Š68 - Navarovacia “T“ odbočka, hl.DN50 – odb.DN40 (vyrobiť pri montáži) </t>
  </si>
  <si>
    <t>-1394785852</t>
  </si>
  <si>
    <t>Kalník DN50 na prívodnom potrubí DN125 v šachte HV2-Š68 - Príruba privarovacia s krkom DN50, PN40, STN 13 1233</t>
  </si>
  <si>
    <t>-364317920</t>
  </si>
  <si>
    <t>Kalník DN50 na prívodnom potrubí DN125 v šachte HV2-Š68 - Príruba privarovacia s krkom DN40, PN40, STN 13 1233</t>
  </si>
  <si>
    <t>1009706294</t>
  </si>
  <si>
    <t>Kalník DN50 na prívodnom potrubí DN125 v šachte HV2-Š68 - Zaslepovacia príruba DN50, PN40, STN 13 1327</t>
  </si>
  <si>
    <t>-1019494285</t>
  </si>
  <si>
    <t>B09.7</t>
  </si>
  <si>
    <t>Kalník DN50 na prívodnom potrubí DN125 v šachte HV2-Š68 - Prírubový spoj DN50, PN40</t>
  </si>
  <si>
    <t>-1002713690</t>
  </si>
  <si>
    <t>B09.8</t>
  </si>
  <si>
    <t>Kalník DN50 na prívodnom potrubí DN125 v šachte HV2-Š68 - Prírubový spoj DN40, PN40</t>
  </si>
  <si>
    <t>891912390</t>
  </si>
  <si>
    <t>B09.9</t>
  </si>
  <si>
    <t>Kalník DN50 na prívodnom potrubí DN125 v šachte HV2-Š68 - Uzatvárací ventil DN40, PN25, prírubový</t>
  </si>
  <si>
    <t>-459192228</t>
  </si>
  <si>
    <t>B09.10</t>
  </si>
  <si>
    <t>Kalník DN50 na prívodnom potrubí DN125 v šachte HV2-Š68 - Rúrkový oblúk, DN40 , R=1,5xDN, uhol 45°, podľa STN 13 2200</t>
  </si>
  <si>
    <t>1286070856</t>
  </si>
  <si>
    <t xml:space="preserve">Kalník DN50 na vratnom potrubí DN125 v šachte HV2-Š68 - Rúra ø60,3x2,9 – L=~400, STN 42 5715, mat. STN 11 353.1 </t>
  </si>
  <si>
    <t>-1008661182</t>
  </si>
  <si>
    <t xml:space="preserve">Kalník DN50 na vratnom potrubí DN125 v šachte HV2-Š68 - Rúra ø48,3x2,6 – L=~800, STN 42 5715, mat. STN 11 353.1 </t>
  </si>
  <si>
    <t>1953779464</t>
  </si>
  <si>
    <t xml:space="preserve">Kalník DN50 na vratnom potrubí DN125 v šachte HV2-Š68 - Navarovacia “T“ odbočka, hl.DN125 – odb.DN50 (vyrobiť pri montáži) </t>
  </si>
  <si>
    <t>-765786783</t>
  </si>
  <si>
    <t xml:space="preserve">Kalník DN50 na vratnom potrubí DN125 v šachte HV2-Š68 - Navarovacia “T“ odbočka, hl.DN50 – odb.DN40 (vyrobiť pri montáži) </t>
  </si>
  <si>
    <t>698575850</t>
  </si>
  <si>
    <t>Kalník DN50 na vratnom potrubí DN125 v šachte HV2-Š68 - Príruba privarovacia s krkom DN50, PN40, STN 13 1233</t>
  </si>
  <si>
    <t>883719448</t>
  </si>
  <si>
    <t>Kalník DN50 na vratnom potrubí DN125 v šachte HV2-Š68 - Príruba privarovacia s krkom DN40, PN40, STN 13 1233</t>
  </si>
  <si>
    <t>-1395170896</t>
  </si>
  <si>
    <t>Kalník DN50 na vratnom potrubí DN125 v šachte HV2-Š68 - Zaslepovacia príruba DN50, PN40, STN 13 1327</t>
  </si>
  <si>
    <t>1522115055</t>
  </si>
  <si>
    <t>B10.7</t>
  </si>
  <si>
    <t>Kalník DN50 na vratnom potrubí DN125 v šachte HV2-Š68 - Prírubový spoj DN50, PN40</t>
  </si>
  <si>
    <t>41457040</t>
  </si>
  <si>
    <t>B10.8</t>
  </si>
  <si>
    <t>Kalník DN50 na vratnom potrubí DN125 v šachte HV2-Š68 - Prírubový spoj DN40, PN40</t>
  </si>
  <si>
    <t>-1724191715</t>
  </si>
  <si>
    <t>B10.9</t>
  </si>
  <si>
    <t>Kalník DN50 na vratnom potrubí DN125 v šachte HV2-Š68 - Uzatvárací ventil DN40, PN25, prírubový</t>
  </si>
  <si>
    <t>1351761664</t>
  </si>
  <si>
    <t>B10.10</t>
  </si>
  <si>
    <t>Kalník DN50 na vratnom potrubí DN125 v šachte HV2-Š68 - Rúrkový oblúk, DN40 , R=1,5xDN, uhol 45°, podľa STN 13 2200</t>
  </si>
  <si>
    <t>-959117266</t>
  </si>
  <si>
    <t xml:space="preserve">Kalník DN50 na prívodnom potrubí DN125 v šachte HV2-Š68.1 - Rúra ø60,3x2,9 – L=~570, STN 42 5715, mat. STN 11 353.1 </t>
  </si>
  <si>
    <t>-523760687</t>
  </si>
  <si>
    <t xml:space="preserve">Kalník DN50 na prívodnom potrubí DN125 v šachte HV2-Š68.1 - Rúra ø48,3x2,6 – L=~1420, STN 42 5715, mat. STN 11 353.1 </t>
  </si>
  <si>
    <t>-1175889958</t>
  </si>
  <si>
    <t xml:space="preserve">Kalník DN50 na prívodnom potrubí DN125 v šachte HV2-Š68.1 - Navarovacia “T“ odbočka, hl.DN125 – odb.DN50 (vyrobiť pri montáži) </t>
  </si>
  <si>
    <t>-1356430848</t>
  </si>
  <si>
    <t xml:space="preserve">Kalník DN50 na prívodnom potrubí DN125 v šachte HV2-Š68.1 - Navarovacia “T“ odbočka, hl.DN50 – odb.DN40 (vyrobiť pri montáži) </t>
  </si>
  <si>
    <t>-703768409</t>
  </si>
  <si>
    <t>Kalník DN50 na prívodnom potrubí DN125 v šachte HV2-Š68.1 - Príruba privarovacia s krkom DN50, PN40, STN 13 1233</t>
  </si>
  <si>
    <t>-435337302</t>
  </si>
  <si>
    <t>Kalník DN50 na prívodnom potrubí DN125 v šachte HV2-Š68.1 - Príruba privarovacia s krkom DN40, PN40, STN 13 1233</t>
  </si>
  <si>
    <t>676828641</t>
  </si>
  <si>
    <t>Kalník DN50 na prívodnom potrubí DN125 v šachte HV2-Š68.1 - Zaslepovacia príruba DN50, PN40, STN 13 1327</t>
  </si>
  <si>
    <t>-1992222197</t>
  </si>
  <si>
    <t>Kalník DN50 na prívodnom potrubí DN125 v šachte HV2-Š68.1 - Prírubový spoj DN50, PN40</t>
  </si>
  <si>
    <t>2134228634</t>
  </si>
  <si>
    <t>B11.8</t>
  </si>
  <si>
    <t>Kalník DN50 na prívodnom potrubí DN125 v šachte HV2-Š68.1 - Prírubový spoj DN40, PN40</t>
  </si>
  <si>
    <t>501094561</t>
  </si>
  <si>
    <t>B11.9</t>
  </si>
  <si>
    <t>Kalník DN50 na prívodnom potrubí DN125 v šachte HV2-Š68.1 - Uzatvárací ventil DN40, PN25, prírubový</t>
  </si>
  <si>
    <t>936454891</t>
  </si>
  <si>
    <t>Kalník DN50 na prívodnom potrubí DN125 v šachte HV2-Š68.1 - Rúrkový oblúk, DN40 , R=1,5xDN, uhol 45°, podľa STN 13 2200</t>
  </si>
  <si>
    <t>900382875</t>
  </si>
  <si>
    <t xml:space="preserve">Kalník DN50 na vratnom potrubí DN125 v šachte HV2-Š68.1 - Rúra ø60,3x2,9 – L=~570, STN 42 5715, mat. STN 11 353.1 </t>
  </si>
  <si>
    <t>1996301527</t>
  </si>
  <si>
    <t xml:space="preserve">Kalník DN50 na vratnom potrubí DN125 v šachte HV2-Š68.1 - Rúra ø48,3x2,6 – L=~2060, STN 42 5715, mat. STN 11 353.1 </t>
  </si>
  <si>
    <t>-525931991</t>
  </si>
  <si>
    <t xml:space="preserve">Kalník DN50 na vratnom potrubí DN125 v šachte HV2-Š68.1 - Navarovacia “T“ odbočka, hl.DN125 – odb.DN50 (vyrobiť pri montáži) </t>
  </si>
  <si>
    <t>-1001366645</t>
  </si>
  <si>
    <t xml:space="preserve">Kalník DN50 na vratnom potrubí DN125 v šachte HV2-Š68.1 - Navarovacia “T“ odbočka, hl.DN50 – odb.DN40 (vyrobiť pri montáži) </t>
  </si>
  <si>
    <t>-1308515500</t>
  </si>
  <si>
    <t>Kalník DN50 na vratnom potrubí DN125 v šachte HV2-Š68.1 - Príruba privarovacia s krkom DN50, PN40, STN 13 1233</t>
  </si>
  <si>
    <t>-562730234</t>
  </si>
  <si>
    <t>Kalník DN50 na vratnom potrubí DN125 v šachte HV2-Š68.1 - Príruba privarovacia s krkom DN40, PN40, STN 13 1233</t>
  </si>
  <si>
    <t>1388910813</t>
  </si>
  <si>
    <t>Kalník DN50 na vratnom potrubí DN125 v šachte HV2-Š68.1 - Zaslepovacia príruba DN50, PN40, STN 13 1327</t>
  </si>
  <si>
    <t>-210559589</t>
  </si>
  <si>
    <t>Kalník DN50 na vratnom potrubí DN125 v šachte HV2-Š68.1 - Prírubový spoj DN50, PN40</t>
  </si>
  <si>
    <t>1633290333</t>
  </si>
  <si>
    <t>Kalník DN50 na vratnom potrubí DN125 v šachte HV2-Š68.1 - Prírubový spoj DN40, PN40</t>
  </si>
  <si>
    <t>-2046001599</t>
  </si>
  <si>
    <t>B12.9</t>
  </si>
  <si>
    <t>Kalník DN50 na vratnom potrubí DN125 v šachte HV2-Š68.1 - Uzatvárací ventil DN40, PN25, prírubový</t>
  </si>
  <si>
    <t>2116169334</t>
  </si>
  <si>
    <t>Kalník DN50 na vratnom potrubí DN125 v šachte HV2-Š68.1 - Rúrkový oblúk, DN40 , R=1,5xDN, uhol 45°, podľa STN 13 2200</t>
  </si>
  <si>
    <t>-1388708437</t>
  </si>
  <si>
    <t>Odvzdušnenie potrubia + prepoj – (HV2-Š68, HV2-Š68.1) - Uzatvárací ventil DN20, PN25, prírubový, mat. Oceľ</t>
  </si>
  <si>
    <t>-1341316692</t>
  </si>
  <si>
    <t>Odvzdušnenie potrubia + prepoj – (HV2-Š68, HV2-Š68.1) - Príruba privarovacia s krkom DN20, PN40, STN 13 1233</t>
  </si>
  <si>
    <t>-517933907</t>
  </si>
  <si>
    <t>Odvzdušnenie potrubia + prepoj – (HV2-Š68, HV2-Š68.1) - Prírubový spoj DN20, PN40</t>
  </si>
  <si>
    <t>-283275950</t>
  </si>
  <si>
    <t xml:space="preserve">Odvzdušnenie potrubia + prepoj – (HV2-Š68, HV2-Š68.1) - Rúra ø26,9x2,3, STN 42 5715, mat. STN 11 353.1 </t>
  </si>
  <si>
    <t>-1782630692</t>
  </si>
  <si>
    <t xml:space="preserve">Odvzdušnenie potrubia + prepoj – (HV2-Š68, HV2-Š68.1) - Tvarovka “T“,  hl. DN125 – odb. DN20, podľa STN 13 2200  </t>
  </si>
  <si>
    <t>-1498876528</t>
  </si>
  <si>
    <t xml:space="preserve">Odvzdušnenie potrubia + prepoj – (HV2-Š68, HV2-Š68.1) - Tvarovka “T“,  hl. DN20 – odb. DN20, podľa STN 13 2200  </t>
  </si>
  <si>
    <t>705739103</t>
  </si>
  <si>
    <t xml:space="preserve">Odvzdušnenie potrubia + prepoj – (HV2-Š68, HV2-Š68.1) - Rúrový oblúk DN20, uhol 90º , R=1,5xDN, podľa STN 13 2200  </t>
  </si>
  <si>
    <t>-377501267</t>
  </si>
  <si>
    <t>Vypúšťanie potrubia + prepoj – (O3.2 v HV2-Š68.1) - Uzatvárací ventil DN25, PN25, prírubový, mat. Oceľ</t>
  </si>
  <si>
    <t>1668739039</t>
  </si>
  <si>
    <t>Vypúšťanie potrubia + prepoj – (O3.2 v HV2-Š68.1) - Príruba privarovacia s krkom DN25, PN40, STN 13 1233</t>
  </si>
  <si>
    <t>-982121710</t>
  </si>
  <si>
    <t>Vypúšťanie potrubia + prepoj – (O3.2 v HV2-Š68.1) - Prírubový spoj DN25, PN40</t>
  </si>
  <si>
    <t>-1463266012</t>
  </si>
  <si>
    <t xml:space="preserve">Vypúšťanie potrubia + prepoj – (O3.2 v HV2-Š68.1) - Rúra ø33,7x2,6, STN 42 5715, mat. STN 11 353.1 </t>
  </si>
  <si>
    <t>-415436536</t>
  </si>
  <si>
    <t xml:space="preserve">Vypúšťanie potrubia + prepoj – (O3.2 v HV2-Š68.1) - Tvarovka “T“,  hl. DN80 – odb. DN25, podľa STN 13 2200  </t>
  </si>
  <si>
    <t>-614002978</t>
  </si>
  <si>
    <t xml:space="preserve">Vypúšťanie potrubia + prepoj – (O3.2 v HV2-Š68.1) - Tvarovka “T“,  hl. DN25 – odb. DN25, podľa STN 13 2200  </t>
  </si>
  <si>
    <t>65913218</t>
  </si>
  <si>
    <t xml:space="preserve">Vypúšťanie potrubia + prepoj – (O3.2 v HV2-Š68.1) - Rúrový oblúk DN25, uhol 90º , R=1,5xDN, podľa STN 13 2200  </t>
  </si>
  <si>
    <t>-1247890727</t>
  </si>
  <si>
    <t>Vypúšťacie armatúry inštalované v MKA1-O3 - Guľový kohút DN25, PN25, prírubový</t>
  </si>
  <si>
    <t>185875364</t>
  </si>
  <si>
    <t>Vypúšťacie armatúry inštalované v MKA1-O3 - Uzatvárací ventil DN20, PN25, prírubový</t>
  </si>
  <si>
    <t>-1268256011</t>
  </si>
  <si>
    <t>Vypúšťacie armatúry inštalované v MKA1-O3 - Príruba privarovacia s krkom DN25, PN40, STN 13 1233</t>
  </si>
  <si>
    <t>-396648468</t>
  </si>
  <si>
    <t>Vypúšťacie armatúry inštalované v MKA1-O3 - Príruba privarovacia s krkom DN20, PN40, STN 13 1233</t>
  </si>
  <si>
    <t>-509539981</t>
  </si>
  <si>
    <t>Vypúšťacie armatúry inštalované v MKA1-O3 - Prírubový spoj DN25, PN40</t>
  </si>
  <si>
    <t>-924828993</t>
  </si>
  <si>
    <t>Vypúšťacie armatúry inštalované v MKA1-O3 - Prírubový spoj DN20, PN40</t>
  </si>
  <si>
    <t>1520843454</t>
  </si>
  <si>
    <t xml:space="preserve">Vypúšťacie armatúry inštalované v MKA1-O3 - Rúra ø33,7x2,6, STN 42 5715, mat. STN 11 353.1 </t>
  </si>
  <si>
    <t>1999826505</t>
  </si>
  <si>
    <t>Vypúšťacie armatúry inštalované v MKA1-O3 - Tvarovka “T“, hl. DN25 – odb. DN20, podľa STN 13 2200</t>
  </si>
  <si>
    <t>302725091</t>
  </si>
  <si>
    <t xml:space="preserve">Vypúšťacie armatúry inštalované v MKA1-O3 - Rúrový oblúk DN20, uhol 90º , R=1,5xDN, podľa STN 13 2200  </t>
  </si>
  <si>
    <t>-1994303660</t>
  </si>
  <si>
    <t>Odvzdušnenie potrubia + prepoj v napájanom objekte: OST BY Hliny 8 - Uzatvárací ventil DN40, PN25, prírubový</t>
  </si>
  <si>
    <t>1468621410</t>
  </si>
  <si>
    <t>Odvzdušnenie potrubia + prepoj v napájanom objekte: OST BY Hliny 8 - Príruba privarovacia s krkom DN40, PN40, STN 13 1233</t>
  </si>
  <si>
    <t>1051231068</t>
  </si>
  <si>
    <t>Odvzdušnenie potrubia + prepoj v napájanom objekte: OST BY Hliny 8 - Prírubový spoj DN40, PN40</t>
  </si>
  <si>
    <t>596755946</t>
  </si>
  <si>
    <t xml:space="preserve">Odvzdušnenie potrubia + prepoj v napájanom objekte: OST BY Hliny 8 - Rúra ø48,3x2,6, STN 42 5715, mat. STN 11 353.1 </t>
  </si>
  <si>
    <t>1611966321</t>
  </si>
  <si>
    <t xml:space="preserve">Odvzdušnenie potrubia + prepoj v napájanom objekte: OST BY Hliny 8 - Tvarovka “T“,  hl. DN125 – odb. DN40, podľa STN 13 2200  </t>
  </si>
  <si>
    <t>-945068289</t>
  </si>
  <si>
    <t xml:space="preserve">Odvzdušnenie potrubia + prepoj v napájanom objekte: OST BY Hliny 8 - Tvarovka “T“,  hl. DN40 – odb. DN40, podľa STN 13 2200 </t>
  </si>
  <si>
    <t>963297213</t>
  </si>
  <si>
    <t xml:space="preserve">Odvzdušnenie potrubia + prepoj v napájanom objekte: OST BY Hliny 8 - Rúrový oblúk DN40, uhol 90º , R=1,5xDN, podľa STN 13 2200  </t>
  </si>
  <si>
    <t>-1503873565</t>
  </si>
  <si>
    <t>Strmeň z oceľ. tyčí kruhového prierezu podľa ON 13 0625  – (S) v HV2-Š68, HV2-Š68.1), DN40</t>
  </si>
  <si>
    <t>201048730</t>
  </si>
  <si>
    <t>C01.1</t>
  </si>
  <si>
    <t>Strmeň z oceľ. tyčí kruhového prierezu podľa ON 13 0625  – (S) v HV2-Š68, HV2-Š68.1), DN25</t>
  </si>
  <si>
    <t>1970394576</t>
  </si>
  <si>
    <t>-1108866162</t>
  </si>
  <si>
    <t>C02.1</t>
  </si>
  <si>
    <t>842800176</t>
  </si>
  <si>
    <t>1389746811</t>
  </si>
  <si>
    <t>-1319032796</t>
  </si>
  <si>
    <t>70786369</t>
  </si>
  <si>
    <t>-1362426076</t>
  </si>
  <si>
    <t>-1414732798</t>
  </si>
  <si>
    <t>129140282</t>
  </si>
  <si>
    <t>-2101223175</t>
  </si>
  <si>
    <t>-1020165330</t>
  </si>
  <si>
    <t>1798930280</t>
  </si>
  <si>
    <t>-338989763</t>
  </si>
  <si>
    <t>-92120092</t>
  </si>
  <si>
    <t>1526827217</t>
  </si>
  <si>
    <t>Izolácia tepelná - Uzatvárací ventil DN40,PN25, prírubový - snímateľná +pozink. plech hr. 0,6 mm</t>
  </si>
  <si>
    <t>370420252</t>
  </si>
  <si>
    <t>713530392.1</t>
  </si>
  <si>
    <t>Izolácia tepelná - Uzatvárací ventil DN25,PN25, prírubový - snímateľná +pozink. plech hr. 0,6 mm</t>
  </si>
  <si>
    <t>1819346751</t>
  </si>
  <si>
    <t>1900329918</t>
  </si>
  <si>
    <t>-1601757565</t>
  </si>
  <si>
    <t>-496501320</t>
  </si>
  <si>
    <t>660854650</t>
  </si>
  <si>
    <t>-611879121</t>
  </si>
  <si>
    <t>572447690</t>
  </si>
  <si>
    <t>-452326606</t>
  </si>
  <si>
    <t>1717071112</t>
  </si>
  <si>
    <t>503025741</t>
  </si>
  <si>
    <t>1767977901</t>
  </si>
  <si>
    <t>1892460072</t>
  </si>
  <si>
    <t>-197964348</t>
  </si>
  <si>
    <t>-186966527</t>
  </si>
  <si>
    <t>1651508977</t>
  </si>
  <si>
    <t>-536640036</t>
  </si>
  <si>
    <t>-1369842903</t>
  </si>
  <si>
    <t>342533387</t>
  </si>
  <si>
    <t>-1894492287</t>
  </si>
  <si>
    <t>409842657</t>
  </si>
  <si>
    <t>-1808451139</t>
  </si>
  <si>
    <t>2027192026</t>
  </si>
  <si>
    <t>-1414828183</t>
  </si>
  <si>
    <t>1250377754</t>
  </si>
  <si>
    <t>O3.1 - SO 02.100.1 Potrubná časť - Odbočka O3.1</t>
  </si>
  <si>
    <t xml:space="preserve">      C - C./ ULOŽENIE PREDIZOL. POTRUBÍ</t>
  </si>
  <si>
    <t>A00</t>
  </si>
  <si>
    <t>1945279472</t>
  </si>
  <si>
    <t>A00.1</t>
  </si>
  <si>
    <t>1741166435</t>
  </si>
  <si>
    <t>1160136211</t>
  </si>
  <si>
    <t>1665227102</t>
  </si>
  <si>
    <t>Predizolovaná oceľová rúrka, dĺžka vrátane predizol. tvaroviek, mont. spojok a prísluš. DN 60,3x2,9/140</t>
  </si>
  <si>
    <t>-1077901751</t>
  </si>
  <si>
    <t>Predizolovaná oceľová rúrka, dĺžka vrátane predizol. tvaroviek, mont. spojok a prísluš. DN 60,3x2,9/125</t>
  </si>
  <si>
    <t>587264200</t>
  </si>
  <si>
    <t>Oblúk predizolovaný oceľový, uhol 90o, R=2,5D, podľa DIN2605  DN114,3x3,6/225, ramená L1, L2=1000, L1-O3.1, L4-O3.1, L5-O3.1, L6-O3.1</t>
  </si>
  <si>
    <t>-357671577</t>
  </si>
  <si>
    <t>Oblúk predizolovaný oceľový, uhol 90o, R=2,5D, podľa DIN2605  DN114,3x3,6/200, ramená L1, L2=1000, L1-O3.1, L4-O3.1, L5-O3.1, L6-O3.1</t>
  </si>
  <si>
    <t>1851212763</t>
  </si>
  <si>
    <t>Oblúk predizolovaný oceľový, uhol 90o, R=2,5D, podľa DIN2605  DN88,9x3,2/180, ramená L1, L2=1000, L7-O3.1 -  L9-O3.1</t>
  </si>
  <si>
    <t>-530992212</t>
  </si>
  <si>
    <t>Oblúk predizolovaný oceľový, uhol 90o, R=2,5D, podľa DIN2605  DN88,9x3,2/160, ramená L1, L2=1000, L7-O3.1 -  L9-O3.1</t>
  </si>
  <si>
    <t>1850923350</t>
  </si>
  <si>
    <t>Oblúk predizolovaný oceľový, uhol 90o, R=2,5D, podľa DIN2605  DN60,3x2,9/140, ramená L1, L2=1000, L1-O3.1.1,L2-O3.1.1</t>
  </si>
  <si>
    <t>973432683</t>
  </si>
  <si>
    <t>Oblúk predizolovaný oceľový, uhol 90o, R=2,5D, podľa DIN2605  DN60,3x2,9/125, ramená L1, L2=1000, L1-O3.1.1,L2-O3.1.1</t>
  </si>
  <si>
    <t>-1266633471</t>
  </si>
  <si>
    <t>Oblúk predizolovaný oceľový, uhol 83o, R=2,5D, podľa DIN2605  DN114,3x3,6/225, ramená L1, L2=1000, L3-O3.1</t>
  </si>
  <si>
    <t>630653406</t>
  </si>
  <si>
    <t>Oblúk predizolovaný oceľový, uhol 83o, R=2,5D, podľa DIN2605  DN114,3x3,6/200, ramená L1, L2=1000, L3-O3.1</t>
  </si>
  <si>
    <t>1411554764</t>
  </si>
  <si>
    <t>A021</t>
  </si>
  <si>
    <t xml:space="preserve">Predizol.uzatv.armat.jednostranná s odboč.DN20 pre inšt. odvzduš.arm. MKA1-O3.1, na prívod.potr.DN114,3x6,3/225, Guľový kohút DN100, PN25, navarovací, odb.DN26,9x2,3/110 dĺ.0,65 </t>
  </si>
  <si>
    <t>598964343</t>
  </si>
  <si>
    <t>A022</t>
  </si>
  <si>
    <t xml:space="preserve">Predizol.uzatv.armat.jednostranná s odboč.DN20 pre inšt. odvzduš.arm. MKA1-O3.1, na vrat.potr.DN114,3x6,3/200, Guľový kohút DN100, PN25, navarovací, odb.DN26,9x2,3/90 dĺ.0,65 </t>
  </si>
  <si>
    <t>1017519964</t>
  </si>
  <si>
    <t xml:space="preserve">Predizol.uzatv.armat.jednostranná s odboč.DN20 pre inšt. odvzduš.arm. MKA-O3.1.1, na prívod.potr.DN60,3x2,9/140, Guľový kohút DN50, PN25, navarovací, odb.DN26,9x2,3/110 dĺ.0,65 </t>
  </si>
  <si>
    <t>-43684754</t>
  </si>
  <si>
    <t xml:space="preserve">Predizol.uzatv.armat.jednostranná s odboč.DN20 pre inšt. odvzduš.arm. MKA-O3.1.1, na vrat.potr.DN60,3x2,9/140, Guľový kohút DN50, PN25, navarovací, odb.DN26,9x2,3/90 dĺ.0,65 </t>
  </si>
  <si>
    <t>-1623728745</t>
  </si>
  <si>
    <t>Predizol.uzatv.armat.jednostranná s odboč.DN25 pre inšt.vypúšť. arm. MKA2-O3.1, na prívod.potr.DN114,3x6,3/225, Guľový kohút DN100, PN25, navarovací, odb.DN33,7x2,6/110 dĺ.0,8</t>
  </si>
  <si>
    <t>-341311994</t>
  </si>
  <si>
    <t>Predizol.uzatv.armat.jednostranná s odboč.DN25 pre inšt.vypúšť. arm. MKA2-O3.1, na vrat.potr.DN114,3x6,3/200, Guľový kohút DN100, PN25, navarovací, odb.DN33,7x2,6/90 dĺ.0,8</t>
  </si>
  <si>
    <t>1491370563</t>
  </si>
  <si>
    <t>Predizol.uzatv.armat.jednostranná s odboč.DN20 pre inšt. odvzduš.arm.MKA3-O3.1, na prívod.potr.DN88,9x3,2/180, Guľový kohút DN80, PN25, navarovací, odb.DN26,9x2,3/110 dĺ.0,4</t>
  </si>
  <si>
    <t>-1169666142</t>
  </si>
  <si>
    <t xml:space="preserve">Predizol.uzatv.armat.jednostranná s odboč.DN20 pre inšt. odvzduš.arm.MKA3-O3.1, na vrat.potr.DN88,9x3,2/160, Guľový kohút DN80, PN25, navarovací, odb.DN26,9x2,3/90 dĺ.0,4 </t>
  </si>
  <si>
    <t>-1455426599</t>
  </si>
  <si>
    <t>Predizolovaná "T" odbočka  (O3.1), Hl. rúra DN168,3x4,0/280 -  Odbočka DN114,3x3,6/225</t>
  </si>
  <si>
    <t>414661662</t>
  </si>
  <si>
    <t>Predizolovaná "T" odbočka  (O3.1), Hl. rúra DN168,3x4,0/250 -  Odbočka DN114,3x3,6/200</t>
  </si>
  <si>
    <t>-272324337</t>
  </si>
  <si>
    <t>Predizolovaná "T" odbočka  (O3.1.1), Hl. rúra DN114,3x3,6/225 -  Odbočka DN60,3x2,9/140</t>
  </si>
  <si>
    <t>1681192574</t>
  </si>
  <si>
    <t>Predizolovaná "T" odbočka  (O3.1.1), Hl. rúra DN114,3x3,6/200 -  Odbočka DN60,3x2,9/125</t>
  </si>
  <si>
    <t>107930617</t>
  </si>
  <si>
    <t>Pevný bod predizolovaný oceľový - priamy (PB2-O3.1), DN 88,9x4,5/180, L=3000</t>
  </si>
  <si>
    <t>-425303726</t>
  </si>
  <si>
    <t>Pevný bod predizolovaný oceľový - priamy (PB2-O3.1), DN 88,9x4,5/160, L=3000</t>
  </si>
  <si>
    <t>-463451583</t>
  </si>
  <si>
    <t>Pevný bod predizolovaný oceľový - lomový (PB1-O3.1), uhol 63st. DN114,3x3,6/225, L=1200</t>
  </si>
  <si>
    <t>-486788758</t>
  </si>
  <si>
    <t>Pevný bod predizolovaný oceľový - lomový (PB1-O3.1), uhol 63st. DN114,3x3,6/200, L=1200</t>
  </si>
  <si>
    <t>1805591495</t>
  </si>
  <si>
    <t>523568837</t>
  </si>
  <si>
    <t>138736930</t>
  </si>
  <si>
    <t>-1246763177</t>
  </si>
  <si>
    <t>-1591470200</t>
  </si>
  <si>
    <t>525885115</t>
  </si>
  <si>
    <t>1723342524</t>
  </si>
  <si>
    <t>-523907372</t>
  </si>
  <si>
    <t>-1313620573</t>
  </si>
  <si>
    <t>1026858207</t>
  </si>
  <si>
    <t>110245560</t>
  </si>
  <si>
    <t>A11.4</t>
  </si>
  <si>
    <t>Dilatačné vankúše hr. 40 mm, L=1 m, DN60,3x2,9/140</t>
  </si>
  <si>
    <t>794172103</t>
  </si>
  <si>
    <t>A11.5</t>
  </si>
  <si>
    <t>Dilatačné vankúše hr. 40 mm, L=1 m, DN60,3x2,9/125</t>
  </si>
  <si>
    <t>211141762</t>
  </si>
  <si>
    <t>1632393621</t>
  </si>
  <si>
    <t>1430259018</t>
  </si>
  <si>
    <t>Vodotesný klzný prechod potrubia stenou - labyrintové tesnenie pre potrubie, DN60,3x2,9/140</t>
  </si>
  <si>
    <t>-1654358226</t>
  </si>
  <si>
    <t>Vodotesný klzný prechod potrubia stenou - labyrintové tesnenie pre potrubie, DN60,3x2,9/125</t>
  </si>
  <si>
    <t>-1023409234</t>
  </si>
  <si>
    <t>A12.4</t>
  </si>
  <si>
    <t>-1874006030</t>
  </si>
  <si>
    <t>A12.5</t>
  </si>
  <si>
    <t>984579704</t>
  </si>
  <si>
    <t>-215260008</t>
  </si>
  <si>
    <t>Pomocný a spojovací materiál</t>
  </si>
  <si>
    <t>-863711662</t>
  </si>
  <si>
    <t>-691996133</t>
  </si>
  <si>
    <t>-360862202</t>
  </si>
  <si>
    <t>719745153</t>
  </si>
  <si>
    <t>-1110944478</t>
  </si>
  <si>
    <t>889413814</t>
  </si>
  <si>
    <t>91793614</t>
  </si>
  <si>
    <t>-1182642396</t>
  </si>
  <si>
    <t>-959014408</t>
  </si>
  <si>
    <t>Oceľová rúrka bezšvíková,  mat.11 353 (P235TR1), podľa STN 42 5715,  DN60,3x2,9/iz</t>
  </si>
  <si>
    <t>-1490319130</t>
  </si>
  <si>
    <t>Oceľový oblúk R=1,5xDN, uhol 90°, materiál 11 353 (P235 TR1), podľa STN 13 2200, Ø 114,3 x 3,6 / iz</t>
  </si>
  <si>
    <t>1417803952</t>
  </si>
  <si>
    <t>Oceľový oblúk R=1,5xDN, uhol 90°, materiál 11 353 (P235 TR1), podľa STN 13 2200, Ø 88,9 x 3,2 / iz</t>
  </si>
  <si>
    <t>-144136834</t>
  </si>
  <si>
    <t>Oceľový oblúk R=1,5xDN, uhol 90°, materiál 11 353 (P235 TR1), podľa STN 13 2200, Ø 76,1 x 2,9 / iz</t>
  </si>
  <si>
    <t>41323247</t>
  </si>
  <si>
    <t>Oceľový oblúk R=1,5xDN, uhol 45°, materiál 11 353 (P235 TR1), podľa STN 13 2200, Ø 60,3 x 2,9 / iz</t>
  </si>
  <si>
    <t>2071421523</t>
  </si>
  <si>
    <t>Oceľový oblúk BA5 (2,5D), uhol 90°, materiál 11 353 (P235 TR1), podľa DIN 2605, Ø 88,9 x 3,2 / iz</t>
  </si>
  <si>
    <t>-350515095</t>
  </si>
  <si>
    <t>Oceľový oblúk BA5 (2,5D), uhol 90°, materiál 11 353 (P235 TR1), podľa DIN 2605, Ø 60,3 x 2,9 / iz</t>
  </si>
  <si>
    <t>-1510690532</t>
  </si>
  <si>
    <t>Rúrkový prechod priamy podľa ON 13 2200, Hl. rúra Ø 88,9 x 3,2 / iz - Odbočka  Ø 76,1 x 2,9 / iz</t>
  </si>
  <si>
    <t>-974201655</t>
  </si>
  <si>
    <t>Tvarovka “T“ podľa ON 13 2200, Hl. rúra Ø 88,9 x 3,2 / iz -  Odbočka  Ø 60,3 x 2,9 / iz</t>
  </si>
  <si>
    <t>43199047</t>
  </si>
  <si>
    <t>-1948683587</t>
  </si>
  <si>
    <t>904768011</t>
  </si>
  <si>
    <t>-1530181943</t>
  </si>
  <si>
    <t>383796690</t>
  </si>
  <si>
    <t>Príruba privarovacia s krkom podľa STN 131233 - DN65, PN40</t>
  </si>
  <si>
    <t>1374298679</t>
  </si>
  <si>
    <t>-227631411</t>
  </si>
  <si>
    <t>999041758</t>
  </si>
  <si>
    <t>Prírubový spoj - DN65, PN40</t>
  </si>
  <si>
    <t>-2017979976</t>
  </si>
  <si>
    <t>1361760399</t>
  </si>
  <si>
    <t>Odvzdušňovacie a vypúšťacie armatúry inštalované v MKA1-O3.1, MKA2-O3.1, MKA-O3.1.1 - Uzatvárací ventil DN20, PN25, prírubový, mat. Oceľ</t>
  </si>
  <si>
    <t>94437059</t>
  </si>
  <si>
    <t>Odvzdušňovacie a vypúšťacie armatúry inštalované v MKA1-O3.1, MKA2-O3.1, MKA-O3.1.1 - Príruba privarovacia s krkom DN20, PN40, STN 13 1233</t>
  </si>
  <si>
    <t>1569543364</t>
  </si>
  <si>
    <t>Odvzdušňovacie a vypúšťacie armatúry inštalované v MKA1-O3.1, MKA2-O3.1, MKA-O3.1.1 - Prírubový spoj DN20, PN40</t>
  </si>
  <si>
    <t>-1973893836</t>
  </si>
  <si>
    <t xml:space="preserve">Odvzdušňovacie a vypúšťacie armatúry inštalované v MKA1-O3.1, MKA2-O3.1, MKA-O3.1.1 - Rúra ø26,9x2,3, STN 42 5715, mat. STN 11 353.1 </t>
  </si>
  <si>
    <t>-838082932</t>
  </si>
  <si>
    <t>Odvzdušňovacie a vypúšťacie armatúry inštalované v MKA1-O3.1, MKA2-O3.1, MKA-O3.1.1 - Tvarovka “T“, hl. DN20 – odb. DN20, podľa STN 13 2200</t>
  </si>
  <si>
    <t>947544141</t>
  </si>
  <si>
    <t xml:space="preserve">Odvzdušňovacie a vypúšťacie armatúry inštalované v MKA1-O3.1, MKA2-O3.1, MKA-O3.1.1 - Rúrový oblúk DN20, uhol 90º , R=1,5xDN, podľa STN 13 2200  </t>
  </si>
  <si>
    <t>306550793</t>
  </si>
  <si>
    <t>Vypúšťacie armatúry inštalované v MKA2-O3.1 - Guľový kohút DN25, PN25, prírubový, mat. Oceľ</t>
  </si>
  <si>
    <t>-624368155</t>
  </si>
  <si>
    <t>Vypúšťacie armatúry inštalované v MKA2-O3.1 - Uzatvárací ventil DN20, PN25, prírubový, mat. Oceľ</t>
  </si>
  <si>
    <t>811348139</t>
  </si>
  <si>
    <t>Vypúšťacie armatúry inštalované v MKA2-O3.1 - Príruba privarovacia s krkom DN25, PN40, STN 13 1233</t>
  </si>
  <si>
    <t>981272924</t>
  </si>
  <si>
    <t>Vypúšťacie armatúry inštalované v MKA2-O3.1 - Príruba privarovacia s krkom DN20, PN40, STN 13 1233</t>
  </si>
  <si>
    <t>1826894767</t>
  </si>
  <si>
    <t>Vypúšťacie armatúry inštalované v MKA2-O3.1 - Prírubový spoj DN25, PN40</t>
  </si>
  <si>
    <t>-1299326849</t>
  </si>
  <si>
    <t>Vypúšťacie armatúry inštalované v MKA2-O3.1 - Prírubový spoj DN20, PN40</t>
  </si>
  <si>
    <t>-1632419494</t>
  </si>
  <si>
    <t xml:space="preserve">Vypúšťacie armatúry inštalované v MKA2-O3.1 - Rúra ø26,9x2,3, STN 42 5715, mat. STN 11 353.1 </t>
  </si>
  <si>
    <t>1382254886</t>
  </si>
  <si>
    <t>Vypúšťacie armatúry inštalované v MKA2-O3.1 - Tvarovka “T“, hl. DN25 – odb. DN20, podľa STN 13 2200</t>
  </si>
  <si>
    <t>-1923426263</t>
  </si>
  <si>
    <t xml:space="preserve">Vypúšťacie armatúry inštalované v MKA2-O3.1 - Rúrový oblúk DN20, uhol 90º , R=1,5xDN, podľa STN 13 2200  </t>
  </si>
  <si>
    <t>535828743</t>
  </si>
  <si>
    <t>Vypúšťanie potrubia + prepoj v napájanom objekte: OST ZU blok E - Uzatvárací ventil DN20, PN25, prírubový, mat. Oceľ</t>
  </si>
  <si>
    <t>722665999</t>
  </si>
  <si>
    <t>Vypúšťanie potrubia + prepoj v napájanom objekte: OST ZU blok E - Príruba privarovacia s krkom DN20, PN40, STN 13 1233</t>
  </si>
  <si>
    <t>-2019264632</t>
  </si>
  <si>
    <t>Vypúšťanie potrubia + prepoj v napájanom objekte: OST ZU blok E - Prírubový spoj DN20, PN40</t>
  </si>
  <si>
    <t>-1319233455</t>
  </si>
  <si>
    <t xml:space="preserve">Vypúšťanie potrubia + prepoj v napájanom objekte: OST ZU blok E - Rúra ø26,9x2,3, STN 42 5715, mat. STN 11 353.1 </t>
  </si>
  <si>
    <t>-1946575021</t>
  </si>
  <si>
    <t xml:space="preserve">Vypúšťanie potrubia + prepoj v napájanom objekte: OST ZU blok E - Tvarovka “T“,  hl. DN50 – odb. DN20, podľa STN 13 2200  </t>
  </si>
  <si>
    <t>-1357004575</t>
  </si>
  <si>
    <t xml:space="preserve">Vypúšťanie potrubia + prepoj v napájanom objekte: OST ZU blok E - Tvarovka “T“,  hl. DN20 – odb. DN20, podľa STN 13 2200    </t>
  </si>
  <si>
    <t>1850895534</t>
  </si>
  <si>
    <t xml:space="preserve">Vypúšťanie potrubia + prepoj v napájanom objekte: OST ZU blok E - Rúrový oblúk DN20, uhol 90º , R=1,5xDN, podľa STN 13 2200  </t>
  </si>
  <si>
    <t>547585459</t>
  </si>
  <si>
    <t>Vypúšťanie potrubia + prepoj v napájanom objekte: OST SOU Elektrotechnické - Uzatvárací ventil DN40, PN25, prírubový, mat. Oceľ</t>
  </si>
  <si>
    <t>1477601762</t>
  </si>
  <si>
    <t>Vypúšťanie potrubia + prepoj v napájanom objekte: OST SOU Elektrotechnické - Príruba privarovacia s krkom DN40, PN40, STN 13 1233</t>
  </si>
  <si>
    <t>937775223</t>
  </si>
  <si>
    <t>Vypúšťanie potrubia + prepoj v napájanom objekte: OST SOU Elektrotechnické - Prírubový spoj DN40, PN40</t>
  </si>
  <si>
    <t>-1214764557</t>
  </si>
  <si>
    <t xml:space="preserve">Vypúšťanie potrubia + prepoj v napájanom objekte: OST SOU Elektrotechnické - Rúra ø48,3x2,6, STN 42 5715, mat. STN 11 353.1 </t>
  </si>
  <si>
    <t>-1283636854</t>
  </si>
  <si>
    <t xml:space="preserve">Vypúšťanie potrubia + prepoj v napájanom objekte: OST SOU Elektrotechnické - Tvarovka “T“,  hl. DN100 – odb. DN40, podľa STN 13 2200  </t>
  </si>
  <si>
    <t>-1625736929</t>
  </si>
  <si>
    <t xml:space="preserve">Vypúšťanie potrubia + prepoj v napájanom objekte: OST SOU Elektrotechnické - Tvarovka “T“,  hl. DN40 – odb. DN40, podľa STN 13 2200  </t>
  </si>
  <si>
    <t>-316403739</t>
  </si>
  <si>
    <t xml:space="preserve">Vypúšťanie potrubia + prepoj v napájanom objekte: OST SOU Elektrotechnické - Rúrový oblúk DN40, uhol 90º , R=1,5xDN, podľa STN 13 2200  </t>
  </si>
  <si>
    <t>-1414928144</t>
  </si>
  <si>
    <t>Vypúšťanie potrubia + prepoj v napájanom objekte: OST Žilinský samosprávny kraj - Uzatvárací ventil DN25, PN25, prírubový, mat. Oceľ</t>
  </si>
  <si>
    <t>1720720390</t>
  </si>
  <si>
    <t>Vypúšťanie potrubia + prepoj v napájanom objekte: OST Žilinský samosprávny kraj - Príruba privarovacia s krkom DN25, PN40, STN 13 1233</t>
  </si>
  <si>
    <t>1330853842</t>
  </si>
  <si>
    <t>Vypúšťanie potrubia + prepoj v napájanom objekte: OST Žilinský samosprávny kraj - Prírubový spoj DN25, PN40</t>
  </si>
  <si>
    <t>1853279488</t>
  </si>
  <si>
    <t xml:space="preserve">Vypúšťanie potrubia + prepoj v napájanom objekte: OST Žilinský samosprávny kraj - Rúra ø33,7x2,6, STN 42 5715, mat. STN 11 353.1 </t>
  </si>
  <si>
    <t>-2037251186</t>
  </si>
  <si>
    <t xml:space="preserve">Vypúšťanie potrubia + prepoj v napájanom objekte: OST Žilinský samosprávny kraj - Tvarovka “T“,  hl. DN80 – odb. DN25, podľa STN 13 2200  </t>
  </si>
  <si>
    <t>-760710605</t>
  </si>
  <si>
    <t xml:space="preserve">Vypúšťanie potrubia + prepoj v napájanom objekte: OST Žilinský samosprávny kraj - Tvarovka “T“,  hl. DN25 – odb. DN25, podľa STN 13 2200  </t>
  </si>
  <si>
    <t>-973630368</t>
  </si>
  <si>
    <t xml:space="preserve">Vypúšťanie potrubia + prepoj v napájanom objekte: OST Žilinský samosprávny kraj - Rúrový oblúk DN25, uhol 90º , R=1,5xDN, podľa STN 13 2200  </t>
  </si>
  <si>
    <t>-976788685</t>
  </si>
  <si>
    <t>C./ ULOŽENIE PREDIZOL. POTRUBÍ</t>
  </si>
  <si>
    <t>Klzná podpera podľa ON 13 0800 (KP) – v objekte Žilinský samosprávny kraj pre DN80</t>
  </si>
  <si>
    <t>-1706834642</t>
  </si>
  <si>
    <t>C2</t>
  </si>
  <si>
    <t>798066873</t>
  </si>
  <si>
    <t>C3</t>
  </si>
  <si>
    <t>1830491811</t>
  </si>
  <si>
    <t>C4</t>
  </si>
  <si>
    <t>-927316068</t>
  </si>
  <si>
    <t>C5</t>
  </si>
  <si>
    <t>Oceľ - materiál kompl</t>
  </si>
  <si>
    <t>-1026248338</t>
  </si>
  <si>
    <t>-1884538152</t>
  </si>
  <si>
    <t>-1967960145</t>
  </si>
  <si>
    <t>-465559996</t>
  </si>
  <si>
    <t>710762922</t>
  </si>
  <si>
    <t>1349935210</t>
  </si>
  <si>
    <t>695616879</t>
  </si>
  <si>
    <t>1618373002</t>
  </si>
  <si>
    <t>543464853</t>
  </si>
  <si>
    <t>-2112682021</t>
  </si>
  <si>
    <t>-1201622193</t>
  </si>
  <si>
    <t>-851838831</t>
  </si>
  <si>
    <t>-73631733</t>
  </si>
  <si>
    <t>1358942256</t>
  </si>
  <si>
    <t>1804940365</t>
  </si>
  <si>
    <t>Izolácia tepelná - Kohút guľový DN50, PN25, prírubový  - snímateľná +pozink. plech hr. 0,6 mm</t>
  </si>
  <si>
    <t>-1453181610</t>
  </si>
  <si>
    <t>1729170316</t>
  </si>
  <si>
    <t>Izolácia tepelná - Kohút guľový DN65, PN25, prírubový  - snímateľná +pozink. plech hr. 0,6 mm</t>
  </si>
  <si>
    <t>645360286</t>
  </si>
  <si>
    <t>643845675</t>
  </si>
  <si>
    <t>-1691776795</t>
  </si>
  <si>
    <t>1453026730</t>
  </si>
  <si>
    <t>-1025434897</t>
  </si>
  <si>
    <t>1294197894</t>
  </si>
  <si>
    <t>1342333445</t>
  </si>
  <si>
    <t>-1493354026</t>
  </si>
  <si>
    <t>1935390717</t>
  </si>
  <si>
    <t>-740461810</t>
  </si>
  <si>
    <t>-1164011027</t>
  </si>
  <si>
    <t>992106804</t>
  </si>
  <si>
    <t>-659001627</t>
  </si>
  <si>
    <t>1659381493</t>
  </si>
  <si>
    <t>-1978145891</t>
  </si>
  <si>
    <t>1878577227</t>
  </si>
  <si>
    <t>48101981</t>
  </si>
  <si>
    <t>1410236766</t>
  </si>
  <si>
    <t>2087999167</t>
  </si>
  <si>
    <t>O3.2 - SO 02.100.1 Potrubná časť - Odbočka O3.2</t>
  </si>
  <si>
    <t>-963419722</t>
  </si>
  <si>
    <t>-1973600762</t>
  </si>
  <si>
    <t>Oblúk predizolovaný oceľový, uhol 90o, R=2,5D, podľa DIN2605  DN88,9x3,2/180, ramená L1, L2=1000, L1-O3.2</t>
  </si>
  <si>
    <t>-751032431</t>
  </si>
  <si>
    <t>Oblúk predizolovaný oceľový, uhol 90o, R=2,5D, podľa DIN2605  DN88,9x3,2/160, ramená L1, L2=1000, L1-O3.2</t>
  </si>
  <si>
    <t>-1772321796</t>
  </si>
  <si>
    <t>1864647853</t>
  </si>
  <si>
    <t>254498424</t>
  </si>
  <si>
    <t>1284412930</t>
  </si>
  <si>
    <t>-1842251152</t>
  </si>
  <si>
    <t>523030467</t>
  </si>
  <si>
    <t>847716685</t>
  </si>
  <si>
    <t>-2141676167</t>
  </si>
  <si>
    <t>-36997712</t>
  </si>
  <si>
    <t>-1870435509</t>
  </si>
  <si>
    <t>2035195921</t>
  </si>
  <si>
    <t>83435158</t>
  </si>
  <si>
    <t>146835076</t>
  </si>
  <si>
    <t>840685172</t>
  </si>
  <si>
    <t>1360788563</t>
  </si>
  <si>
    <t>-1238579149</t>
  </si>
  <si>
    <t>Uzatváracie armatúry, materiál oceľ, T = 130 ºC, pmin = PN25 - Guľový kohút DN80, PN25, prírubový</t>
  </si>
  <si>
    <t>-117008832</t>
  </si>
  <si>
    <t>Príruba privarovacia s krkom podľa STN 131233 - DN80, PN40</t>
  </si>
  <si>
    <t>776161268</t>
  </si>
  <si>
    <t>Prírubový spoj - DN80, PN40</t>
  </si>
  <si>
    <t>-1617088585</t>
  </si>
  <si>
    <t>Odvzdušnenie potrubia + prepoj v napájanom objekte: OST MPM Hliny 8 - Uzatvárací ventil DN15, PN25, prírubový, mat. Oceľ</t>
  </si>
  <si>
    <t>-3137236</t>
  </si>
  <si>
    <t>Odvzdušnenie potrubia + prepoj v napájanom objekte: OST MPM Hliny 8 - Príruba privarovacia s krkom DN15, PN40, STN 13 1233</t>
  </si>
  <si>
    <t>400282796</t>
  </si>
  <si>
    <t>Odvzdušnenie potrubia + prepoj v napájanom objekte: OST MPM Hliny 8 - Prírubový spoj DN15, PN40</t>
  </si>
  <si>
    <t>-1361180239</t>
  </si>
  <si>
    <t xml:space="preserve">Odvzdušnenie potrubia + prepoj v napájanom objekte: OST MPM Hliny 8 - Rúra ø21,3x2,3, STN 42 5715, mat. STN 11 353.1 </t>
  </si>
  <si>
    <t>1265407125</t>
  </si>
  <si>
    <t xml:space="preserve">Odvzdušnenie potrubia + prepoj v napájanom objekte: OST MPM Hliny 8 - Tvarovka “T“,  hl. DN80 – odb. DN15, podľa STN 13 2200  </t>
  </si>
  <si>
    <t>1791096116</t>
  </si>
  <si>
    <t xml:space="preserve">Odvzdušnenie potrubia + prepoj v napájanom objekte: OST MPM Hliny 8 - Tvarovka “T“,  hl. DN15 – odb. DN15, podľa STN 13 2200  </t>
  </si>
  <si>
    <t>-1970375011</t>
  </si>
  <si>
    <t xml:space="preserve">Odvzdušnenie potrubia + prepoj v napájanom objekte: OST MPM Hliny 8 - Rúrový oblúk DN15, uhol 90º , R=1,5xDN, podľa STN 13 2200  </t>
  </si>
  <si>
    <t>-1840661498</t>
  </si>
  <si>
    <t>-914354171</t>
  </si>
  <si>
    <t>872219024</t>
  </si>
  <si>
    <t>730525391</t>
  </si>
  <si>
    <t>156471172</t>
  </si>
  <si>
    <t>-1564874738</t>
  </si>
  <si>
    <t>-1646187074</t>
  </si>
  <si>
    <t>1118830249</t>
  </si>
  <si>
    <t>1279078083</t>
  </si>
  <si>
    <t>-212560886</t>
  </si>
  <si>
    <t>1695259454</t>
  </si>
  <si>
    <t>-807278633</t>
  </si>
  <si>
    <t>660588991</t>
  </si>
  <si>
    <t>1599662280</t>
  </si>
  <si>
    <t>329417479</t>
  </si>
  <si>
    <t>-765871734</t>
  </si>
  <si>
    <t>154984721</t>
  </si>
  <si>
    <t>1114438612</t>
  </si>
  <si>
    <t>978878631</t>
  </si>
  <si>
    <t>-1577093200</t>
  </si>
  <si>
    <t>731245177</t>
  </si>
  <si>
    <t>323070054</t>
  </si>
  <si>
    <t>497921776</t>
  </si>
  <si>
    <t>-1627044857</t>
  </si>
  <si>
    <t>O3.3 - SO 02.100.1 Potrubná časť - Odbočka O3.3 (O3.3.1)</t>
  </si>
  <si>
    <t>Predizolovaná oceľová rúrka, dĺžka vrátane predizol. tvaroviek, mont. spojok a prísluš. DN 76,1x2,9/160</t>
  </si>
  <si>
    <t>580776368</t>
  </si>
  <si>
    <t>Predizolovaná oceľová rúrka, dĺžka vrátane predizol. tvaroviek, mont. spojok a prísluš. DN 76,1x2,9/140</t>
  </si>
  <si>
    <t>-1051363591</t>
  </si>
  <si>
    <t>174582357</t>
  </si>
  <si>
    <t>-1230642891</t>
  </si>
  <si>
    <t>1313326911</t>
  </si>
  <si>
    <t>952273104</t>
  </si>
  <si>
    <t>Oblúk predizolovaný oceľový, uhol 90o, R=2,5D, podľa DIN2605  DN76,1x2,9/160, ramená L1, L2=1000,  L1-O3.3, L2-O3.3, L3-O3.3, L5-O3.3</t>
  </si>
  <si>
    <t>-612188622</t>
  </si>
  <si>
    <t>Oblúk predizolovaný oceľový, uhol 90o, R=2,5D, podľa DIN2605  DN76,1x2,9/140, ramená L1, L2=1000,  L1-O3.3, L2-O3.3, L3-O3.3, L5-O3.3</t>
  </si>
  <si>
    <t>-1400956080</t>
  </si>
  <si>
    <t>Oblúk predizolovaný oceľový, uhol 90o, R=2,5D, podľa DIN2605  DN60,3x2,9/140, ramená L1, L2=1000, L6-O3.3, L7-O3.3</t>
  </si>
  <si>
    <t>-1641035192</t>
  </si>
  <si>
    <t>Oblúk predizolovaný oceľový, uhol 90o, R=2,5D, podľa DIN2605  DN60,3x2,9/125, ramená L1, L2=1000, L6-O3.3, L7-O3.3</t>
  </si>
  <si>
    <t>-1819624085</t>
  </si>
  <si>
    <t>Oblúk predizolovaný oceľový, uhol 90o, R=2,5D, podľa DIN2605  DN48,3x2,6/125, ramená L1, L2=1000, L1-O3.3.1</t>
  </si>
  <si>
    <t>1383803277</t>
  </si>
  <si>
    <t>Oblúk predizolovaný oceľový, uhol 90o, R=2,5D, podľa DIN2605  DN48,3x2,6/110, ramená L1, L2=1000, L1-O3.3.1</t>
  </si>
  <si>
    <t>2114884075</t>
  </si>
  <si>
    <t>Oblúk predizolovaný oceľový, uhol 80o, R=2,5D, podľa DIN2605  DN76,1x2,9/160, ramená L1, L2=1000,  L3-O3.3</t>
  </si>
  <si>
    <t>-102310927</t>
  </si>
  <si>
    <t>Oblúk predizolovaný oceľový, uhol 80o, R=2,5D, podľa DIN2605  DN76,1x2,9/140, ramená L1, L2=1000,  L3-O3.3</t>
  </si>
  <si>
    <t>718981884</t>
  </si>
  <si>
    <t xml:space="preserve">Predizol.uzatv.armat.jednostranná s odboč.DN20 pre inšt. odvzduš.arm.MKA1-O3.3, na prívod.potr.DN76,1x4,0/160, Guľový kohút DN65, PN25, navarovací, odb.DN26,9x2,3/110 dĺ.1,2 </t>
  </si>
  <si>
    <t>1873978073</t>
  </si>
  <si>
    <t xml:space="preserve">Predizol.uzatv.armat.jednostranná s odboč.DN20 pre inšt. odvzduš.arm.MKA1-O3.3, na vrat.potr.DN76,1x4,0/140, Guľový kohút DN65, PN25, navarovací, odb.DN26,9x2,3/90 dĺ.1,2 </t>
  </si>
  <si>
    <t>633919745</t>
  </si>
  <si>
    <t xml:space="preserve">Predizol.uzatv.armat.jednostranná s odboč.DN20 pre inšt. odvzduš.arm. MKA2-O3.3, na prívod.potr.DN48,3x2,6/125, Guľový kohút DN40, PN25, navarovací, odb.DN26,9x2,3/90 dĺ.0,5 </t>
  </si>
  <si>
    <t>1103171310</t>
  </si>
  <si>
    <t xml:space="preserve">Predizol.uzatv.armat.jednostranná s odboč.DN20 pre inšt. odvzduš.arm. MKA2-O3.3, na vrat.potr.DN48,3x2,6/110, Guľový kohút DN40, PN25, navarovací, odb.DN26,9x2,3/90 dĺ.0,5 </t>
  </si>
  <si>
    <t>528230486</t>
  </si>
  <si>
    <t xml:space="preserve">Predizol.uzatv.armat.jednostranná s odboč.DN25 pre inšt. vypúšť.arm. MKA3-O3.3, na prívod.potr.DN60,3x2,9/140, Guľový kohút DN50, PN25, navarovací, odb.DN33,7x2,9/110 dĺ.0,65 </t>
  </si>
  <si>
    <t>1835576208</t>
  </si>
  <si>
    <t xml:space="preserve">Predizol.uzatv.armat.jednostranná s odboč.DN25 pre inšt. vypúšť.arm. MKA3-O3.3, na vrat.potr.DN60,3x2,9/125, Guľový kohút DN50, PN25, navarovací, odb.DN33,7x2,9/90 dĺ.0,65 </t>
  </si>
  <si>
    <t>-682942073</t>
  </si>
  <si>
    <t>Kompenzátor jednorázový (štartovací), resp. "E" spojka, dilatačná schopnosť 140mm - (E1-O3.3 - E6-O3.3), DN 76,1x4,0/160</t>
  </si>
  <si>
    <t>-541952342</t>
  </si>
  <si>
    <t>Kompenzátor jednorázový (štartovací), resp. "E" spojka, dilatačná schopnosť 140mm - (E1-O3.3 - E6-O3.3), DN 76,1x4,0/140</t>
  </si>
  <si>
    <t>-1065289823</t>
  </si>
  <si>
    <t>Predizolovaná "P" odbočka  (O3.3.1), Hl. rúra DN60,3x2,9/140 -  Odbočka DN48,3x2,6/125</t>
  </si>
  <si>
    <t>-217982090</t>
  </si>
  <si>
    <t>Predizolovaná "P" odbočka  (O3.3.1), Hl. rúra DN60,3x2,9/125 -  Odbočka DN48,3x2,6/110</t>
  </si>
  <si>
    <t>-1759091823</t>
  </si>
  <si>
    <t>Predizolovaná "T" odbočka  (O3.3), Hl. rúra DN139,7x3,6/250 -  Odbočka DN76,1x2,9/160</t>
  </si>
  <si>
    <t>-252922303</t>
  </si>
  <si>
    <t>Predizolovaná "T" odbočka  (O3.3), Hl. rúra DN139,7x3,6/225 -  Odbočka DN76,1x2,9/140</t>
  </si>
  <si>
    <t>277575307</t>
  </si>
  <si>
    <t>Pevný bod predizolovaný oceľový - priamy (PB1, PB2-O3.3), DN 76,1x4,0/160, L=3000</t>
  </si>
  <si>
    <t>-1192250403</t>
  </si>
  <si>
    <t>Pevný bod predizolovaný oceľový - priamy (PB1, PB2-O3.3), DN 76,1x4,0/140, L=3000</t>
  </si>
  <si>
    <t>-1263187414</t>
  </si>
  <si>
    <t>Plastová klzná fólia pre potrubie DN76,1x4,0/160 - dl. 115m</t>
  </si>
  <si>
    <t>746761954</t>
  </si>
  <si>
    <t>Plastová klzná fólia pre potrubie DN76,1x4,0/140 - dl. 115m</t>
  </si>
  <si>
    <t>-1992365218</t>
  </si>
  <si>
    <t>Predizolovaná redukcia potrubia - PRIAMA, DN 76,1x2,9/160 na  DN60,3x4,0/140</t>
  </si>
  <si>
    <t>-1426721235</t>
  </si>
  <si>
    <t>Predizolovaná redukcia potrubia - PRIAMA, DN 76,1x2,9/140 na  DN60,3x4,0/125</t>
  </si>
  <si>
    <t>-275085485</t>
  </si>
  <si>
    <t>268256351</t>
  </si>
  <si>
    <t>-300384763</t>
  </si>
  <si>
    <t>-809580434</t>
  </si>
  <si>
    <t>-1660657501</t>
  </si>
  <si>
    <t>Dilatačné vankúše hr. 40 mm, L=1 m, DN76,1x4,0/160</t>
  </si>
  <si>
    <t>-329411368</t>
  </si>
  <si>
    <t>Dilatačné vankúše hr. 40 mm, L=1 m, DN76,1x4,0/140</t>
  </si>
  <si>
    <t>-2120506311</t>
  </si>
  <si>
    <t>1774248159</t>
  </si>
  <si>
    <t>1035771099</t>
  </si>
  <si>
    <t>Dilatačné vankúše hr. 40 mm, L=1 m, DN48,3x2,6/125</t>
  </si>
  <si>
    <t>1679360708</t>
  </si>
  <si>
    <t>Dilatačné vankúše hr. 40 mm, L=1 m, DN48,3x2,6/110</t>
  </si>
  <si>
    <t>300325609</t>
  </si>
  <si>
    <t>-2024762486</t>
  </si>
  <si>
    <t>1935309528</t>
  </si>
  <si>
    <t>Vodotesný klzný prechod potrubia stenou - labyrintové tesnenie pre potrubie, DN48,3x2,6/125</t>
  </si>
  <si>
    <t>-1406185187</t>
  </si>
  <si>
    <t>Vodotesný klzný prechod potrubia stenou - labyrintové tesnenie pre potrubie, DN48,3x2,6/110</t>
  </si>
  <si>
    <t>624479677</t>
  </si>
  <si>
    <t>-1190717972</t>
  </si>
  <si>
    <t>-475106546</t>
  </si>
  <si>
    <t>423454779</t>
  </si>
  <si>
    <t>1159531504</t>
  </si>
  <si>
    <t>804751533</t>
  </si>
  <si>
    <t>-2088449029</t>
  </si>
  <si>
    <t>-991121205</t>
  </si>
  <si>
    <t>Oceľová rúrka bezšvíková,  mat.11 353 (P235TR1), podľa STN 42 5715,  DN48,3x2,6/iz</t>
  </si>
  <si>
    <t>-1381193962</t>
  </si>
  <si>
    <t>1916377692</t>
  </si>
  <si>
    <t>Oceľový oblúk BA5 (2,5D), uhol 90o, mat. 11 353 (P235 TR1), podľa DIN 2605,  DN48,3x2,6/iz</t>
  </si>
  <si>
    <t>-734081653</t>
  </si>
  <si>
    <t>Oceľový oblúk BA5 (2,5D), uhol 90o, mat. 11 353 (P235 TR1), podľa DIN 2605,  DN60,3x2,9/iz</t>
  </si>
  <si>
    <t>-1231645367</t>
  </si>
  <si>
    <t>Uzatváracie armatúry, mat. oceľ, T=130oC, Pmin=PN25, Guľový kohút DN40, PN25, prírubový</t>
  </si>
  <si>
    <t>2012617178</t>
  </si>
  <si>
    <t>Uzatváracie armatúry, mat. oceľ, T=130oC, Pmin=PN25, Guľový kohút DN50, PN25, prírubový</t>
  </si>
  <si>
    <t>-771488795</t>
  </si>
  <si>
    <t>1981379339</t>
  </si>
  <si>
    <t>-703113644</t>
  </si>
  <si>
    <t>439497150</t>
  </si>
  <si>
    <t>Prírubový spoj DN50, PN40</t>
  </si>
  <si>
    <t>1791448724</t>
  </si>
  <si>
    <t>Odvzdušňovacie armatúry inštalované v MKA1-O3.3, MKA2-O3.3 - Uzatvárací ventil DN20, PN25, prírubový, mat. Oceľ</t>
  </si>
  <si>
    <t>-955174445</t>
  </si>
  <si>
    <t>Odvzdušňovacie armatúry inštalované v MKA1-O3.3, MKA2-O3.3 - Príruba privarovacia s krkom DN20, PN40, STN 13 1233</t>
  </si>
  <si>
    <t>-1960591624</t>
  </si>
  <si>
    <t>Odvzdušňovacie armatúry inštalované v MKA1-O3.3, MKA2-O3.3 - Prírubový spoj DN20, PN40</t>
  </si>
  <si>
    <t>1979351571</t>
  </si>
  <si>
    <t xml:space="preserve">Odvzdušňovacie armatúry inštalované v MKA1-O3.3, MKA2-O3.3 - Rúra ø26,9x2,3, STN 42 5715, mat. STN 11 353.1 </t>
  </si>
  <si>
    <t>2073378796</t>
  </si>
  <si>
    <t>Odvzdušňovacie armatúry inštalované v MKA1-O3.3, MKA2-O3.3 - Tvarovka “T“, hl. DN20 – odb. DN20, podľa STN 13 2200</t>
  </si>
  <si>
    <t>-953664339</t>
  </si>
  <si>
    <t xml:space="preserve">Odvzdušňovacie armatúry inštalované v MKA1-O3.3, MKA2-O3.3 - Rúrový oblúk DN20, uhol 90º , R=1,5xDN, podľa STN 13 2200  </t>
  </si>
  <si>
    <t>-751422858</t>
  </si>
  <si>
    <t>Vypúšťacie armatúry inštalované v MKA3-O3.3 - Guľový kohút DN25, PN25, prírubový, mat. Oceľ</t>
  </si>
  <si>
    <t>-1021420028</t>
  </si>
  <si>
    <t>Vypúšťacie armatúry inštalované v MKA3-O3.3 - Uzatvárací ventil DN20, PN25, prírubový, mat. Oceľ</t>
  </si>
  <si>
    <t>1963001421</t>
  </si>
  <si>
    <t>Vypúšťacie armatúry inštalované v MKA3-O3.3 - Príruba privarovacia s krkom DN25, PN40, STN 13 1233</t>
  </si>
  <si>
    <t>1874767999</t>
  </si>
  <si>
    <t>Vypúšťacie armatúry inštalované v MKA3-O3.3 - Príruba privarovacia s krkom DN20, PN40, STN 13 1233</t>
  </si>
  <si>
    <t>1542423980</t>
  </si>
  <si>
    <t>Vypúšťacie armatúry inštalované v MKA3-O3.3 - Prírubový spoj DN25, PN40</t>
  </si>
  <si>
    <t>-512650939</t>
  </si>
  <si>
    <t>Vypúšťacie armatúry inštalované v MKA3-O3.3 - Prírubový spoj DN20, PN40</t>
  </si>
  <si>
    <t>-1016040956</t>
  </si>
  <si>
    <t xml:space="preserve">Vypúšťacie armatúry inštalované v MKA3-O3.3 - Rúra ø26,9x2,3, STN 42 5715, mat. STN 11 353.1 </t>
  </si>
  <si>
    <t>146678640</t>
  </si>
  <si>
    <t>B07.7</t>
  </si>
  <si>
    <t>Vypúšťacie armatúry inštalované v MKA3-O3.3 - Tvarovka “T“, hl. DN25 – odb. DN20, podľa STN 13 2200</t>
  </si>
  <si>
    <t>-762259198</t>
  </si>
  <si>
    <t>B07.8</t>
  </si>
  <si>
    <t xml:space="preserve">Vypúšťacie armatúry inštalované v MKA3-O3.3 - Rúrový oblúk DN20, uhol 90º , R=1,5xDN, podľa STN 13 2200 </t>
  </si>
  <si>
    <t>-1977122698</t>
  </si>
  <si>
    <t>Vypúšťanie potrubia + prepoj v nap. Obj.: OST OSBD Suvorovova, OST Daxnerova - Uzatvárací ventil DN20, PN25, prírubový, mat. Oceľ</t>
  </si>
  <si>
    <t>1470991550</t>
  </si>
  <si>
    <t>Vypúšťanie potrubia + prepoj v nap. Obj.: OST OSBD Suvorovova, OST Daxnerova - Príruba privarovacia s krkom DN20, PN40, STN 13 1233</t>
  </si>
  <si>
    <t>-415379937</t>
  </si>
  <si>
    <t>Vypúšťanie potrubia + prepoj v nap. Obj.: OST OSBD Suvorovova, OST Daxnerova - Prírubový spoj DN20, PN40</t>
  </si>
  <si>
    <t>1334622590</t>
  </si>
  <si>
    <t xml:space="preserve">Vypúšťanie potrubia + prepoj v nap. Obj.: OST OSBD Suvorovova, OST Daxnerova - Rúra ø26,9x2,3, STN 42 5715, mat. STN 11 353.1 </t>
  </si>
  <si>
    <t>-236483631</t>
  </si>
  <si>
    <t xml:space="preserve">Vypúšťanie potrubia + prepoj v nap. Obj.: OST OSBD Suvorovova, OST Daxnerova - Tvarovka “T“,  hl. DN50(DN40) – odb. DN20, podľa STN 13 2200  </t>
  </si>
  <si>
    <t>-403393093</t>
  </si>
  <si>
    <t xml:space="preserve">Vypúšťanie potrubia + prepoj v nap. Obj.: OST OSBD Suvorovova, OST Daxnerova - Tvarovka “T“,  hl. DN20 – odb. DN20, podľa STN 13 2200 </t>
  </si>
  <si>
    <t>-1735286243</t>
  </si>
  <si>
    <t xml:space="preserve">Vypúšťanie potrubia + prepoj v nap. Obj.: OST OSBD Suvorovova, OST Daxnerova - Rúrový oblúk DN20, uhol 90º , R=1,5xDN, podľa STN 13 2200  </t>
  </si>
  <si>
    <t>-1868830837</t>
  </si>
  <si>
    <t>1924626951</t>
  </si>
  <si>
    <t>-1320118521</t>
  </si>
  <si>
    <t>-687121913</t>
  </si>
  <si>
    <t>802345847</t>
  </si>
  <si>
    <t>-264016791</t>
  </si>
  <si>
    <t>514501742</t>
  </si>
  <si>
    <t>929589497</t>
  </si>
  <si>
    <t>-1799619327</t>
  </si>
  <si>
    <t>-759868204</t>
  </si>
  <si>
    <t>-1503019121</t>
  </si>
  <si>
    <t>649466549</t>
  </si>
  <si>
    <t>-225372619</t>
  </si>
  <si>
    <t>-861389730</t>
  </si>
  <si>
    <t>-5701499</t>
  </si>
  <si>
    <t>-1635524605</t>
  </si>
  <si>
    <t>1681951809</t>
  </si>
  <si>
    <t>-1684752483</t>
  </si>
  <si>
    <t>-1710512968</t>
  </si>
  <si>
    <t>-953860666</t>
  </si>
  <si>
    <t>428441425</t>
  </si>
  <si>
    <t>-942997689</t>
  </si>
  <si>
    <t>-1270304892</t>
  </si>
  <si>
    <t>-1113456791</t>
  </si>
  <si>
    <t>920748950</t>
  </si>
  <si>
    <t>-615323770</t>
  </si>
  <si>
    <t>-322137975</t>
  </si>
  <si>
    <t>2140628549</t>
  </si>
  <si>
    <t>-558543950</t>
  </si>
  <si>
    <t>-2111125316</t>
  </si>
  <si>
    <t>-110772120</t>
  </si>
  <si>
    <t>Úroveň 3:</t>
  </si>
  <si>
    <t>1f - Monitorovací systém</t>
  </si>
  <si>
    <t xml:space="preserve">    23-M - Montáže monitorovacieho systému</t>
  </si>
  <si>
    <t>Montáže monitorovacieho systému</t>
  </si>
  <si>
    <t>D02</t>
  </si>
  <si>
    <t>Monitorovací systém - indikačný prístroj, spojky, držiaky, vstupné  a koncové krabice a ostatné príslušenstvo pre 5500m</t>
  </si>
  <si>
    <t>súb.</t>
  </si>
  <si>
    <t>115043071</t>
  </si>
  <si>
    <t>D01</t>
  </si>
  <si>
    <t>Montáž monitorovacieho systému</t>
  </si>
  <si>
    <t>1198282047</t>
  </si>
  <si>
    <t>1g - Optické prepojenie</t>
  </si>
  <si>
    <t xml:space="preserve">    22-M - Montáže oznamovacích a zabezpečovacích zariadení</t>
  </si>
  <si>
    <t>22-M</t>
  </si>
  <si>
    <t>Montáže oznamovacích a zabezpečovacích zariadení</t>
  </si>
  <si>
    <t>22m</t>
  </si>
  <si>
    <t xml:space="preserve">Optické prepojenie celkom </t>
  </si>
  <si>
    <t>kompl</t>
  </si>
  <si>
    <t>1723795202</t>
  </si>
  <si>
    <t>SO 02.100.2 - Stavebná časť</t>
  </si>
  <si>
    <t>1 - Hlavna trasa, O4, O5, O6, O7, O8, O9</t>
  </si>
  <si>
    <t>HSV - Práce a dodávky HSV</t>
  </si>
  <si>
    <t xml:space="preserve">    1 - Zemné práce</t>
  </si>
  <si>
    <t xml:space="preserve">    2 - Zakladanie - kryty armatúr</t>
  </si>
  <si>
    <t xml:space="preserve">    3 - Zvislé a kompletné konštrukcie</t>
  </si>
  <si>
    <t xml:space="preserve">    4 - Vodorovné konštrukcie</t>
  </si>
  <si>
    <t xml:space="preserve">    4PB - Vodorovné konštrukcie - pevné body</t>
  </si>
  <si>
    <t xml:space="preserve">    5 - Komunikácie</t>
  </si>
  <si>
    <t xml:space="preserve">    612 - Úpravy povrchov</t>
  </si>
  <si>
    <t xml:space="preserve">    8 - Oprava šácht a nové</t>
  </si>
  <si>
    <t xml:space="preserve">    9 - Ostatné konštrukcie a práce-búranie</t>
  </si>
  <si>
    <t xml:space="preserve">      998 - Doprava a odvoz sute</t>
  </si>
  <si>
    <t xml:space="preserve">    99 - Presun hmôt HSV</t>
  </si>
  <si>
    <t>PSV - Práce a dodávky PSV</t>
  </si>
  <si>
    <t xml:space="preserve">    711 - Izolácie proti vode a vlhkosti</t>
  </si>
  <si>
    <t xml:space="preserve">    767 - Konštrukcie doplnkové kovové</t>
  </si>
  <si>
    <t xml:space="preserve">    783 - Nátery</t>
  </si>
  <si>
    <t>M -  Práce a dodávky M</t>
  </si>
  <si>
    <t xml:space="preserve">    23-M -  Montáže potrubia</t>
  </si>
  <si>
    <t xml:space="preserve">    46-M - Zemné práce pri externých montážnych prácach</t>
  </si>
  <si>
    <t>VRN -      Vedľajšie rozpočtové náklady</t>
  </si>
  <si>
    <t>HSV</t>
  </si>
  <si>
    <t>Práce a dodávky HSV</t>
  </si>
  <si>
    <t>Zemné práce</t>
  </si>
  <si>
    <t>112101102.S</t>
  </si>
  <si>
    <t>Odstránenie listnatých stromov do priemeru 500 mm, motorovou pílou</t>
  </si>
  <si>
    <t>-1253486775</t>
  </si>
  <si>
    <t>112201102.S</t>
  </si>
  <si>
    <t>Odstránenie pňov na vzdial. 50 m priemeru nad 300 do 500 mm</t>
  </si>
  <si>
    <t>24462404</t>
  </si>
  <si>
    <t>162501412.S</t>
  </si>
  <si>
    <t>Vodorovné premiestnenie kmeňov nad 300 do 500 mm do 10 km</t>
  </si>
  <si>
    <t>-1102814128</t>
  </si>
  <si>
    <t>121101111.S</t>
  </si>
  <si>
    <t>Odstránenie ornice s vodor. premiestn. na hromady, so zložením na vzdialenosť do 100 m a do 100m3</t>
  </si>
  <si>
    <t>m3</t>
  </si>
  <si>
    <t>1068583675</t>
  </si>
  <si>
    <t>113106612.S</t>
  </si>
  <si>
    <t>Rozoberanie zámkovej dlažby všetkých druhov v ploche nad 20 m2,  -0,26000t</t>
  </si>
  <si>
    <t>1297084537</t>
  </si>
  <si>
    <t>113107141.S</t>
  </si>
  <si>
    <t>Odstránenie krytu v ploche do 200 m2 asfaltového, hr. vrstvy do 50 mm,  -0,09800t  /VR1/</t>
  </si>
  <si>
    <t>607353197</t>
  </si>
  <si>
    <t>113205121.S</t>
  </si>
  <si>
    <t>Vytrhanie obrúb betónových, cestných ležatých,  -0,29000t</t>
  </si>
  <si>
    <t>-921916721</t>
  </si>
  <si>
    <t>113307122.S</t>
  </si>
  <si>
    <t>Odstránenie podkladu v ploche do 200 m2 z kameniva hrubého drveného, hr.100 do 200 mm,  -0,23500t</t>
  </si>
  <si>
    <t>-699746481</t>
  </si>
  <si>
    <t>113307123.S</t>
  </si>
  <si>
    <t>Odstránenie podkladu v ploche do 200 m2 z kameniva hrubého drveného, hr.200 do 300 mm,  -0,40000t</t>
  </si>
  <si>
    <t>-1950877623</t>
  </si>
  <si>
    <t>113307132.S</t>
  </si>
  <si>
    <t>Odstránenie krytu v ploche do 200 m2 z betónu prostého, hr. vrstvy 150 do 300 mm,  -0,50000t</t>
  </si>
  <si>
    <t>-304952832</t>
  </si>
  <si>
    <t>113307142.S</t>
  </si>
  <si>
    <t>Odstránenie podkladu asfaltového v ploche do 200 m2, hr.nad 50 do 100 mm,  -0,18100t</t>
  </si>
  <si>
    <t>1030075236</t>
  </si>
  <si>
    <t>132201202.S</t>
  </si>
  <si>
    <t>Výkop ryhy šírky 600-2000mm horn.3 od 100 do 1000 m3</t>
  </si>
  <si>
    <t>1266852057</t>
  </si>
  <si>
    <t>132201209.S</t>
  </si>
  <si>
    <t>Príplatok k cenám za lepivosť pri hĺbení rýh š. nad 600 do 2 000 mm zapaž. i nezapažených, s urovnaním dna v hornine 3</t>
  </si>
  <si>
    <t>1892716873</t>
  </si>
  <si>
    <t>151101101.S</t>
  </si>
  <si>
    <t>Paženie a rozopretie stien rýh pre podzemné vedenie, príložné do 2 m</t>
  </si>
  <si>
    <t>1215374130</t>
  </si>
  <si>
    <t>151101111.S</t>
  </si>
  <si>
    <t>Odstránenie paženia rýh pre podzemné vedenie, príložné hĺbky do 2 m</t>
  </si>
  <si>
    <t>259508823</t>
  </si>
  <si>
    <t>162501102.S</t>
  </si>
  <si>
    <t>Vodorovné premiestnenie výkopku po spevnenej ceste z horniny tr.1-4, do 100 m3 na vzdialenosť do 3000 m</t>
  </si>
  <si>
    <t>702380032</t>
  </si>
  <si>
    <t>162501105.S</t>
  </si>
  <si>
    <t>Vodorovné premiestnenie výkopku po spevnenej ceste z horniny tr.1-4, do 100 m3, príplatok k cene za každých ďalšich a začatých 1000 m</t>
  </si>
  <si>
    <t>-1848886776</t>
  </si>
  <si>
    <t>167101102.S</t>
  </si>
  <si>
    <t>Nakladanie neuľahnutého výkopku z hornín tr.1-4 nad 100 do 1000 m3</t>
  </si>
  <si>
    <t>1933064448</t>
  </si>
  <si>
    <t>171201201.S</t>
  </si>
  <si>
    <t>Uloženie sypaniny na skládky do 100 m3</t>
  </si>
  <si>
    <t>1332004303</t>
  </si>
  <si>
    <t>171209002.S</t>
  </si>
  <si>
    <t>Poplatok za skladovanie - zemina</t>
  </si>
  <si>
    <t>-1527620884</t>
  </si>
  <si>
    <t>174101002.S</t>
  </si>
  <si>
    <t>Zásyp sypaninou so zhutnením jám, šachiet, rýh, zárezov alebo okolo objektov nad 100 do 1000 m3</t>
  </si>
  <si>
    <t>-766331595</t>
  </si>
  <si>
    <t>183101315.S</t>
  </si>
  <si>
    <t>Hĺbenie jamiek pre výsadbu v horn. 1-4 s výmenou pôdy do 100% v rovine alebo na svahu do 1:5 objemu nad 0,125 do 0,40 m3</t>
  </si>
  <si>
    <t>-717835319</t>
  </si>
  <si>
    <t>184201111.S</t>
  </si>
  <si>
    <t>Výsadba stromu do predom vyhĺbenej jamky v rovine alebo na svahu do 1:5 pri výške kmeňa do 1, 8 m</t>
  </si>
  <si>
    <t>-1229401504</t>
  </si>
  <si>
    <t>026560000101</t>
  </si>
  <si>
    <t>Strom listnatý vzrastlý v. 2,5 m</t>
  </si>
  <si>
    <t>1878199656</t>
  </si>
  <si>
    <t>026560000102</t>
  </si>
  <si>
    <t>Strom ihličnatý vzrastlý v. 2,5 m</t>
  </si>
  <si>
    <t>-116532050</t>
  </si>
  <si>
    <t>184202111.S</t>
  </si>
  <si>
    <t>Zakotvenie dreviny troma a viac kolmi pri priemere kolov do 100 mm pri dĺžke kolov do 2 m</t>
  </si>
  <si>
    <t>784135303</t>
  </si>
  <si>
    <t>052170000500.S</t>
  </si>
  <si>
    <t>Tyč ihličňanová tr. 1, hrúbka 6-7 cm, dĺžky 6 m a viac bez kôry</t>
  </si>
  <si>
    <t>124476394</t>
  </si>
  <si>
    <t>451572111.S</t>
  </si>
  <si>
    <t>Lôžko pod potrubie, stoky a drobné objekty, v otvorenom výkope z kameniva drobného ťaženého 0-4 mm</t>
  </si>
  <si>
    <t>-1099856748</t>
  </si>
  <si>
    <t>175101101.S</t>
  </si>
  <si>
    <t>Obsyp potrubia sypaninou z vhodných hornín 1 až 4 bez prehodenia sypaniny so zhutnením</t>
  </si>
  <si>
    <t>2090060582</t>
  </si>
  <si>
    <t>5815322000</t>
  </si>
  <si>
    <t>Piesok  frakcia 0- 8 mm</t>
  </si>
  <si>
    <t>-683961833</t>
  </si>
  <si>
    <t>180401213.S</t>
  </si>
  <si>
    <t>Založenie trávnika lúčneho výsevom na svahu nad 1:2 do 1:1</t>
  </si>
  <si>
    <t>-1735973399</t>
  </si>
  <si>
    <t>0057211100</t>
  </si>
  <si>
    <t>Tráva - Trávové semeno</t>
  </si>
  <si>
    <t>-93627115</t>
  </si>
  <si>
    <t>181301102.S</t>
  </si>
  <si>
    <t>Rozprestretie ornice v rovine, plocha do 500 m2, hr.do 150 mm</t>
  </si>
  <si>
    <t>-1819992332</t>
  </si>
  <si>
    <t>182001111.S</t>
  </si>
  <si>
    <t>Plošná úprava terénu pri nerovnostiach terénu nad 50-100mm v rovine alebo na svahu do 1:5</t>
  </si>
  <si>
    <t>1498432785</t>
  </si>
  <si>
    <t>583410004300.S</t>
  </si>
  <si>
    <t>Štrkodrva frakcia 0-32 mm, STN EN 13242 + A1 - nákup</t>
  </si>
  <si>
    <t>1763007037</t>
  </si>
  <si>
    <t>Zakladanie - kryty armatúr</t>
  </si>
  <si>
    <t>271571111.S</t>
  </si>
  <si>
    <t>Vankúše zhutnené pod základy zo štrkopiesku</t>
  </si>
  <si>
    <t>943378533</t>
  </si>
  <si>
    <t>273321312.S</t>
  </si>
  <si>
    <t>Betón základových dosiek, železový (bez výstuže), tr. C 25/30</t>
  </si>
  <si>
    <t>938183318</t>
  </si>
  <si>
    <t>273351217.S</t>
  </si>
  <si>
    <t>Debnenie stien, zhotovenie</t>
  </si>
  <si>
    <t>1030636292</t>
  </si>
  <si>
    <t>273351218.S</t>
  </si>
  <si>
    <t>Debnenie stien, odstránenie</t>
  </si>
  <si>
    <t>-1323758948</t>
  </si>
  <si>
    <t>273361821.S</t>
  </si>
  <si>
    <t>Výstuž základových dosiek z ocele B500 (10505)</t>
  </si>
  <si>
    <t>49886689</t>
  </si>
  <si>
    <t>Zvislé a kompletné konštrukcie</t>
  </si>
  <si>
    <t>311272021.S</t>
  </si>
  <si>
    <t>Murivo nosné (m3) z betónových debniacich tvárnic s betónovou výplňou C 16/20 hrúbky 200 mm</t>
  </si>
  <si>
    <t>1442415880</t>
  </si>
  <si>
    <t>311361825.S</t>
  </si>
  <si>
    <t>Výstuž pre murivo nosné z betónových debniacich tvárnic s betónovou výplňou z ocele B500 (10505)</t>
  </si>
  <si>
    <t>-275787505</t>
  </si>
  <si>
    <t>317160133.S</t>
  </si>
  <si>
    <t>Keramický preklad šírky 120 mm, výšky 65 mm, dĺžky 1250 mm</t>
  </si>
  <si>
    <t>-1267853944</t>
  </si>
  <si>
    <t>317160134.S</t>
  </si>
  <si>
    <t>Keramický preklad šírky 120 mm, výšky 65 mm, dĺžky 1500 mm</t>
  </si>
  <si>
    <t>1615564690</t>
  </si>
  <si>
    <t>388129720.S</t>
  </si>
  <si>
    <t>Montáž dielca prefabrikovaného kanála zo železobetónu, krycia doska hmotnosti do 1 t.</t>
  </si>
  <si>
    <t>1917612003</t>
  </si>
  <si>
    <t>592240006000</t>
  </si>
  <si>
    <t>Doska ochranná prefabrikovaná ATYP  2200x1000x150 mm</t>
  </si>
  <si>
    <t>-696834440</t>
  </si>
  <si>
    <t>592240006003</t>
  </si>
  <si>
    <t>Doska ochranná prefabrikovaná ATYP  2000x1000x150 mm</t>
  </si>
  <si>
    <t>-1621419840</t>
  </si>
  <si>
    <t>592240006002</t>
  </si>
  <si>
    <t>Doska ochranná prefabrikovaná ATYP  1400x850x150 mm</t>
  </si>
  <si>
    <t>1600311766</t>
  </si>
  <si>
    <t>3881297201</t>
  </si>
  <si>
    <t>Ochranná potrubí osadením exist.krycieho panela 0,340t</t>
  </si>
  <si>
    <t>856623780</t>
  </si>
  <si>
    <t>Vodorovné konštrukcie</t>
  </si>
  <si>
    <t>411321414.S</t>
  </si>
  <si>
    <t>Betón stropov doskových a trámových,  železový tr. C 30/37</t>
  </si>
  <si>
    <t>1673442061</t>
  </si>
  <si>
    <t>411351107.S</t>
  </si>
  <si>
    <t>Debnenie stropov doskových zhotovenie-tradičné</t>
  </si>
  <si>
    <t>-1750373912</t>
  </si>
  <si>
    <t>411351108.S</t>
  </si>
  <si>
    <t>Debnenie stropov doskových odstránenie-tradičné</t>
  </si>
  <si>
    <t>586916113</t>
  </si>
  <si>
    <t>411354173.S</t>
  </si>
  <si>
    <t>Podporná konštrukcia stropov výšky do 4 m pre zaťaženie do 12 kPa zhotovenie</t>
  </si>
  <si>
    <t>1084848055</t>
  </si>
  <si>
    <t>411354174.S</t>
  </si>
  <si>
    <t>Podporná konštrukcia stropov výšky do 4 m pre zaťaženie do 12 kPa odstránenie</t>
  </si>
  <si>
    <t>-1828959400</t>
  </si>
  <si>
    <t>411361821.S</t>
  </si>
  <si>
    <t>Výstuž stropov doskových, trámových, vložkových,konzolových alebo balkónových, B500 (10505)</t>
  </si>
  <si>
    <t>1962249468</t>
  </si>
  <si>
    <t>417321616.S</t>
  </si>
  <si>
    <t>Betón stužujúcich pásov a vencov železový tr. C 25/30</t>
  </si>
  <si>
    <t>2063448150</t>
  </si>
  <si>
    <t>417351115.S</t>
  </si>
  <si>
    <t>Debnenie bočníc stužujúcich pásov a vencov vrátane vzpier zhotovenie</t>
  </si>
  <si>
    <t>-1765012010</t>
  </si>
  <si>
    <t>417351116.S</t>
  </si>
  <si>
    <t>Debnenie bočníc stužujúcich pásov a vencov vrátane vzpier odstránenie</t>
  </si>
  <si>
    <t>1436412444</t>
  </si>
  <si>
    <t>417361821.S</t>
  </si>
  <si>
    <t>Výstuž stužujúcich pásov a vencov z betonárskej ocele B500 (10505)</t>
  </si>
  <si>
    <t>-1328853507</t>
  </si>
  <si>
    <t>413321313.S</t>
  </si>
  <si>
    <t>Betón nosníkov, železový tr. C 16/20</t>
  </si>
  <si>
    <t>1512572808</t>
  </si>
  <si>
    <t>413351109.S</t>
  </si>
  <si>
    <t>Debnenie nosníka zhotovenie-tradičné</t>
  </si>
  <si>
    <t>68498949</t>
  </si>
  <si>
    <t>413351110.S</t>
  </si>
  <si>
    <t>Debnenie nosníka odstránenie-tradičné</t>
  </si>
  <si>
    <t>686307051</t>
  </si>
  <si>
    <t>413351215.S</t>
  </si>
  <si>
    <t>Podporná konštrukcia nosníkov výšky do 4 m zaťaženia do 20 kPa - zhotovenie</t>
  </si>
  <si>
    <t>178955079</t>
  </si>
  <si>
    <t>413351216.S</t>
  </si>
  <si>
    <t>Podporná konštrukcia nosníkov výšky do 4 m zaťaženia do 20 kPa - odstránenie</t>
  </si>
  <si>
    <t>1218289818</t>
  </si>
  <si>
    <t>413361821.S</t>
  </si>
  <si>
    <t>Výstuž nosníkov a trámov, bez rozdielu tvaru a uloženia, B500 (10505)</t>
  </si>
  <si>
    <t>1555002843</t>
  </si>
  <si>
    <t>4PB</t>
  </si>
  <si>
    <t>Vodorovné konštrukcie - pevné body</t>
  </si>
  <si>
    <t>273313612.S</t>
  </si>
  <si>
    <t>Betón základových dosiek, prostý tr. C 20/25 - podkladný betón</t>
  </si>
  <si>
    <t>-1230286853</t>
  </si>
  <si>
    <t>452311151.S</t>
  </si>
  <si>
    <t>Dosky, bloky, sedlá z betónu v otvorenom výkope tr. C 25/30</t>
  </si>
  <si>
    <t>456914166</t>
  </si>
  <si>
    <t>-369252085</t>
  </si>
  <si>
    <t>585058915</t>
  </si>
  <si>
    <t>452368113.S</t>
  </si>
  <si>
    <t>Výstuž podkladových dosiek, blokov,podvalov v otvorenom výkope,z betonárskej ocele B500 (10505)</t>
  </si>
  <si>
    <t>-218309260</t>
  </si>
  <si>
    <t>Komunikácie</t>
  </si>
  <si>
    <t>916362112.S</t>
  </si>
  <si>
    <t>Osadenie cestného obrubníka betónového stojatého do lôžka z betónu prostého tr. C 16/20 s bočnou oporou</t>
  </si>
  <si>
    <t>-878524047</t>
  </si>
  <si>
    <t>592170000900.S</t>
  </si>
  <si>
    <t>Obrubník cestný bez skosenia rovný, lxšxv 1000x150x260 mm</t>
  </si>
  <si>
    <t>-1946991906</t>
  </si>
  <si>
    <t>564851111.S</t>
  </si>
  <si>
    <t>Podklad zo štrkodrviny s rozprestretím a zhutnením, po zhutnení hr. 150 mm</t>
  </si>
  <si>
    <t>1829333543</t>
  </si>
  <si>
    <t>564851114.S</t>
  </si>
  <si>
    <t>Podklad zo štrkodrviny s rozprestretím a zhutnením, po zhutnení hr. 180 mm</t>
  </si>
  <si>
    <t>-681810128</t>
  </si>
  <si>
    <t>564871111.S</t>
  </si>
  <si>
    <t>Podklad zo štrkodrviny s rozprestretím a zhutnením, po zhutnení hr. 250 mm</t>
  </si>
  <si>
    <t>-1564392811</t>
  </si>
  <si>
    <t>5648711111.S</t>
  </si>
  <si>
    <t>Podklad zo štrkodrviny s rozprestretím a zhutnením, po zhutnení hr. 300 mm</t>
  </si>
  <si>
    <t>-1962255382</t>
  </si>
  <si>
    <t>565141111.S</t>
  </si>
  <si>
    <t>Podklad z asfaltového betónu AC 16 P s rozprestretím a zhutnením v pruhu š. do 3 m, po zhutnení hr. 60 mm</t>
  </si>
  <si>
    <t>477416284</t>
  </si>
  <si>
    <t>565171111.S</t>
  </si>
  <si>
    <t>Podklad z asfaltového betónu AC 16 P s rozprestretím a zhutnením v pruhu š. do 3 m, po zhutnení hr. 100 mm</t>
  </si>
  <si>
    <t>567332618</t>
  </si>
  <si>
    <t>573111111.S</t>
  </si>
  <si>
    <t>Postrek asfaltový infiltračný s posypom kamenivom z asfaltu cestného v množstve 0,60 kg/m2</t>
  </si>
  <si>
    <t>2118386293</t>
  </si>
  <si>
    <t>577134111.S</t>
  </si>
  <si>
    <t>Asfaltový betón vrstva obrusná AC 8 O v pruhu š. do 3 m z nemodifik. asfaltu tr. II, po zhutnení hr. 40 mm</t>
  </si>
  <si>
    <t>-1776551340</t>
  </si>
  <si>
    <t>577144231.S</t>
  </si>
  <si>
    <t>Asfaltový betón vrstva obrusná AC 11 O v pruhu š. do 3 m z nemodifik. asfaltu tr. II, po zhutnení hr. 50 mm</t>
  </si>
  <si>
    <t>-1765136364</t>
  </si>
  <si>
    <t>919726211.S</t>
  </si>
  <si>
    <t>Nalepenie samolepiaceho bitumenového pásu na styku medzi novým a starým živičným krytom</t>
  </si>
  <si>
    <t>1956586369</t>
  </si>
  <si>
    <t>111640001000.S</t>
  </si>
  <si>
    <t>Asfaltová páska nataviteľná š. 40 mm, polymérom modifikovaná pre pracovné spoje</t>
  </si>
  <si>
    <t>-1739339989</t>
  </si>
  <si>
    <t>582137111.S</t>
  </si>
  <si>
    <t>Kryt betónový hr. 200 mm</t>
  </si>
  <si>
    <t>-98647771</t>
  </si>
  <si>
    <t>596911113.S</t>
  </si>
  <si>
    <t>Kladenie zámkovej dlažby hr. 8 cm pre peších nad 20 m2 so zriadením lôžka z kameniva hr. 4 cm</t>
  </si>
  <si>
    <t>1949884965</t>
  </si>
  <si>
    <t>5924600085001</t>
  </si>
  <si>
    <t>Dlažba betónová škárová, rozmer 200x165x80 mm, sivá</t>
  </si>
  <si>
    <t>1753142732</t>
  </si>
  <si>
    <t>612</t>
  </si>
  <si>
    <t>Úpravy povrchov</t>
  </si>
  <si>
    <t>612460363.S</t>
  </si>
  <si>
    <t>Vnútorná omietka stien vápennocementová, strojné miešanie, ručné nanášanie, hr.  15 mm + maľba</t>
  </si>
  <si>
    <t>-728921424</t>
  </si>
  <si>
    <t>625250245.S</t>
  </si>
  <si>
    <t xml:space="preserve">Kontaktný zatepľovací systém hr. 100 mm  - štandardné riešenie + tenkovrst.omietka </t>
  </si>
  <si>
    <t>845821890</t>
  </si>
  <si>
    <t>Oprava šácht a nové</t>
  </si>
  <si>
    <t>285475209</t>
  </si>
  <si>
    <t>-1555290597</t>
  </si>
  <si>
    <t>632455604</t>
  </si>
  <si>
    <t>Cementový poter hr. 50 mm</t>
  </si>
  <si>
    <t>-638046352</t>
  </si>
  <si>
    <t>894201166.S</t>
  </si>
  <si>
    <t>Dno šachiet hr. nad 200 mm z betónu žel.bet. tr. C 30/37</t>
  </si>
  <si>
    <t>-1820760665</t>
  </si>
  <si>
    <t>894302131.S</t>
  </si>
  <si>
    <t>Stropy šachiet hrúbky nad 200 mm zo železobetónu obyčajného  C 30/37</t>
  </si>
  <si>
    <t>-1014922802</t>
  </si>
  <si>
    <t>894302130.S</t>
  </si>
  <si>
    <t>Steny šachiet armatúrnych hrúbky nad 200 mm zo železobetónu obyčajného C 30/37</t>
  </si>
  <si>
    <t>776752212</t>
  </si>
  <si>
    <t>894503111.S</t>
  </si>
  <si>
    <t>Debnenie konštrukcií na rúrovom vedení dosk. stropov šachiet armatúrnych akýchkoľvek rozmerov</t>
  </si>
  <si>
    <t>1833908511</t>
  </si>
  <si>
    <t>310238411.S</t>
  </si>
  <si>
    <t>Zamurovanie otvoru s plochou nad 0.25 do 1 m2 v murive nadzákladného tehlami na maltu cementovú</t>
  </si>
  <si>
    <t>-1280578645</t>
  </si>
  <si>
    <t>8943021301.S</t>
  </si>
  <si>
    <t>Obetónovanie OK alebo potrubia z betónu obyčajného C 25/30</t>
  </si>
  <si>
    <t>-357065119</t>
  </si>
  <si>
    <t>894608122.S</t>
  </si>
  <si>
    <t>Výstuž šachiet kanalizačných z betonárskej ocele B500 (10505)</t>
  </si>
  <si>
    <t>-1192752278</t>
  </si>
  <si>
    <t>899102111.S</t>
  </si>
  <si>
    <t>Osadenie poklopu liatinového a oceľového vrátane rámu hmotn. nad 50 do 100 kg</t>
  </si>
  <si>
    <t>-396855798</t>
  </si>
  <si>
    <t>5524180254.S</t>
  </si>
  <si>
    <t>Vodotesný uzamykateľný liatinový poklop s rámom 600x600  mm  B125</t>
  </si>
  <si>
    <t>2053927125</t>
  </si>
  <si>
    <t>5524180256.s</t>
  </si>
  <si>
    <t>Vodotesný uzamykateľný liatinový poklop s rámom 600x600  mm  D400</t>
  </si>
  <si>
    <t>962796800</t>
  </si>
  <si>
    <t>899103111.S</t>
  </si>
  <si>
    <t>Osadenie poklopu liatinového a oceľového vrátane rámu hmotn. nad 100 do 150 kg</t>
  </si>
  <si>
    <t>377420501</t>
  </si>
  <si>
    <t>5524180253.S</t>
  </si>
  <si>
    <t>Vodotesný uzamykateľný liatinový poklop s rámom 900x600  mm  B125</t>
  </si>
  <si>
    <t>-168697619</t>
  </si>
  <si>
    <t>5524180257.S</t>
  </si>
  <si>
    <t>Vodotesný uzamykateľný liatinový poklop s rámom 900x600  mm  D400</t>
  </si>
  <si>
    <t>-51709146</t>
  </si>
  <si>
    <t>5524180255.S</t>
  </si>
  <si>
    <t>Vodotesný uzamykateľný liatinový poklop s rámom 1000x1000  mm  B125</t>
  </si>
  <si>
    <t>584787326</t>
  </si>
  <si>
    <t>5524180254</t>
  </si>
  <si>
    <t>Vodotesný uzamykateľný liatinový poklop s liatinovým rámom 900x900  mmm  B125</t>
  </si>
  <si>
    <t>-1204810061</t>
  </si>
  <si>
    <t>617451501.S</t>
  </si>
  <si>
    <t>Potery dna šachiet hr. 50-80 mm, hladené hladidlom oceľovým</t>
  </si>
  <si>
    <t>-2077998877</t>
  </si>
  <si>
    <t>632452292.S</t>
  </si>
  <si>
    <t>Cementový poter spádový hr. 50-80 mm</t>
  </si>
  <si>
    <t>-34661360</t>
  </si>
  <si>
    <t>349231811.S</t>
  </si>
  <si>
    <t>Primurovka z tehál vo vybúraných otvoroch nad 80 do 150 mm</t>
  </si>
  <si>
    <t>1755411579</t>
  </si>
  <si>
    <t>967041112.S</t>
  </si>
  <si>
    <t>Mechanické odstránenie nesúdržných častí ,  -0,06600t</t>
  </si>
  <si>
    <t>-473110428</t>
  </si>
  <si>
    <t>938902071.S</t>
  </si>
  <si>
    <t>Očistenie povrchu betónových konštrukcií tlakovou vodou</t>
  </si>
  <si>
    <t>1318223914</t>
  </si>
  <si>
    <t>622467707</t>
  </si>
  <si>
    <t>Ochranný antikorózny náter na výstuž</t>
  </si>
  <si>
    <t>958010917</t>
  </si>
  <si>
    <t>899202111.S</t>
  </si>
  <si>
    <t xml:space="preserve">Montáž a dodávka oceľového roštu jímky  </t>
  </si>
  <si>
    <t>783726014</t>
  </si>
  <si>
    <t>Ostatné konštrukcie a práce-búranie</t>
  </si>
  <si>
    <t>914501121.S</t>
  </si>
  <si>
    <t>Montáž stĺpika zvislej dopravnej značky dĺžky do 3,5 m do betónového základu</t>
  </si>
  <si>
    <t>-924276658</t>
  </si>
  <si>
    <t>914501130.S</t>
  </si>
  <si>
    <t>Montáž detskych preliezok</t>
  </si>
  <si>
    <t>-111873014</t>
  </si>
  <si>
    <t>919735111.S</t>
  </si>
  <si>
    <t>Rezanie existujúceho asfaltového krytu alebo podkladu hĺbky do 50 mm</t>
  </si>
  <si>
    <t>2040095457</t>
  </si>
  <si>
    <t>919735112.S</t>
  </si>
  <si>
    <t>Rezanie existujúceho asfaltového krytu alebo podkladu hĺbky nad 50 do 100 mm</t>
  </si>
  <si>
    <t>-714449442</t>
  </si>
  <si>
    <t>919735122.S</t>
  </si>
  <si>
    <t>Rezanie existujúceho betónového krytu alebo podkladu hĺbky nad 50 do 200 mm</t>
  </si>
  <si>
    <t>642829632</t>
  </si>
  <si>
    <t>962031132.S</t>
  </si>
  <si>
    <t>Búranie primurovky z tehál pálených, hr. do 150 mm,  - kanál</t>
  </si>
  <si>
    <t>1955557774</t>
  </si>
  <si>
    <t>9620311321.S</t>
  </si>
  <si>
    <t>Búranie primurovky z tehál pálených, hr. do 150 mm,  - prestupy</t>
  </si>
  <si>
    <t>-292279009</t>
  </si>
  <si>
    <t>9620311322.S</t>
  </si>
  <si>
    <t>Búranie primurovky z tehál pálených, hr. do 150 mm,  - šachty opravované</t>
  </si>
  <si>
    <t>1877969044</t>
  </si>
  <si>
    <t>962041314.S</t>
  </si>
  <si>
    <t>Búranie priečok alebo vybúranie otvorov plochy nad 4 m2 zo železobetónu hr.do 150mm,  -0,3240t - kanál/kolektor</t>
  </si>
  <si>
    <t>209691214</t>
  </si>
  <si>
    <t>962051116.S</t>
  </si>
  <si>
    <t>Búranie priečok alebo vybúranie otvorov plochy nad 4 m2 železobetónových hr. do 250 mm,  -0,5400t</t>
  </si>
  <si>
    <t>1928048853</t>
  </si>
  <si>
    <t>9630125101.S</t>
  </si>
  <si>
    <t>Búranie stropov z dosiek alebo panelov zo železobetónu hr. do 250 mm,  -2,10000t - šachty</t>
  </si>
  <si>
    <t>1032167015</t>
  </si>
  <si>
    <t>963015141.S</t>
  </si>
  <si>
    <t>Demontáž prefabrikovanej krycej dosky kanála, šachty, žumpy do 1,0 t,  -0,34000t</t>
  </si>
  <si>
    <t>-703418612</t>
  </si>
  <si>
    <t>965043431.S</t>
  </si>
  <si>
    <t>Búranie podkladov mazanín,betón s poterom,teracom hr.do 150 mm,  plochy do 4 m2 -2,20000t</t>
  </si>
  <si>
    <t>-1359304350</t>
  </si>
  <si>
    <t>9650434311.S</t>
  </si>
  <si>
    <t>Búranie dna šachty ,betón s poterom, hr.do 150 mm, plochy do 4 m2 -2,20000t</t>
  </si>
  <si>
    <t>1003347435</t>
  </si>
  <si>
    <t>966006132.S</t>
  </si>
  <si>
    <t>Odstránenie značky, pre staničenie a ohraničenie so stĺpikmi s bet. pätkami,  -0,08200t</t>
  </si>
  <si>
    <t>1055103416</t>
  </si>
  <si>
    <t>966006140.S</t>
  </si>
  <si>
    <t>Demontáž detskych preliezok</t>
  </si>
  <si>
    <t>-891409597</t>
  </si>
  <si>
    <t>971033541.S</t>
  </si>
  <si>
    <t>Vybúranie otvorov v murive tehl. plochy do 1 m2 hr. do 500 mm,  -1,87500t - PRESTUPY STENOU</t>
  </si>
  <si>
    <t>-1541684475</t>
  </si>
  <si>
    <t>971036004.S</t>
  </si>
  <si>
    <t>Jadrové vrty diamantovými korunkami do D 50 mm do stien - murivo tehlové -0,00003t</t>
  </si>
  <si>
    <t>cm</t>
  </si>
  <si>
    <t>1006505197</t>
  </si>
  <si>
    <t>976081111.S</t>
  </si>
  <si>
    <t>Vybúranie oceľového rebríka  -0,00300t</t>
  </si>
  <si>
    <t>-1594744102</t>
  </si>
  <si>
    <t>976085311.S</t>
  </si>
  <si>
    <t>Vybúranie rámu liatinového vrátane poklopu alebo mreže,  -0,04400t</t>
  </si>
  <si>
    <t>-910603592</t>
  </si>
  <si>
    <t>979024441.S</t>
  </si>
  <si>
    <t>Očistenie vybúraných obrubníkov, krajníkov, dosiek alebo panelov z akéhokoľvek lôžka</t>
  </si>
  <si>
    <t>-483740763</t>
  </si>
  <si>
    <t>979071121.S</t>
  </si>
  <si>
    <t>Očistenie vybúranej zámkovej dlažby</t>
  </si>
  <si>
    <t>-591975944</t>
  </si>
  <si>
    <t>7123008321.S</t>
  </si>
  <si>
    <t>Odstránenie hydroizolácie dvojvrstvovej,  -0,01000t - prestupy</t>
  </si>
  <si>
    <t>940732607</t>
  </si>
  <si>
    <t>712300832.S</t>
  </si>
  <si>
    <t>Odstránenie hydroizolácie dvojvrstvovej,  -0,01000t - rozvody</t>
  </si>
  <si>
    <t>526708025</t>
  </si>
  <si>
    <t>7123008322.S</t>
  </si>
  <si>
    <t>Odstránenie hydroizolácie dvojvrstvovej,  -0,01000t - šachty opravované</t>
  </si>
  <si>
    <t>1016872534</t>
  </si>
  <si>
    <t>7123008323.S</t>
  </si>
  <si>
    <t>Odstránenie hydroizolácie dvojvrstvovej,  -0,01000t - šachty zasypávané</t>
  </si>
  <si>
    <t>-1969909048</t>
  </si>
  <si>
    <t>998</t>
  </si>
  <si>
    <t>Doprava a odvoz sute</t>
  </si>
  <si>
    <t>979081111.S</t>
  </si>
  <si>
    <t>Odvoz sutiny a vybúraných hmôt na skládku do 1 km</t>
  </si>
  <si>
    <t>-23709335</t>
  </si>
  <si>
    <t>979081121.S</t>
  </si>
  <si>
    <t>Odvoz sutiny a vybúraných hmôt na skládku za každý ďalší 1 km</t>
  </si>
  <si>
    <t>1500372274</t>
  </si>
  <si>
    <t>979082111.S</t>
  </si>
  <si>
    <t>Vnútrostavenisková doprava sutiny a vybúraných hmôt do 10 m</t>
  </si>
  <si>
    <t>-946551361</t>
  </si>
  <si>
    <t>979089012.S</t>
  </si>
  <si>
    <t>Poplatok za skladovanie - betón, tehly, dlaždice (17 01) ostatné</t>
  </si>
  <si>
    <t>-1177704844</t>
  </si>
  <si>
    <t>979089212.S</t>
  </si>
  <si>
    <t>Poplatok za skladovanie - bitúmenové zmesi, uholný decht, dechtové výrobky (17 03 ), ostatné</t>
  </si>
  <si>
    <t>1853252976</t>
  </si>
  <si>
    <t>Presun hmôt HSV</t>
  </si>
  <si>
    <t>998272201.S</t>
  </si>
  <si>
    <t>130095413</t>
  </si>
  <si>
    <t>PSV</t>
  </si>
  <si>
    <t>Práce a dodávky PSV</t>
  </si>
  <si>
    <t>711</t>
  </si>
  <si>
    <t>Izolácie proti vode a vlhkosti</t>
  </si>
  <si>
    <t>711141559.S</t>
  </si>
  <si>
    <t>Zhotovenie  izolácie proti zemnej vlhkosti a tlakovej vode NAIP pritavením</t>
  </si>
  <si>
    <t>1102784160</t>
  </si>
  <si>
    <t>628310001000.1</t>
  </si>
  <si>
    <t>Pás asfaltový modifikovaný</t>
  </si>
  <si>
    <t>-216833534</t>
  </si>
  <si>
    <t>998711101.S</t>
  </si>
  <si>
    <t>Presun hmôt pre izoláciu proti vode v objektoch výšky do 6 m</t>
  </si>
  <si>
    <t>-1910854166</t>
  </si>
  <si>
    <t>767</t>
  </si>
  <si>
    <t>Konštrukcie doplnkové kovové</t>
  </si>
  <si>
    <t>767995105.S</t>
  </si>
  <si>
    <t>Montáž ostatných atypických kovových stavebných doplnkových konštrukcií nad 50 do 100 kg</t>
  </si>
  <si>
    <t>1546290059</t>
  </si>
  <si>
    <t>553438141</t>
  </si>
  <si>
    <t>Oceľová konštrukcia O.K.1</t>
  </si>
  <si>
    <t>-1414152939</t>
  </si>
  <si>
    <t>553438142</t>
  </si>
  <si>
    <t>Oceľová konštrukcia O.K.2</t>
  </si>
  <si>
    <t>906803509</t>
  </si>
  <si>
    <t>553438143</t>
  </si>
  <si>
    <t>Oceľová konštrukcia O.K.3</t>
  </si>
  <si>
    <t>109536018</t>
  </si>
  <si>
    <t>553438144</t>
  </si>
  <si>
    <t>Oceľová konštrukcia O.K.4</t>
  </si>
  <si>
    <t>1963735660</t>
  </si>
  <si>
    <t>553438145</t>
  </si>
  <si>
    <t>Oceľová konštrukcia O.K.5</t>
  </si>
  <si>
    <t>-415366319</t>
  </si>
  <si>
    <t>553438146</t>
  </si>
  <si>
    <t>Oceľová konštrukcia O.K.6</t>
  </si>
  <si>
    <t>26204621</t>
  </si>
  <si>
    <t>553438147</t>
  </si>
  <si>
    <t>Oceľová konštrukcia O.K.7</t>
  </si>
  <si>
    <t>-2121223928</t>
  </si>
  <si>
    <t>553438148</t>
  </si>
  <si>
    <t>Oceľová konštrukcia O.K.15</t>
  </si>
  <si>
    <t>-2128738033</t>
  </si>
  <si>
    <t>553438149</t>
  </si>
  <si>
    <t>Oceľová konštrukcia O.K.19</t>
  </si>
  <si>
    <t>25772533</t>
  </si>
  <si>
    <t>553438150</t>
  </si>
  <si>
    <t>Oceľová konštrukcia O.K.20</t>
  </si>
  <si>
    <t>-432301269</t>
  </si>
  <si>
    <t>553438151</t>
  </si>
  <si>
    <t>Oceľová konštrukcia O.K.21</t>
  </si>
  <si>
    <t>812140121</t>
  </si>
  <si>
    <t>553438152</t>
  </si>
  <si>
    <t>Oceľová konštrukcia O.K.22</t>
  </si>
  <si>
    <t>-1013188002</t>
  </si>
  <si>
    <t>553438153</t>
  </si>
  <si>
    <t>Oceľová konštrukcia O.K.23</t>
  </si>
  <si>
    <t>1512259087</t>
  </si>
  <si>
    <t>553438154</t>
  </si>
  <si>
    <t>Oceľová konštrukcia O.K.25</t>
  </si>
  <si>
    <t>756956195</t>
  </si>
  <si>
    <t>553438155</t>
  </si>
  <si>
    <t>Oceľová konštrukcia O.K.26</t>
  </si>
  <si>
    <t>-747713620</t>
  </si>
  <si>
    <t>76799950201</t>
  </si>
  <si>
    <t xml:space="preserve">Montáž a dodávka oceľového rebríka  </t>
  </si>
  <si>
    <t xml:space="preserve">kg </t>
  </si>
  <si>
    <t>1999431735</t>
  </si>
  <si>
    <t>998767201.S</t>
  </si>
  <si>
    <t>Presun hmôt pre kovové stavebné doplnkové konštrukcie v objektoch výšky do 6 m</t>
  </si>
  <si>
    <t>-409465505</t>
  </si>
  <si>
    <t>625907111.S</t>
  </si>
  <si>
    <t>Očistenie oceľových konštrukcií od usadenín, hrdze a starého náteru</t>
  </si>
  <si>
    <t>398355911</t>
  </si>
  <si>
    <t>783222100.S</t>
  </si>
  <si>
    <t>Nátery kov.stav.doplnk.konštr. syntetické farby šedej na vzduchu schnúce dvojnásobné - 70µm</t>
  </si>
  <si>
    <t>-593566104</t>
  </si>
  <si>
    <t>783226100.S</t>
  </si>
  <si>
    <t>Nátery kov.stav.doplnk.konštr. syntetické na vzduchu schnúce základný - 35µm</t>
  </si>
  <si>
    <t>-2112913782</t>
  </si>
  <si>
    <t xml:space="preserve"> Práce a dodávky M</t>
  </si>
  <si>
    <t xml:space="preserve"> Montáže potrubia</t>
  </si>
  <si>
    <t>2300011</t>
  </si>
  <si>
    <t>M+D HDPE Multirúra DN 50/7x12</t>
  </si>
  <si>
    <t>286326144</t>
  </si>
  <si>
    <t>230002</t>
  </si>
  <si>
    <t>M+D HDPE Multirúra DN 40/4x12</t>
  </si>
  <si>
    <t>740060481</t>
  </si>
  <si>
    <t>46-M</t>
  </si>
  <si>
    <t>Zemné práce pri externých montážnych prácach</t>
  </si>
  <si>
    <t>460490012.S</t>
  </si>
  <si>
    <t>Rozvinutie a uloženie výstražnej fólie z PVC do ryhy, šírka do 33 cm</t>
  </si>
  <si>
    <t>808032604</t>
  </si>
  <si>
    <t>2830002000</t>
  </si>
  <si>
    <t>Fólia výstražná nad HV potrubím</t>
  </si>
  <si>
    <t>-1365287613</t>
  </si>
  <si>
    <t>28300020001</t>
  </si>
  <si>
    <t xml:space="preserve">Fólia značková nad multirúry  </t>
  </si>
  <si>
    <t>1300462515</t>
  </si>
  <si>
    <t xml:space="preserve">     Vedľajšie rozpočtové náklady</t>
  </si>
  <si>
    <t>000600011</t>
  </si>
  <si>
    <t>Zariadenie staveniska - prevádzkové kancelárie,sklady ,komunikácie ,oplotenie,energie,prípojky ZS,stráženie ,dopr.značenie</t>
  </si>
  <si>
    <t>-105229765</t>
  </si>
  <si>
    <t>2 - O1 (O1.2, O1.4, O1.5, O1.6, O1.7, O1.8)</t>
  </si>
  <si>
    <t xml:space="preserve">    21-M - Elektromontáže</t>
  </si>
  <si>
    <t>111201101.S</t>
  </si>
  <si>
    <t>Odstránenie krovín a stromov s koreňom s priemerom kmeňa do 100 mm, do 1000 m2</t>
  </si>
  <si>
    <t>-1992112374</t>
  </si>
  <si>
    <t>103640000200.S</t>
  </si>
  <si>
    <t>Zemina zásypová - nákup</t>
  </si>
  <si>
    <t>-1832762549</t>
  </si>
  <si>
    <t>184102211.S</t>
  </si>
  <si>
    <t>Výsadba kríku bez balu do vopred vyhĺbenej jamky v rovine alebo na svahu do 1:5 výšky do 1 m</t>
  </si>
  <si>
    <t>588902674</t>
  </si>
  <si>
    <t>026530001000</t>
  </si>
  <si>
    <t>Krík</t>
  </si>
  <si>
    <t>1108999629</t>
  </si>
  <si>
    <t>Doska ochranná prefabrikovaná ATYP  1600x1400x150 mm</t>
  </si>
  <si>
    <t>592240006007</t>
  </si>
  <si>
    <t>Doska ochranná prefabrikovaná ATYP  1200x850x150 mm</t>
  </si>
  <si>
    <t>-1726159849</t>
  </si>
  <si>
    <t>914501150.S</t>
  </si>
  <si>
    <t>Montáž pieskoviska</t>
  </si>
  <si>
    <t>1407518165</t>
  </si>
  <si>
    <t>914502221.S</t>
  </si>
  <si>
    <t>Montáž billboardu</t>
  </si>
  <si>
    <t>-100800109</t>
  </si>
  <si>
    <t>96203113221.S</t>
  </si>
  <si>
    <t>Búranie primurovky z tehál pálených, hr. do 150 mm,  - šachty exist.</t>
  </si>
  <si>
    <t>-431894840</t>
  </si>
  <si>
    <t>966006152.S</t>
  </si>
  <si>
    <t>Demontáž pieskoviska</t>
  </si>
  <si>
    <t>-1917546968</t>
  </si>
  <si>
    <t>966008232.S</t>
  </si>
  <si>
    <t>Demontáž billboardu</t>
  </si>
  <si>
    <t>1849358078</t>
  </si>
  <si>
    <t>-1627274962</t>
  </si>
  <si>
    <t>Oceľová konštrukcia O.K.8</t>
  </si>
  <si>
    <t>520420411</t>
  </si>
  <si>
    <t>Oceľová konštrukcia O.K.9</t>
  </si>
  <si>
    <t>1842364982</t>
  </si>
  <si>
    <t>Oceľová konštrukcia O.K.10</t>
  </si>
  <si>
    <t>1610080056</t>
  </si>
  <si>
    <t>Oceľová konštrukcia O.K.11</t>
  </si>
  <si>
    <t>1580112345</t>
  </si>
  <si>
    <t>Oceľová konštrukcia O.K.12</t>
  </si>
  <si>
    <t>1593594835</t>
  </si>
  <si>
    <t>Oceľová konštrukcia O.K.13</t>
  </si>
  <si>
    <t>1573428271</t>
  </si>
  <si>
    <t>Oceľová konštrukcia O.K.18</t>
  </si>
  <si>
    <t>-643019091</t>
  </si>
  <si>
    <t>Oceľová konštrukcia O.K.24</t>
  </si>
  <si>
    <t>-1210492927</t>
  </si>
  <si>
    <t>Oceľová konštrukcia O.K.</t>
  </si>
  <si>
    <t>1579795910</t>
  </si>
  <si>
    <t>Oceľová konštrukcia O.K.'</t>
  </si>
  <si>
    <t>738360470</t>
  </si>
  <si>
    <t>Oceľová konštrukcia O.K.''</t>
  </si>
  <si>
    <t>1939057499</t>
  </si>
  <si>
    <t>21-M</t>
  </si>
  <si>
    <t>Elektromontáže</t>
  </si>
  <si>
    <t>210962069.S</t>
  </si>
  <si>
    <t>Demontáž stožiara osvetľovacieho ostatného oceľového do 10 m</t>
  </si>
  <si>
    <t>-1578584154</t>
  </si>
  <si>
    <t>220010101.S</t>
  </si>
  <si>
    <t>Montáž stožiara osvetľovacieho ostatného oceľového do 10 m</t>
  </si>
  <si>
    <t>-809365054</t>
  </si>
  <si>
    <t>3 - O1.1 (O1.1.1, O1.1.2, O1.1.3)</t>
  </si>
  <si>
    <t>257415806</t>
  </si>
  <si>
    <t>1190615926</t>
  </si>
  <si>
    <t>1288580372</t>
  </si>
  <si>
    <t>94174471</t>
  </si>
  <si>
    <t>186433820</t>
  </si>
  <si>
    <t>592460008500.S</t>
  </si>
  <si>
    <t>Dlažba betónová škárová, rozmer 200x165x80 mm, prírodná</t>
  </si>
  <si>
    <t>Montáž prachára</t>
  </si>
  <si>
    <t>-438243393</t>
  </si>
  <si>
    <t>Demontáž prachára</t>
  </si>
  <si>
    <t>-340946107</t>
  </si>
  <si>
    <t>Oceľová konštrukcia O.K.41</t>
  </si>
  <si>
    <t>968344479</t>
  </si>
  <si>
    <t>1526041158</t>
  </si>
  <si>
    <t>4 - O2 (O2.1)</t>
  </si>
  <si>
    <t>113307143.S</t>
  </si>
  <si>
    <t>Odstránenie podkladu asfaltového  v ploche do 200 m2, hr.nad 100 do 150 mm,  -0,31600t</t>
  </si>
  <si>
    <t>-56825146</t>
  </si>
  <si>
    <t>629823547</t>
  </si>
  <si>
    <t>1829930018</t>
  </si>
  <si>
    <t>565171112.S</t>
  </si>
  <si>
    <t>Podklad z asfaltového betónu AC 16 P s rozprestretím a zhutnením v pruhu š. do 3 m, po zhutnení hr. 110 mm</t>
  </si>
  <si>
    <t>823174243</t>
  </si>
  <si>
    <t>567132115.S</t>
  </si>
  <si>
    <t>Podklad z kameniva stmeleného cementom s rozprestretím a zhutnením, CBGM C 8/10 (C 6/8), po zhutnení hr. 200 mm</t>
  </si>
  <si>
    <t>-851540522</t>
  </si>
  <si>
    <t>-761114986</t>
  </si>
  <si>
    <t>-1126814756</t>
  </si>
  <si>
    <t>-1144792156</t>
  </si>
  <si>
    <t>Oceľová konštrukcia O.K.14</t>
  </si>
  <si>
    <t>5 - O3 (O3.1 O3.1.1, O3.1.2, O3.2, O3.3 O3.3.1 )</t>
  </si>
  <si>
    <t>-1678918138</t>
  </si>
  <si>
    <t>317160132.S</t>
  </si>
  <si>
    <t>Keramický preklad šírky 120 mm, výšky 65 mm, dĺžky 1000 mm</t>
  </si>
  <si>
    <t>966764754</t>
  </si>
  <si>
    <t>-648633534</t>
  </si>
  <si>
    <t>899664169</t>
  </si>
  <si>
    <t>-818863439</t>
  </si>
  <si>
    <t>912610623</t>
  </si>
  <si>
    <t>Oceľová konštrukcia O.K.17</t>
  </si>
  <si>
    <t>Oceľová konštrukcia O.K.27</t>
  </si>
  <si>
    <t>MH Teplárenský holding, a.s.</t>
  </si>
  <si>
    <t>SK2020048580</t>
  </si>
  <si>
    <t>Príloha C - Rozpočet z ponuky          REKAPITULÁCIA STAVBY</t>
  </si>
  <si>
    <t>Meniť je možné iba bunky so žltým podfarbením!
1) na prvom liste Rekapitulácie stavby vyplňte v zostave
    a) Rekapitulácia stavby
       - údaje o Zhotoviteľovi
         (prenesú sa do ostatných zostáv aj v iných listoch)
    b) Rekapitulácia objektov stavby
       - potrebné Ostatné náklady
2) na vybraných listoch vyplňte v zostave
    a) Krycí list
       - údaje o Zhotoviteľovi, pokiaľ sa líšia od údajov o Zhotoviteľovi na Rekapitulácii stavby
         (údaje se prenesú do ostatných zostav v danom liste)
    b) Rekapitulácia rozpočtu
       - potrebné Ostatné náklady
    c) Celkové náklady za stavbu
       - ceny na položkách
       - množstvo, pokiaľ má žlté podfarbenie
       - a v prípade potreby poznámku (tá je v skrytom stĺpci)
Všetky jednotkové ceny v celej Prílohe C- Rozpočet z ponuky  uveďte  zaokrúhlené na najviac dve desatinné miesta.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</si>
</sst>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8"/>
      <color theme="10"/>
      <name val="Wingdings 2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2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0" fontId="29" fillId="0" borderId="0" xfId="1" applyFont="1" applyAlignment="1">
      <alignment horizontal="center"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Alignment="1"/>
    <xf numFmtId="4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horizontal="righ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28"/>
  <sheetViews>
    <sheetView showGridLines="0" tabSelected="1" workbookViewId="0">
      <selection activeCell="BE5" sqref="BE5:BE34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83" t="s">
        <v>5</v>
      </c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6"/>
      <c r="D4" s="17" t="s">
        <v>5453</v>
      </c>
      <c r="AR4" s="16"/>
      <c r="AS4" s="18" t="s">
        <v>8</v>
      </c>
      <c r="BE4" s="19" t="s">
        <v>9</v>
      </c>
      <c r="BS4" s="13" t="s">
        <v>10</v>
      </c>
    </row>
    <row r="5" spans="1:74" ht="12" customHeight="1">
      <c r="B5" s="16"/>
      <c r="D5" s="20" t="s">
        <v>11</v>
      </c>
      <c r="K5" s="191" t="s">
        <v>12</v>
      </c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R5" s="16"/>
      <c r="BE5" s="188" t="s">
        <v>5454</v>
      </c>
      <c r="BS5" s="13" t="s">
        <v>6</v>
      </c>
    </row>
    <row r="6" spans="1:74" ht="36.950000000000003" customHeight="1">
      <c r="B6" s="16"/>
      <c r="D6" s="22" t="s">
        <v>13</v>
      </c>
      <c r="K6" s="192" t="s">
        <v>14</v>
      </c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R6" s="16"/>
      <c r="BE6" s="189"/>
      <c r="BS6" s="13" t="s">
        <v>6</v>
      </c>
    </row>
    <row r="7" spans="1:74" ht="12" customHeight="1">
      <c r="B7" s="16"/>
      <c r="D7" s="23" t="s">
        <v>15</v>
      </c>
      <c r="K7" s="21" t="s">
        <v>1</v>
      </c>
      <c r="AK7" s="23" t="s">
        <v>16</v>
      </c>
      <c r="AN7" s="21" t="s">
        <v>1</v>
      </c>
      <c r="AR7" s="16"/>
      <c r="BE7" s="189"/>
      <c r="BS7" s="13" t="s">
        <v>6</v>
      </c>
    </row>
    <row r="8" spans="1:74" ht="12" customHeight="1">
      <c r="B8" s="16"/>
      <c r="D8" s="23" t="s">
        <v>17</v>
      </c>
      <c r="K8" s="21" t="s">
        <v>18</v>
      </c>
      <c r="AK8" s="23" t="s">
        <v>19</v>
      </c>
      <c r="AN8" s="24" t="s">
        <v>20</v>
      </c>
      <c r="AR8" s="16"/>
      <c r="BE8" s="189"/>
      <c r="BS8" s="13" t="s">
        <v>6</v>
      </c>
    </row>
    <row r="9" spans="1:74" ht="14.45" customHeight="1">
      <c r="B9" s="16"/>
      <c r="AR9" s="16"/>
      <c r="BE9" s="189"/>
      <c r="BS9" s="13" t="s">
        <v>6</v>
      </c>
    </row>
    <row r="10" spans="1:74" ht="12" customHeight="1">
      <c r="B10" s="16"/>
      <c r="D10" s="23" t="s">
        <v>21</v>
      </c>
      <c r="AK10" s="23" t="s">
        <v>22</v>
      </c>
      <c r="AN10" s="172">
        <v>36211541</v>
      </c>
      <c r="AR10" s="16"/>
      <c r="BE10" s="189"/>
      <c r="BS10" s="13" t="s">
        <v>6</v>
      </c>
    </row>
    <row r="11" spans="1:74" ht="18.399999999999999" customHeight="1">
      <c r="B11" s="16"/>
      <c r="E11" s="21" t="s">
        <v>5451</v>
      </c>
      <c r="AK11" s="23" t="s">
        <v>23</v>
      </c>
      <c r="AN11" s="171" t="s">
        <v>5452</v>
      </c>
      <c r="AR11" s="16"/>
      <c r="BE11" s="189"/>
      <c r="BS11" s="13" t="s">
        <v>6</v>
      </c>
    </row>
    <row r="12" spans="1:74" ht="6.95" customHeight="1">
      <c r="B12" s="16"/>
      <c r="AR12" s="16"/>
      <c r="BE12" s="189"/>
      <c r="BS12" s="13" t="s">
        <v>6</v>
      </c>
    </row>
    <row r="13" spans="1:74" ht="12" customHeight="1">
      <c r="B13" s="16"/>
      <c r="D13" s="23" t="s">
        <v>24</v>
      </c>
      <c r="AK13" s="23" t="s">
        <v>22</v>
      </c>
      <c r="AN13" s="25" t="s">
        <v>25</v>
      </c>
      <c r="AR13" s="16"/>
      <c r="BE13" s="189"/>
      <c r="BS13" s="13" t="s">
        <v>6</v>
      </c>
    </row>
    <row r="14" spans="1:74" ht="12.75">
      <c r="B14" s="16"/>
      <c r="E14" s="193" t="s">
        <v>25</v>
      </c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23" t="s">
        <v>23</v>
      </c>
      <c r="AN14" s="25" t="s">
        <v>25</v>
      </c>
      <c r="AR14" s="16"/>
      <c r="BE14" s="189"/>
      <c r="BS14" s="13" t="s">
        <v>6</v>
      </c>
    </row>
    <row r="15" spans="1:74" ht="6.95" customHeight="1">
      <c r="B15" s="16"/>
      <c r="AR15" s="16"/>
      <c r="BE15" s="189"/>
      <c r="BS15" s="13" t="s">
        <v>3</v>
      </c>
    </row>
    <row r="16" spans="1:74" ht="12" customHeight="1">
      <c r="B16" s="16"/>
      <c r="D16" s="23" t="s">
        <v>26</v>
      </c>
      <c r="AK16" s="23" t="s">
        <v>22</v>
      </c>
      <c r="AN16" s="21" t="s">
        <v>1</v>
      </c>
      <c r="AR16" s="16"/>
      <c r="BE16" s="189"/>
      <c r="BS16" s="13" t="s">
        <v>3</v>
      </c>
    </row>
    <row r="17" spans="2:71" ht="18.399999999999999" customHeight="1">
      <c r="B17" s="16"/>
      <c r="E17" s="21" t="s">
        <v>27</v>
      </c>
      <c r="AK17" s="23" t="s">
        <v>23</v>
      </c>
      <c r="AN17" s="21" t="s">
        <v>1</v>
      </c>
      <c r="AR17" s="16"/>
      <c r="BE17" s="189"/>
      <c r="BS17" s="13" t="s">
        <v>28</v>
      </c>
    </row>
    <row r="18" spans="2:71" ht="6.95" customHeight="1">
      <c r="B18" s="16"/>
      <c r="AR18" s="16"/>
      <c r="BE18" s="189"/>
      <c r="BS18" s="13" t="s">
        <v>6</v>
      </c>
    </row>
    <row r="19" spans="2:71" ht="12" customHeight="1">
      <c r="B19" s="16"/>
      <c r="D19" s="23" t="s">
        <v>29</v>
      </c>
      <c r="AK19" s="23" t="s">
        <v>22</v>
      </c>
      <c r="AN19" s="21" t="s">
        <v>1</v>
      </c>
      <c r="AR19" s="16"/>
      <c r="BE19" s="189"/>
      <c r="BS19" s="13" t="s">
        <v>6</v>
      </c>
    </row>
    <row r="20" spans="2:71" ht="18.399999999999999" customHeight="1">
      <c r="B20" s="16"/>
      <c r="E20" s="21" t="s">
        <v>30</v>
      </c>
      <c r="AK20" s="23" t="s">
        <v>23</v>
      </c>
      <c r="AN20" s="21" t="s">
        <v>1</v>
      </c>
      <c r="AR20" s="16"/>
      <c r="BE20" s="189"/>
      <c r="BS20" s="13" t="s">
        <v>28</v>
      </c>
    </row>
    <row r="21" spans="2:71" ht="6.95" customHeight="1">
      <c r="B21" s="16"/>
      <c r="AR21" s="16"/>
      <c r="BE21" s="189"/>
    </row>
    <row r="22" spans="2:71" ht="12" customHeight="1">
      <c r="B22" s="16"/>
      <c r="D22" s="23" t="s">
        <v>31</v>
      </c>
      <c r="AR22" s="16"/>
      <c r="BE22" s="189"/>
    </row>
    <row r="23" spans="2:71" ht="16.5" customHeight="1">
      <c r="B23" s="16"/>
      <c r="E23" s="195" t="s">
        <v>1</v>
      </c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  <c r="AM23" s="195"/>
      <c r="AN23" s="195"/>
      <c r="AR23" s="16"/>
      <c r="BE23" s="189"/>
    </row>
    <row r="24" spans="2:71" ht="6.95" customHeight="1">
      <c r="B24" s="16"/>
      <c r="AR24" s="16"/>
      <c r="BE24" s="189"/>
    </row>
    <row r="25" spans="2:7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89"/>
    </row>
    <row r="26" spans="2:71" s="1" customFormat="1" ht="25.9" customHeight="1">
      <c r="B26" s="28"/>
      <c r="D26" s="29" t="s">
        <v>32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96">
        <f>ROUND(AG94,2)</f>
        <v>0</v>
      </c>
      <c r="AL26" s="197"/>
      <c r="AM26" s="197"/>
      <c r="AN26" s="197"/>
      <c r="AO26" s="197"/>
      <c r="AR26" s="28"/>
      <c r="BE26" s="189"/>
    </row>
    <row r="27" spans="2:71" s="1" customFormat="1" ht="6.95" customHeight="1">
      <c r="B27" s="28"/>
      <c r="AR27" s="28"/>
      <c r="BE27" s="189"/>
    </row>
    <row r="28" spans="2:71" s="1" customFormat="1" ht="12.75">
      <c r="B28" s="28"/>
      <c r="L28" s="198" t="s">
        <v>33</v>
      </c>
      <c r="M28" s="198"/>
      <c r="N28" s="198"/>
      <c r="O28" s="198"/>
      <c r="P28" s="198"/>
      <c r="W28" s="198" t="s">
        <v>34</v>
      </c>
      <c r="X28" s="198"/>
      <c r="Y28" s="198"/>
      <c r="Z28" s="198"/>
      <c r="AA28" s="198"/>
      <c r="AB28" s="198"/>
      <c r="AC28" s="198"/>
      <c r="AD28" s="198"/>
      <c r="AE28" s="198"/>
      <c r="AK28" s="198" t="s">
        <v>35</v>
      </c>
      <c r="AL28" s="198"/>
      <c r="AM28" s="198"/>
      <c r="AN28" s="198"/>
      <c r="AO28" s="198"/>
      <c r="AR28" s="28"/>
      <c r="BE28" s="189"/>
    </row>
    <row r="29" spans="2:71" s="2" customFormat="1" ht="14.45" customHeight="1">
      <c r="B29" s="32"/>
      <c r="D29" s="23" t="s">
        <v>36</v>
      </c>
      <c r="F29" s="33" t="s">
        <v>37</v>
      </c>
      <c r="L29" s="176">
        <v>0.2</v>
      </c>
      <c r="M29" s="177"/>
      <c r="N29" s="177"/>
      <c r="O29" s="177"/>
      <c r="P29" s="177"/>
      <c r="Q29" s="34"/>
      <c r="R29" s="34"/>
      <c r="S29" s="34"/>
      <c r="T29" s="34"/>
      <c r="U29" s="34"/>
      <c r="V29" s="34"/>
      <c r="W29" s="178">
        <f>ROUND(AZ94, 2)</f>
        <v>0</v>
      </c>
      <c r="X29" s="177"/>
      <c r="Y29" s="177"/>
      <c r="Z29" s="177"/>
      <c r="AA29" s="177"/>
      <c r="AB29" s="177"/>
      <c r="AC29" s="177"/>
      <c r="AD29" s="177"/>
      <c r="AE29" s="177"/>
      <c r="AF29" s="34"/>
      <c r="AG29" s="34"/>
      <c r="AH29" s="34"/>
      <c r="AI29" s="34"/>
      <c r="AJ29" s="34"/>
      <c r="AK29" s="178">
        <f>ROUND(AV94, 2)</f>
        <v>0</v>
      </c>
      <c r="AL29" s="177"/>
      <c r="AM29" s="177"/>
      <c r="AN29" s="177"/>
      <c r="AO29" s="177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  <c r="BE29" s="190"/>
    </row>
    <row r="30" spans="2:71" s="2" customFormat="1" ht="14.45" customHeight="1">
      <c r="B30" s="32"/>
      <c r="F30" s="33" t="s">
        <v>38</v>
      </c>
      <c r="L30" s="176">
        <v>0.2</v>
      </c>
      <c r="M30" s="177"/>
      <c r="N30" s="177"/>
      <c r="O30" s="177"/>
      <c r="P30" s="177"/>
      <c r="Q30" s="34"/>
      <c r="R30" s="34"/>
      <c r="S30" s="34"/>
      <c r="T30" s="34"/>
      <c r="U30" s="34"/>
      <c r="V30" s="34"/>
      <c r="W30" s="178">
        <f>ROUND(BA94, 2)</f>
        <v>0</v>
      </c>
      <c r="X30" s="177"/>
      <c r="Y30" s="177"/>
      <c r="Z30" s="177"/>
      <c r="AA30" s="177"/>
      <c r="AB30" s="177"/>
      <c r="AC30" s="177"/>
      <c r="AD30" s="177"/>
      <c r="AE30" s="177"/>
      <c r="AF30" s="34"/>
      <c r="AG30" s="34"/>
      <c r="AH30" s="34"/>
      <c r="AI30" s="34"/>
      <c r="AJ30" s="34"/>
      <c r="AK30" s="178">
        <f>ROUND(AW94, 2)</f>
        <v>0</v>
      </c>
      <c r="AL30" s="177"/>
      <c r="AM30" s="177"/>
      <c r="AN30" s="177"/>
      <c r="AO30" s="177"/>
      <c r="AP30" s="34"/>
      <c r="AQ30" s="34"/>
      <c r="AR30" s="35"/>
      <c r="AS30" s="34"/>
      <c r="AT30" s="34"/>
      <c r="AU30" s="34"/>
      <c r="AV30" s="34"/>
      <c r="AW30" s="34"/>
      <c r="AX30" s="34"/>
      <c r="AY30" s="34"/>
      <c r="AZ30" s="34"/>
      <c r="BE30" s="190"/>
    </row>
    <row r="31" spans="2:71" s="2" customFormat="1" ht="14.45" hidden="1" customHeight="1">
      <c r="B31" s="32"/>
      <c r="F31" s="23" t="s">
        <v>39</v>
      </c>
      <c r="L31" s="175">
        <v>0.2</v>
      </c>
      <c r="M31" s="174"/>
      <c r="N31" s="174"/>
      <c r="O31" s="174"/>
      <c r="P31" s="174"/>
      <c r="W31" s="173">
        <f>ROUND(BB94, 2)</f>
        <v>0</v>
      </c>
      <c r="X31" s="174"/>
      <c r="Y31" s="174"/>
      <c r="Z31" s="174"/>
      <c r="AA31" s="174"/>
      <c r="AB31" s="174"/>
      <c r="AC31" s="174"/>
      <c r="AD31" s="174"/>
      <c r="AE31" s="174"/>
      <c r="AK31" s="173">
        <v>0</v>
      </c>
      <c r="AL31" s="174"/>
      <c r="AM31" s="174"/>
      <c r="AN31" s="174"/>
      <c r="AO31" s="174"/>
      <c r="AR31" s="32"/>
      <c r="BE31" s="190"/>
    </row>
    <row r="32" spans="2:71" s="2" customFormat="1" ht="14.45" hidden="1" customHeight="1">
      <c r="B32" s="32"/>
      <c r="F32" s="23" t="s">
        <v>40</v>
      </c>
      <c r="L32" s="175">
        <v>0.2</v>
      </c>
      <c r="M32" s="174"/>
      <c r="N32" s="174"/>
      <c r="O32" s="174"/>
      <c r="P32" s="174"/>
      <c r="W32" s="173">
        <f>ROUND(BC94, 2)</f>
        <v>0</v>
      </c>
      <c r="X32" s="174"/>
      <c r="Y32" s="174"/>
      <c r="Z32" s="174"/>
      <c r="AA32" s="174"/>
      <c r="AB32" s="174"/>
      <c r="AC32" s="174"/>
      <c r="AD32" s="174"/>
      <c r="AE32" s="174"/>
      <c r="AK32" s="173">
        <v>0</v>
      </c>
      <c r="AL32" s="174"/>
      <c r="AM32" s="174"/>
      <c r="AN32" s="174"/>
      <c r="AO32" s="174"/>
      <c r="AR32" s="32"/>
      <c r="BE32" s="190"/>
    </row>
    <row r="33" spans="2:57" s="2" customFormat="1" ht="14.45" hidden="1" customHeight="1">
      <c r="B33" s="32"/>
      <c r="F33" s="33" t="s">
        <v>41</v>
      </c>
      <c r="L33" s="176">
        <v>0</v>
      </c>
      <c r="M33" s="177"/>
      <c r="N33" s="177"/>
      <c r="O33" s="177"/>
      <c r="P33" s="177"/>
      <c r="Q33" s="34"/>
      <c r="R33" s="34"/>
      <c r="S33" s="34"/>
      <c r="T33" s="34"/>
      <c r="U33" s="34"/>
      <c r="V33" s="34"/>
      <c r="W33" s="178">
        <f>ROUND(BD94, 2)</f>
        <v>0</v>
      </c>
      <c r="X33" s="177"/>
      <c r="Y33" s="177"/>
      <c r="Z33" s="177"/>
      <c r="AA33" s="177"/>
      <c r="AB33" s="177"/>
      <c r="AC33" s="177"/>
      <c r="AD33" s="177"/>
      <c r="AE33" s="177"/>
      <c r="AF33" s="34"/>
      <c r="AG33" s="34"/>
      <c r="AH33" s="34"/>
      <c r="AI33" s="34"/>
      <c r="AJ33" s="34"/>
      <c r="AK33" s="178">
        <v>0</v>
      </c>
      <c r="AL33" s="177"/>
      <c r="AM33" s="177"/>
      <c r="AN33" s="177"/>
      <c r="AO33" s="177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  <c r="BE33" s="190"/>
    </row>
    <row r="34" spans="2:57" s="1" customFormat="1" ht="6.95" customHeight="1">
      <c r="B34" s="28"/>
      <c r="AR34" s="28"/>
      <c r="BE34" s="189"/>
    </row>
    <row r="35" spans="2:57" s="1" customFormat="1" ht="25.9" customHeight="1">
      <c r="B35" s="28"/>
      <c r="C35" s="36"/>
      <c r="D35" s="37" t="s">
        <v>42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43</v>
      </c>
      <c r="U35" s="38"/>
      <c r="V35" s="38"/>
      <c r="W35" s="38"/>
      <c r="X35" s="182" t="s">
        <v>44</v>
      </c>
      <c r="Y35" s="180"/>
      <c r="Z35" s="180"/>
      <c r="AA35" s="180"/>
      <c r="AB35" s="180"/>
      <c r="AC35" s="38"/>
      <c r="AD35" s="38"/>
      <c r="AE35" s="38"/>
      <c r="AF35" s="38"/>
      <c r="AG35" s="38"/>
      <c r="AH35" s="38"/>
      <c r="AI35" s="38"/>
      <c r="AJ35" s="38"/>
      <c r="AK35" s="179">
        <f>SUM(AK26:AK33)</f>
        <v>0</v>
      </c>
      <c r="AL35" s="180"/>
      <c r="AM35" s="180"/>
      <c r="AN35" s="180"/>
      <c r="AO35" s="181"/>
      <c r="AP35" s="36"/>
      <c r="AQ35" s="36"/>
      <c r="AR35" s="28"/>
    </row>
    <row r="36" spans="2:57" s="1" customFormat="1" ht="6.95" customHeight="1">
      <c r="B36" s="28"/>
      <c r="AR36" s="28"/>
    </row>
    <row r="37" spans="2:57" s="1" customFormat="1" ht="14.45" customHeight="1">
      <c r="B37" s="28"/>
      <c r="AR37" s="28"/>
    </row>
    <row r="38" spans="2:57" ht="14.45" customHeight="1">
      <c r="B38" s="16"/>
      <c r="AR38" s="16"/>
    </row>
    <row r="39" spans="2:57" ht="14.45" customHeight="1">
      <c r="B39" s="16"/>
      <c r="AR39" s="16"/>
    </row>
    <row r="40" spans="2:57" ht="14.45" customHeight="1">
      <c r="B40" s="16"/>
      <c r="AR40" s="16"/>
    </row>
    <row r="41" spans="2:57" ht="14.45" customHeight="1">
      <c r="B41" s="16"/>
      <c r="AR41" s="16"/>
    </row>
    <row r="42" spans="2:57" ht="14.45" customHeight="1">
      <c r="B42" s="16"/>
      <c r="AR42" s="16"/>
    </row>
    <row r="43" spans="2:57" ht="14.45" customHeight="1">
      <c r="B43" s="16"/>
      <c r="AR43" s="16"/>
    </row>
    <row r="44" spans="2:57" ht="14.45" customHeight="1">
      <c r="B44" s="16"/>
      <c r="AR44" s="16"/>
    </row>
    <row r="45" spans="2:57" ht="14.45" customHeight="1">
      <c r="B45" s="16"/>
      <c r="AR45" s="16"/>
    </row>
    <row r="46" spans="2:57" ht="14.45" customHeight="1">
      <c r="B46" s="16"/>
      <c r="AR46" s="16"/>
    </row>
    <row r="47" spans="2:57" ht="14.45" customHeight="1">
      <c r="B47" s="16"/>
      <c r="AR47" s="16"/>
    </row>
    <row r="48" spans="2:57" ht="14.45" customHeight="1">
      <c r="B48" s="16"/>
      <c r="AR48" s="16"/>
    </row>
    <row r="49" spans="2:44" s="1" customFormat="1" ht="14.45" customHeight="1">
      <c r="B49" s="28"/>
      <c r="D49" s="40" t="s">
        <v>45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46</v>
      </c>
      <c r="AI49" s="41"/>
      <c r="AJ49" s="41"/>
      <c r="AK49" s="41"/>
      <c r="AL49" s="41"/>
      <c r="AM49" s="41"/>
      <c r="AN49" s="41"/>
      <c r="AO49" s="41"/>
      <c r="AR49" s="28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8"/>
      <c r="D60" s="42" t="s">
        <v>47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48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47</v>
      </c>
      <c r="AI60" s="30"/>
      <c r="AJ60" s="30"/>
      <c r="AK60" s="30"/>
      <c r="AL60" s="30"/>
      <c r="AM60" s="42" t="s">
        <v>48</v>
      </c>
      <c r="AN60" s="30"/>
      <c r="AO60" s="30"/>
      <c r="AR60" s="28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8"/>
      <c r="D64" s="40" t="s">
        <v>49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50</v>
      </c>
      <c r="AI64" s="41"/>
      <c r="AJ64" s="41"/>
      <c r="AK64" s="41"/>
      <c r="AL64" s="41"/>
      <c r="AM64" s="41"/>
      <c r="AN64" s="41"/>
      <c r="AO64" s="41"/>
      <c r="AR64" s="28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8"/>
      <c r="D75" s="42" t="s">
        <v>47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48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47</v>
      </c>
      <c r="AI75" s="30"/>
      <c r="AJ75" s="30"/>
      <c r="AK75" s="30"/>
      <c r="AL75" s="30"/>
      <c r="AM75" s="42" t="s">
        <v>48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2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2:91" s="1" customFormat="1" ht="24.95" customHeight="1">
      <c r="B82" s="28"/>
      <c r="C82" s="17" t="s">
        <v>51</v>
      </c>
      <c r="AR82" s="28"/>
    </row>
    <row r="83" spans="2:91" s="1" customFormat="1" ht="6.95" customHeight="1">
      <c r="B83" s="28"/>
      <c r="AR83" s="28"/>
    </row>
    <row r="84" spans="2:91" s="3" customFormat="1" ht="12" customHeight="1">
      <c r="B84" s="47"/>
      <c r="C84" s="23" t="s">
        <v>11</v>
      </c>
      <c r="L84" s="3" t="str">
        <f>K5</f>
        <v>2205ZA3et</v>
      </c>
      <c r="AR84" s="47"/>
    </row>
    <row r="85" spans="2:91" s="4" customFormat="1" ht="36.950000000000003" customHeight="1">
      <c r="B85" s="48"/>
      <c r="C85" s="49" t="s">
        <v>13</v>
      </c>
      <c r="L85" s="199" t="str">
        <f>K6</f>
        <v>III.etapa – Vetva V2 Mesto – časť od bodu č.17  po AUPARK</v>
      </c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  <c r="AA85" s="200"/>
      <c r="AB85" s="200"/>
      <c r="AC85" s="200"/>
      <c r="AD85" s="200"/>
      <c r="AE85" s="200"/>
      <c r="AF85" s="200"/>
      <c r="AG85" s="200"/>
      <c r="AH85" s="200"/>
      <c r="AI85" s="200"/>
      <c r="AJ85" s="200"/>
      <c r="AK85" s="200"/>
      <c r="AL85" s="200"/>
      <c r="AM85" s="200"/>
      <c r="AN85" s="200"/>
      <c r="AO85" s="200"/>
      <c r="AR85" s="48"/>
    </row>
    <row r="86" spans="2:91" s="1" customFormat="1" ht="6.95" customHeight="1">
      <c r="B86" s="28"/>
      <c r="AR86" s="28"/>
    </row>
    <row r="87" spans="2:91" s="1" customFormat="1" ht="12" customHeight="1">
      <c r="B87" s="28"/>
      <c r="C87" s="23" t="s">
        <v>17</v>
      </c>
      <c r="L87" s="50" t="str">
        <f>IF(K8="","",K8)</f>
        <v>Žilina</v>
      </c>
      <c r="AI87" s="23" t="s">
        <v>19</v>
      </c>
      <c r="AM87" s="206" t="str">
        <f>IF(AN8= "","",AN8)</f>
        <v>13. 5. 2022</v>
      </c>
      <c r="AN87" s="206"/>
      <c r="AR87" s="28"/>
    </row>
    <row r="88" spans="2:91" s="1" customFormat="1" ht="6.95" customHeight="1">
      <c r="B88" s="28"/>
      <c r="AR88" s="28"/>
    </row>
    <row r="89" spans="2:91" s="1" customFormat="1" ht="15.2" customHeight="1">
      <c r="B89" s="28"/>
      <c r="C89" s="23" t="s">
        <v>21</v>
      </c>
      <c r="L89" s="3" t="str">
        <f>IF(E11= "","",E11)</f>
        <v>MH Teplárenský holding, a.s.</v>
      </c>
      <c r="AI89" s="23" t="s">
        <v>26</v>
      </c>
      <c r="AM89" s="207" t="str">
        <f>IF(E17="","",E17)</f>
        <v>ENERGIA, s.r.o.</v>
      </c>
      <c r="AN89" s="208"/>
      <c r="AO89" s="208"/>
      <c r="AP89" s="208"/>
      <c r="AR89" s="28"/>
      <c r="AS89" s="209" t="s">
        <v>52</v>
      </c>
      <c r="AT89" s="210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2:91" s="1" customFormat="1" ht="15.2" customHeight="1">
      <c r="B90" s="28"/>
      <c r="C90" s="23" t="s">
        <v>24</v>
      </c>
      <c r="L90" s="3" t="str">
        <f>IF(E14= "Vyplň údaj","",E14)</f>
        <v/>
      </c>
      <c r="AI90" s="23" t="s">
        <v>29</v>
      </c>
      <c r="AM90" s="207" t="str">
        <f>IF(E20="","",E20)</f>
        <v>Balog</v>
      </c>
      <c r="AN90" s="208"/>
      <c r="AO90" s="208"/>
      <c r="AP90" s="208"/>
      <c r="AR90" s="28"/>
      <c r="AS90" s="211"/>
      <c r="AT90" s="212"/>
      <c r="BD90" s="55"/>
    </row>
    <row r="91" spans="2:91" s="1" customFormat="1" ht="10.9" customHeight="1">
      <c r="B91" s="28"/>
      <c r="AR91" s="28"/>
      <c r="AS91" s="211"/>
      <c r="AT91" s="212"/>
      <c r="BD91" s="55"/>
    </row>
    <row r="92" spans="2:91" s="1" customFormat="1" ht="29.25" customHeight="1">
      <c r="B92" s="28"/>
      <c r="C92" s="201" t="s">
        <v>53</v>
      </c>
      <c r="D92" s="202"/>
      <c r="E92" s="202"/>
      <c r="F92" s="202"/>
      <c r="G92" s="202"/>
      <c r="H92" s="56"/>
      <c r="I92" s="203" t="s">
        <v>54</v>
      </c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13" t="s">
        <v>55</v>
      </c>
      <c r="AH92" s="202"/>
      <c r="AI92" s="202"/>
      <c r="AJ92" s="202"/>
      <c r="AK92" s="202"/>
      <c r="AL92" s="202"/>
      <c r="AM92" s="202"/>
      <c r="AN92" s="203" t="s">
        <v>56</v>
      </c>
      <c r="AO92" s="202"/>
      <c r="AP92" s="214"/>
      <c r="AQ92" s="57" t="s">
        <v>57</v>
      </c>
      <c r="AR92" s="28"/>
      <c r="AS92" s="58" t="s">
        <v>58</v>
      </c>
      <c r="AT92" s="59" t="s">
        <v>59</v>
      </c>
      <c r="AU92" s="59" t="s">
        <v>60</v>
      </c>
      <c r="AV92" s="59" t="s">
        <v>61</v>
      </c>
      <c r="AW92" s="59" t="s">
        <v>62</v>
      </c>
      <c r="AX92" s="59" t="s">
        <v>63</v>
      </c>
      <c r="AY92" s="59" t="s">
        <v>64</v>
      </c>
      <c r="AZ92" s="59" t="s">
        <v>65</v>
      </c>
      <c r="BA92" s="59" t="s">
        <v>66</v>
      </c>
      <c r="BB92" s="59" t="s">
        <v>67</v>
      </c>
      <c r="BC92" s="59" t="s">
        <v>68</v>
      </c>
      <c r="BD92" s="60" t="s">
        <v>69</v>
      </c>
    </row>
    <row r="93" spans="2:91" s="1" customFormat="1" ht="10.9" customHeight="1">
      <c r="B93" s="28"/>
      <c r="AR93" s="28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2:91" s="5" customFormat="1" ht="32.450000000000003" customHeight="1">
      <c r="B94" s="62"/>
      <c r="C94" s="63" t="s">
        <v>70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18">
        <f>ROUND(AG95,2)</f>
        <v>0</v>
      </c>
      <c r="AH94" s="218"/>
      <c r="AI94" s="218"/>
      <c r="AJ94" s="218"/>
      <c r="AK94" s="218"/>
      <c r="AL94" s="218"/>
      <c r="AM94" s="218"/>
      <c r="AN94" s="219">
        <f t="shared" ref="AN94:AN126" si="0">SUM(AG94,AT94)</f>
        <v>0</v>
      </c>
      <c r="AO94" s="219"/>
      <c r="AP94" s="219"/>
      <c r="AQ94" s="66" t="s">
        <v>1</v>
      </c>
      <c r="AR94" s="62"/>
      <c r="AS94" s="67">
        <f>ROUND(AS95,2)</f>
        <v>0</v>
      </c>
      <c r="AT94" s="68">
        <f t="shared" ref="AT94:AT126" si="1">ROUND(SUM(AV94:AW94),2)</f>
        <v>0</v>
      </c>
      <c r="AU94" s="69">
        <f>ROUND(AU95,5)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71</v>
      </c>
      <c r="BT94" s="71" t="s">
        <v>72</v>
      </c>
      <c r="BU94" s="72" t="s">
        <v>73</v>
      </c>
      <c r="BV94" s="71" t="s">
        <v>74</v>
      </c>
      <c r="BW94" s="71" t="s">
        <v>4</v>
      </c>
      <c r="BX94" s="71" t="s">
        <v>75</v>
      </c>
      <c r="CL94" s="71" t="s">
        <v>1</v>
      </c>
    </row>
    <row r="95" spans="2:91" s="6" customFormat="1" ht="24.75" customHeight="1">
      <c r="B95" s="73"/>
      <c r="C95" s="74"/>
      <c r="D95" s="204" t="s">
        <v>76</v>
      </c>
      <c r="E95" s="204"/>
      <c r="F95" s="204"/>
      <c r="G95" s="204"/>
      <c r="H95" s="204"/>
      <c r="I95" s="75"/>
      <c r="J95" s="204" t="s">
        <v>77</v>
      </c>
      <c r="K95" s="204"/>
      <c r="L95" s="204"/>
      <c r="M95" s="204"/>
      <c r="N95" s="204"/>
      <c r="O95" s="204"/>
      <c r="P95" s="204"/>
      <c r="Q95" s="204"/>
      <c r="R95" s="204"/>
      <c r="S95" s="204"/>
      <c r="T95" s="204"/>
      <c r="U95" s="204"/>
      <c r="V95" s="204"/>
      <c r="W95" s="204"/>
      <c r="X95" s="204"/>
      <c r="Y95" s="204"/>
      <c r="Z95" s="204"/>
      <c r="AA95" s="204"/>
      <c r="AB95" s="204"/>
      <c r="AC95" s="204"/>
      <c r="AD95" s="204"/>
      <c r="AE95" s="204"/>
      <c r="AF95" s="204"/>
      <c r="AG95" s="215">
        <f>ROUND(AG96+AG121,2)</f>
        <v>0</v>
      </c>
      <c r="AH95" s="216"/>
      <c r="AI95" s="216"/>
      <c r="AJ95" s="216"/>
      <c r="AK95" s="216"/>
      <c r="AL95" s="216"/>
      <c r="AM95" s="216"/>
      <c r="AN95" s="217">
        <f t="shared" si="0"/>
        <v>0</v>
      </c>
      <c r="AO95" s="216"/>
      <c r="AP95" s="216"/>
      <c r="AQ95" s="76" t="s">
        <v>78</v>
      </c>
      <c r="AR95" s="73"/>
      <c r="AS95" s="77">
        <f>ROUND(AS96+AS121,2)</f>
        <v>0</v>
      </c>
      <c r="AT95" s="78">
        <f t="shared" si="1"/>
        <v>0</v>
      </c>
      <c r="AU95" s="79">
        <f>ROUND(AU96+AU121,5)</f>
        <v>0</v>
      </c>
      <c r="AV95" s="78">
        <f>ROUND(AZ95*L29,2)</f>
        <v>0</v>
      </c>
      <c r="AW95" s="78">
        <f>ROUND(BA95*L30,2)</f>
        <v>0</v>
      </c>
      <c r="AX95" s="78">
        <f>ROUND(BB95*L29,2)</f>
        <v>0</v>
      </c>
      <c r="AY95" s="78">
        <f>ROUND(BC95*L30,2)</f>
        <v>0</v>
      </c>
      <c r="AZ95" s="78">
        <f>ROUND(AZ96+AZ121,2)</f>
        <v>0</v>
      </c>
      <c r="BA95" s="78">
        <f>ROUND(BA96+BA121,2)</f>
        <v>0</v>
      </c>
      <c r="BB95" s="78">
        <f>ROUND(BB96+BB121,2)</f>
        <v>0</v>
      </c>
      <c r="BC95" s="78">
        <f>ROUND(BC96+BC121,2)</f>
        <v>0</v>
      </c>
      <c r="BD95" s="80">
        <f>ROUND(BD96+BD121,2)</f>
        <v>0</v>
      </c>
      <c r="BS95" s="81" t="s">
        <v>71</v>
      </c>
      <c r="BT95" s="81" t="s">
        <v>79</v>
      </c>
      <c r="BU95" s="81" t="s">
        <v>73</v>
      </c>
      <c r="BV95" s="81" t="s">
        <v>74</v>
      </c>
      <c r="BW95" s="81" t="s">
        <v>80</v>
      </c>
      <c r="BX95" s="81" t="s">
        <v>4</v>
      </c>
      <c r="CL95" s="81" t="s">
        <v>1</v>
      </c>
      <c r="CM95" s="81" t="s">
        <v>72</v>
      </c>
    </row>
    <row r="96" spans="2:91" s="3" customFormat="1" ht="23.25" customHeight="1">
      <c r="B96" s="47"/>
      <c r="C96" s="9"/>
      <c r="D96" s="9"/>
      <c r="E96" s="205" t="s">
        <v>81</v>
      </c>
      <c r="F96" s="205"/>
      <c r="G96" s="205"/>
      <c r="H96" s="205"/>
      <c r="I96" s="205"/>
      <c r="J96" s="9"/>
      <c r="K96" s="205" t="s">
        <v>82</v>
      </c>
      <c r="L96" s="205"/>
      <c r="M96" s="205"/>
      <c r="N96" s="205"/>
      <c r="O96" s="205"/>
      <c r="P96" s="205"/>
      <c r="Q96" s="205"/>
      <c r="R96" s="205"/>
      <c r="S96" s="205"/>
      <c r="T96" s="205"/>
      <c r="U96" s="205"/>
      <c r="V96" s="205"/>
      <c r="W96" s="205"/>
      <c r="X96" s="205"/>
      <c r="Y96" s="205"/>
      <c r="Z96" s="205"/>
      <c r="AA96" s="205"/>
      <c r="AB96" s="205"/>
      <c r="AC96" s="205"/>
      <c r="AD96" s="205"/>
      <c r="AE96" s="205"/>
      <c r="AF96" s="205"/>
      <c r="AG96" s="185">
        <f>ROUND(AG97+AG101+AG107+AG112+AG114+AG119+AG120,2)</f>
        <v>0</v>
      </c>
      <c r="AH96" s="186"/>
      <c r="AI96" s="186"/>
      <c r="AJ96" s="186"/>
      <c r="AK96" s="186"/>
      <c r="AL96" s="186"/>
      <c r="AM96" s="186"/>
      <c r="AN96" s="187">
        <f t="shared" si="0"/>
        <v>0</v>
      </c>
      <c r="AO96" s="186"/>
      <c r="AP96" s="186"/>
      <c r="AQ96" s="82" t="s">
        <v>83</v>
      </c>
      <c r="AR96" s="47"/>
      <c r="AS96" s="83">
        <f>ROUND(AS97+AS101+AS107+AS112+AS114+AS119+AS120,2)</f>
        <v>0</v>
      </c>
      <c r="AT96" s="84">
        <f t="shared" si="1"/>
        <v>0</v>
      </c>
      <c r="AU96" s="85">
        <f>ROUND(AU97+AU101+AU107+AU112+AU114+AU119+AU120,5)</f>
        <v>0</v>
      </c>
      <c r="AV96" s="84">
        <f>ROUND(AZ96*L29,2)</f>
        <v>0</v>
      </c>
      <c r="AW96" s="84">
        <f>ROUND(BA96*L30,2)</f>
        <v>0</v>
      </c>
      <c r="AX96" s="84">
        <f>ROUND(BB96*L29,2)</f>
        <v>0</v>
      </c>
      <c r="AY96" s="84">
        <f>ROUND(BC96*L30,2)</f>
        <v>0</v>
      </c>
      <c r="AZ96" s="84">
        <f>ROUND(AZ97+AZ101+AZ107+AZ112+AZ114+AZ119+AZ120,2)</f>
        <v>0</v>
      </c>
      <c r="BA96" s="84">
        <f>ROUND(BA97+BA101+BA107+BA112+BA114+BA119+BA120,2)</f>
        <v>0</v>
      </c>
      <c r="BB96" s="84">
        <f>ROUND(BB97+BB101+BB107+BB112+BB114+BB119+BB120,2)</f>
        <v>0</v>
      </c>
      <c r="BC96" s="84">
        <f>ROUND(BC97+BC101+BC107+BC112+BC114+BC119+BC120,2)</f>
        <v>0</v>
      </c>
      <c r="BD96" s="86">
        <f>ROUND(BD97+BD101+BD107+BD112+BD114+BD119+BD120,2)</f>
        <v>0</v>
      </c>
      <c r="BS96" s="21" t="s">
        <v>71</v>
      </c>
      <c r="BT96" s="21" t="s">
        <v>84</v>
      </c>
      <c r="BU96" s="21" t="s">
        <v>73</v>
      </c>
      <c r="BV96" s="21" t="s">
        <v>74</v>
      </c>
      <c r="BW96" s="21" t="s">
        <v>85</v>
      </c>
      <c r="BX96" s="21" t="s">
        <v>80</v>
      </c>
      <c r="CL96" s="21" t="s">
        <v>1</v>
      </c>
    </row>
    <row r="97" spans="1:90" s="3" customFormat="1" ht="23.25" customHeight="1">
      <c r="B97" s="47"/>
      <c r="C97" s="9"/>
      <c r="D97" s="9"/>
      <c r="E97" s="9"/>
      <c r="F97" s="205" t="s">
        <v>86</v>
      </c>
      <c r="G97" s="205"/>
      <c r="H97" s="205"/>
      <c r="I97" s="205"/>
      <c r="J97" s="205"/>
      <c r="K97" s="9"/>
      <c r="L97" s="205" t="s">
        <v>87</v>
      </c>
      <c r="M97" s="205"/>
      <c r="N97" s="205"/>
      <c r="O97" s="205"/>
      <c r="P97" s="205"/>
      <c r="Q97" s="205"/>
      <c r="R97" s="205"/>
      <c r="S97" s="205"/>
      <c r="T97" s="205"/>
      <c r="U97" s="205"/>
      <c r="V97" s="205"/>
      <c r="W97" s="205"/>
      <c r="X97" s="205"/>
      <c r="Y97" s="205"/>
      <c r="Z97" s="205"/>
      <c r="AA97" s="205"/>
      <c r="AB97" s="205"/>
      <c r="AC97" s="205"/>
      <c r="AD97" s="205"/>
      <c r="AE97" s="205"/>
      <c r="AF97" s="205"/>
      <c r="AG97" s="185">
        <f>ROUND(SUM(AG98:AG100),2)</f>
        <v>0</v>
      </c>
      <c r="AH97" s="186"/>
      <c r="AI97" s="186"/>
      <c r="AJ97" s="186"/>
      <c r="AK97" s="186"/>
      <c r="AL97" s="186"/>
      <c r="AM97" s="186"/>
      <c r="AN97" s="187">
        <f t="shared" si="0"/>
        <v>0</v>
      </c>
      <c r="AO97" s="186"/>
      <c r="AP97" s="186"/>
      <c r="AQ97" s="82" t="s">
        <v>83</v>
      </c>
      <c r="AR97" s="47"/>
      <c r="AS97" s="83">
        <f>ROUND(SUM(AS98:AS100),2)</f>
        <v>0</v>
      </c>
      <c r="AT97" s="84">
        <f t="shared" si="1"/>
        <v>0</v>
      </c>
      <c r="AU97" s="85">
        <f>ROUND(SUM(AU98:AU100),5)</f>
        <v>0</v>
      </c>
      <c r="AV97" s="84">
        <f>ROUND(AZ97*L29,2)</f>
        <v>0</v>
      </c>
      <c r="AW97" s="84">
        <f>ROUND(BA97*L30,2)</f>
        <v>0</v>
      </c>
      <c r="AX97" s="84">
        <f>ROUND(BB97*L29,2)</f>
        <v>0</v>
      </c>
      <c r="AY97" s="84">
        <f>ROUND(BC97*L30,2)</f>
        <v>0</v>
      </c>
      <c r="AZ97" s="84">
        <f>ROUND(SUM(AZ98:AZ100),2)</f>
        <v>0</v>
      </c>
      <c r="BA97" s="84">
        <f>ROUND(SUM(BA98:BA100),2)</f>
        <v>0</v>
      </c>
      <c r="BB97" s="84">
        <f>ROUND(SUM(BB98:BB100),2)</f>
        <v>0</v>
      </c>
      <c r="BC97" s="84">
        <f>ROUND(SUM(BC98:BC100),2)</f>
        <v>0</v>
      </c>
      <c r="BD97" s="86">
        <f>ROUND(SUM(BD98:BD100),2)</f>
        <v>0</v>
      </c>
      <c r="BS97" s="21" t="s">
        <v>71</v>
      </c>
      <c r="BT97" s="21" t="s">
        <v>88</v>
      </c>
      <c r="BU97" s="21" t="s">
        <v>73</v>
      </c>
      <c r="BV97" s="21" t="s">
        <v>74</v>
      </c>
      <c r="BW97" s="21" t="s">
        <v>89</v>
      </c>
      <c r="BX97" s="21" t="s">
        <v>85</v>
      </c>
      <c r="CL97" s="21" t="s">
        <v>1</v>
      </c>
    </row>
    <row r="98" spans="1:90" s="3" customFormat="1" ht="23.25" customHeight="1">
      <c r="A98" s="87" t="s">
        <v>90</v>
      </c>
      <c r="B98" s="47"/>
      <c r="C98" s="9"/>
      <c r="D98" s="9"/>
      <c r="E98" s="9"/>
      <c r="F98" s="9"/>
      <c r="G98" s="205" t="s">
        <v>91</v>
      </c>
      <c r="H98" s="205"/>
      <c r="I98" s="205"/>
      <c r="J98" s="205"/>
      <c r="K98" s="205"/>
      <c r="L98" s="9"/>
      <c r="M98" s="205" t="s">
        <v>92</v>
      </c>
      <c r="N98" s="205"/>
      <c r="O98" s="205"/>
      <c r="P98" s="205"/>
      <c r="Q98" s="205"/>
      <c r="R98" s="205"/>
      <c r="S98" s="205"/>
      <c r="T98" s="205"/>
      <c r="U98" s="205"/>
      <c r="V98" s="205"/>
      <c r="W98" s="205"/>
      <c r="X98" s="205"/>
      <c r="Y98" s="205"/>
      <c r="Z98" s="205"/>
      <c r="AA98" s="205"/>
      <c r="AB98" s="205"/>
      <c r="AC98" s="205"/>
      <c r="AD98" s="205"/>
      <c r="AE98" s="205"/>
      <c r="AF98" s="205"/>
      <c r="AG98" s="187">
        <f>'a1 - SO 02.100.1  Potrubn...'!J34</f>
        <v>0</v>
      </c>
      <c r="AH98" s="186"/>
      <c r="AI98" s="186"/>
      <c r="AJ98" s="186"/>
      <c r="AK98" s="186"/>
      <c r="AL98" s="186"/>
      <c r="AM98" s="186"/>
      <c r="AN98" s="187">
        <f t="shared" si="0"/>
        <v>0</v>
      </c>
      <c r="AO98" s="186"/>
      <c r="AP98" s="186"/>
      <c r="AQ98" s="82" t="s">
        <v>83</v>
      </c>
      <c r="AR98" s="47"/>
      <c r="AS98" s="83">
        <v>0</v>
      </c>
      <c r="AT98" s="84">
        <f t="shared" si="1"/>
        <v>0</v>
      </c>
      <c r="AU98" s="85">
        <f>'a1 - SO 02.100.1  Potrubn...'!P135</f>
        <v>0</v>
      </c>
      <c r="AV98" s="84">
        <f>'a1 - SO 02.100.1  Potrubn...'!J37</f>
        <v>0</v>
      </c>
      <c r="AW98" s="84">
        <f>'a1 - SO 02.100.1  Potrubn...'!J38</f>
        <v>0</v>
      </c>
      <c r="AX98" s="84">
        <f>'a1 - SO 02.100.1  Potrubn...'!J39</f>
        <v>0</v>
      </c>
      <c r="AY98" s="84">
        <f>'a1 - SO 02.100.1  Potrubn...'!J40</f>
        <v>0</v>
      </c>
      <c r="AZ98" s="84">
        <f>'a1 - SO 02.100.1  Potrubn...'!F37</f>
        <v>0</v>
      </c>
      <c r="BA98" s="84">
        <f>'a1 - SO 02.100.1  Potrubn...'!F38</f>
        <v>0</v>
      </c>
      <c r="BB98" s="84">
        <f>'a1 - SO 02.100.1  Potrubn...'!F39</f>
        <v>0</v>
      </c>
      <c r="BC98" s="84">
        <f>'a1 - SO 02.100.1  Potrubn...'!F40</f>
        <v>0</v>
      </c>
      <c r="BD98" s="86">
        <f>'a1 - SO 02.100.1  Potrubn...'!F41</f>
        <v>0</v>
      </c>
      <c r="BT98" s="21" t="s">
        <v>93</v>
      </c>
      <c r="BV98" s="21" t="s">
        <v>74</v>
      </c>
      <c r="BW98" s="21" t="s">
        <v>94</v>
      </c>
      <c r="BX98" s="21" t="s">
        <v>89</v>
      </c>
      <c r="CL98" s="21" t="s">
        <v>1</v>
      </c>
    </row>
    <row r="99" spans="1:90" s="3" customFormat="1" ht="23.25" customHeight="1">
      <c r="A99" s="87" t="s">
        <v>90</v>
      </c>
      <c r="B99" s="47"/>
      <c r="C99" s="9"/>
      <c r="D99" s="9"/>
      <c r="E99" s="9"/>
      <c r="F99" s="9"/>
      <c r="G99" s="205" t="s">
        <v>95</v>
      </c>
      <c r="H99" s="205"/>
      <c r="I99" s="205"/>
      <c r="J99" s="205"/>
      <c r="K99" s="205"/>
      <c r="L99" s="9"/>
      <c r="M99" s="205" t="s">
        <v>96</v>
      </c>
      <c r="N99" s="205"/>
      <c r="O99" s="205"/>
      <c r="P99" s="205"/>
      <c r="Q99" s="205"/>
      <c r="R99" s="205"/>
      <c r="S99" s="205"/>
      <c r="T99" s="205"/>
      <c r="U99" s="205"/>
      <c r="V99" s="205"/>
      <c r="W99" s="205"/>
      <c r="X99" s="205"/>
      <c r="Y99" s="205"/>
      <c r="Z99" s="205"/>
      <c r="AA99" s="205"/>
      <c r="AB99" s="205"/>
      <c r="AC99" s="205"/>
      <c r="AD99" s="205"/>
      <c r="AE99" s="205"/>
      <c r="AF99" s="205"/>
      <c r="AG99" s="187">
        <f>'a4 - SO 02.100.1 Potrubná...'!J34</f>
        <v>0</v>
      </c>
      <c r="AH99" s="186"/>
      <c r="AI99" s="186"/>
      <c r="AJ99" s="186"/>
      <c r="AK99" s="186"/>
      <c r="AL99" s="186"/>
      <c r="AM99" s="186"/>
      <c r="AN99" s="187">
        <f t="shared" si="0"/>
        <v>0</v>
      </c>
      <c r="AO99" s="186"/>
      <c r="AP99" s="186"/>
      <c r="AQ99" s="82" t="s">
        <v>83</v>
      </c>
      <c r="AR99" s="47"/>
      <c r="AS99" s="83">
        <v>0</v>
      </c>
      <c r="AT99" s="84">
        <f t="shared" si="1"/>
        <v>0</v>
      </c>
      <c r="AU99" s="85">
        <f>'a4 - SO 02.100.1 Potrubná...'!P132</f>
        <v>0</v>
      </c>
      <c r="AV99" s="84">
        <f>'a4 - SO 02.100.1 Potrubná...'!J37</f>
        <v>0</v>
      </c>
      <c r="AW99" s="84">
        <f>'a4 - SO 02.100.1 Potrubná...'!J38</f>
        <v>0</v>
      </c>
      <c r="AX99" s="84">
        <f>'a4 - SO 02.100.1 Potrubná...'!J39</f>
        <v>0</v>
      </c>
      <c r="AY99" s="84">
        <f>'a4 - SO 02.100.1 Potrubná...'!J40</f>
        <v>0</v>
      </c>
      <c r="AZ99" s="84">
        <f>'a4 - SO 02.100.1 Potrubná...'!F37</f>
        <v>0</v>
      </c>
      <c r="BA99" s="84">
        <f>'a4 - SO 02.100.1 Potrubná...'!F38</f>
        <v>0</v>
      </c>
      <c r="BB99" s="84">
        <f>'a4 - SO 02.100.1 Potrubná...'!F39</f>
        <v>0</v>
      </c>
      <c r="BC99" s="84">
        <f>'a4 - SO 02.100.1 Potrubná...'!F40</f>
        <v>0</v>
      </c>
      <c r="BD99" s="86">
        <f>'a4 - SO 02.100.1 Potrubná...'!F41</f>
        <v>0</v>
      </c>
      <c r="BT99" s="21" t="s">
        <v>93</v>
      </c>
      <c r="BV99" s="21" t="s">
        <v>74</v>
      </c>
      <c r="BW99" s="21" t="s">
        <v>97</v>
      </c>
      <c r="BX99" s="21" t="s">
        <v>89</v>
      </c>
      <c r="CL99" s="21" t="s">
        <v>1</v>
      </c>
    </row>
    <row r="100" spans="1:90" s="3" customFormat="1" ht="23.25" customHeight="1">
      <c r="A100" s="87" t="s">
        <v>90</v>
      </c>
      <c r="B100" s="47"/>
      <c r="C100" s="9"/>
      <c r="D100" s="9"/>
      <c r="E100" s="9"/>
      <c r="F100" s="9"/>
      <c r="G100" s="205" t="s">
        <v>98</v>
      </c>
      <c r="H100" s="205"/>
      <c r="I100" s="205"/>
      <c r="J100" s="205"/>
      <c r="K100" s="205"/>
      <c r="L100" s="9"/>
      <c r="M100" s="205" t="s">
        <v>99</v>
      </c>
      <c r="N100" s="205"/>
      <c r="O100" s="205"/>
      <c r="P100" s="205"/>
      <c r="Q100" s="205"/>
      <c r="R100" s="205"/>
      <c r="S100" s="205"/>
      <c r="T100" s="205"/>
      <c r="U100" s="205"/>
      <c r="V100" s="205"/>
      <c r="W100" s="205"/>
      <c r="X100" s="205"/>
      <c r="Y100" s="205"/>
      <c r="Z100" s="205"/>
      <c r="AA100" s="205"/>
      <c r="AB100" s="205"/>
      <c r="AC100" s="205"/>
      <c r="AD100" s="205"/>
      <c r="AE100" s="205"/>
      <c r="AF100" s="205"/>
      <c r="AG100" s="187">
        <f>'a7 - SO 02.100.1 Potrubná...'!J34</f>
        <v>0</v>
      </c>
      <c r="AH100" s="186"/>
      <c r="AI100" s="186"/>
      <c r="AJ100" s="186"/>
      <c r="AK100" s="186"/>
      <c r="AL100" s="186"/>
      <c r="AM100" s="186"/>
      <c r="AN100" s="187">
        <f t="shared" si="0"/>
        <v>0</v>
      </c>
      <c r="AO100" s="186"/>
      <c r="AP100" s="186"/>
      <c r="AQ100" s="82" t="s">
        <v>83</v>
      </c>
      <c r="AR100" s="47"/>
      <c r="AS100" s="83">
        <v>0</v>
      </c>
      <c r="AT100" s="84">
        <f t="shared" si="1"/>
        <v>0</v>
      </c>
      <c r="AU100" s="85">
        <f>'a7 - SO 02.100.1 Potrubná...'!P134</f>
        <v>0</v>
      </c>
      <c r="AV100" s="84">
        <f>'a7 - SO 02.100.1 Potrubná...'!J37</f>
        <v>0</v>
      </c>
      <c r="AW100" s="84">
        <f>'a7 - SO 02.100.1 Potrubná...'!J38</f>
        <v>0</v>
      </c>
      <c r="AX100" s="84">
        <f>'a7 - SO 02.100.1 Potrubná...'!J39</f>
        <v>0</v>
      </c>
      <c r="AY100" s="84">
        <f>'a7 - SO 02.100.1 Potrubná...'!J40</f>
        <v>0</v>
      </c>
      <c r="AZ100" s="84">
        <f>'a7 - SO 02.100.1 Potrubná...'!F37</f>
        <v>0</v>
      </c>
      <c r="BA100" s="84">
        <f>'a7 - SO 02.100.1 Potrubná...'!F38</f>
        <v>0</v>
      </c>
      <c r="BB100" s="84">
        <f>'a7 - SO 02.100.1 Potrubná...'!F39</f>
        <v>0</v>
      </c>
      <c r="BC100" s="84">
        <f>'a7 - SO 02.100.1 Potrubná...'!F40</f>
        <v>0</v>
      </c>
      <c r="BD100" s="86">
        <f>'a7 - SO 02.100.1 Potrubná...'!F41</f>
        <v>0</v>
      </c>
      <c r="BT100" s="21" t="s">
        <v>93</v>
      </c>
      <c r="BV100" s="21" t="s">
        <v>74</v>
      </c>
      <c r="BW100" s="21" t="s">
        <v>100</v>
      </c>
      <c r="BX100" s="21" t="s">
        <v>89</v>
      </c>
      <c r="CL100" s="21" t="s">
        <v>1</v>
      </c>
    </row>
    <row r="101" spans="1:90" s="3" customFormat="1" ht="23.25" customHeight="1">
      <c r="B101" s="47"/>
      <c r="C101" s="9"/>
      <c r="D101" s="9"/>
      <c r="E101" s="9"/>
      <c r="F101" s="205" t="s">
        <v>101</v>
      </c>
      <c r="G101" s="205"/>
      <c r="H101" s="205"/>
      <c r="I101" s="205"/>
      <c r="J101" s="205"/>
      <c r="K101" s="9"/>
      <c r="L101" s="205" t="s">
        <v>102</v>
      </c>
      <c r="M101" s="205"/>
      <c r="N101" s="205"/>
      <c r="O101" s="205"/>
      <c r="P101" s="205"/>
      <c r="Q101" s="205"/>
      <c r="R101" s="205"/>
      <c r="S101" s="205"/>
      <c r="T101" s="205"/>
      <c r="U101" s="205"/>
      <c r="V101" s="205"/>
      <c r="W101" s="205"/>
      <c r="X101" s="205"/>
      <c r="Y101" s="205"/>
      <c r="Z101" s="205"/>
      <c r="AA101" s="205"/>
      <c r="AB101" s="205"/>
      <c r="AC101" s="205"/>
      <c r="AD101" s="205"/>
      <c r="AE101" s="205"/>
      <c r="AF101" s="205"/>
      <c r="AG101" s="185">
        <f>ROUND(SUM(AG102:AG106),2)</f>
        <v>0</v>
      </c>
      <c r="AH101" s="186"/>
      <c r="AI101" s="186"/>
      <c r="AJ101" s="186"/>
      <c r="AK101" s="186"/>
      <c r="AL101" s="186"/>
      <c r="AM101" s="186"/>
      <c r="AN101" s="187">
        <f t="shared" si="0"/>
        <v>0</v>
      </c>
      <c r="AO101" s="186"/>
      <c r="AP101" s="186"/>
      <c r="AQ101" s="82" t="s">
        <v>83</v>
      </c>
      <c r="AR101" s="47"/>
      <c r="AS101" s="83">
        <f>ROUND(SUM(AS102:AS106),2)</f>
        <v>0</v>
      </c>
      <c r="AT101" s="84">
        <f t="shared" si="1"/>
        <v>0</v>
      </c>
      <c r="AU101" s="85">
        <f>ROUND(SUM(AU102:AU106),5)</f>
        <v>0</v>
      </c>
      <c r="AV101" s="84">
        <f>ROUND(AZ101*L29,2)</f>
        <v>0</v>
      </c>
      <c r="AW101" s="84">
        <f>ROUND(BA101*L30,2)</f>
        <v>0</v>
      </c>
      <c r="AX101" s="84">
        <f>ROUND(BB101*L29,2)</f>
        <v>0</v>
      </c>
      <c r="AY101" s="84">
        <f>ROUND(BC101*L30,2)</f>
        <v>0</v>
      </c>
      <c r="AZ101" s="84">
        <f>ROUND(SUM(AZ102:AZ106),2)</f>
        <v>0</v>
      </c>
      <c r="BA101" s="84">
        <f>ROUND(SUM(BA102:BA106),2)</f>
        <v>0</v>
      </c>
      <c r="BB101" s="84">
        <f>ROUND(SUM(BB102:BB106),2)</f>
        <v>0</v>
      </c>
      <c r="BC101" s="84">
        <f>ROUND(SUM(BC102:BC106),2)</f>
        <v>0</v>
      </c>
      <c r="BD101" s="86">
        <f>ROUND(SUM(BD102:BD106),2)</f>
        <v>0</v>
      </c>
      <c r="BS101" s="21" t="s">
        <v>71</v>
      </c>
      <c r="BT101" s="21" t="s">
        <v>88</v>
      </c>
      <c r="BU101" s="21" t="s">
        <v>73</v>
      </c>
      <c r="BV101" s="21" t="s">
        <v>74</v>
      </c>
      <c r="BW101" s="21" t="s">
        <v>103</v>
      </c>
      <c r="BX101" s="21" t="s">
        <v>85</v>
      </c>
      <c r="CL101" s="21" t="s">
        <v>1</v>
      </c>
    </row>
    <row r="102" spans="1:90" s="3" customFormat="1" ht="23.25" customHeight="1">
      <c r="A102" s="87" t="s">
        <v>90</v>
      </c>
      <c r="B102" s="47"/>
      <c r="C102" s="9"/>
      <c r="D102" s="9"/>
      <c r="E102" s="9"/>
      <c r="F102" s="9"/>
      <c r="G102" s="205" t="s">
        <v>104</v>
      </c>
      <c r="H102" s="205"/>
      <c r="I102" s="205"/>
      <c r="J102" s="205"/>
      <c r="K102" s="205"/>
      <c r="L102" s="9"/>
      <c r="M102" s="205" t="s">
        <v>105</v>
      </c>
      <c r="N102" s="205"/>
      <c r="O102" s="205"/>
      <c r="P102" s="205"/>
      <c r="Q102" s="205"/>
      <c r="R102" s="205"/>
      <c r="S102" s="205"/>
      <c r="T102" s="205"/>
      <c r="U102" s="205"/>
      <c r="V102" s="205"/>
      <c r="W102" s="205"/>
      <c r="X102" s="205"/>
      <c r="Y102" s="205"/>
      <c r="Z102" s="205"/>
      <c r="AA102" s="205"/>
      <c r="AB102" s="205"/>
      <c r="AC102" s="205"/>
      <c r="AD102" s="205"/>
      <c r="AE102" s="205"/>
      <c r="AF102" s="205"/>
      <c r="AG102" s="187">
        <f>'O1 - SO 02.100.1 Potrubná...'!J34</f>
        <v>0</v>
      </c>
      <c r="AH102" s="186"/>
      <c r="AI102" s="186"/>
      <c r="AJ102" s="186"/>
      <c r="AK102" s="186"/>
      <c r="AL102" s="186"/>
      <c r="AM102" s="186"/>
      <c r="AN102" s="187">
        <f t="shared" si="0"/>
        <v>0</v>
      </c>
      <c r="AO102" s="186"/>
      <c r="AP102" s="186"/>
      <c r="AQ102" s="82" t="s">
        <v>83</v>
      </c>
      <c r="AR102" s="47"/>
      <c r="AS102" s="83">
        <v>0</v>
      </c>
      <c r="AT102" s="84">
        <f t="shared" si="1"/>
        <v>0</v>
      </c>
      <c r="AU102" s="85">
        <f>'O1 - SO 02.100.1 Potrubná...'!P135</f>
        <v>0</v>
      </c>
      <c r="AV102" s="84">
        <f>'O1 - SO 02.100.1 Potrubná...'!J37</f>
        <v>0</v>
      </c>
      <c r="AW102" s="84">
        <f>'O1 - SO 02.100.1 Potrubná...'!J38</f>
        <v>0</v>
      </c>
      <c r="AX102" s="84">
        <f>'O1 - SO 02.100.1 Potrubná...'!J39</f>
        <v>0</v>
      </c>
      <c r="AY102" s="84">
        <f>'O1 - SO 02.100.1 Potrubná...'!J40</f>
        <v>0</v>
      </c>
      <c r="AZ102" s="84">
        <f>'O1 - SO 02.100.1 Potrubná...'!F37</f>
        <v>0</v>
      </c>
      <c r="BA102" s="84">
        <f>'O1 - SO 02.100.1 Potrubná...'!F38</f>
        <v>0</v>
      </c>
      <c r="BB102" s="84">
        <f>'O1 - SO 02.100.1 Potrubná...'!F39</f>
        <v>0</v>
      </c>
      <c r="BC102" s="84">
        <f>'O1 - SO 02.100.1 Potrubná...'!F40</f>
        <v>0</v>
      </c>
      <c r="BD102" s="86">
        <f>'O1 - SO 02.100.1 Potrubná...'!F41</f>
        <v>0</v>
      </c>
      <c r="BT102" s="21" t="s">
        <v>93</v>
      </c>
      <c r="BV102" s="21" t="s">
        <v>74</v>
      </c>
      <c r="BW102" s="21" t="s">
        <v>106</v>
      </c>
      <c r="BX102" s="21" t="s">
        <v>103</v>
      </c>
      <c r="CL102" s="21" t="s">
        <v>1</v>
      </c>
    </row>
    <row r="103" spans="1:90" s="3" customFormat="1" ht="23.25" customHeight="1">
      <c r="A103" s="87" t="s">
        <v>90</v>
      </c>
      <c r="B103" s="47"/>
      <c r="C103" s="9"/>
      <c r="D103" s="9"/>
      <c r="E103" s="9"/>
      <c r="F103" s="9"/>
      <c r="G103" s="205" t="s">
        <v>107</v>
      </c>
      <c r="H103" s="205"/>
      <c r="I103" s="205"/>
      <c r="J103" s="205"/>
      <c r="K103" s="205"/>
      <c r="L103" s="9"/>
      <c r="M103" s="205" t="s">
        <v>108</v>
      </c>
      <c r="N103" s="205"/>
      <c r="O103" s="205"/>
      <c r="P103" s="205"/>
      <c r="Q103" s="205"/>
      <c r="R103" s="205"/>
      <c r="S103" s="205"/>
      <c r="T103" s="205"/>
      <c r="U103" s="205"/>
      <c r="V103" s="205"/>
      <c r="W103" s="205"/>
      <c r="X103" s="205"/>
      <c r="Y103" s="205"/>
      <c r="Z103" s="205"/>
      <c r="AA103" s="205"/>
      <c r="AB103" s="205"/>
      <c r="AC103" s="205"/>
      <c r="AD103" s="205"/>
      <c r="AE103" s="205"/>
      <c r="AF103" s="205"/>
      <c r="AG103" s="187">
        <f>'O1.2 - SO 02.100.1 Potrub...'!J34</f>
        <v>0</v>
      </c>
      <c r="AH103" s="186"/>
      <c r="AI103" s="186"/>
      <c r="AJ103" s="186"/>
      <c r="AK103" s="186"/>
      <c r="AL103" s="186"/>
      <c r="AM103" s="186"/>
      <c r="AN103" s="187">
        <f t="shared" si="0"/>
        <v>0</v>
      </c>
      <c r="AO103" s="186"/>
      <c r="AP103" s="186"/>
      <c r="AQ103" s="82" t="s">
        <v>83</v>
      </c>
      <c r="AR103" s="47"/>
      <c r="AS103" s="83">
        <v>0</v>
      </c>
      <c r="AT103" s="84">
        <f t="shared" si="1"/>
        <v>0</v>
      </c>
      <c r="AU103" s="85">
        <f>'O1.2 - SO 02.100.1 Potrub...'!P135</f>
        <v>0</v>
      </c>
      <c r="AV103" s="84">
        <f>'O1.2 - SO 02.100.1 Potrub...'!J37</f>
        <v>0</v>
      </c>
      <c r="AW103" s="84">
        <f>'O1.2 - SO 02.100.1 Potrub...'!J38</f>
        <v>0</v>
      </c>
      <c r="AX103" s="84">
        <f>'O1.2 - SO 02.100.1 Potrub...'!J39</f>
        <v>0</v>
      </c>
      <c r="AY103" s="84">
        <f>'O1.2 - SO 02.100.1 Potrub...'!J40</f>
        <v>0</v>
      </c>
      <c r="AZ103" s="84">
        <f>'O1.2 - SO 02.100.1 Potrub...'!F37</f>
        <v>0</v>
      </c>
      <c r="BA103" s="84">
        <f>'O1.2 - SO 02.100.1 Potrub...'!F38</f>
        <v>0</v>
      </c>
      <c r="BB103" s="84">
        <f>'O1.2 - SO 02.100.1 Potrub...'!F39</f>
        <v>0</v>
      </c>
      <c r="BC103" s="84">
        <f>'O1.2 - SO 02.100.1 Potrub...'!F40</f>
        <v>0</v>
      </c>
      <c r="BD103" s="86">
        <f>'O1.2 - SO 02.100.1 Potrub...'!F41</f>
        <v>0</v>
      </c>
      <c r="BT103" s="21" t="s">
        <v>93</v>
      </c>
      <c r="BV103" s="21" t="s">
        <v>74</v>
      </c>
      <c r="BW103" s="21" t="s">
        <v>109</v>
      </c>
      <c r="BX103" s="21" t="s">
        <v>103</v>
      </c>
      <c r="CL103" s="21" t="s">
        <v>1</v>
      </c>
    </row>
    <row r="104" spans="1:90" s="3" customFormat="1" ht="23.25" customHeight="1">
      <c r="A104" s="87" t="s">
        <v>90</v>
      </c>
      <c r="B104" s="47"/>
      <c r="C104" s="9"/>
      <c r="D104" s="9"/>
      <c r="E104" s="9"/>
      <c r="F104" s="9"/>
      <c r="G104" s="205" t="s">
        <v>110</v>
      </c>
      <c r="H104" s="205"/>
      <c r="I104" s="205"/>
      <c r="J104" s="205"/>
      <c r="K104" s="205"/>
      <c r="L104" s="9"/>
      <c r="M104" s="205" t="s">
        <v>111</v>
      </c>
      <c r="N104" s="205"/>
      <c r="O104" s="205"/>
      <c r="P104" s="205"/>
      <c r="Q104" s="205"/>
      <c r="R104" s="205"/>
      <c r="S104" s="205"/>
      <c r="T104" s="205"/>
      <c r="U104" s="205"/>
      <c r="V104" s="205"/>
      <c r="W104" s="205"/>
      <c r="X104" s="205"/>
      <c r="Y104" s="205"/>
      <c r="Z104" s="205"/>
      <c r="AA104" s="205"/>
      <c r="AB104" s="205"/>
      <c r="AC104" s="205"/>
      <c r="AD104" s="205"/>
      <c r="AE104" s="205"/>
      <c r="AF104" s="205"/>
      <c r="AG104" s="187">
        <f>'O1.4 - SO 02.100.1 Potrub...'!J34</f>
        <v>0</v>
      </c>
      <c r="AH104" s="186"/>
      <c r="AI104" s="186"/>
      <c r="AJ104" s="186"/>
      <c r="AK104" s="186"/>
      <c r="AL104" s="186"/>
      <c r="AM104" s="186"/>
      <c r="AN104" s="187">
        <f t="shared" si="0"/>
        <v>0</v>
      </c>
      <c r="AO104" s="186"/>
      <c r="AP104" s="186"/>
      <c r="AQ104" s="82" t="s">
        <v>83</v>
      </c>
      <c r="AR104" s="47"/>
      <c r="AS104" s="83">
        <v>0</v>
      </c>
      <c r="AT104" s="84">
        <f t="shared" si="1"/>
        <v>0</v>
      </c>
      <c r="AU104" s="85">
        <f>'O1.4 - SO 02.100.1 Potrub...'!P134</f>
        <v>0</v>
      </c>
      <c r="AV104" s="84">
        <f>'O1.4 - SO 02.100.1 Potrub...'!J37</f>
        <v>0</v>
      </c>
      <c r="AW104" s="84">
        <f>'O1.4 - SO 02.100.1 Potrub...'!J38</f>
        <v>0</v>
      </c>
      <c r="AX104" s="84">
        <f>'O1.4 - SO 02.100.1 Potrub...'!J39</f>
        <v>0</v>
      </c>
      <c r="AY104" s="84">
        <f>'O1.4 - SO 02.100.1 Potrub...'!J40</f>
        <v>0</v>
      </c>
      <c r="AZ104" s="84">
        <f>'O1.4 - SO 02.100.1 Potrub...'!F37</f>
        <v>0</v>
      </c>
      <c r="BA104" s="84">
        <f>'O1.4 - SO 02.100.1 Potrub...'!F38</f>
        <v>0</v>
      </c>
      <c r="BB104" s="84">
        <f>'O1.4 - SO 02.100.1 Potrub...'!F39</f>
        <v>0</v>
      </c>
      <c r="BC104" s="84">
        <f>'O1.4 - SO 02.100.1 Potrub...'!F40</f>
        <v>0</v>
      </c>
      <c r="BD104" s="86">
        <f>'O1.4 - SO 02.100.1 Potrub...'!F41</f>
        <v>0</v>
      </c>
      <c r="BT104" s="21" t="s">
        <v>93</v>
      </c>
      <c r="BV104" s="21" t="s">
        <v>74</v>
      </c>
      <c r="BW104" s="21" t="s">
        <v>112</v>
      </c>
      <c r="BX104" s="21" t="s">
        <v>103</v>
      </c>
      <c r="CL104" s="21" t="s">
        <v>1</v>
      </c>
    </row>
    <row r="105" spans="1:90" s="3" customFormat="1" ht="23.25" customHeight="1">
      <c r="A105" s="87" t="s">
        <v>90</v>
      </c>
      <c r="B105" s="47"/>
      <c r="C105" s="9"/>
      <c r="D105" s="9"/>
      <c r="E105" s="9"/>
      <c r="F105" s="9"/>
      <c r="G105" s="205" t="s">
        <v>113</v>
      </c>
      <c r="H105" s="205"/>
      <c r="I105" s="205"/>
      <c r="J105" s="205"/>
      <c r="K105" s="205"/>
      <c r="L105" s="9"/>
      <c r="M105" s="205" t="s">
        <v>114</v>
      </c>
      <c r="N105" s="205"/>
      <c r="O105" s="205"/>
      <c r="P105" s="205"/>
      <c r="Q105" s="205"/>
      <c r="R105" s="205"/>
      <c r="S105" s="205"/>
      <c r="T105" s="205"/>
      <c r="U105" s="205"/>
      <c r="V105" s="205"/>
      <c r="W105" s="205"/>
      <c r="X105" s="205"/>
      <c r="Y105" s="205"/>
      <c r="Z105" s="205"/>
      <c r="AA105" s="205"/>
      <c r="AB105" s="205"/>
      <c r="AC105" s="205"/>
      <c r="AD105" s="205"/>
      <c r="AE105" s="205"/>
      <c r="AF105" s="205"/>
      <c r="AG105" s="187">
        <f>'O1.7 - SO 02.100.1 Potrub...'!J34</f>
        <v>0</v>
      </c>
      <c r="AH105" s="186"/>
      <c r="AI105" s="186"/>
      <c r="AJ105" s="186"/>
      <c r="AK105" s="186"/>
      <c r="AL105" s="186"/>
      <c r="AM105" s="186"/>
      <c r="AN105" s="187">
        <f t="shared" si="0"/>
        <v>0</v>
      </c>
      <c r="AO105" s="186"/>
      <c r="AP105" s="186"/>
      <c r="AQ105" s="82" t="s">
        <v>83</v>
      </c>
      <c r="AR105" s="47"/>
      <c r="AS105" s="83">
        <v>0</v>
      </c>
      <c r="AT105" s="84">
        <f t="shared" si="1"/>
        <v>0</v>
      </c>
      <c r="AU105" s="85">
        <f>'O1.7 - SO 02.100.1 Potrub...'!P134</f>
        <v>0</v>
      </c>
      <c r="AV105" s="84">
        <f>'O1.7 - SO 02.100.1 Potrub...'!J37</f>
        <v>0</v>
      </c>
      <c r="AW105" s="84">
        <f>'O1.7 - SO 02.100.1 Potrub...'!J38</f>
        <v>0</v>
      </c>
      <c r="AX105" s="84">
        <f>'O1.7 - SO 02.100.1 Potrub...'!J39</f>
        <v>0</v>
      </c>
      <c r="AY105" s="84">
        <f>'O1.7 - SO 02.100.1 Potrub...'!J40</f>
        <v>0</v>
      </c>
      <c r="AZ105" s="84">
        <f>'O1.7 - SO 02.100.1 Potrub...'!F37</f>
        <v>0</v>
      </c>
      <c r="BA105" s="84">
        <f>'O1.7 - SO 02.100.1 Potrub...'!F38</f>
        <v>0</v>
      </c>
      <c r="BB105" s="84">
        <f>'O1.7 - SO 02.100.1 Potrub...'!F39</f>
        <v>0</v>
      </c>
      <c r="BC105" s="84">
        <f>'O1.7 - SO 02.100.1 Potrub...'!F40</f>
        <v>0</v>
      </c>
      <c r="BD105" s="86">
        <f>'O1.7 - SO 02.100.1 Potrub...'!F41</f>
        <v>0</v>
      </c>
      <c r="BT105" s="21" t="s">
        <v>93</v>
      </c>
      <c r="BV105" s="21" t="s">
        <v>74</v>
      </c>
      <c r="BW105" s="21" t="s">
        <v>115</v>
      </c>
      <c r="BX105" s="21" t="s">
        <v>103</v>
      </c>
      <c r="CL105" s="21" t="s">
        <v>1</v>
      </c>
    </row>
    <row r="106" spans="1:90" s="3" customFormat="1" ht="23.25" customHeight="1">
      <c r="A106" s="87" t="s">
        <v>90</v>
      </c>
      <c r="B106" s="47"/>
      <c r="C106" s="9"/>
      <c r="D106" s="9"/>
      <c r="E106" s="9"/>
      <c r="F106" s="9"/>
      <c r="G106" s="205" t="s">
        <v>116</v>
      </c>
      <c r="H106" s="205"/>
      <c r="I106" s="205"/>
      <c r="J106" s="205"/>
      <c r="K106" s="205"/>
      <c r="L106" s="9"/>
      <c r="M106" s="205" t="s">
        <v>117</v>
      </c>
      <c r="N106" s="205"/>
      <c r="O106" s="205"/>
      <c r="P106" s="205"/>
      <c r="Q106" s="205"/>
      <c r="R106" s="205"/>
      <c r="S106" s="205"/>
      <c r="T106" s="205"/>
      <c r="U106" s="205"/>
      <c r="V106" s="205"/>
      <c r="W106" s="205"/>
      <c r="X106" s="205"/>
      <c r="Y106" s="205"/>
      <c r="Z106" s="205"/>
      <c r="AA106" s="205"/>
      <c r="AB106" s="205"/>
      <c r="AC106" s="205"/>
      <c r="AD106" s="205"/>
      <c r="AE106" s="205"/>
      <c r="AF106" s="205"/>
      <c r="AG106" s="187">
        <f>'O1.8 - SO 02.100.1 Potrub...'!J34</f>
        <v>0</v>
      </c>
      <c r="AH106" s="186"/>
      <c r="AI106" s="186"/>
      <c r="AJ106" s="186"/>
      <c r="AK106" s="186"/>
      <c r="AL106" s="186"/>
      <c r="AM106" s="186"/>
      <c r="AN106" s="187">
        <f t="shared" si="0"/>
        <v>0</v>
      </c>
      <c r="AO106" s="186"/>
      <c r="AP106" s="186"/>
      <c r="AQ106" s="82" t="s">
        <v>83</v>
      </c>
      <c r="AR106" s="47"/>
      <c r="AS106" s="83">
        <v>0</v>
      </c>
      <c r="AT106" s="84">
        <f t="shared" si="1"/>
        <v>0</v>
      </c>
      <c r="AU106" s="85">
        <f>'O1.8 - SO 02.100.1 Potrub...'!P134</f>
        <v>0</v>
      </c>
      <c r="AV106" s="84">
        <f>'O1.8 - SO 02.100.1 Potrub...'!J37</f>
        <v>0</v>
      </c>
      <c r="AW106" s="84">
        <f>'O1.8 - SO 02.100.1 Potrub...'!J38</f>
        <v>0</v>
      </c>
      <c r="AX106" s="84">
        <f>'O1.8 - SO 02.100.1 Potrub...'!J39</f>
        <v>0</v>
      </c>
      <c r="AY106" s="84">
        <f>'O1.8 - SO 02.100.1 Potrub...'!J40</f>
        <v>0</v>
      </c>
      <c r="AZ106" s="84">
        <f>'O1.8 - SO 02.100.1 Potrub...'!F37</f>
        <v>0</v>
      </c>
      <c r="BA106" s="84">
        <f>'O1.8 - SO 02.100.1 Potrub...'!F38</f>
        <v>0</v>
      </c>
      <c r="BB106" s="84">
        <f>'O1.8 - SO 02.100.1 Potrub...'!F39</f>
        <v>0</v>
      </c>
      <c r="BC106" s="84">
        <f>'O1.8 - SO 02.100.1 Potrub...'!F40</f>
        <v>0</v>
      </c>
      <c r="BD106" s="86">
        <f>'O1.8 - SO 02.100.1 Potrub...'!F41</f>
        <v>0</v>
      </c>
      <c r="BT106" s="21" t="s">
        <v>93</v>
      </c>
      <c r="BV106" s="21" t="s">
        <v>74</v>
      </c>
      <c r="BW106" s="21" t="s">
        <v>118</v>
      </c>
      <c r="BX106" s="21" t="s">
        <v>103</v>
      </c>
      <c r="CL106" s="21" t="s">
        <v>1</v>
      </c>
    </row>
    <row r="107" spans="1:90" s="3" customFormat="1" ht="16.5" customHeight="1">
      <c r="B107" s="47"/>
      <c r="C107" s="9"/>
      <c r="D107" s="9"/>
      <c r="E107" s="9"/>
      <c r="F107" s="205" t="s">
        <v>119</v>
      </c>
      <c r="G107" s="205"/>
      <c r="H107" s="205"/>
      <c r="I107" s="205"/>
      <c r="J107" s="205"/>
      <c r="K107" s="9"/>
      <c r="L107" s="205" t="s">
        <v>120</v>
      </c>
      <c r="M107" s="205"/>
      <c r="N107" s="205"/>
      <c r="O107" s="205"/>
      <c r="P107" s="205"/>
      <c r="Q107" s="205"/>
      <c r="R107" s="205"/>
      <c r="S107" s="205"/>
      <c r="T107" s="205"/>
      <c r="U107" s="205"/>
      <c r="V107" s="205"/>
      <c r="W107" s="205"/>
      <c r="X107" s="205"/>
      <c r="Y107" s="205"/>
      <c r="Z107" s="205"/>
      <c r="AA107" s="205"/>
      <c r="AB107" s="205"/>
      <c r="AC107" s="205"/>
      <c r="AD107" s="205"/>
      <c r="AE107" s="205"/>
      <c r="AF107" s="205"/>
      <c r="AG107" s="185">
        <f>ROUND(SUM(AG108:AG111),2)</f>
        <v>0</v>
      </c>
      <c r="AH107" s="186"/>
      <c r="AI107" s="186"/>
      <c r="AJ107" s="186"/>
      <c r="AK107" s="186"/>
      <c r="AL107" s="186"/>
      <c r="AM107" s="186"/>
      <c r="AN107" s="187">
        <f t="shared" si="0"/>
        <v>0</v>
      </c>
      <c r="AO107" s="186"/>
      <c r="AP107" s="186"/>
      <c r="AQ107" s="82" t="s">
        <v>83</v>
      </c>
      <c r="AR107" s="47"/>
      <c r="AS107" s="83">
        <f>ROUND(SUM(AS108:AS111),2)</f>
        <v>0</v>
      </c>
      <c r="AT107" s="84">
        <f t="shared" si="1"/>
        <v>0</v>
      </c>
      <c r="AU107" s="85">
        <f>ROUND(SUM(AU108:AU111),5)</f>
        <v>0</v>
      </c>
      <c r="AV107" s="84">
        <f>ROUND(AZ107*L29,2)</f>
        <v>0</v>
      </c>
      <c r="AW107" s="84">
        <f>ROUND(BA107*L30,2)</f>
        <v>0</v>
      </c>
      <c r="AX107" s="84">
        <f>ROUND(BB107*L29,2)</f>
        <v>0</v>
      </c>
      <c r="AY107" s="84">
        <f>ROUND(BC107*L30,2)</f>
        <v>0</v>
      </c>
      <c r="AZ107" s="84">
        <f>ROUND(SUM(AZ108:AZ111),2)</f>
        <v>0</v>
      </c>
      <c r="BA107" s="84">
        <f>ROUND(SUM(BA108:BA111),2)</f>
        <v>0</v>
      </c>
      <c r="BB107" s="84">
        <f>ROUND(SUM(BB108:BB111),2)</f>
        <v>0</v>
      </c>
      <c r="BC107" s="84">
        <f>ROUND(SUM(BC108:BC111),2)</f>
        <v>0</v>
      </c>
      <c r="BD107" s="86">
        <f>ROUND(SUM(BD108:BD111),2)</f>
        <v>0</v>
      </c>
      <c r="BS107" s="21" t="s">
        <v>71</v>
      </c>
      <c r="BT107" s="21" t="s">
        <v>88</v>
      </c>
      <c r="BU107" s="21" t="s">
        <v>73</v>
      </c>
      <c r="BV107" s="21" t="s">
        <v>74</v>
      </c>
      <c r="BW107" s="21" t="s">
        <v>121</v>
      </c>
      <c r="BX107" s="21" t="s">
        <v>85</v>
      </c>
      <c r="CL107" s="21" t="s">
        <v>1</v>
      </c>
    </row>
    <row r="108" spans="1:90" s="3" customFormat="1" ht="23.25" customHeight="1">
      <c r="A108" s="87" t="s">
        <v>90</v>
      </c>
      <c r="B108" s="47"/>
      <c r="C108" s="9"/>
      <c r="D108" s="9"/>
      <c r="E108" s="9"/>
      <c r="F108" s="9"/>
      <c r="G108" s="205" t="s">
        <v>122</v>
      </c>
      <c r="H108" s="205"/>
      <c r="I108" s="205"/>
      <c r="J108" s="205"/>
      <c r="K108" s="205"/>
      <c r="L108" s="9"/>
      <c r="M108" s="205" t="s">
        <v>123</v>
      </c>
      <c r="N108" s="205"/>
      <c r="O108" s="205"/>
      <c r="P108" s="205"/>
      <c r="Q108" s="205"/>
      <c r="R108" s="205"/>
      <c r="S108" s="205"/>
      <c r="T108" s="205"/>
      <c r="U108" s="205"/>
      <c r="V108" s="205"/>
      <c r="W108" s="205"/>
      <c r="X108" s="205"/>
      <c r="Y108" s="205"/>
      <c r="Z108" s="205"/>
      <c r="AA108" s="205"/>
      <c r="AB108" s="205"/>
      <c r="AC108" s="205"/>
      <c r="AD108" s="205"/>
      <c r="AE108" s="205"/>
      <c r="AF108" s="205"/>
      <c r="AG108" s="187">
        <f>'O1.1 - SO 02.100.1 Potrub...'!J34</f>
        <v>0</v>
      </c>
      <c r="AH108" s="186"/>
      <c r="AI108" s="186"/>
      <c r="AJ108" s="186"/>
      <c r="AK108" s="186"/>
      <c r="AL108" s="186"/>
      <c r="AM108" s="186"/>
      <c r="AN108" s="187">
        <f t="shared" si="0"/>
        <v>0</v>
      </c>
      <c r="AO108" s="186"/>
      <c r="AP108" s="186"/>
      <c r="AQ108" s="82" t="s">
        <v>83</v>
      </c>
      <c r="AR108" s="47"/>
      <c r="AS108" s="83">
        <v>0</v>
      </c>
      <c r="AT108" s="84">
        <f t="shared" si="1"/>
        <v>0</v>
      </c>
      <c r="AU108" s="85">
        <f>'O1.1 - SO 02.100.1 Potrub...'!P135</f>
        <v>0</v>
      </c>
      <c r="AV108" s="84">
        <f>'O1.1 - SO 02.100.1 Potrub...'!J37</f>
        <v>0</v>
      </c>
      <c r="AW108" s="84">
        <f>'O1.1 - SO 02.100.1 Potrub...'!J38</f>
        <v>0</v>
      </c>
      <c r="AX108" s="84">
        <f>'O1.1 - SO 02.100.1 Potrub...'!J39</f>
        <v>0</v>
      </c>
      <c r="AY108" s="84">
        <f>'O1.1 - SO 02.100.1 Potrub...'!J40</f>
        <v>0</v>
      </c>
      <c r="AZ108" s="84">
        <f>'O1.1 - SO 02.100.1 Potrub...'!F37</f>
        <v>0</v>
      </c>
      <c r="BA108" s="84">
        <f>'O1.1 - SO 02.100.1 Potrub...'!F38</f>
        <v>0</v>
      </c>
      <c r="BB108" s="84">
        <f>'O1.1 - SO 02.100.1 Potrub...'!F39</f>
        <v>0</v>
      </c>
      <c r="BC108" s="84">
        <f>'O1.1 - SO 02.100.1 Potrub...'!F40</f>
        <v>0</v>
      </c>
      <c r="BD108" s="86">
        <f>'O1.1 - SO 02.100.1 Potrub...'!F41</f>
        <v>0</v>
      </c>
      <c r="BT108" s="21" t="s">
        <v>93</v>
      </c>
      <c r="BV108" s="21" t="s">
        <v>74</v>
      </c>
      <c r="BW108" s="21" t="s">
        <v>124</v>
      </c>
      <c r="BX108" s="21" t="s">
        <v>121</v>
      </c>
      <c r="CL108" s="21" t="s">
        <v>1</v>
      </c>
    </row>
    <row r="109" spans="1:90" s="3" customFormat="1" ht="23.25" customHeight="1">
      <c r="A109" s="87" t="s">
        <v>90</v>
      </c>
      <c r="B109" s="47"/>
      <c r="C109" s="9"/>
      <c r="D109" s="9"/>
      <c r="E109" s="9"/>
      <c r="F109" s="9"/>
      <c r="G109" s="205" t="s">
        <v>125</v>
      </c>
      <c r="H109" s="205"/>
      <c r="I109" s="205"/>
      <c r="J109" s="205"/>
      <c r="K109" s="205"/>
      <c r="L109" s="9"/>
      <c r="M109" s="205" t="s">
        <v>126</v>
      </c>
      <c r="N109" s="205"/>
      <c r="O109" s="205"/>
      <c r="P109" s="205"/>
      <c r="Q109" s="205"/>
      <c r="R109" s="205"/>
      <c r="S109" s="205"/>
      <c r="T109" s="205"/>
      <c r="U109" s="205"/>
      <c r="V109" s="205"/>
      <c r="W109" s="205"/>
      <c r="X109" s="205"/>
      <c r="Y109" s="205"/>
      <c r="Z109" s="205"/>
      <c r="AA109" s="205"/>
      <c r="AB109" s="205"/>
      <c r="AC109" s="205"/>
      <c r="AD109" s="205"/>
      <c r="AE109" s="205"/>
      <c r="AF109" s="205"/>
      <c r="AG109" s="187">
        <f>'O1.1.1 - SO 02.100.1 Potr...'!J34</f>
        <v>0</v>
      </c>
      <c r="AH109" s="186"/>
      <c r="AI109" s="186"/>
      <c r="AJ109" s="186"/>
      <c r="AK109" s="186"/>
      <c r="AL109" s="186"/>
      <c r="AM109" s="186"/>
      <c r="AN109" s="187">
        <f t="shared" si="0"/>
        <v>0</v>
      </c>
      <c r="AO109" s="186"/>
      <c r="AP109" s="186"/>
      <c r="AQ109" s="82" t="s">
        <v>83</v>
      </c>
      <c r="AR109" s="47"/>
      <c r="AS109" s="83">
        <v>0</v>
      </c>
      <c r="AT109" s="84">
        <f t="shared" si="1"/>
        <v>0</v>
      </c>
      <c r="AU109" s="85">
        <f>'O1.1.1 - SO 02.100.1 Potr...'!P134</f>
        <v>0</v>
      </c>
      <c r="AV109" s="84">
        <f>'O1.1.1 - SO 02.100.1 Potr...'!J37</f>
        <v>0</v>
      </c>
      <c r="AW109" s="84">
        <f>'O1.1.1 - SO 02.100.1 Potr...'!J38</f>
        <v>0</v>
      </c>
      <c r="AX109" s="84">
        <f>'O1.1.1 - SO 02.100.1 Potr...'!J39</f>
        <v>0</v>
      </c>
      <c r="AY109" s="84">
        <f>'O1.1.1 - SO 02.100.1 Potr...'!J40</f>
        <v>0</v>
      </c>
      <c r="AZ109" s="84">
        <f>'O1.1.1 - SO 02.100.1 Potr...'!F37</f>
        <v>0</v>
      </c>
      <c r="BA109" s="84">
        <f>'O1.1.1 - SO 02.100.1 Potr...'!F38</f>
        <v>0</v>
      </c>
      <c r="BB109" s="84">
        <f>'O1.1.1 - SO 02.100.1 Potr...'!F39</f>
        <v>0</v>
      </c>
      <c r="BC109" s="84">
        <f>'O1.1.1 - SO 02.100.1 Potr...'!F40</f>
        <v>0</v>
      </c>
      <c r="BD109" s="86">
        <f>'O1.1.1 - SO 02.100.1 Potr...'!F41</f>
        <v>0</v>
      </c>
      <c r="BT109" s="21" t="s">
        <v>93</v>
      </c>
      <c r="BV109" s="21" t="s">
        <v>74</v>
      </c>
      <c r="BW109" s="21" t="s">
        <v>127</v>
      </c>
      <c r="BX109" s="21" t="s">
        <v>121</v>
      </c>
      <c r="CL109" s="21" t="s">
        <v>1</v>
      </c>
    </row>
    <row r="110" spans="1:90" s="3" customFormat="1" ht="23.25" customHeight="1">
      <c r="A110" s="87" t="s">
        <v>90</v>
      </c>
      <c r="B110" s="47"/>
      <c r="C110" s="9"/>
      <c r="D110" s="9"/>
      <c r="E110" s="9"/>
      <c r="F110" s="9"/>
      <c r="G110" s="205" t="s">
        <v>128</v>
      </c>
      <c r="H110" s="205"/>
      <c r="I110" s="205"/>
      <c r="J110" s="205"/>
      <c r="K110" s="205"/>
      <c r="L110" s="9"/>
      <c r="M110" s="205" t="s">
        <v>129</v>
      </c>
      <c r="N110" s="205"/>
      <c r="O110" s="205"/>
      <c r="P110" s="205"/>
      <c r="Q110" s="205"/>
      <c r="R110" s="205"/>
      <c r="S110" s="205"/>
      <c r="T110" s="205"/>
      <c r="U110" s="205"/>
      <c r="V110" s="205"/>
      <c r="W110" s="205"/>
      <c r="X110" s="205"/>
      <c r="Y110" s="205"/>
      <c r="Z110" s="205"/>
      <c r="AA110" s="205"/>
      <c r="AB110" s="205"/>
      <c r="AC110" s="205"/>
      <c r="AD110" s="205"/>
      <c r="AE110" s="205"/>
      <c r="AF110" s="205"/>
      <c r="AG110" s="187">
        <f>'O1.1.2 - SO 02.100.1 Potr...'!J34</f>
        <v>0</v>
      </c>
      <c r="AH110" s="186"/>
      <c r="AI110" s="186"/>
      <c r="AJ110" s="186"/>
      <c r="AK110" s="186"/>
      <c r="AL110" s="186"/>
      <c r="AM110" s="186"/>
      <c r="AN110" s="187">
        <f t="shared" si="0"/>
        <v>0</v>
      </c>
      <c r="AO110" s="186"/>
      <c r="AP110" s="186"/>
      <c r="AQ110" s="82" t="s">
        <v>83</v>
      </c>
      <c r="AR110" s="47"/>
      <c r="AS110" s="83">
        <v>0</v>
      </c>
      <c r="AT110" s="84">
        <f t="shared" si="1"/>
        <v>0</v>
      </c>
      <c r="AU110" s="85">
        <f>'O1.1.2 - SO 02.100.1 Potr...'!P134</f>
        <v>0</v>
      </c>
      <c r="AV110" s="84">
        <f>'O1.1.2 - SO 02.100.1 Potr...'!J37</f>
        <v>0</v>
      </c>
      <c r="AW110" s="84">
        <f>'O1.1.2 - SO 02.100.1 Potr...'!J38</f>
        <v>0</v>
      </c>
      <c r="AX110" s="84">
        <f>'O1.1.2 - SO 02.100.1 Potr...'!J39</f>
        <v>0</v>
      </c>
      <c r="AY110" s="84">
        <f>'O1.1.2 - SO 02.100.1 Potr...'!J40</f>
        <v>0</v>
      </c>
      <c r="AZ110" s="84">
        <f>'O1.1.2 - SO 02.100.1 Potr...'!F37</f>
        <v>0</v>
      </c>
      <c r="BA110" s="84">
        <f>'O1.1.2 - SO 02.100.1 Potr...'!F38</f>
        <v>0</v>
      </c>
      <c r="BB110" s="84">
        <f>'O1.1.2 - SO 02.100.1 Potr...'!F39</f>
        <v>0</v>
      </c>
      <c r="BC110" s="84">
        <f>'O1.1.2 - SO 02.100.1 Potr...'!F40</f>
        <v>0</v>
      </c>
      <c r="BD110" s="86">
        <f>'O1.1.2 - SO 02.100.1 Potr...'!F41</f>
        <v>0</v>
      </c>
      <c r="BT110" s="21" t="s">
        <v>93</v>
      </c>
      <c r="BV110" s="21" t="s">
        <v>74</v>
      </c>
      <c r="BW110" s="21" t="s">
        <v>130</v>
      </c>
      <c r="BX110" s="21" t="s">
        <v>121</v>
      </c>
      <c r="CL110" s="21" t="s">
        <v>1</v>
      </c>
    </row>
    <row r="111" spans="1:90" s="3" customFormat="1" ht="23.25" customHeight="1">
      <c r="A111" s="87" t="s">
        <v>90</v>
      </c>
      <c r="B111" s="47"/>
      <c r="C111" s="9"/>
      <c r="D111" s="9"/>
      <c r="E111" s="9"/>
      <c r="F111" s="9"/>
      <c r="G111" s="205" t="s">
        <v>131</v>
      </c>
      <c r="H111" s="205"/>
      <c r="I111" s="205"/>
      <c r="J111" s="205"/>
      <c r="K111" s="205"/>
      <c r="L111" s="9"/>
      <c r="M111" s="205" t="s">
        <v>132</v>
      </c>
      <c r="N111" s="205"/>
      <c r="O111" s="205"/>
      <c r="P111" s="205"/>
      <c r="Q111" s="205"/>
      <c r="R111" s="205"/>
      <c r="S111" s="205"/>
      <c r="T111" s="205"/>
      <c r="U111" s="205"/>
      <c r="V111" s="205"/>
      <c r="W111" s="205"/>
      <c r="X111" s="205"/>
      <c r="Y111" s="205"/>
      <c r="Z111" s="205"/>
      <c r="AA111" s="205"/>
      <c r="AB111" s="205"/>
      <c r="AC111" s="205"/>
      <c r="AD111" s="205"/>
      <c r="AE111" s="205"/>
      <c r="AF111" s="205"/>
      <c r="AG111" s="187">
        <f>'O1.1.3 - SO 02.100.1 Potr...'!J34</f>
        <v>0</v>
      </c>
      <c r="AH111" s="186"/>
      <c r="AI111" s="186"/>
      <c r="AJ111" s="186"/>
      <c r="AK111" s="186"/>
      <c r="AL111" s="186"/>
      <c r="AM111" s="186"/>
      <c r="AN111" s="187">
        <f t="shared" si="0"/>
        <v>0</v>
      </c>
      <c r="AO111" s="186"/>
      <c r="AP111" s="186"/>
      <c r="AQ111" s="82" t="s">
        <v>83</v>
      </c>
      <c r="AR111" s="47"/>
      <c r="AS111" s="83">
        <v>0</v>
      </c>
      <c r="AT111" s="84">
        <f t="shared" si="1"/>
        <v>0</v>
      </c>
      <c r="AU111" s="85">
        <f>'O1.1.3 - SO 02.100.1 Potr...'!P134</f>
        <v>0</v>
      </c>
      <c r="AV111" s="84">
        <f>'O1.1.3 - SO 02.100.1 Potr...'!J37</f>
        <v>0</v>
      </c>
      <c r="AW111" s="84">
        <f>'O1.1.3 - SO 02.100.1 Potr...'!J38</f>
        <v>0</v>
      </c>
      <c r="AX111" s="84">
        <f>'O1.1.3 - SO 02.100.1 Potr...'!J39</f>
        <v>0</v>
      </c>
      <c r="AY111" s="84">
        <f>'O1.1.3 - SO 02.100.1 Potr...'!J40</f>
        <v>0</v>
      </c>
      <c r="AZ111" s="84">
        <f>'O1.1.3 - SO 02.100.1 Potr...'!F37</f>
        <v>0</v>
      </c>
      <c r="BA111" s="84">
        <f>'O1.1.3 - SO 02.100.1 Potr...'!F38</f>
        <v>0</v>
      </c>
      <c r="BB111" s="84">
        <f>'O1.1.3 - SO 02.100.1 Potr...'!F39</f>
        <v>0</v>
      </c>
      <c r="BC111" s="84">
        <f>'O1.1.3 - SO 02.100.1 Potr...'!F40</f>
        <v>0</v>
      </c>
      <c r="BD111" s="86">
        <f>'O1.1.3 - SO 02.100.1 Potr...'!F41</f>
        <v>0</v>
      </c>
      <c r="BT111" s="21" t="s">
        <v>93</v>
      </c>
      <c r="BV111" s="21" t="s">
        <v>74</v>
      </c>
      <c r="BW111" s="21" t="s">
        <v>133</v>
      </c>
      <c r="BX111" s="21" t="s">
        <v>121</v>
      </c>
      <c r="CL111" s="21" t="s">
        <v>1</v>
      </c>
    </row>
    <row r="112" spans="1:90" s="3" customFormat="1" ht="16.5" customHeight="1">
      <c r="B112" s="47"/>
      <c r="C112" s="9"/>
      <c r="D112" s="9"/>
      <c r="E112" s="9"/>
      <c r="F112" s="205" t="s">
        <v>134</v>
      </c>
      <c r="G112" s="205"/>
      <c r="H112" s="205"/>
      <c r="I112" s="205"/>
      <c r="J112" s="205"/>
      <c r="K112" s="9"/>
      <c r="L112" s="205" t="s">
        <v>135</v>
      </c>
      <c r="M112" s="205"/>
      <c r="N112" s="205"/>
      <c r="O112" s="205"/>
      <c r="P112" s="205"/>
      <c r="Q112" s="205"/>
      <c r="R112" s="205"/>
      <c r="S112" s="205"/>
      <c r="T112" s="205"/>
      <c r="U112" s="205"/>
      <c r="V112" s="205"/>
      <c r="W112" s="205"/>
      <c r="X112" s="205"/>
      <c r="Y112" s="205"/>
      <c r="Z112" s="205"/>
      <c r="AA112" s="205"/>
      <c r="AB112" s="205"/>
      <c r="AC112" s="205"/>
      <c r="AD112" s="205"/>
      <c r="AE112" s="205"/>
      <c r="AF112" s="205"/>
      <c r="AG112" s="185">
        <f>ROUND(AG113,2)</f>
        <v>0</v>
      </c>
      <c r="AH112" s="186"/>
      <c r="AI112" s="186"/>
      <c r="AJ112" s="186"/>
      <c r="AK112" s="186"/>
      <c r="AL112" s="186"/>
      <c r="AM112" s="186"/>
      <c r="AN112" s="187">
        <f t="shared" si="0"/>
        <v>0</v>
      </c>
      <c r="AO112" s="186"/>
      <c r="AP112" s="186"/>
      <c r="AQ112" s="82" t="s">
        <v>83</v>
      </c>
      <c r="AR112" s="47"/>
      <c r="AS112" s="83">
        <f>ROUND(AS113,2)</f>
        <v>0</v>
      </c>
      <c r="AT112" s="84">
        <f t="shared" si="1"/>
        <v>0</v>
      </c>
      <c r="AU112" s="85">
        <f>ROUND(AU113,5)</f>
        <v>0</v>
      </c>
      <c r="AV112" s="84">
        <f>ROUND(AZ112*L29,2)</f>
        <v>0</v>
      </c>
      <c r="AW112" s="84">
        <f>ROUND(BA112*L30,2)</f>
        <v>0</v>
      </c>
      <c r="AX112" s="84">
        <f>ROUND(BB112*L29,2)</f>
        <v>0</v>
      </c>
      <c r="AY112" s="84">
        <f>ROUND(BC112*L30,2)</f>
        <v>0</v>
      </c>
      <c r="AZ112" s="84">
        <f>ROUND(AZ113,2)</f>
        <v>0</v>
      </c>
      <c r="BA112" s="84">
        <f>ROUND(BA113,2)</f>
        <v>0</v>
      </c>
      <c r="BB112" s="84">
        <f>ROUND(BB113,2)</f>
        <v>0</v>
      </c>
      <c r="BC112" s="84">
        <f>ROUND(BC113,2)</f>
        <v>0</v>
      </c>
      <c r="BD112" s="86">
        <f>ROUND(BD113,2)</f>
        <v>0</v>
      </c>
      <c r="BS112" s="21" t="s">
        <v>71</v>
      </c>
      <c r="BT112" s="21" t="s">
        <v>88</v>
      </c>
      <c r="BU112" s="21" t="s">
        <v>73</v>
      </c>
      <c r="BV112" s="21" t="s">
        <v>74</v>
      </c>
      <c r="BW112" s="21" t="s">
        <v>136</v>
      </c>
      <c r="BX112" s="21" t="s">
        <v>85</v>
      </c>
      <c r="CL112" s="21" t="s">
        <v>1</v>
      </c>
    </row>
    <row r="113" spans="1:90" s="3" customFormat="1" ht="23.25" customHeight="1">
      <c r="A113" s="87" t="s">
        <v>90</v>
      </c>
      <c r="B113" s="47"/>
      <c r="C113" s="9"/>
      <c r="D113" s="9"/>
      <c r="E113" s="9"/>
      <c r="F113" s="9"/>
      <c r="G113" s="205" t="s">
        <v>137</v>
      </c>
      <c r="H113" s="205"/>
      <c r="I113" s="205"/>
      <c r="J113" s="205"/>
      <c r="K113" s="205"/>
      <c r="L113" s="9"/>
      <c r="M113" s="205" t="s">
        <v>138</v>
      </c>
      <c r="N113" s="205"/>
      <c r="O113" s="205"/>
      <c r="P113" s="205"/>
      <c r="Q113" s="205"/>
      <c r="R113" s="205"/>
      <c r="S113" s="205"/>
      <c r="T113" s="205"/>
      <c r="U113" s="205"/>
      <c r="V113" s="205"/>
      <c r="W113" s="205"/>
      <c r="X113" s="205"/>
      <c r="Y113" s="205"/>
      <c r="Z113" s="205"/>
      <c r="AA113" s="205"/>
      <c r="AB113" s="205"/>
      <c r="AC113" s="205"/>
      <c r="AD113" s="205"/>
      <c r="AE113" s="205"/>
      <c r="AF113" s="205"/>
      <c r="AG113" s="187">
        <f>'O2 - SO 02.100,1 Potrubná...'!J34</f>
        <v>0</v>
      </c>
      <c r="AH113" s="186"/>
      <c r="AI113" s="186"/>
      <c r="AJ113" s="186"/>
      <c r="AK113" s="186"/>
      <c r="AL113" s="186"/>
      <c r="AM113" s="186"/>
      <c r="AN113" s="187">
        <f t="shared" si="0"/>
        <v>0</v>
      </c>
      <c r="AO113" s="186"/>
      <c r="AP113" s="186"/>
      <c r="AQ113" s="82" t="s">
        <v>83</v>
      </c>
      <c r="AR113" s="47"/>
      <c r="AS113" s="83">
        <v>0</v>
      </c>
      <c r="AT113" s="84">
        <f t="shared" si="1"/>
        <v>0</v>
      </c>
      <c r="AU113" s="85">
        <f>'O2 - SO 02.100,1 Potrubná...'!P135</f>
        <v>0</v>
      </c>
      <c r="AV113" s="84">
        <f>'O2 - SO 02.100,1 Potrubná...'!J37</f>
        <v>0</v>
      </c>
      <c r="AW113" s="84">
        <f>'O2 - SO 02.100,1 Potrubná...'!J38</f>
        <v>0</v>
      </c>
      <c r="AX113" s="84">
        <f>'O2 - SO 02.100,1 Potrubná...'!J39</f>
        <v>0</v>
      </c>
      <c r="AY113" s="84">
        <f>'O2 - SO 02.100,1 Potrubná...'!J40</f>
        <v>0</v>
      </c>
      <c r="AZ113" s="84">
        <f>'O2 - SO 02.100,1 Potrubná...'!F37</f>
        <v>0</v>
      </c>
      <c r="BA113" s="84">
        <f>'O2 - SO 02.100,1 Potrubná...'!F38</f>
        <v>0</v>
      </c>
      <c r="BB113" s="84">
        <f>'O2 - SO 02.100,1 Potrubná...'!F39</f>
        <v>0</v>
      </c>
      <c r="BC113" s="84">
        <f>'O2 - SO 02.100,1 Potrubná...'!F40</f>
        <v>0</v>
      </c>
      <c r="BD113" s="86">
        <f>'O2 - SO 02.100,1 Potrubná...'!F41</f>
        <v>0</v>
      </c>
      <c r="BT113" s="21" t="s">
        <v>93</v>
      </c>
      <c r="BV113" s="21" t="s">
        <v>74</v>
      </c>
      <c r="BW113" s="21" t="s">
        <v>139</v>
      </c>
      <c r="BX113" s="21" t="s">
        <v>136</v>
      </c>
      <c r="CL113" s="21" t="s">
        <v>1</v>
      </c>
    </row>
    <row r="114" spans="1:90" s="3" customFormat="1" ht="23.25" customHeight="1">
      <c r="B114" s="47"/>
      <c r="C114" s="9"/>
      <c r="D114" s="9"/>
      <c r="E114" s="9"/>
      <c r="F114" s="205" t="s">
        <v>140</v>
      </c>
      <c r="G114" s="205"/>
      <c r="H114" s="205"/>
      <c r="I114" s="205"/>
      <c r="J114" s="205"/>
      <c r="K114" s="9"/>
      <c r="L114" s="205" t="s">
        <v>141</v>
      </c>
      <c r="M114" s="205"/>
      <c r="N114" s="205"/>
      <c r="O114" s="205"/>
      <c r="P114" s="205"/>
      <c r="Q114" s="205"/>
      <c r="R114" s="205"/>
      <c r="S114" s="205"/>
      <c r="T114" s="205"/>
      <c r="U114" s="205"/>
      <c r="V114" s="205"/>
      <c r="W114" s="205"/>
      <c r="X114" s="205"/>
      <c r="Y114" s="205"/>
      <c r="Z114" s="205"/>
      <c r="AA114" s="205"/>
      <c r="AB114" s="205"/>
      <c r="AC114" s="205"/>
      <c r="AD114" s="205"/>
      <c r="AE114" s="205"/>
      <c r="AF114" s="205"/>
      <c r="AG114" s="185">
        <f>ROUND(SUM(AG115:AG118),2)</f>
        <v>0</v>
      </c>
      <c r="AH114" s="186"/>
      <c r="AI114" s="186"/>
      <c r="AJ114" s="186"/>
      <c r="AK114" s="186"/>
      <c r="AL114" s="186"/>
      <c r="AM114" s="186"/>
      <c r="AN114" s="187">
        <f t="shared" si="0"/>
        <v>0</v>
      </c>
      <c r="AO114" s="186"/>
      <c r="AP114" s="186"/>
      <c r="AQ114" s="82" t="s">
        <v>83</v>
      </c>
      <c r="AR114" s="47"/>
      <c r="AS114" s="83">
        <f>ROUND(SUM(AS115:AS118),2)</f>
        <v>0</v>
      </c>
      <c r="AT114" s="84">
        <f t="shared" si="1"/>
        <v>0</v>
      </c>
      <c r="AU114" s="85">
        <f>ROUND(SUM(AU115:AU118),5)</f>
        <v>0</v>
      </c>
      <c r="AV114" s="84">
        <f>ROUND(AZ114*L29,2)</f>
        <v>0</v>
      </c>
      <c r="AW114" s="84">
        <f>ROUND(BA114*L30,2)</f>
        <v>0</v>
      </c>
      <c r="AX114" s="84">
        <f>ROUND(BB114*L29,2)</f>
        <v>0</v>
      </c>
      <c r="AY114" s="84">
        <f>ROUND(BC114*L30,2)</f>
        <v>0</v>
      </c>
      <c r="AZ114" s="84">
        <f>ROUND(SUM(AZ115:AZ118),2)</f>
        <v>0</v>
      </c>
      <c r="BA114" s="84">
        <f>ROUND(SUM(BA115:BA118),2)</f>
        <v>0</v>
      </c>
      <c r="BB114" s="84">
        <f>ROUND(SUM(BB115:BB118),2)</f>
        <v>0</v>
      </c>
      <c r="BC114" s="84">
        <f>ROUND(SUM(BC115:BC118),2)</f>
        <v>0</v>
      </c>
      <c r="BD114" s="86">
        <f>ROUND(SUM(BD115:BD118),2)</f>
        <v>0</v>
      </c>
      <c r="BS114" s="21" t="s">
        <v>71</v>
      </c>
      <c r="BT114" s="21" t="s">
        <v>88</v>
      </c>
      <c r="BU114" s="21" t="s">
        <v>73</v>
      </c>
      <c r="BV114" s="21" t="s">
        <v>74</v>
      </c>
      <c r="BW114" s="21" t="s">
        <v>142</v>
      </c>
      <c r="BX114" s="21" t="s">
        <v>85</v>
      </c>
      <c r="CL114" s="21" t="s">
        <v>1</v>
      </c>
    </row>
    <row r="115" spans="1:90" s="3" customFormat="1" ht="23.25" customHeight="1">
      <c r="A115" s="87" t="s">
        <v>90</v>
      </c>
      <c r="B115" s="47"/>
      <c r="C115" s="9"/>
      <c r="D115" s="9"/>
      <c r="E115" s="9"/>
      <c r="F115" s="9"/>
      <c r="G115" s="205" t="s">
        <v>143</v>
      </c>
      <c r="H115" s="205"/>
      <c r="I115" s="205"/>
      <c r="J115" s="205"/>
      <c r="K115" s="205"/>
      <c r="L115" s="9"/>
      <c r="M115" s="205" t="s">
        <v>144</v>
      </c>
      <c r="N115" s="205"/>
      <c r="O115" s="205"/>
      <c r="P115" s="205"/>
      <c r="Q115" s="205"/>
      <c r="R115" s="205"/>
      <c r="S115" s="205"/>
      <c r="T115" s="205"/>
      <c r="U115" s="205"/>
      <c r="V115" s="205"/>
      <c r="W115" s="205"/>
      <c r="X115" s="205"/>
      <c r="Y115" s="205"/>
      <c r="Z115" s="205"/>
      <c r="AA115" s="205"/>
      <c r="AB115" s="205"/>
      <c r="AC115" s="205"/>
      <c r="AD115" s="205"/>
      <c r="AE115" s="205"/>
      <c r="AF115" s="205"/>
      <c r="AG115" s="187">
        <f>'O3.0 - SO 02.100.1 Potrub...'!J34</f>
        <v>0</v>
      </c>
      <c r="AH115" s="186"/>
      <c r="AI115" s="186"/>
      <c r="AJ115" s="186"/>
      <c r="AK115" s="186"/>
      <c r="AL115" s="186"/>
      <c r="AM115" s="186"/>
      <c r="AN115" s="187">
        <f t="shared" si="0"/>
        <v>0</v>
      </c>
      <c r="AO115" s="186"/>
      <c r="AP115" s="186"/>
      <c r="AQ115" s="82" t="s">
        <v>83</v>
      </c>
      <c r="AR115" s="47"/>
      <c r="AS115" s="83">
        <v>0</v>
      </c>
      <c r="AT115" s="84">
        <f t="shared" si="1"/>
        <v>0</v>
      </c>
      <c r="AU115" s="85">
        <f>'O3.0 - SO 02.100.1 Potrub...'!P135</f>
        <v>0</v>
      </c>
      <c r="AV115" s="84">
        <f>'O3.0 - SO 02.100.1 Potrub...'!J37</f>
        <v>0</v>
      </c>
      <c r="AW115" s="84">
        <f>'O3.0 - SO 02.100.1 Potrub...'!J38</f>
        <v>0</v>
      </c>
      <c r="AX115" s="84">
        <f>'O3.0 - SO 02.100.1 Potrub...'!J39</f>
        <v>0</v>
      </c>
      <c r="AY115" s="84">
        <f>'O3.0 - SO 02.100.1 Potrub...'!J40</f>
        <v>0</v>
      </c>
      <c r="AZ115" s="84">
        <f>'O3.0 - SO 02.100.1 Potrub...'!F37</f>
        <v>0</v>
      </c>
      <c r="BA115" s="84">
        <f>'O3.0 - SO 02.100.1 Potrub...'!F38</f>
        <v>0</v>
      </c>
      <c r="BB115" s="84">
        <f>'O3.0 - SO 02.100.1 Potrub...'!F39</f>
        <v>0</v>
      </c>
      <c r="BC115" s="84">
        <f>'O3.0 - SO 02.100.1 Potrub...'!F40</f>
        <v>0</v>
      </c>
      <c r="BD115" s="86">
        <f>'O3.0 - SO 02.100.1 Potrub...'!F41</f>
        <v>0</v>
      </c>
      <c r="BT115" s="21" t="s">
        <v>93</v>
      </c>
      <c r="BV115" s="21" t="s">
        <v>74</v>
      </c>
      <c r="BW115" s="21" t="s">
        <v>145</v>
      </c>
      <c r="BX115" s="21" t="s">
        <v>142</v>
      </c>
      <c r="CL115" s="21" t="s">
        <v>1</v>
      </c>
    </row>
    <row r="116" spans="1:90" s="3" customFormat="1" ht="23.25" customHeight="1">
      <c r="A116" s="87" t="s">
        <v>90</v>
      </c>
      <c r="B116" s="47"/>
      <c r="C116" s="9"/>
      <c r="D116" s="9"/>
      <c r="E116" s="9"/>
      <c r="F116" s="9"/>
      <c r="G116" s="205" t="s">
        <v>146</v>
      </c>
      <c r="H116" s="205"/>
      <c r="I116" s="205"/>
      <c r="J116" s="205"/>
      <c r="K116" s="205"/>
      <c r="L116" s="9"/>
      <c r="M116" s="205" t="s">
        <v>147</v>
      </c>
      <c r="N116" s="205"/>
      <c r="O116" s="205"/>
      <c r="P116" s="205"/>
      <c r="Q116" s="205"/>
      <c r="R116" s="205"/>
      <c r="S116" s="205"/>
      <c r="T116" s="205"/>
      <c r="U116" s="205"/>
      <c r="V116" s="205"/>
      <c r="W116" s="205"/>
      <c r="X116" s="205"/>
      <c r="Y116" s="205"/>
      <c r="Z116" s="205"/>
      <c r="AA116" s="205"/>
      <c r="AB116" s="205"/>
      <c r="AC116" s="205"/>
      <c r="AD116" s="205"/>
      <c r="AE116" s="205"/>
      <c r="AF116" s="205"/>
      <c r="AG116" s="187">
        <f>'O3.1 - SO 02.100.1 Potrub...'!J34</f>
        <v>0</v>
      </c>
      <c r="AH116" s="186"/>
      <c r="AI116" s="186"/>
      <c r="AJ116" s="186"/>
      <c r="AK116" s="186"/>
      <c r="AL116" s="186"/>
      <c r="AM116" s="186"/>
      <c r="AN116" s="187">
        <f t="shared" si="0"/>
        <v>0</v>
      </c>
      <c r="AO116" s="186"/>
      <c r="AP116" s="186"/>
      <c r="AQ116" s="82" t="s">
        <v>83</v>
      </c>
      <c r="AR116" s="47"/>
      <c r="AS116" s="83">
        <v>0</v>
      </c>
      <c r="AT116" s="84">
        <f t="shared" si="1"/>
        <v>0</v>
      </c>
      <c r="AU116" s="85">
        <f>'O3.1 - SO 02.100.1 Potrub...'!P135</f>
        <v>0</v>
      </c>
      <c r="AV116" s="84">
        <f>'O3.1 - SO 02.100.1 Potrub...'!J37</f>
        <v>0</v>
      </c>
      <c r="AW116" s="84">
        <f>'O3.1 - SO 02.100.1 Potrub...'!J38</f>
        <v>0</v>
      </c>
      <c r="AX116" s="84">
        <f>'O3.1 - SO 02.100.1 Potrub...'!J39</f>
        <v>0</v>
      </c>
      <c r="AY116" s="84">
        <f>'O3.1 - SO 02.100.1 Potrub...'!J40</f>
        <v>0</v>
      </c>
      <c r="AZ116" s="84">
        <f>'O3.1 - SO 02.100.1 Potrub...'!F37</f>
        <v>0</v>
      </c>
      <c r="BA116" s="84">
        <f>'O3.1 - SO 02.100.1 Potrub...'!F38</f>
        <v>0</v>
      </c>
      <c r="BB116" s="84">
        <f>'O3.1 - SO 02.100.1 Potrub...'!F39</f>
        <v>0</v>
      </c>
      <c r="BC116" s="84">
        <f>'O3.1 - SO 02.100.1 Potrub...'!F40</f>
        <v>0</v>
      </c>
      <c r="BD116" s="86">
        <f>'O3.1 - SO 02.100.1 Potrub...'!F41</f>
        <v>0</v>
      </c>
      <c r="BT116" s="21" t="s">
        <v>93</v>
      </c>
      <c r="BV116" s="21" t="s">
        <v>74</v>
      </c>
      <c r="BW116" s="21" t="s">
        <v>148</v>
      </c>
      <c r="BX116" s="21" t="s">
        <v>142</v>
      </c>
      <c r="CL116" s="21" t="s">
        <v>1</v>
      </c>
    </row>
    <row r="117" spans="1:90" s="3" customFormat="1" ht="23.25" customHeight="1">
      <c r="A117" s="87" t="s">
        <v>90</v>
      </c>
      <c r="B117" s="47"/>
      <c r="C117" s="9"/>
      <c r="D117" s="9"/>
      <c r="E117" s="9"/>
      <c r="F117" s="9"/>
      <c r="G117" s="205" t="s">
        <v>149</v>
      </c>
      <c r="H117" s="205"/>
      <c r="I117" s="205"/>
      <c r="J117" s="205"/>
      <c r="K117" s="205"/>
      <c r="L117" s="9"/>
      <c r="M117" s="205" t="s">
        <v>150</v>
      </c>
      <c r="N117" s="205"/>
      <c r="O117" s="205"/>
      <c r="P117" s="205"/>
      <c r="Q117" s="205"/>
      <c r="R117" s="205"/>
      <c r="S117" s="205"/>
      <c r="T117" s="205"/>
      <c r="U117" s="205"/>
      <c r="V117" s="205"/>
      <c r="W117" s="205"/>
      <c r="X117" s="205"/>
      <c r="Y117" s="205"/>
      <c r="Z117" s="205"/>
      <c r="AA117" s="205"/>
      <c r="AB117" s="205"/>
      <c r="AC117" s="205"/>
      <c r="AD117" s="205"/>
      <c r="AE117" s="205"/>
      <c r="AF117" s="205"/>
      <c r="AG117" s="187">
        <f>'O3.2 - SO 02.100.1 Potrub...'!J34</f>
        <v>0</v>
      </c>
      <c r="AH117" s="186"/>
      <c r="AI117" s="186"/>
      <c r="AJ117" s="186"/>
      <c r="AK117" s="186"/>
      <c r="AL117" s="186"/>
      <c r="AM117" s="186"/>
      <c r="AN117" s="187">
        <f t="shared" si="0"/>
        <v>0</v>
      </c>
      <c r="AO117" s="186"/>
      <c r="AP117" s="186"/>
      <c r="AQ117" s="82" t="s">
        <v>83</v>
      </c>
      <c r="AR117" s="47"/>
      <c r="AS117" s="83">
        <v>0</v>
      </c>
      <c r="AT117" s="84">
        <f t="shared" si="1"/>
        <v>0</v>
      </c>
      <c r="AU117" s="85">
        <f>'O3.2 - SO 02.100.1 Potrub...'!P134</f>
        <v>0</v>
      </c>
      <c r="AV117" s="84">
        <f>'O3.2 - SO 02.100.1 Potrub...'!J37</f>
        <v>0</v>
      </c>
      <c r="AW117" s="84">
        <f>'O3.2 - SO 02.100.1 Potrub...'!J38</f>
        <v>0</v>
      </c>
      <c r="AX117" s="84">
        <f>'O3.2 - SO 02.100.1 Potrub...'!J39</f>
        <v>0</v>
      </c>
      <c r="AY117" s="84">
        <f>'O3.2 - SO 02.100.1 Potrub...'!J40</f>
        <v>0</v>
      </c>
      <c r="AZ117" s="84">
        <f>'O3.2 - SO 02.100.1 Potrub...'!F37</f>
        <v>0</v>
      </c>
      <c r="BA117" s="84">
        <f>'O3.2 - SO 02.100.1 Potrub...'!F38</f>
        <v>0</v>
      </c>
      <c r="BB117" s="84">
        <f>'O3.2 - SO 02.100.1 Potrub...'!F39</f>
        <v>0</v>
      </c>
      <c r="BC117" s="84">
        <f>'O3.2 - SO 02.100.1 Potrub...'!F40</f>
        <v>0</v>
      </c>
      <c r="BD117" s="86">
        <f>'O3.2 - SO 02.100.1 Potrub...'!F41</f>
        <v>0</v>
      </c>
      <c r="BT117" s="21" t="s">
        <v>93</v>
      </c>
      <c r="BV117" s="21" t="s">
        <v>74</v>
      </c>
      <c r="BW117" s="21" t="s">
        <v>151</v>
      </c>
      <c r="BX117" s="21" t="s">
        <v>142</v>
      </c>
      <c r="CL117" s="21" t="s">
        <v>1</v>
      </c>
    </row>
    <row r="118" spans="1:90" s="3" customFormat="1" ht="23.25" customHeight="1">
      <c r="A118" s="87" t="s">
        <v>90</v>
      </c>
      <c r="B118" s="47"/>
      <c r="C118" s="9"/>
      <c r="D118" s="9"/>
      <c r="E118" s="9"/>
      <c r="F118" s="9"/>
      <c r="G118" s="205" t="s">
        <v>152</v>
      </c>
      <c r="H118" s="205"/>
      <c r="I118" s="205"/>
      <c r="J118" s="205"/>
      <c r="K118" s="205"/>
      <c r="L118" s="9"/>
      <c r="M118" s="205" t="s">
        <v>153</v>
      </c>
      <c r="N118" s="205"/>
      <c r="O118" s="205"/>
      <c r="P118" s="205"/>
      <c r="Q118" s="205"/>
      <c r="R118" s="205"/>
      <c r="S118" s="205"/>
      <c r="T118" s="205"/>
      <c r="U118" s="205"/>
      <c r="V118" s="205"/>
      <c r="W118" s="205"/>
      <c r="X118" s="205"/>
      <c r="Y118" s="205"/>
      <c r="Z118" s="205"/>
      <c r="AA118" s="205"/>
      <c r="AB118" s="205"/>
      <c r="AC118" s="205"/>
      <c r="AD118" s="205"/>
      <c r="AE118" s="205"/>
      <c r="AF118" s="205"/>
      <c r="AG118" s="187">
        <f>'O3.3 - SO 02.100.1 Potrub...'!J34</f>
        <v>0</v>
      </c>
      <c r="AH118" s="186"/>
      <c r="AI118" s="186"/>
      <c r="AJ118" s="186"/>
      <c r="AK118" s="186"/>
      <c r="AL118" s="186"/>
      <c r="AM118" s="186"/>
      <c r="AN118" s="187">
        <f t="shared" si="0"/>
        <v>0</v>
      </c>
      <c r="AO118" s="186"/>
      <c r="AP118" s="186"/>
      <c r="AQ118" s="82" t="s">
        <v>83</v>
      </c>
      <c r="AR118" s="47"/>
      <c r="AS118" s="83">
        <v>0</v>
      </c>
      <c r="AT118" s="84">
        <f t="shared" si="1"/>
        <v>0</v>
      </c>
      <c r="AU118" s="85">
        <f>'O3.3 - SO 02.100.1 Potrub...'!P134</f>
        <v>0</v>
      </c>
      <c r="AV118" s="84">
        <f>'O3.3 - SO 02.100.1 Potrub...'!J37</f>
        <v>0</v>
      </c>
      <c r="AW118" s="84">
        <f>'O3.3 - SO 02.100.1 Potrub...'!J38</f>
        <v>0</v>
      </c>
      <c r="AX118" s="84">
        <f>'O3.3 - SO 02.100.1 Potrub...'!J39</f>
        <v>0</v>
      </c>
      <c r="AY118" s="84">
        <f>'O3.3 - SO 02.100.1 Potrub...'!J40</f>
        <v>0</v>
      </c>
      <c r="AZ118" s="84">
        <f>'O3.3 - SO 02.100.1 Potrub...'!F37</f>
        <v>0</v>
      </c>
      <c r="BA118" s="84">
        <f>'O3.3 - SO 02.100.1 Potrub...'!F38</f>
        <v>0</v>
      </c>
      <c r="BB118" s="84">
        <f>'O3.3 - SO 02.100.1 Potrub...'!F39</f>
        <v>0</v>
      </c>
      <c r="BC118" s="84">
        <f>'O3.3 - SO 02.100.1 Potrub...'!F40</f>
        <v>0</v>
      </c>
      <c r="BD118" s="86">
        <f>'O3.3 - SO 02.100.1 Potrub...'!F41</f>
        <v>0</v>
      </c>
      <c r="BT118" s="21" t="s">
        <v>93</v>
      </c>
      <c r="BV118" s="21" t="s">
        <v>74</v>
      </c>
      <c r="BW118" s="21" t="s">
        <v>154</v>
      </c>
      <c r="BX118" s="21" t="s">
        <v>142</v>
      </c>
      <c r="CL118" s="21" t="s">
        <v>1</v>
      </c>
    </row>
    <row r="119" spans="1:90" s="3" customFormat="1" ht="16.5" customHeight="1">
      <c r="A119" s="87" t="s">
        <v>90</v>
      </c>
      <c r="B119" s="47"/>
      <c r="C119" s="9"/>
      <c r="D119" s="9"/>
      <c r="E119" s="9"/>
      <c r="F119" s="205" t="s">
        <v>155</v>
      </c>
      <c r="G119" s="205"/>
      <c r="H119" s="205"/>
      <c r="I119" s="205"/>
      <c r="J119" s="205"/>
      <c r="K119" s="9"/>
      <c r="L119" s="205" t="s">
        <v>156</v>
      </c>
      <c r="M119" s="205"/>
      <c r="N119" s="205"/>
      <c r="O119" s="205"/>
      <c r="P119" s="205"/>
      <c r="Q119" s="205"/>
      <c r="R119" s="205"/>
      <c r="S119" s="205"/>
      <c r="T119" s="205"/>
      <c r="U119" s="205"/>
      <c r="V119" s="205"/>
      <c r="W119" s="205"/>
      <c r="X119" s="205"/>
      <c r="Y119" s="205"/>
      <c r="Z119" s="205"/>
      <c r="AA119" s="205"/>
      <c r="AB119" s="205"/>
      <c r="AC119" s="205"/>
      <c r="AD119" s="205"/>
      <c r="AE119" s="205"/>
      <c r="AF119" s="205"/>
      <c r="AG119" s="187">
        <f>'1f - Monitorovací systém'!J34</f>
        <v>0</v>
      </c>
      <c r="AH119" s="186"/>
      <c r="AI119" s="186"/>
      <c r="AJ119" s="186"/>
      <c r="AK119" s="186"/>
      <c r="AL119" s="186"/>
      <c r="AM119" s="186"/>
      <c r="AN119" s="187">
        <f t="shared" si="0"/>
        <v>0</v>
      </c>
      <c r="AO119" s="186"/>
      <c r="AP119" s="186"/>
      <c r="AQ119" s="82" t="s">
        <v>83</v>
      </c>
      <c r="AR119" s="47"/>
      <c r="AS119" s="83">
        <v>0</v>
      </c>
      <c r="AT119" s="84">
        <f t="shared" si="1"/>
        <v>0</v>
      </c>
      <c r="AU119" s="85">
        <f>'1f - Monitorovací systém'!P126</f>
        <v>0</v>
      </c>
      <c r="AV119" s="84">
        <f>'1f - Monitorovací systém'!J37</f>
        <v>0</v>
      </c>
      <c r="AW119" s="84">
        <f>'1f - Monitorovací systém'!J38</f>
        <v>0</v>
      </c>
      <c r="AX119" s="84">
        <f>'1f - Monitorovací systém'!J39</f>
        <v>0</v>
      </c>
      <c r="AY119" s="84">
        <f>'1f - Monitorovací systém'!J40</f>
        <v>0</v>
      </c>
      <c r="AZ119" s="84">
        <f>'1f - Monitorovací systém'!F37</f>
        <v>0</v>
      </c>
      <c r="BA119" s="84">
        <f>'1f - Monitorovací systém'!F38</f>
        <v>0</v>
      </c>
      <c r="BB119" s="84">
        <f>'1f - Monitorovací systém'!F39</f>
        <v>0</v>
      </c>
      <c r="BC119" s="84">
        <f>'1f - Monitorovací systém'!F40</f>
        <v>0</v>
      </c>
      <c r="BD119" s="86">
        <f>'1f - Monitorovací systém'!F41</f>
        <v>0</v>
      </c>
      <c r="BT119" s="21" t="s">
        <v>88</v>
      </c>
      <c r="BV119" s="21" t="s">
        <v>74</v>
      </c>
      <c r="BW119" s="21" t="s">
        <v>157</v>
      </c>
      <c r="BX119" s="21" t="s">
        <v>85</v>
      </c>
      <c r="CL119" s="21" t="s">
        <v>1</v>
      </c>
    </row>
    <row r="120" spans="1:90" s="3" customFormat="1" ht="16.5" customHeight="1">
      <c r="A120" s="87" t="s">
        <v>90</v>
      </c>
      <c r="B120" s="47"/>
      <c r="C120" s="9"/>
      <c r="D120" s="9"/>
      <c r="E120" s="9"/>
      <c r="F120" s="205" t="s">
        <v>158</v>
      </c>
      <c r="G120" s="205"/>
      <c r="H120" s="205"/>
      <c r="I120" s="205"/>
      <c r="J120" s="205"/>
      <c r="K120" s="9"/>
      <c r="L120" s="205" t="s">
        <v>159</v>
      </c>
      <c r="M120" s="205"/>
      <c r="N120" s="205"/>
      <c r="O120" s="205"/>
      <c r="P120" s="205"/>
      <c r="Q120" s="205"/>
      <c r="R120" s="205"/>
      <c r="S120" s="205"/>
      <c r="T120" s="205"/>
      <c r="U120" s="205"/>
      <c r="V120" s="205"/>
      <c r="W120" s="205"/>
      <c r="X120" s="205"/>
      <c r="Y120" s="205"/>
      <c r="Z120" s="205"/>
      <c r="AA120" s="205"/>
      <c r="AB120" s="205"/>
      <c r="AC120" s="205"/>
      <c r="AD120" s="205"/>
      <c r="AE120" s="205"/>
      <c r="AF120" s="205"/>
      <c r="AG120" s="187">
        <f>'1g - Optické prepojenie'!J34</f>
        <v>0</v>
      </c>
      <c r="AH120" s="186"/>
      <c r="AI120" s="186"/>
      <c r="AJ120" s="186"/>
      <c r="AK120" s="186"/>
      <c r="AL120" s="186"/>
      <c r="AM120" s="186"/>
      <c r="AN120" s="187">
        <f t="shared" si="0"/>
        <v>0</v>
      </c>
      <c r="AO120" s="186"/>
      <c r="AP120" s="186"/>
      <c r="AQ120" s="82" t="s">
        <v>83</v>
      </c>
      <c r="AR120" s="47"/>
      <c r="AS120" s="83">
        <v>0</v>
      </c>
      <c r="AT120" s="84">
        <f t="shared" si="1"/>
        <v>0</v>
      </c>
      <c r="AU120" s="85">
        <f>'1g - Optické prepojenie'!P126</f>
        <v>0</v>
      </c>
      <c r="AV120" s="84">
        <f>'1g - Optické prepojenie'!J37</f>
        <v>0</v>
      </c>
      <c r="AW120" s="84">
        <f>'1g - Optické prepojenie'!J38</f>
        <v>0</v>
      </c>
      <c r="AX120" s="84">
        <f>'1g - Optické prepojenie'!J39</f>
        <v>0</v>
      </c>
      <c r="AY120" s="84">
        <f>'1g - Optické prepojenie'!J40</f>
        <v>0</v>
      </c>
      <c r="AZ120" s="84">
        <f>'1g - Optické prepojenie'!F37</f>
        <v>0</v>
      </c>
      <c r="BA120" s="84">
        <f>'1g - Optické prepojenie'!F38</f>
        <v>0</v>
      </c>
      <c r="BB120" s="84">
        <f>'1g - Optické prepojenie'!F39</f>
        <v>0</v>
      </c>
      <c r="BC120" s="84">
        <f>'1g - Optické prepojenie'!F40</f>
        <v>0</v>
      </c>
      <c r="BD120" s="86">
        <f>'1g - Optické prepojenie'!F41</f>
        <v>0</v>
      </c>
      <c r="BT120" s="21" t="s">
        <v>88</v>
      </c>
      <c r="BV120" s="21" t="s">
        <v>74</v>
      </c>
      <c r="BW120" s="21" t="s">
        <v>160</v>
      </c>
      <c r="BX120" s="21" t="s">
        <v>85</v>
      </c>
      <c r="CL120" s="21" t="s">
        <v>1</v>
      </c>
    </row>
    <row r="121" spans="1:90" s="3" customFormat="1" ht="23.25" customHeight="1">
      <c r="B121" s="47"/>
      <c r="C121" s="9"/>
      <c r="D121" s="9"/>
      <c r="E121" s="205" t="s">
        <v>161</v>
      </c>
      <c r="F121" s="205"/>
      <c r="G121" s="205"/>
      <c r="H121" s="205"/>
      <c r="I121" s="205"/>
      <c r="J121" s="9"/>
      <c r="K121" s="205" t="s">
        <v>162</v>
      </c>
      <c r="L121" s="205"/>
      <c r="M121" s="205"/>
      <c r="N121" s="205"/>
      <c r="O121" s="205"/>
      <c r="P121" s="205"/>
      <c r="Q121" s="205"/>
      <c r="R121" s="205"/>
      <c r="S121" s="205"/>
      <c r="T121" s="205"/>
      <c r="U121" s="205"/>
      <c r="V121" s="205"/>
      <c r="W121" s="205"/>
      <c r="X121" s="205"/>
      <c r="Y121" s="205"/>
      <c r="Z121" s="205"/>
      <c r="AA121" s="205"/>
      <c r="AB121" s="205"/>
      <c r="AC121" s="205"/>
      <c r="AD121" s="205"/>
      <c r="AE121" s="205"/>
      <c r="AF121" s="205"/>
      <c r="AG121" s="185">
        <f>ROUND(SUM(AG122:AG126),2)</f>
        <v>0</v>
      </c>
      <c r="AH121" s="186"/>
      <c r="AI121" s="186"/>
      <c r="AJ121" s="186"/>
      <c r="AK121" s="186"/>
      <c r="AL121" s="186"/>
      <c r="AM121" s="186"/>
      <c r="AN121" s="187">
        <f t="shared" si="0"/>
        <v>0</v>
      </c>
      <c r="AO121" s="186"/>
      <c r="AP121" s="186"/>
      <c r="AQ121" s="82" t="s">
        <v>83</v>
      </c>
      <c r="AR121" s="47"/>
      <c r="AS121" s="83">
        <f>ROUND(SUM(AS122:AS126),2)</f>
        <v>0</v>
      </c>
      <c r="AT121" s="84">
        <f t="shared" si="1"/>
        <v>0</v>
      </c>
      <c r="AU121" s="85">
        <f>ROUND(SUM(AU122:AU126),5)</f>
        <v>0</v>
      </c>
      <c r="AV121" s="84">
        <f>ROUND(AZ121*L29,2)</f>
        <v>0</v>
      </c>
      <c r="AW121" s="84">
        <f>ROUND(BA121*L30,2)</f>
        <v>0</v>
      </c>
      <c r="AX121" s="84">
        <f>ROUND(BB121*L29,2)</f>
        <v>0</v>
      </c>
      <c r="AY121" s="84">
        <f>ROUND(BC121*L30,2)</f>
        <v>0</v>
      </c>
      <c r="AZ121" s="84">
        <f>ROUND(SUM(AZ122:AZ126),2)</f>
        <v>0</v>
      </c>
      <c r="BA121" s="84">
        <f>ROUND(SUM(BA122:BA126),2)</f>
        <v>0</v>
      </c>
      <c r="BB121" s="84">
        <f>ROUND(SUM(BB122:BB126),2)</f>
        <v>0</v>
      </c>
      <c r="BC121" s="84">
        <f>ROUND(SUM(BC122:BC126),2)</f>
        <v>0</v>
      </c>
      <c r="BD121" s="86">
        <f>ROUND(SUM(BD122:BD126),2)</f>
        <v>0</v>
      </c>
      <c r="BS121" s="21" t="s">
        <v>71</v>
      </c>
      <c r="BT121" s="21" t="s">
        <v>84</v>
      </c>
      <c r="BU121" s="21" t="s">
        <v>73</v>
      </c>
      <c r="BV121" s="21" t="s">
        <v>74</v>
      </c>
      <c r="BW121" s="21" t="s">
        <v>163</v>
      </c>
      <c r="BX121" s="21" t="s">
        <v>80</v>
      </c>
      <c r="CL121" s="21" t="s">
        <v>1</v>
      </c>
    </row>
    <row r="122" spans="1:90" s="3" customFormat="1" ht="23.25" customHeight="1">
      <c r="A122" s="87" t="s">
        <v>90</v>
      </c>
      <c r="B122" s="47"/>
      <c r="C122" s="9"/>
      <c r="D122" s="9"/>
      <c r="E122" s="9"/>
      <c r="F122" s="205" t="s">
        <v>79</v>
      </c>
      <c r="G122" s="205"/>
      <c r="H122" s="205"/>
      <c r="I122" s="205"/>
      <c r="J122" s="205"/>
      <c r="K122" s="9"/>
      <c r="L122" s="205" t="s">
        <v>87</v>
      </c>
      <c r="M122" s="205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  <c r="Z122" s="205"/>
      <c r="AA122" s="205"/>
      <c r="AB122" s="205"/>
      <c r="AC122" s="205"/>
      <c r="AD122" s="205"/>
      <c r="AE122" s="205"/>
      <c r="AF122" s="205"/>
      <c r="AG122" s="187">
        <f>'1 - Hlavna trasa, O4, O5,...'!J34</f>
        <v>0</v>
      </c>
      <c r="AH122" s="186"/>
      <c r="AI122" s="186"/>
      <c r="AJ122" s="186"/>
      <c r="AK122" s="186"/>
      <c r="AL122" s="186"/>
      <c r="AM122" s="186"/>
      <c r="AN122" s="187">
        <f t="shared" si="0"/>
        <v>0</v>
      </c>
      <c r="AO122" s="186"/>
      <c r="AP122" s="186"/>
      <c r="AQ122" s="82" t="s">
        <v>83</v>
      </c>
      <c r="AR122" s="47"/>
      <c r="AS122" s="83">
        <v>0</v>
      </c>
      <c r="AT122" s="84">
        <f t="shared" si="1"/>
        <v>0</v>
      </c>
      <c r="AU122" s="85">
        <f>'1 - Hlavna trasa, O4, O5,...'!P144</f>
        <v>0</v>
      </c>
      <c r="AV122" s="84">
        <f>'1 - Hlavna trasa, O4, O5,...'!J37</f>
        <v>0</v>
      </c>
      <c r="AW122" s="84">
        <f>'1 - Hlavna trasa, O4, O5,...'!J38</f>
        <v>0</v>
      </c>
      <c r="AX122" s="84">
        <f>'1 - Hlavna trasa, O4, O5,...'!J39</f>
        <v>0</v>
      </c>
      <c r="AY122" s="84">
        <f>'1 - Hlavna trasa, O4, O5,...'!J40</f>
        <v>0</v>
      </c>
      <c r="AZ122" s="84">
        <f>'1 - Hlavna trasa, O4, O5,...'!F37</f>
        <v>0</v>
      </c>
      <c r="BA122" s="84">
        <f>'1 - Hlavna trasa, O4, O5,...'!F38</f>
        <v>0</v>
      </c>
      <c r="BB122" s="84">
        <f>'1 - Hlavna trasa, O4, O5,...'!F39</f>
        <v>0</v>
      </c>
      <c r="BC122" s="84">
        <f>'1 - Hlavna trasa, O4, O5,...'!F40</f>
        <v>0</v>
      </c>
      <c r="BD122" s="86">
        <f>'1 - Hlavna trasa, O4, O5,...'!F41</f>
        <v>0</v>
      </c>
      <c r="BT122" s="21" t="s">
        <v>88</v>
      </c>
      <c r="BV122" s="21" t="s">
        <v>74</v>
      </c>
      <c r="BW122" s="21" t="s">
        <v>164</v>
      </c>
      <c r="BX122" s="21" t="s">
        <v>163</v>
      </c>
      <c r="CL122" s="21" t="s">
        <v>1</v>
      </c>
    </row>
    <row r="123" spans="1:90" s="3" customFormat="1" ht="23.25" customHeight="1">
      <c r="A123" s="87" t="s">
        <v>90</v>
      </c>
      <c r="B123" s="47"/>
      <c r="C123" s="9"/>
      <c r="D123" s="9"/>
      <c r="E123" s="9"/>
      <c r="F123" s="205" t="s">
        <v>84</v>
      </c>
      <c r="G123" s="205"/>
      <c r="H123" s="205"/>
      <c r="I123" s="205"/>
      <c r="J123" s="205"/>
      <c r="K123" s="9"/>
      <c r="L123" s="205" t="s">
        <v>102</v>
      </c>
      <c r="M123" s="205"/>
      <c r="N123" s="205"/>
      <c r="O123" s="205"/>
      <c r="P123" s="205"/>
      <c r="Q123" s="205"/>
      <c r="R123" s="205"/>
      <c r="S123" s="205"/>
      <c r="T123" s="205"/>
      <c r="U123" s="205"/>
      <c r="V123" s="205"/>
      <c r="W123" s="205"/>
      <c r="X123" s="205"/>
      <c r="Y123" s="205"/>
      <c r="Z123" s="205"/>
      <c r="AA123" s="205"/>
      <c r="AB123" s="205"/>
      <c r="AC123" s="205"/>
      <c r="AD123" s="205"/>
      <c r="AE123" s="205"/>
      <c r="AF123" s="205"/>
      <c r="AG123" s="187">
        <f>'2 - O1 (O1.2, O1.4, O1.5,...'!J34</f>
        <v>0</v>
      </c>
      <c r="AH123" s="186"/>
      <c r="AI123" s="186"/>
      <c r="AJ123" s="186"/>
      <c r="AK123" s="186"/>
      <c r="AL123" s="186"/>
      <c r="AM123" s="186"/>
      <c r="AN123" s="187">
        <f t="shared" si="0"/>
        <v>0</v>
      </c>
      <c r="AO123" s="186"/>
      <c r="AP123" s="186"/>
      <c r="AQ123" s="82" t="s">
        <v>83</v>
      </c>
      <c r="AR123" s="47"/>
      <c r="AS123" s="83">
        <v>0</v>
      </c>
      <c r="AT123" s="84">
        <f t="shared" si="1"/>
        <v>0</v>
      </c>
      <c r="AU123" s="85">
        <f>'2 - O1 (O1.2, O1.4, O1.5,...'!P146</f>
        <v>0</v>
      </c>
      <c r="AV123" s="84">
        <f>'2 - O1 (O1.2, O1.4, O1.5,...'!J37</f>
        <v>0</v>
      </c>
      <c r="AW123" s="84">
        <f>'2 - O1 (O1.2, O1.4, O1.5,...'!J38</f>
        <v>0</v>
      </c>
      <c r="AX123" s="84">
        <f>'2 - O1 (O1.2, O1.4, O1.5,...'!J39</f>
        <v>0</v>
      </c>
      <c r="AY123" s="84">
        <f>'2 - O1 (O1.2, O1.4, O1.5,...'!J40</f>
        <v>0</v>
      </c>
      <c r="AZ123" s="84">
        <f>'2 - O1 (O1.2, O1.4, O1.5,...'!F37</f>
        <v>0</v>
      </c>
      <c r="BA123" s="84">
        <f>'2 - O1 (O1.2, O1.4, O1.5,...'!F38</f>
        <v>0</v>
      </c>
      <c r="BB123" s="84">
        <f>'2 - O1 (O1.2, O1.4, O1.5,...'!F39</f>
        <v>0</v>
      </c>
      <c r="BC123" s="84">
        <f>'2 - O1 (O1.2, O1.4, O1.5,...'!F40</f>
        <v>0</v>
      </c>
      <c r="BD123" s="86">
        <f>'2 - O1 (O1.2, O1.4, O1.5,...'!F41</f>
        <v>0</v>
      </c>
      <c r="BT123" s="21" t="s">
        <v>88</v>
      </c>
      <c r="BV123" s="21" t="s">
        <v>74</v>
      </c>
      <c r="BW123" s="21" t="s">
        <v>165</v>
      </c>
      <c r="BX123" s="21" t="s">
        <v>163</v>
      </c>
      <c r="CL123" s="21" t="s">
        <v>1</v>
      </c>
    </row>
    <row r="124" spans="1:90" s="3" customFormat="1" ht="16.5" customHeight="1">
      <c r="A124" s="87" t="s">
        <v>90</v>
      </c>
      <c r="B124" s="47"/>
      <c r="C124" s="9"/>
      <c r="D124" s="9"/>
      <c r="E124" s="9"/>
      <c r="F124" s="205" t="s">
        <v>88</v>
      </c>
      <c r="G124" s="205"/>
      <c r="H124" s="205"/>
      <c r="I124" s="205"/>
      <c r="J124" s="205"/>
      <c r="K124" s="9"/>
      <c r="L124" s="205" t="s">
        <v>120</v>
      </c>
      <c r="M124" s="205"/>
      <c r="N124" s="205"/>
      <c r="O124" s="205"/>
      <c r="P124" s="205"/>
      <c r="Q124" s="205"/>
      <c r="R124" s="205"/>
      <c r="S124" s="205"/>
      <c r="T124" s="205"/>
      <c r="U124" s="205"/>
      <c r="V124" s="205"/>
      <c r="W124" s="205"/>
      <c r="X124" s="205"/>
      <c r="Y124" s="205"/>
      <c r="Z124" s="205"/>
      <c r="AA124" s="205"/>
      <c r="AB124" s="205"/>
      <c r="AC124" s="205"/>
      <c r="AD124" s="205"/>
      <c r="AE124" s="205"/>
      <c r="AF124" s="205"/>
      <c r="AG124" s="187">
        <f>'3 - O1.1 (O1.1.1, O1.1.2,...'!J34</f>
        <v>0</v>
      </c>
      <c r="AH124" s="186"/>
      <c r="AI124" s="186"/>
      <c r="AJ124" s="186"/>
      <c r="AK124" s="186"/>
      <c r="AL124" s="186"/>
      <c r="AM124" s="186"/>
      <c r="AN124" s="187">
        <f t="shared" si="0"/>
        <v>0</v>
      </c>
      <c r="AO124" s="186"/>
      <c r="AP124" s="186"/>
      <c r="AQ124" s="82" t="s">
        <v>83</v>
      </c>
      <c r="AR124" s="47"/>
      <c r="AS124" s="83">
        <v>0</v>
      </c>
      <c r="AT124" s="84">
        <f t="shared" si="1"/>
        <v>0</v>
      </c>
      <c r="AU124" s="85">
        <f>'3 - O1.1 (O1.1.1, O1.1.2,...'!P146</f>
        <v>0</v>
      </c>
      <c r="AV124" s="84">
        <f>'3 - O1.1 (O1.1.1, O1.1.2,...'!J37</f>
        <v>0</v>
      </c>
      <c r="AW124" s="84">
        <f>'3 - O1.1 (O1.1.1, O1.1.2,...'!J38</f>
        <v>0</v>
      </c>
      <c r="AX124" s="84">
        <f>'3 - O1.1 (O1.1.1, O1.1.2,...'!J39</f>
        <v>0</v>
      </c>
      <c r="AY124" s="84">
        <f>'3 - O1.1 (O1.1.1, O1.1.2,...'!J40</f>
        <v>0</v>
      </c>
      <c r="AZ124" s="84">
        <f>'3 - O1.1 (O1.1.1, O1.1.2,...'!F37</f>
        <v>0</v>
      </c>
      <c r="BA124" s="84">
        <f>'3 - O1.1 (O1.1.1, O1.1.2,...'!F38</f>
        <v>0</v>
      </c>
      <c r="BB124" s="84">
        <f>'3 - O1.1 (O1.1.1, O1.1.2,...'!F39</f>
        <v>0</v>
      </c>
      <c r="BC124" s="84">
        <f>'3 - O1.1 (O1.1.1, O1.1.2,...'!F40</f>
        <v>0</v>
      </c>
      <c r="BD124" s="86">
        <f>'3 - O1.1 (O1.1.1, O1.1.2,...'!F41</f>
        <v>0</v>
      </c>
      <c r="BT124" s="21" t="s">
        <v>88</v>
      </c>
      <c r="BV124" s="21" t="s">
        <v>74</v>
      </c>
      <c r="BW124" s="21" t="s">
        <v>166</v>
      </c>
      <c r="BX124" s="21" t="s">
        <v>163</v>
      </c>
      <c r="CL124" s="21" t="s">
        <v>1</v>
      </c>
    </row>
    <row r="125" spans="1:90" s="3" customFormat="1" ht="16.5" customHeight="1">
      <c r="A125" s="87" t="s">
        <v>90</v>
      </c>
      <c r="B125" s="47"/>
      <c r="C125" s="9"/>
      <c r="D125" s="9"/>
      <c r="E125" s="9"/>
      <c r="F125" s="205" t="s">
        <v>93</v>
      </c>
      <c r="G125" s="205"/>
      <c r="H125" s="205"/>
      <c r="I125" s="205"/>
      <c r="J125" s="205"/>
      <c r="K125" s="9"/>
      <c r="L125" s="205" t="s">
        <v>135</v>
      </c>
      <c r="M125" s="205"/>
      <c r="N125" s="205"/>
      <c r="O125" s="205"/>
      <c r="P125" s="205"/>
      <c r="Q125" s="205"/>
      <c r="R125" s="205"/>
      <c r="S125" s="205"/>
      <c r="T125" s="205"/>
      <c r="U125" s="205"/>
      <c r="V125" s="205"/>
      <c r="W125" s="205"/>
      <c r="X125" s="205"/>
      <c r="Y125" s="205"/>
      <c r="Z125" s="205"/>
      <c r="AA125" s="205"/>
      <c r="AB125" s="205"/>
      <c r="AC125" s="205"/>
      <c r="AD125" s="205"/>
      <c r="AE125" s="205"/>
      <c r="AF125" s="205"/>
      <c r="AG125" s="187">
        <f>'4 - O2 (O2.1)'!J34</f>
        <v>0</v>
      </c>
      <c r="AH125" s="186"/>
      <c r="AI125" s="186"/>
      <c r="AJ125" s="186"/>
      <c r="AK125" s="186"/>
      <c r="AL125" s="186"/>
      <c r="AM125" s="186"/>
      <c r="AN125" s="187">
        <f t="shared" si="0"/>
        <v>0</v>
      </c>
      <c r="AO125" s="186"/>
      <c r="AP125" s="186"/>
      <c r="AQ125" s="82" t="s">
        <v>83</v>
      </c>
      <c r="AR125" s="47"/>
      <c r="AS125" s="83">
        <v>0</v>
      </c>
      <c r="AT125" s="84">
        <f t="shared" si="1"/>
        <v>0</v>
      </c>
      <c r="AU125" s="85">
        <f>'4 - O2 (O2.1)'!P144</f>
        <v>0</v>
      </c>
      <c r="AV125" s="84">
        <f>'4 - O2 (O2.1)'!J37</f>
        <v>0</v>
      </c>
      <c r="AW125" s="84">
        <f>'4 - O2 (O2.1)'!J38</f>
        <v>0</v>
      </c>
      <c r="AX125" s="84">
        <f>'4 - O2 (O2.1)'!J39</f>
        <v>0</v>
      </c>
      <c r="AY125" s="84">
        <f>'4 - O2 (O2.1)'!J40</f>
        <v>0</v>
      </c>
      <c r="AZ125" s="84">
        <f>'4 - O2 (O2.1)'!F37</f>
        <v>0</v>
      </c>
      <c r="BA125" s="84">
        <f>'4 - O2 (O2.1)'!F38</f>
        <v>0</v>
      </c>
      <c r="BB125" s="84">
        <f>'4 - O2 (O2.1)'!F39</f>
        <v>0</v>
      </c>
      <c r="BC125" s="84">
        <f>'4 - O2 (O2.1)'!F40</f>
        <v>0</v>
      </c>
      <c r="BD125" s="86">
        <f>'4 - O2 (O2.1)'!F41</f>
        <v>0</v>
      </c>
      <c r="BT125" s="21" t="s">
        <v>88</v>
      </c>
      <c r="BV125" s="21" t="s">
        <v>74</v>
      </c>
      <c r="BW125" s="21" t="s">
        <v>167</v>
      </c>
      <c r="BX125" s="21" t="s">
        <v>163</v>
      </c>
      <c r="CL125" s="21" t="s">
        <v>1</v>
      </c>
    </row>
    <row r="126" spans="1:90" s="3" customFormat="1" ht="23.25" customHeight="1">
      <c r="A126" s="87" t="s">
        <v>90</v>
      </c>
      <c r="B126" s="47"/>
      <c r="C126" s="9"/>
      <c r="D126" s="9"/>
      <c r="E126" s="9"/>
      <c r="F126" s="205" t="s">
        <v>168</v>
      </c>
      <c r="G126" s="205"/>
      <c r="H126" s="205"/>
      <c r="I126" s="205"/>
      <c r="J126" s="205"/>
      <c r="K126" s="9"/>
      <c r="L126" s="205" t="s">
        <v>141</v>
      </c>
      <c r="M126" s="205"/>
      <c r="N126" s="205"/>
      <c r="O126" s="205"/>
      <c r="P126" s="205"/>
      <c r="Q126" s="205"/>
      <c r="R126" s="205"/>
      <c r="S126" s="205"/>
      <c r="T126" s="205"/>
      <c r="U126" s="205"/>
      <c r="V126" s="205"/>
      <c r="W126" s="205"/>
      <c r="X126" s="205"/>
      <c r="Y126" s="205"/>
      <c r="Z126" s="205"/>
      <c r="AA126" s="205"/>
      <c r="AB126" s="205"/>
      <c r="AC126" s="205"/>
      <c r="AD126" s="205"/>
      <c r="AE126" s="205"/>
      <c r="AF126" s="205"/>
      <c r="AG126" s="187">
        <f>'5 - O3 (O3.1 O3.1.1, O3.1...'!J34</f>
        <v>0</v>
      </c>
      <c r="AH126" s="186"/>
      <c r="AI126" s="186"/>
      <c r="AJ126" s="186"/>
      <c r="AK126" s="186"/>
      <c r="AL126" s="186"/>
      <c r="AM126" s="186"/>
      <c r="AN126" s="187">
        <f t="shared" si="0"/>
        <v>0</v>
      </c>
      <c r="AO126" s="186"/>
      <c r="AP126" s="186"/>
      <c r="AQ126" s="82" t="s">
        <v>83</v>
      </c>
      <c r="AR126" s="47"/>
      <c r="AS126" s="88">
        <v>0</v>
      </c>
      <c r="AT126" s="89">
        <f t="shared" si="1"/>
        <v>0</v>
      </c>
      <c r="AU126" s="90">
        <f>'5 - O3 (O3.1 O3.1.1, O3.1...'!P144</f>
        <v>0</v>
      </c>
      <c r="AV126" s="89">
        <f>'5 - O3 (O3.1 O3.1.1, O3.1...'!J37</f>
        <v>0</v>
      </c>
      <c r="AW126" s="89">
        <f>'5 - O3 (O3.1 O3.1.1, O3.1...'!J38</f>
        <v>0</v>
      </c>
      <c r="AX126" s="89">
        <f>'5 - O3 (O3.1 O3.1.1, O3.1...'!J39</f>
        <v>0</v>
      </c>
      <c r="AY126" s="89">
        <f>'5 - O3 (O3.1 O3.1.1, O3.1...'!J40</f>
        <v>0</v>
      </c>
      <c r="AZ126" s="89">
        <f>'5 - O3 (O3.1 O3.1.1, O3.1...'!F37</f>
        <v>0</v>
      </c>
      <c r="BA126" s="89">
        <f>'5 - O3 (O3.1 O3.1.1, O3.1...'!F38</f>
        <v>0</v>
      </c>
      <c r="BB126" s="89">
        <f>'5 - O3 (O3.1 O3.1.1, O3.1...'!F39</f>
        <v>0</v>
      </c>
      <c r="BC126" s="89">
        <f>'5 - O3 (O3.1 O3.1.1, O3.1...'!F40</f>
        <v>0</v>
      </c>
      <c r="BD126" s="91">
        <f>'5 - O3 (O3.1 O3.1.1, O3.1...'!F41</f>
        <v>0</v>
      </c>
      <c r="BT126" s="21" t="s">
        <v>88</v>
      </c>
      <c r="BV126" s="21" t="s">
        <v>74</v>
      </c>
      <c r="BW126" s="21" t="s">
        <v>169</v>
      </c>
      <c r="BX126" s="21" t="s">
        <v>163</v>
      </c>
      <c r="CL126" s="21" t="s">
        <v>1</v>
      </c>
    </row>
    <row r="127" spans="1:90" s="1" customFormat="1" ht="30" customHeight="1">
      <c r="B127" s="28"/>
      <c r="AR127" s="28"/>
    </row>
    <row r="128" spans="1:90" s="1" customFormat="1" ht="6.95" customHeight="1">
      <c r="B128" s="43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28"/>
    </row>
  </sheetData>
  <mergeCells count="166">
    <mergeCell ref="F124:J124"/>
    <mergeCell ref="L124:AF124"/>
    <mergeCell ref="F125:J125"/>
    <mergeCell ref="L125:AF125"/>
    <mergeCell ref="F126:J126"/>
    <mergeCell ref="L126:AF126"/>
    <mergeCell ref="F119:J119"/>
    <mergeCell ref="L119:AF119"/>
    <mergeCell ref="F120:J120"/>
    <mergeCell ref="L120:AF120"/>
    <mergeCell ref="E121:I121"/>
    <mergeCell ref="K121:AF121"/>
    <mergeCell ref="F122:J122"/>
    <mergeCell ref="L122:AF122"/>
    <mergeCell ref="F123:J123"/>
    <mergeCell ref="L123:AF123"/>
    <mergeCell ref="F114:J114"/>
    <mergeCell ref="L114:AF114"/>
    <mergeCell ref="G115:K115"/>
    <mergeCell ref="M115:AF115"/>
    <mergeCell ref="M116:AF116"/>
    <mergeCell ref="G116:K116"/>
    <mergeCell ref="G117:K117"/>
    <mergeCell ref="M117:AF117"/>
    <mergeCell ref="G118:K118"/>
    <mergeCell ref="M118:AF118"/>
    <mergeCell ref="G109:K109"/>
    <mergeCell ref="M109:AF109"/>
    <mergeCell ref="M110:AF110"/>
    <mergeCell ref="G110:K110"/>
    <mergeCell ref="M111:AF111"/>
    <mergeCell ref="G111:K111"/>
    <mergeCell ref="L112:AF112"/>
    <mergeCell ref="F112:J112"/>
    <mergeCell ref="M113:AF113"/>
    <mergeCell ref="G113:K113"/>
    <mergeCell ref="G104:K104"/>
    <mergeCell ref="M104:AF104"/>
    <mergeCell ref="M105:AF105"/>
    <mergeCell ref="G105:K105"/>
    <mergeCell ref="M106:AF106"/>
    <mergeCell ref="G106:K106"/>
    <mergeCell ref="L107:AF107"/>
    <mergeCell ref="F107:J107"/>
    <mergeCell ref="G108:K108"/>
    <mergeCell ref="M108:AF108"/>
    <mergeCell ref="G102:K102"/>
    <mergeCell ref="G103:K103"/>
    <mergeCell ref="M103:AF103"/>
    <mergeCell ref="AM87:AN87"/>
    <mergeCell ref="AM89:AP89"/>
    <mergeCell ref="AS89:AT91"/>
    <mergeCell ref="AM90:AP90"/>
    <mergeCell ref="AG92:AM92"/>
    <mergeCell ref="AN92:AP92"/>
    <mergeCell ref="AG95:AM95"/>
    <mergeCell ref="AN95:AP95"/>
    <mergeCell ref="AN96:AP96"/>
    <mergeCell ref="AG96:AM96"/>
    <mergeCell ref="AG97:AM97"/>
    <mergeCell ref="AN97:AP97"/>
    <mergeCell ref="AG98:AM98"/>
    <mergeCell ref="AN98:AP98"/>
    <mergeCell ref="AG99:AM99"/>
    <mergeCell ref="AN99:AP99"/>
    <mergeCell ref="AN100:AP100"/>
    <mergeCell ref="AG100:AM100"/>
    <mergeCell ref="AG94:AM94"/>
    <mergeCell ref="AN94:AP94"/>
    <mergeCell ref="AN124:AP124"/>
    <mergeCell ref="AG124:AM124"/>
    <mergeCell ref="AN125:AP125"/>
    <mergeCell ref="AG125:AM125"/>
    <mergeCell ref="AN126:AP126"/>
    <mergeCell ref="AG126:AM126"/>
    <mergeCell ref="L85:AO85"/>
    <mergeCell ref="C92:G92"/>
    <mergeCell ref="I92:AF92"/>
    <mergeCell ref="J95:AF95"/>
    <mergeCell ref="D95:H95"/>
    <mergeCell ref="E96:I96"/>
    <mergeCell ref="K96:AF96"/>
    <mergeCell ref="F97:J97"/>
    <mergeCell ref="L97:AF97"/>
    <mergeCell ref="G98:K98"/>
    <mergeCell ref="M98:AF98"/>
    <mergeCell ref="G99:K99"/>
    <mergeCell ref="M99:AF99"/>
    <mergeCell ref="G100:K100"/>
    <mergeCell ref="M100:AF100"/>
    <mergeCell ref="F101:J101"/>
    <mergeCell ref="L101:AF101"/>
    <mergeCell ref="M102:AF102"/>
    <mergeCell ref="AN119:AP119"/>
    <mergeCell ref="AG119:AM119"/>
    <mergeCell ref="AN120:AP120"/>
    <mergeCell ref="AG120:AM120"/>
    <mergeCell ref="AG121:AM121"/>
    <mergeCell ref="AN121:AP121"/>
    <mergeCell ref="AN122:AP122"/>
    <mergeCell ref="AG122:AM122"/>
    <mergeCell ref="AN123:AP123"/>
    <mergeCell ref="AG123:AM123"/>
    <mergeCell ref="AN114:AP114"/>
    <mergeCell ref="AG114:AM114"/>
    <mergeCell ref="AG115:AM115"/>
    <mergeCell ref="AN115:AP115"/>
    <mergeCell ref="AN116:AP116"/>
    <mergeCell ref="AG116:AM116"/>
    <mergeCell ref="AN117:AP117"/>
    <mergeCell ref="AG117:AM117"/>
    <mergeCell ref="AN118:AP118"/>
    <mergeCell ref="AG118:AM118"/>
    <mergeCell ref="AG109:AM109"/>
    <mergeCell ref="AN109:AP109"/>
    <mergeCell ref="AN110:AP110"/>
    <mergeCell ref="AG110:AM110"/>
    <mergeCell ref="AN111:AP111"/>
    <mergeCell ref="AG111:AM111"/>
    <mergeCell ref="AG112:AM112"/>
    <mergeCell ref="AN112:AP112"/>
    <mergeCell ref="AG113:AM113"/>
    <mergeCell ref="AN113:AP113"/>
    <mergeCell ref="AN104:AP104"/>
    <mergeCell ref="AG104:AM104"/>
    <mergeCell ref="AN105:AP105"/>
    <mergeCell ref="AG105:AM105"/>
    <mergeCell ref="AN106:AP106"/>
    <mergeCell ref="AG106:AM106"/>
    <mergeCell ref="AN107:AP107"/>
    <mergeCell ref="AG107:AM107"/>
    <mergeCell ref="AG108:AM108"/>
    <mergeCell ref="AN108:AP108"/>
    <mergeCell ref="AK35:AO35"/>
    <mergeCell ref="X35:AB35"/>
    <mergeCell ref="AR2:BE2"/>
    <mergeCell ref="AG101:AM101"/>
    <mergeCell ref="AN101:AP101"/>
    <mergeCell ref="AN102:AP102"/>
    <mergeCell ref="AG102:AM102"/>
    <mergeCell ref="AN103:AP103"/>
    <mergeCell ref="AG103:AM103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AK30:AO30"/>
    <mergeCell ref="W30:AE30"/>
    <mergeCell ref="L30:P30"/>
    <mergeCell ref="AK31:AO31"/>
    <mergeCell ref="L31:P31"/>
    <mergeCell ref="W31:AE31"/>
    <mergeCell ref="L32:P32"/>
    <mergeCell ref="W32:AE32"/>
    <mergeCell ref="AK32:AO32"/>
    <mergeCell ref="L33:P33"/>
    <mergeCell ref="W33:AE33"/>
    <mergeCell ref="AK33:AO33"/>
  </mergeCells>
  <hyperlinks>
    <hyperlink ref="A98" location="'a1 - SO 02.100.1  Potrubn...'!C2" display="/" xr:uid="{00000000-0004-0000-0000-000000000000}"/>
    <hyperlink ref="A99" location="'a4 - SO 02.100.1 Potrubná...'!C2" display="/" xr:uid="{00000000-0004-0000-0000-000001000000}"/>
    <hyperlink ref="A100" location="'a7 - SO 02.100.1 Potrubná...'!C2" display="/" xr:uid="{00000000-0004-0000-0000-000002000000}"/>
    <hyperlink ref="A102" location="'O1 - SO 02.100.1 Potrubná...'!C2" display="/" xr:uid="{00000000-0004-0000-0000-000003000000}"/>
    <hyperlink ref="A103" location="'O1.2 - SO 02.100.1 Potrub...'!C2" display="/" xr:uid="{00000000-0004-0000-0000-000004000000}"/>
    <hyperlink ref="A104" location="'O1.4 - SO 02.100.1 Potrub...'!C2" display="/" xr:uid="{00000000-0004-0000-0000-000005000000}"/>
    <hyperlink ref="A105" location="'O1.7 - SO 02.100.1 Potrub...'!C2" display="/" xr:uid="{00000000-0004-0000-0000-000006000000}"/>
    <hyperlink ref="A106" location="'O1.8 - SO 02.100.1 Potrub...'!C2" display="/" xr:uid="{00000000-0004-0000-0000-000007000000}"/>
    <hyperlink ref="A108" location="'O1.1 - SO 02.100.1 Potrub...'!C2" display="/" xr:uid="{00000000-0004-0000-0000-000008000000}"/>
    <hyperlink ref="A109" location="'O1.1.1 - SO 02.100.1 Potr...'!C2" display="/" xr:uid="{00000000-0004-0000-0000-000009000000}"/>
    <hyperlink ref="A110" location="'O1.1.2 - SO 02.100.1 Potr...'!C2" display="/" xr:uid="{00000000-0004-0000-0000-00000A000000}"/>
    <hyperlink ref="A111" location="'O1.1.3 - SO 02.100.1 Potr...'!C2" display="/" xr:uid="{00000000-0004-0000-0000-00000B000000}"/>
    <hyperlink ref="A113" location="'O2 - SO 02.100,1 Potrubná...'!C2" display="/" xr:uid="{00000000-0004-0000-0000-00000C000000}"/>
    <hyperlink ref="A115" location="'O3.0 - SO 02.100.1 Potrub...'!C2" display="/" xr:uid="{00000000-0004-0000-0000-00000D000000}"/>
    <hyperlink ref="A116" location="'O3.1 - SO 02.100.1 Potrub...'!C2" display="/" xr:uid="{00000000-0004-0000-0000-00000E000000}"/>
    <hyperlink ref="A117" location="'O3.2 - SO 02.100.1 Potrub...'!C2" display="/" xr:uid="{00000000-0004-0000-0000-00000F000000}"/>
    <hyperlink ref="A118" location="'O3.3 - SO 02.100.1 Potrub...'!C2" display="/" xr:uid="{00000000-0004-0000-0000-000010000000}"/>
    <hyperlink ref="A119" location="'1f - Monitorovací systém'!C2" display="/" xr:uid="{00000000-0004-0000-0000-000011000000}"/>
    <hyperlink ref="A120" location="'1g - Optické prepojenie'!C2" display="/" xr:uid="{00000000-0004-0000-0000-000012000000}"/>
    <hyperlink ref="A122" location="'1 - Hlavna trasa, O4, O5,...'!C2" display="/" xr:uid="{00000000-0004-0000-0000-000013000000}"/>
    <hyperlink ref="A123" location="'2 - O1 (O1.2, O1.4, O1.5,...'!C2" display="/" xr:uid="{00000000-0004-0000-0000-000014000000}"/>
    <hyperlink ref="A124" location="'3 - O1.1 (O1.1.1, O1.1.2,...'!C2" display="/" xr:uid="{00000000-0004-0000-0000-000015000000}"/>
    <hyperlink ref="A125" location="'4 - O2 (O2.1)'!C2" display="/" xr:uid="{00000000-0004-0000-0000-000016000000}"/>
    <hyperlink ref="A126" location="'5 - O3 (O3.1 O3.1.1, O3.1...'!C2" display="/" xr:uid="{00000000-0004-0000-0000-000017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269"/>
  <sheetViews>
    <sheetView showGridLines="0" workbookViewId="0">
      <selection activeCell="D18" sqref="D1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124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170</v>
      </c>
      <c r="L4" s="16"/>
      <c r="M4" s="92" t="s">
        <v>8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13</v>
      </c>
      <c r="L6" s="16"/>
    </row>
    <row r="7" spans="2:46" ht="16.5" customHeight="1">
      <c r="B7" s="16"/>
      <c r="E7" s="220" t="str">
        <f>'Rekapitulácia stavby'!K6</f>
        <v>III.etapa – Vetva V2 Mesto – časť od bodu č.17  po AUPARK</v>
      </c>
      <c r="F7" s="221"/>
      <c r="G7" s="221"/>
      <c r="H7" s="221"/>
      <c r="L7" s="16"/>
    </row>
    <row r="8" spans="2:46" ht="12.75">
      <c r="B8" s="16"/>
      <c r="D8" s="23" t="s">
        <v>171</v>
      </c>
      <c r="L8" s="16"/>
    </row>
    <row r="9" spans="2:46" ht="16.5" customHeight="1">
      <c r="B9" s="16"/>
      <c r="E9" s="220" t="s">
        <v>172</v>
      </c>
      <c r="F9" s="184"/>
      <c r="G9" s="184"/>
      <c r="H9" s="184"/>
      <c r="L9" s="16"/>
    </row>
    <row r="10" spans="2:46" ht="12" customHeight="1">
      <c r="B10" s="16"/>
      <c r="D10" s="23" t="s">
        <v>173</v>
      </c>
      <c r="L10" s="16"/>
    </row>
    <row r="11" spans="2:46" s="1" customFormat="1" ht="16.5" customHeight="1">
      <c r="B11" s="28"/>
      <c r="E11" s="212" t="s">
        <v>174</v>
      </c>
      <c r="F11" s="222"/>
      <c r="G11" s="222"/>
      <c r="H11" s="222"/>
      <c r="L11" s="28"/>
    </row>
    <row r="12" spans="2:46" s="1" customFormat="1" ht="12" customHeight="1">
      <c r="B12" s="28"/>
      <c r="D12" s="23" t="s">
        <v>175</v>
      </c>
      <c r="L12" s="28"/>
    </row>
    <row r="13" spans="2:46" s="1" customFormat="1" ht="16.5" customHeight="1">
      <c r="B13" s="28"/>
      <c r="E13" s="199" t="s">
        <v>3294</v>
      </c>
      <c r="F13" s="222"/>
      <c r="G13" s="222"/>
      <c r="H13" s="222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15</v>
      </c>
      <c r="F15" s="21" t="s">
        <v>1</v>
      </c>
      <c r="I15" s="23" t="s">
        <v>16</v>
      </c>
      <c r="J15" s="21" t="s">
        <v>1</v>
      </c>
      <c r="L15" s="28"/>
    </row>
    <row r="16" spans="2:46" s="1" customFormat="1" ht="12" customHeight="1">
      <c r="B16" s="28"/>
      <c r="D16" s="23" t="s">
        <v>17</v>
      </c>
      <c r="F16" s="21" t="s">
        <v>18</v>
      </c>
      <c r="I16" s="23" t="s">
        <v>19</v>
      </c>
      <c r="J16" s="51" t="str">
        <f>'Rekapitulácia stavby'!AN8</f>
        <v>13. 5. 2022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21</v>
      </c>
      <c r="I18" s="23" t="s">
        <v>22</v>
      </c>
      <c r="J18" s="172">
        <v>36211541</v>
      </c>
      <c r="L18" s="28"/>
    </row>
    <row r="19" spans="2:12" s="1" customFormat="1" ht="18" customHeight="1">
      <c r="B19" s="28"/>
      <c r="E19" s="171" t="s">
        <v>5451</v>
      </c>
      <c r="I19" s="23" t="s">
        <v>23</v>
      </c>
      <c r="J19" s="171" t="s">
        <v>5452</v>
      </c>
      <c r="L19" s="28"/>
    </row>
    <row r="20" spans="2:12" s="1" customFormat="1" ht="6.95" customHeight="1">
      <c r="B20" s="28"/>
      <c r="L20" s="28"/>
    </row>
    <row r="21" spans="2:12" s="1" customFormat="1" ht="12" customHeight="1">
      <c r="B21" s="28"/>
      <c r="D21" s="23" t="s">
        <v>24</v>
      </c>
      <c r="I21" s="23" t="s">
        <v>22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23" t="str">
        <f>'Rekapitulácia stavby'!E14</f>
        <v>Vyplň údaj</v>
      </c>
      <c r="F22" s="191"/>
      <c r="G22" s="191"/>
      <c r="H22" s="191"/>
      <c r="I22" s="23" t="s">
        <v>23</v>
      </c>
      <c r="J22" s="24" t="str">
        <f>'Rekapitulácia stavby'!AN14</f>
        <v>Vyplň údaj</v>
      </c>
      <c r="L22" s="28"/>
    </row>
    <row r="23" spans="2:12" s="1" customFormat="1" ht="6.95" customHeight="1">
      <c r="B23" s="28"/>
      <c r="L23" s="28"/>
    </row>
    <row r="24" spans="2:12" s="1" customFormat="1" ht="12" customHeight="1">
      <c r="B24" s="28"/>
      <c r="D24" s="23" t="s">
        <v>26</v>
      </c>
      <c r="I24" s="23" t="s">
        <v>22</v>
      </c>
      <c r="J24" s="21" t="s">
        <v>1</v>
      </c>
      <c r="L24" s="28"/>
    </row>
    <row r="25" spans="2:12" s="1" customFormat="1" ht="18" customHeight="1">
      <c r="B25" s="28"/>
      <c r="E25" s="21" t="s">
        <v>27</v>
      </c>
      <c r="I25" s="23" t="s">
        <v>23</v>
      </c>
      <c r="J25" s="21" t="s">
        <v>1</v>
      </c>
      <c r="L25" s="28"/>
    </row>
    <row r="26" spans="2:12" s="1" customFormat="1" ht="6.95" customHeight="1">
      <c r="B26" s="28"/>
      <c r="L26" s="28"/>
    </row>
    <row r="27" spans="2:12" s="1" customFormat="1" ht="12" customHeight="1">
      <c r="B27" s="28"/>
      <c r="D27" s="23" t="s">
        <v>29</v>
      </c>
      <c r="I27" s="23" t="s">
        <v>22</v>
      </c>
      <c r="J27" s="21" t="s">
        <v>1</v>
      </c>
      <c r="L27" s="28"/>
    </row>
    <row r="28" spans="2:12" s="1" customFormat="1" ht="18" customHeight="1">
      <c r="B28" s="28"/>
      <c r="E28" s="21" t="s">
        <v>30</v>
      </c>
      <c r="I28" s="23" t="s">
        <v>23</v>
      </c>
      <c r="J28" s="21" t="s">
        <v>1</v>
      </c>
      <c r="L28" s="28"/>
    </row>
    <row r="29" spans="2:12" s="1" customFormat="1" ht="6.95" customHeight="1">
      <c r="B29" s="28"/>
      <c r="L29" s="28"/>
    </row>
    <row r="30" spans="2:12" s="1" customFormat="1" ht="12" customHeight="1">
      <c r="B30" s="28"/>
      <c r="D30" s="23" t="s">
        <v>31</v>
      </c>
      <c r="L30" s="28"/>
    </row>
    <row r="31" spans="2:12" s="7" customFormat="1" ht="16.5" customHeight="1">
      <c r="B31" s="93"/>
      <c r="E31" s="195" t="s">
        <v>1</v>
      </c>
      <c r="F31" s="195"/>
      <c r="G31" s="195"/>
      <c r="H31" s="195"/>
      <c r="L31" s="93"/>
    </row>
    <row r="32" spans="2:12" s="1" customFormat="1" ht="6.95" customHeight="1">
      <c r="B32" s="28"/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35" customHeight="1">
      <c r="B34" s="28"/>
      <c r="D34" s="94" t="s">
        <v>32</v>
      </c>
      <c r="J34" s="65">
        <f>ROUND(J135, 2)</f>
        <v>0</v>
      </c>
      <c r="L34" s="28"/>
    </row>
    <row r="35" spans="2:12" s="1" customFormat="1" ht="6.95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45" customHeight="1">
      <c r="B36" s="28"/>
      <c r="F36" s="31" t="s">
        <v>34</v>
      </c>
      <c r="I36" s="31" t="s">
        <v>33</v>
      </c>
      <c r="J36" s="31" t="s">
        <v>35</v>
      </c>
      <c r="L36" s="28"/>
    </row>
    <row r="37" spans="2:12" s="1" customFormat="1" ht="14.45" customHeight="1">
      <c r="B37" s="28"/>
      <c r="D37" s="54" t="s">
        <v>36</v>
      </c>
      <c r="E37" s="33" t="s">
        <v>37</v>
      </c>
      <c r="F37" s="95">
        <f>ROUND((SUM(BE135:BE268)),  2)</f>
        <v>0</v>
      </c>
      <c r="G37" s="96"/>
      <c r="H37" s="96"/>
      <c r="I37" s="97">
        <v>0.2</v>
      </c>
      <c r="J37" s="95">
        <f>ROUND(((SUM(BE135:BE268))*I37),  2)</f>
        <v>0</v>
      </c>
      <c r="L37" s="28"/>
    </row>
    <row r="38" spans="2:12" s="1" customFormat="1" ht="14.45" customHeight="1">
      <c r="B38" s="28"/>
      <c r="E38" s="33" t="s">
        <v>38</v>
      </c>
      <c r="F38" s="95">
        <f>ROUND((SUM(BF135:BF268)),  2)</f>
        <v>0</v>
      </c>
      <c r="G38" s="96"/>
      <c r="H38" s="96"/>
      <c r="I38" s="97">
        <v>0.2</v>
      </c>
      <c r="J38" s="95">
        <f>ROUND(((SUM(BF135:BF268))*I38),  2)</f>
        <v>0</v>
      </c>
      <c r="L38" s="28"/>
    </row>
    <row r="39" spans="2:12" s="1" customFormat="1" ht="14.45" hidden="1" customHeight="1">
      <c r="B39" s="28"/>
      <c r="E39" s="23" t="s">
        <v>39</v>
      </c>
      <c r="F39" s="84">
        <f>ROUND((SUM(BG135:BG268)),  2)</f>
        <v>0</v>
      </c>
      <c r="I39" s="98">
        <v>0.2</v>
      </c>
      <c r="J39" s="84">
        <f>0</f>
        <v>0</v>
      </c>
      <c r="L39" s="28"/>
    </row>
    <row r="40" spans="2:12" s="1" customFormat="1" ht="14.45" hidden="1" customHeight="1">
      <c r="B40" s="28"/>
      <c r="E40" s="23" t="s">
        <v>40</v>
      </c>
      <c r="F40" s="84">
        <f>ROUND((SUM(BH135:BH268)),  2)</f>
        <v>0</v>
      </c>
      <c r="I40" s="98">
        <v>0.2</v>
      </c>
      <c r="J40" s="84">
        <f>0</f>
        <v>0</v>
      </c>
      <c r="L40" s="28"/>
    </row>
    <row r="41" spans="2:12" s="1" customFormat="1" ht="14.45" hidden="1" customHeight="1">
      <c r="B41" s="28"/>
      <c r="E41" s="33" t="s">
        <v>41</v>
      </c>
      <c r="F41" s="95">
        <f>ROUND((SUM(BI135:BI268)),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6.95" customHeight="1">
      <c r="B42" s="28"/>
      <c r="L42" s="28"/>
    </row>
    <row r="43" spans="2:12" s="1" customFormat="1" ht="25.35" customHeight="1">
      <c r="B43" s="28"/>
      <c r="C43" s="99"/>
      <c r="D43" s="100" t="s">
        <v>42</v>
      </c>
      <c r="E43" s="56"/>
      <c r="F43" s="56"/>
      <c r="G43" s="101" t="s">
        <v>43</v>
      </c>
      <c r="H43" s="102" t="s">
        <v>44</v>
      </c>
      <c r="I43" s="56"/>
      <c r="J43" s="103">
        <f>SUM(J34:J41)</f>
        <v>0</v>
      </c>
      <c r="K43" s="104"/>
      <c r="L43" s="28"/>
    </row>
    <row r="44" spans="2:12" s="1" customFormat="1" ht="14.45" customHeight="1">
      <c r="B44" s="28"/>
      <c r="L44" s="28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47</v>
      </c>
      <c r="E61" s="30"/>
      <c r="F61" s="105" t="s">
        <v>48</v>
      </c>
      <c r="G61" s="42" t="s">
        <v>47</v>
      </c>
      <c r="H61" s="30"/>
      <c r="I61" s="30"/>
      <c r="J61" s="106" t="s">
        <v>48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49</v>
      </c>
      <c r="E65" s="41"/>
      <c r="F65" s="41"/>
      <c r="G65" s="40" t="s">
        <v>50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47</v>
      </c>
      <c r="E76" s="30"/>
      <c r="F76" s="105" t="s">
        <v>48</v>
      </c>
      <c r="G76" s="42" t="s">
        <v>47</v>
      </c>
      <c r="H76" s="30"/>
      <c r="I76" s="30"/>
      <c r="J76" s="106" t="s">
        <v>48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hidden="1" customHeight="1">
      <c r="B82" s="28"/>
      <c r="C82" s="17" t="s">
        <v>177</v>
      </c>
      <c r="L82" s="28"/>
    </row>
    <row r="83" spans="2:12" s="1" customFormat="1" ht="6.95" hidden="1" customHeight="1">
      <c r="B83" s="28"/>
      <c r="L83" s="28"/>
    </row>
    <row r="84" spans="2:12" s="1" customFormat="1" ht="12" hidden="1" customHeight="1">
      <c r="B84" s="28"/>
      <c r="C84" s="23" t="s">
        <v>13</v>
      </c>
      <c r="L84" s="28"/>
    </row>
    <row r="85" spans="2:12" s="1" customFormat="1" ht="16.5" hidden="1" customHeight="1">
      <c r="B85" s="28"/>
      <c r="E85" s="220" t="str">
        <f>E7</f>
        <v>III.etapa – Vetva V2 Mesto – časť od bodu č.17  po AUPARK</v>
      </c>
      <c r="F85" s="221"/>
      <c r="G85" s="221"/>
      <c r="H85" s="221"/>
      <c r="L85" s="28"/>
    </row>
    <row r="86" spans="2:12" ht="12" hidden="1" customHeight="1">
      <c r="B86" s="16"/>
      <c r="C86" s="23" t="s">
        <v>171</v>
      </c>
      <c r="L86" s="16"/>
    </row>
    <row r="87" spans="2:12" ht="16.5" hidden="1" customHeight="1">
      <c r="B87" s="16"/>
      <c r="E87" s="220" t="s">
        <v>172</v>
      </c>
      <c r="F87" s="184"/>
      <c r="G87" s="184"/>
      <c r="H87" s="184"/>
      <c r="L87" s="16"/>
    </row>
    <row r="88" spans="2:12" ht="12" hidden="1" customHeight="1">
      <c r="B88" s="16"/>
      <c r="C88" s="23" t="s">
        <v>173</v>
      </c>
      <c r="L88" s="16"/>
    </row>
    <row r="89" spans="2:12" s="1" customFormat="1" ht="16.5" hidden="1" customHeight="1">
      <c r="B89" s="28"/>
      <c r="E89" s="212" t="s">
        <v>174</v>
      </c>
      <c r="F89" s="222"/>
      <c r="G89" s="222"/>
      <c r="H89" s="222"/>
      <c r="L89" s="28"/>
    </row>
    <row r="90" spans="2:12" s="1" customFormat="1" ht="12" hidden="1" customHeight="1">
      <c r="B90" s="28"/>
      <c r="C90" s="23" t="s">
        <v>175</v>
      </c>
      <c r="L90" s="28"/>
    </row>
    <row r="91" spans="2:12" s="1" customFormat="1" ht="16.5" hidden="1" customHeight="1">
      <c r="B91" s="28"/>
      <c r="E91" s="199" t="str">
        <f>E13</f>
        <v>O1.1 - SO 02.100.1 Potrubná časť - Odbočka O1.1</v>
      </c>
      <c r="F91" s="222"/>
      <c r="G91" s="222"/>
      <c r="H91" s="222"/>
      <c r="L91" s="28"/>
    </row>
    <row r="92" spans="2:12" s="1" customFormat="1" ht="6.95" hidden="1" customHeight="1">
      <c r="B92" s="28"/>
      <c r="L92" s="28"/>
    </row>
    <row r="93" spans="2:12" s="1" customFormat="1" ht="12" hidden="1" customHeight="1">
      <c r="B93" s="28"/>
      <c r="C93" s="23" t="s">
        <v>17</v>
      </c>
      <c r="F93" s="21" t="str">
        <f>F16</f>
        <v>Žilina</v>
      </c>
      <c r="I93" s="23" t="s">
        <v>19</v>
      </c>
      <c r="J93" s="51" t="str">
        <f>IF(J16="","",J16)</f>
        <v>13. 5. 2022</v>
      </c>
      <c r="L93" s="28"/>
    </row>
    <row r="94" spans="2:12" s="1" customFormat="1" ht="6.95" hidden="1" customHeight="1">
      <c r="B94" s="28"/>
      <c r="L94" s="28"/>
    </row>
    <row r="95" spans="2:12" s="1" customFormat="1" ht="15.2" hidden="1" customHeight="1">
      <c r="B95" s="28"/>
      <c r="C95" s="23" t="s">
        <v>21</v>
      </c>
      <c r="F95" s="21" t="str">
        <f>E19</f>
        <v>MH Teplárenský holding, a.s.</v>
      </c>
      <c r="I95" s="23" t="s">
        <v>26</v>
      </c>
      <c r="J95" s="26" t="str">
        <f>E25</f>
        <v>ENERGIA, s.r.o.</v>
      </c>
      <c r="L95" s="28"/>
    </row>
    <row r="96" spans="2:12" s="1" customFormat="1" ht="15.2" hidden="1" customHeight="1">
      <c r="B96" s="28"/>
      <c r="C96" s="23" t="s">
        <v>24</v>
      </c>
      <c r="F96" s="21" t="str">
        <f>IF(E22="","",E22)</f>
        <v>Vyplň údaj</v>
      </c>
      <c r="I96" s="23" t="s">
        <v>29</v>
      </c>
      <c r="J96" s="26" t="str">
        <f>E28</f>
        <v>Balog</v>
      </c>
      <c r="L96" s="28"/>
    </row>
    <row r="97" spans="2:47" s="1" customFormat="1" ht="10.35" hidden="1" customHeight="1">
      <c r="B97" s="28"/>
      <c r="L97" s="28"/>
    </row>
    <row r="98" spans="2:47" s="1" customFormat="1" ht="29.25" hidden="1" customHeight="1">
      <c r="B98" s="28"/>
      <c r="C98" s="107" t="s">
        <v>178</v>
      </c>
      <c r="D98" s="99"/>
      <c r="E98" s="99"/>
      <c r="F98" s="99"/>
      <c r="G98" s="99"/>
      <c r="H98" s="99"/>
      <c r="I98" s="99"/>
      <c r="J98" s="108" t="s">
        <v>179</v>
      </c>
      <c r="K98" s="99"/>
      <c r="L98" s="28"/>
    </row>
    <row r="99" spans="2:47" s="1" customFormat="1" ht="10.35" hidden="1" customHeight="1">
      <c r="B99" s="28"/>
      <c r="L99" s="28"/>
    </row>
    <row r="100" spans="2:47" s="1" customFormat="1" ht="22.9" hidden="1" customHeight="1">
      <c r="B100" s="28"/>
      <c r="C100" s="109" t="s">
        <v>180</v>
      </c>
      <c r="J100" s="65">
        <f>J135</f>
        <v>0</v>
      </c>
      <c r="L100" s="28"/>
      <c r="AU100" s="13" t="s">
        <v>181</v>
      </c>
    </row>
    <row r="101" spans="2:47" s="8" customFormat="1" ht="24.95" hidden="1" customHeight="1">
      <c r="B101" s="110"/>
      <c r="D101" s="111" t="s">
        <v>182</v>
      </c>
      <c r="E101" s="112"/>
      <c r="F101" s="112"/>
      <c r="G101" s="112"/>
      <c r="H101" s="112"/>
      <c r="I101" s="112"/>
      <c r="J101" s="113">
        <f>J136</f>
        <v>0</v>
      </c>
      <c r="L101" s="110"/>
    </row>
    <row r="102" spans="2:47" s="9" customFormat="1" ht="19.899999999999999" hidden="1" customHeight="1">
      <c r="B102" s="114"/>
      <c r="D102" s="115" t="s">
        <v>183</v>
      </c>
      <c r="E102" s="116"/>
      <c r="F102" s="116"/>
      <c r="G102" s="116"/>
      <c r="H102" s="116"/>
      <c r="I102" s="116"/>
      <c r="J102" s="117">
        <f>J137</f>
        <v>0</v>
      </c>
      <c r="L102" s="114"/>
    </row>
    <row r="103" spans="2:47" s="9" customFormat="1" ht="14.85" hidden="1" customHeight="1">
      <c r="B103" s="114"/>
      <c r="D103" s="115" t="s">
        <v>184</v>
      </c>
      <c r="E103" s="116"/>
      <c r="F103" s="116"/>
      <c r="G103" s="116"/>
      <c r="H103" s="116"/>
      <c r="I103" s="116"/>
      <c r="J103" s="117">
        <f>J138</f>
        <v>0</v>
      </c>
      <c r="L103" s="114"/>
    </row>
    <row r="104" spans="2:47" s="9" customFormat="1" ht="14.85" hidden="1" customHeight="1">
      <c r="B104" s="114"/>
      <c r="D104" s="115" t="s">
        <v>185</v>
      </c>
      <c r="E104" s="116"/>
      <c r="F104" s="116"/>
      <c r="G104" s="116"/>
      <c r="H104" s="116"/>
      <c r="I104" s="116"/>
      <c r="J104" s="117">
        <f>J175</f>
        <v>0</v>
      </c>
      <c r="L104" s="114"/>
    </row>
    <row r="105" spans="2:47" s="9" customFormat="1" ht="14.85" hidden="1" customHeight="1">
      <c r="B105" s="114"/>
      <c r="D105" s="115" t="s">
        <v>186</v>
      </c>
      <c r="E105" s="116"/>
      <c r="F105" s="116"/>
      <c r="G105" s="116"/>
      <c r="H105" s="116"/>
      <c r="I105" s="116"/>
      <c r="J105" s="117">
        <f>J179</f>
        <v>0</v>
      </c>
      <c r="L105" s="114"/>
    </row>
    <row r="106" spans="2:47" s="9" customFormat="1" ht="14.85" hidden="1" customHeight="1">
      <c r="B106" s="114"/>
      <c r="D106" s="115" t="s">
        <v>3295</v>
      </c>
      <c r="E106" s="116"/>
      <c r="F106" s="116"/>
      <c r="G106" s="116"/>
      <c r="H106" s="116"/>
      <c r="I106" s="116"/>
      <c r="J106" s="117">
        <f>J230</f>
        <v>0</v>
      </c>
      <c r="L106" s="114"/>
    </row>
    <row r="107" spans="2:47" s="9" customFormat="1" ht="14.85" hidden="1" customHeight="1">
      <c r="B107" s="114"/>
      <c r="D107" s="115" t="s">
        <v>188</v>
      </c>
      <c r="E107" s="116"/>
      <c r="F107" s="116"/>
      <c r="G107" s="116"/>
      <c r="H107" s="116"/>
      <c r="I107" s="116"/>
      <c r="J107" s="117">
        <f>J233</f>
        <v>0</v>
      </c>
      <c r="L107" s="114"/>
    </row>
    <row r="108" spans="2:47" s="9" customFormat="1" ht="14.85" hidden="1" customHeight="1">
      <c r="B108" s="114"/>
      <c r="D108" s="115" t="s">
        <v>189</v>
      </c>
      <c r="E108" s="116"/>
      <c r="F108" s="116"/>
      <c r="G108" s="116"/>
      <c r="H108" s="116"/>
      <c r="I108" s="116"/>
      <c r="J108" s="117">
        <f>J239</f>
        <v>0</v>
      </c>
      <c r="L108" s="114"/>
    </row>
    <row r="109" spans="2:47" s="9" customFormat="1" ht="14.85" hidden="1" customHeight="1">
      <c r="B109" s="114"/>
      <c r="D109" s="115" t="s">
        <v>190</v>
      </c>
      <c r="E109" s="116"/>
      <c r="F109" s="116"/>
      <c r="G109" s="116"/>
      <c r="H109" s="116"/>
      <c r="I109" s="116"/>
      <c r="J109" s="117">
        <f>J251</f>
        <v>0</v>
      </c>
      <c r="L109" s="114"/>
    </row>
    <row r="110" spans="2:47" s="9" customFormat="1" ht="14.85" hidden="1" customHeight="1">
      <c r="B110" s="114"/>
      <c r="D110" s="115" t="s">
        <v>191</v>
      </c>
      <c r="E110" s="116"/>
      <c r="F110" s="116"/>
      <c r="G110" s="116"/>
      <c r="H110" s="116"/>
      <c r="I110" s="116"/>
      <c r="J110" s="117">
        <f>J254</f>
        <v>0</v>
      </c>
      <c r="L110" s="114"/>
    </row>
    <row r="111" spans="2:47" s="8" customFormat="1" ht="24.95" hidden="1" customHeight="1">
      <c r="B111" s="110"/>
      <c r="D111" s="111" t="s">
        <v>192</v>
      </c>
      <c r="E111" s="112"/>
      <c r="F111" s="112"/>
      <c r="G111" s="112"/>
      <c r="H111" s="112"/>
      <c r="I111" s="112"/>
      <c r="J111" s="113">
        <f>J267</f>
        <v>0</v>
      </c>
      <c r="L111" s="110"/>
    </row>
    <row r="112" spans="2:47" s="1" customFormat="1" ht="21.75" hidden="1" customHeight="1">
      <c r="B112" s="28"/>
      <c r="L112" s="28"/>
    </row>
    <row r="113" spans="2:12" s="1" customFormat="1" ht="6.95" hidden="1" customHeight="1"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28"/>
    </row>
    <row r="114" spans="2:12" hidden="1"/>
    <row r="115" spans="2:12" hidden="1"/>
    <row r="116" spans="2:12" hidden="1"/>
    <row r="117" spans="2:12" s="1" customFormat="1" ht="6.95" customHeight="1">
      <c r="B117" s="45"/>
      <c r="C117" s="46"/>
      <c r="D117" s="46"/>
      <c r="E117" s="46"/>
      <c r="F117" s="46"/>
      <c r="G117" s="46"/>
      <c r="H117" s="46"/>
      <c r="I117" s="46"/>
      <c r="J117" s="46"/>
      <c r="K117" s="46"/>
      <c r="L117" s="28"/>
    </row>
    <row r="118" spans="2:12" s="1" customFormat="1" ht="24.95" customHeight="1">
      <c r="B118" s="28"/>
      <c r="C118" s="17" t="s">
        <v>193</v>
      </c>
      <c r="L118" s="28"/>
    </row>
    <row r="119" spans="2:12" s="1" customFormat="1" ht="6.95" customHeight="1">
      <c r="B119" s="28"/>
      <c r="L119" s="28"/>
    </row>
    <row r="120" spans="2:12" s="1" customFormat="1" ht="12" customHeight="1">
      <c r="B120" s="28"/>
      <c r="C120" s="23" t="s">
        <v>13</v>
      </c>
      <c r="L120" s="28"/>
    </row>
    <row r="121" spans="2:12" s="1" customFormat="1" ht="16.5" customHeight="1">
      <c r="B121" s="28"/>
      <c r="E121" s="220" t="str">
        <f>E7</f>
        <v>III.etapa – Vetva V2 Mesto – časť od bodu č.17  po AUPARK</v>
      </c>
      <c r="F121" s="221"/>
      <c r="G121" s="221"/>
      <c r="H121" s="221"/>
      <c r="L121" s="28"/>
    </row>
    <row r="122" spans="2:12" ht="12" customHeight="1">
      <c r="B122" s="16"/>
      <c r="C122" s="23" t="s">
        <v>171</v>
      </c>
      <c r="L122" s="16"/>
    </row>
    <row r="123" spans="2:12" ht="16.5" customHeight="1">
      <c r="B123" s="16"/>
      <c r="E123" s="220" t="s">
        <v>172</v>
      </c>
      <c r="F123" s="184"/>
      <c r="G123" s="184"/>
      <c r="H123" s="184"/>
      <c r="L123" s="16"/>
    </row>
    <row r="124" spans="2:12" ht="12" customHeight="1">
      <c r="B124" s="16"/>
      <c r="C124" s="23" t="s">
        <v>173</v>
      </c>
      <c r="L124" s="16"/>
    </row>
    <row r="125" spans="2:12" s="1" customFormat="1" ht="16.5" customHeight="1">
      <c r="B125" s="28"/>
      <c r="E125" s="212" t="s">
        <v>174</v>
      </c>
      <c r="F125" s="222"/>
      <c r="G125" s="222"/>
      <c r="H125" s="222"/>
      <c r="L125" s="28"/>
    </row>
    <row r="126" spans="2:12" s="1" customFormat="1" ht="12" customHeight="1">
      <c r="B126" s="28"/>
      <c r="C126" s="23" t="s">
        <v>175</v>
      </c>
      <c r="L126" s="28"/>
    </row>
    <row r="127" spans="2:12" s="1" customFormat="1" ht="16.5" customHeight="1">
      <c r="B127" s="28"/>
      <c r="E127" s="199" t="str">
        <f>E13</f>
        <v>O1.1 - SO 02.100.1 Potrubná časť - Odbočka O1.1</v>
      </c>
      <c r="F127" s="222"/>
      <c r="G127" s="222"/>
      <c r="H127" s="222"/>
      <c r="L127" s="28"/>
    </row>
    <row r="128" spans="2:12" s="1" customFormat="1" ht="6.95" customHeight="1">
      <c r="B128" s="28"/>
      <c r="L128" s="28"/>
    </row>
    <row r="129" spans="2:65" s="1" customFormat="1" ht="12" customHeight="1">
      <c r="B129" s="28"/>
      <c r="C129" s="23" t="s">
        <v>17</v>
      </c>
      <c r="F129" s="21" t="str">
        <f>F16</f>
        <v>Žilina</v>
      </c>
      <c r="I129" s="23" t="s">
        <v>19</v>
      </c>
      <c r="J129" s="51" t="str">
        <f>IF(J16="","",J16)</f>
        <v>13. 5. 2022</v>
      </c>
      <c r="L129" s="28"/>
    </row>
    <row r="130" spans="2:65" s="1" customFormat="1" ht="6.95" customHeight="1">
      <c r="B130" s="28"/>
      <c r="L130" s="28"/>
    </row>
    <row r="131" spans="2:65" s="1" customFormat="1" ht="15.2" customHeight="1">
      <c r="B131" s="28"/>
      <c r="C131" s="23" t="s">
        <v>21</v>
      </c>
      <c r="F131" s="21" t="str">
        <f>E19</f>
        <v>MH Teplárenský holding, a.s.</v>
      </c>
      <c r="I131" s="23" t="s">
        <v>26</v>
      </c>
      <c r="J131" s="26" t="str">
        <f>E25</f>
        <v>ENERGIA, s.r.o.</v>
      </c>
      <c r="L131" s="28"/>
    </row>
    <row r="132" spans="2:65" s="1" customFormat="1" ht="15.2" customHeight="1">
      <c r="B132" s="28"/>
      <c r="C132" s="23" t="s">
        <v>24</v>
      </c>
      <c r="F132" s="21" t="str">
        <f>IF(E22="","",E22)</f>
        <v>Vyplň údaj</v>
      </c>
      <c r="I132" s="23" t="s">
        <v>29</v>
      </c>
      <c r="J132" s="26" t="str">
        <f>E28</f>
        <v>Balog</v>
      </c>
      <c r="L132" s="28"/>
    </row>
    <row r="133" spans="2:65" s="1" customFormat="1" ht="10.35" customHeight="1">
      <c r="B133" s="28"/>
      <c r="L133" s="28"/>
    </row>
    <row r="134" spans="2:65" s="10" customFormat="1" ht="29.25" customHeight="1">
      <c r="B134" s="118"/>
      <c r="C134" s="119" t="s">
        <v>194</v>
      </c>
      <c r="D134" s="120" t="s">
        <v>57</v>
      </c>
      <c r="E134" s="120" t="s">
        <v>53</v>
      </c>
      <c r="F134" s="120" t="s">
        <v>54</v>
      </c>
      <c r="G134" s="120" t="s">
        <v>195</v>
      </c>
      <c r="H134" s="120" t="s">
        <v>196</v>
      </c>
      <c r="I134" s="120" t="s">
        <v>197</v>
      </c>
      <c r="J134" s="121" t="s">
        <v>179</v>
      </c>
      <c r="K134" s="122" t="s">
        <v>198</v>
      </c>
      <c r="L134" s="118"/>
      <c r="M134" s="58" t="s">
        <v>1</v>
      </c>
      <c r="N134" s="59" t="s">
        <v>36</v>
      </c>
      <c r="O134" s="59" t="s">
        <v>199</v>
      </c>
      <c r="P134" s="59" t="s">
        <v>200</v>
      </c>
      <c r="Q134" s="59" t="s">
        <v>201</v>
      </c>
      <c r="R134" s="59" t="s">
        <v>202</v>
      </c>
      <c r="S134" s="59" t="s">
        <v>203</v>
      </c>
      <c r="T134" s="60" t="s">
        <v>204</v>
      </c>
    </row>
    <row r="135" spans="2:65" s="1" customFormat="1" ht="22.9" customHeight="1">
      <c r="B135" s="28"/>
      <c r="C135" s="63" t="s">
        <v>180</v>
      </c>
      <c r="J135" s="123">
        <f>BK135</f>
        <v>0</v>
      </c>
      <c r="L135" s="28"/>
      <c r="M135" s="61"/>
      <c r="N135" s="52"/>
      <c r="O135" s="52"/>
      <c r="P135" s="124">
        <f>P136+P267</f>
        <v>0</v>
      </c>
      <c r="Q135" s="52"/>
      <c r="R135" s="124">
        <f>R136+R267</f>
        <v>0.120348</v>
      </c>
      <c r="S135" s="52"/>
      <c r="T135" s="125">
        <f>T136+T267</f>
        <v>5.2834728100000001</v>
      </c>
      <c r="AT135" s="13" t="s">
        <v>71</v>
      </c>
      <c r="AU135" s="13" t="s">
        <v>181</v>
      </c>
      <c r="BK135" s="126">
        <f>BK136+BK267</f>
        <v>0</v>
      </c>
    </row>
    <row r="136" spans="2:65" s="11" customFormat="1" ht="25.9" customHeight="1">
      <c r="B136" s="127"/>
      <c r="D136" s="128" t="s">
        <v>71</v>
      </c>
      <c r="E136" s="129" t="s">
        <v>205</v>
      </c>
      <c r="F136" s="129" t="s">
        <v>206</v>
      </c>
      <c r="I136" s="130"/>
      <c r="J136" s="131">
        <f>BK136</f>
        <v>0</v>
      </c>
      <c r="L136" s="127"/>
      <c r="M136" s="132"/>
      <c r="P136" s="133">
        <f>P137</f>
        <v>0</v>
      </c>
      <c r="R136" s="133">
        <f>R137</f>
        <v>0.120348</v>
      </c>
      <c r="T136" s="134">
        <f>T137</f>
        <v>5.2834728100000001</v>
      </c>
      <c r="AR136" s="128" t="s">
        <v>79</v>
      </c>
      <c r="AT136" s="135" t="s">
        <v>71</v>
      </c>
      <c r="AU136" s="135" t="s">
        <v>72</v>
      </c>
      <c r="AY136" s="128" t="s">
        <v>207</v>
      </c>
      <c r="BK136" s="136">
        <f>BK137</f>
        <v>0</v>
      </c>
    </row>
    <row r="137" spans="2:65" s="11" customFormat="1" ht="22.9" customHeight="1">
      <c r="B137" s="127"/>
      <c r="D137" s="128" t="s">
        <v>71</v>
      </c>
      <c r="E137" s="137" t="s">
        <v>208</v>
      </c>
      <c r="F137" s="137" t="s">
        <v>209</v>
      </c>
      <c r="I137" s="130"/>
      <c r="J137" s="138">
        <f>BK137</f>
        <v>0</v>
      </c>
      <c r="L137" s="127"/>
      <c r="M137" s="132"/>
      <c r="P137" s="133">
        <f>P138+P175+P179+P230+P233+P239+P251+P254</f>
        <v>0</v>
      </c>
      <c r="R137" s="133">
        <f>R138+R175+R179+R230+R233+R239+R251+R254</f>
        <v>0.120348</v>
      </c>
      <c r="T137" s="134">
        <f>T138+T175+T179+T230+T233+T239+T251+T254</f>
        <v>5.2834728100000001</v>
      </c>
      <c r="AR137" s="128" t="s">
        <v>79</v>
      </c>
      <c r="AT137" s="135" t="s">
        <v>71</v>
      </c>
      <c r="AU137" s="135" t="s">
        <v>79</v>
      </c>
      <c r="AY137" s="128" t="s">
        <v>207</v>
      </c>
      <c r="BK137" s="136">
        <f>BK138+BK175+BK179+BK230+BK233+BK239+BK251+BK254</f>
        <v>0</v>
      </c>
    </row>
    <row r="138" spans="2:65" s="11" customFormat="1" ht="20.85" customHeight="1">
      <c r="B138" s="127"/>
      <c r="D138" s="128" t="s">
        <v>71</v>
      </c>
      <c r="E138" s="137" t="s">
        <v>210</v>
      </c>
      <c r="F138" s="137" t="s">
        <v>211</v>
      </c>
      <c r="I138" s="130"/>
      <c r="J138" s="138">
        <f>BK138</f>
        <v>0</v>
      </c>
      <c r="L138" s="127"/>
      <c r="M138" s="132"/>
      <c r="P138" s="133">
        <f>SUM(P139:P174)</f>
        <v>0</v>
      </c>
      <c r="R138" s="133">
        <f>SUM(R139:R174)</f>
        <v>0</v>
      </c>
      <c r="T138" s="134">
        <f>SUM(T139:T174)</f>
        <v>0</v>
      </c>
      <c r="AR138" s="128" t="s">
        <v>79</v>
      </c>
      <c r="AT138" s="135" t="s">
        <v>71</v>
      </c>
      <c r="AU138" s="135" t="s">
        <v>84</v>
      </c>
      <c r="AY138" s="128" t="s">
        <v>207</v>
      </c>
      <c r="BK138" s="136">
        <f>SUM(BK139:BK174)</f>
        <v>0</v>
      </c>
    </row>
    <row r="139" spans="2:65" s="1" customFormat="1" ht="33" customHeight="1">
      <c r="B139" s="139"/>
      <c r="C139" s="140" t="s">
        <v>79</v>
      </c>
      <c r="D139" s="140" t="s">
        <v>212</v>
      </c>
      <c r="E139" s="141" t="s">
        <v>221</v>
      </c>
      <c r="F139" s="142" t="s">
        <v>3009</v>
      </c>
      <c r="G139" s="143" t="s">
        <v>215</v>
      </c>
      <c r="H139" s="144">
        <v>92</v>
      </c>
      <c r="I139" s="145"/>
      <c r="J139" s="146">
        <f t="shared" ref="J139:J174" si="0">ROUND(I139*H139,2)</f>
        <v>0</v>
      </c>
      <c r="K139" s="147"/>
      <c r="L139" s="28"/>
      <c r="M139" s="148" t="s">
        <v>1</v>
      </c>
      <c r="N139" s="149" t="s">
        <v>38</v>
      </c>
      <c r="P139" s="150">
        <f t="shared" ref="P139:P174" si="1">O139*H139</f>
        <v>0</v>
      </c>
      <c r="Q139" s="150">
        <v>0</v>
      </c>
      <c r="R139" s="150">
        <f t="shared" ref="R139:R174" si="2">Q139*H139</f>
        <v>0</v>
      </c>
      <c r="S139" s="150">
        <v>0</v>
      </c>
      <c r="T139" s="151">
        <f t="shared" ref="T139:T174" si="3">S139*H139</f>
        <v>0</v>
      </c>
      <c r="AR139" s="152" t="s">
        <v>216</v>
      </c>
      <c r="AT139" s="152" t="s">
        <v>212</v>
      </c>
      <c r="AU139" s="152" t="s">
        <v>88</v>
      </c>
      <c r="AY139" s="13" t="s">
        <v>207</v>
      </c>
      <c r="BE139" s="153">
        <f t="shared" ref="BE139:BE174" si="4">IF(N139="základná",J139,0)</f>
        <v>0</v>
      </c>
      <c r="BF139" s="153">
        <f t="shared" ref="BF139:BF174" si="5">IF(N139="znížená",J139,0)</f>
        <v>0</v>
      </c>
      <c r="BG139" s="153">
        <f t="shared" ref="BG139:BG174" si="6">IF(N139="zákl. prenesená",J139,0)</f>
        <v>0</v>
      </c>
      <c r="BH139" s="153">
        <f t="shared" ref="BH139:BH174" si="7">IF(N139="zníž. prenesená",J139,0)</f>
        <v>0</v>
      </c>
      <c r="BI139" s="153">
        <f t="shared" ref="BI139:BI174" si="8">IF(N139="nulová",J139,0)</f>
        <v>0</v>
      </c>
      <c r="BJ139" s="13" t="s">
        <v>84</v>
      </c>
      <c r="BK139" s="153">
        <f t="shared" ref="BK139:BK174" si="9">ROUND(I139*H139,2)</f>
        <v>0</v>
      </c>
      <c r="BL139" s="13" t="s">
        <v>216</v>
      </c>
      <c r="BM139" s="152" t="s">
        <v>3296</v>
      </c>
    </row>
    <row r="140" spans="2:65" s="1" customFormat="1" ht="33" customHeight="1">
      <c r="B140" s="139"/>
      <c r="C140" s="140" t="s">
        <v>84</v>
      </c>
      <c r="D140" s="140" t="s">
        <v>212</v>
      </c>
      <c r="E140" s="141" t="s">
        <v>224</v>
      </c>
      <c r="F140" s="142" t="s">
        <v>3011</v>
      </c>
      <c r="G140" s="143" t="s">
        <v>215</v>
      </c>
      <c r="H140" s="144">
        <v>92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38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216</v>
      </c>
      <c r="AT140" s="152" t="s">
        <v>212</v>
      </c>
      <c r="AU140" s="152" t="s">
        <v>88</v>
      </c>
      <c r="AY140" s="13" t="s">
        <v>207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84</v>
      </c>
      <c r="BK140" s="153">
        <f t="shared" si="9"/>
        <v>0</v>
      </c>
      <c r="BL140" s="13" t="s">
        <v>216</v>
      </c>
      <c r="BM140" s="152" t="s">
        <v>3297</v>
      </c>
    </row>
    <row r="141" spans="2:65" s="1" customFormat="1" ht="33" customHeight="1">
      <c r="B141" s="139"/>
      <c r="C141" s="140" t="s">
        <v>88</v>
      </c>
      <c r="D141" s="140" t="s">
        <v>212</v>
      </c>
      <c r="E141" s="141" t="s">
        <v>213</v>
      </c>
      <c r="F141" s="142" t="s">
        <v>2290</v>
      </c>
      <c r="G141" s="143" t="s">
        <v>215</v>
      </c>
      <c r="H141" s="144">
        <v>212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38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216</v>
      </c>
      <c r="AT141" s="152" t="s">
        <v>212</v>
      </c>
      <c r="AU141" s="152" t="s">
        <v>88</v>
      </c>
      <c r="AY141" s="13" t="s">
        <v>207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84</v>
      </c>
      <c r="BK141" s="153">
        <f t="shared" si="9"/>
        <v>0</v>
      </c>
      <c r="BL141" s="13" t="s">
        <v>216</v>
      </c>
      <c r="BM141" s="152" t="s">
        <v>3298</v>
      </c>
    </row>
    <row r="142" spans="2:65" s="1" customFormat="1" ht="33" customHeight="1">
      <c r="B142" s="139"/>
      <c r="C142" s="140" t="s">
        <v>93</v>
      </c>
      <c r="D142" s="140" t="s">
        <v>212</v>
      </c>
      <c r="E142" s="141" t="s">
        <v>218</v>
      </c>
      <c r="F142" s="142" t="s">
        <v>2292</v>
      </c>
      <c r="G142" s="143" t="s">
        <v>215</v>
      </c>
      <c r="H142" s="144">
        <v>212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38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216</v>
      </c>
      <c r="AT142" s="152" t="s">
        <v>212</v>
      </c>
      <c r="AU142" s="152" t="s">
        <v>88</v>
      </c>
      <c r="AY142" s="13" t="s">
        <v>207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84</v>
      </c>
      <c r="BK142" s="153">
        <f t="shared" si="9"/>
        <v>0</v>
      </c>
      <c r="BL142" s="13" t="s">
        <v>216</v>
      </c>
      <c r="BM142" s="152" t="s">
        <v>3299</v>
      </c>
    </row>
    <row r="143" spans="2:65" s="1" customFormat="1" ht="37.9" customHeight="1">
      <c r="B143" s="139"/>
      <c r="C143" s="140" t="s">
        <v>168</v>
      </c>
      <c r="D143" s="140" t="s">
        <v>212</v>
      </c>
      <c r="E143" s="141" t="s">
        <v>260</v>
      </c>
      <c r="F143" s="142" t="s">
        <v>3300</v>
      </c>
      <c r="G143" s="143" t="s">
        <v>253</v>
      </c>
      <c r="H143" s="144">
        <v>4</v>
      </c>
      <c r="I143" s="145"/>
      <c r="J143" s="146">
        <f t="shared" si="0"/>
        <v>0</v>
      </c>
      <c r="K143" s="147"/>
      <c r="L143" s="28"/>
      <c r="M143" s="148" t="s">
        <v>1</v>
      </c>
      <c r="N143" s="149" t="s">
        <v>38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216</v>
      </c>
      <c r="AT143" s="152" t="s">
        <v>212</v>
      </c>
      <c r="AU143" s="152" t="s">
        <v>88</v>
      </c>
      <c r="AY143" s="13" t="s">
        <v>207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84</v>
      </c>
      <c r="BK143" s="153">
        <f t="shared" si="9"/>
        <v>0</v>
      </c>
      <c r="BL143" s="13" t="s">
        <v>216</v>
      </c>
      <c r="BM143" s="152" t="s">
        <v>3301</v>
      </c>
    </row>
    <row r="144" spans="2:65" s="1" customFormat="1" ht="37.9" customHeight="1">
      <c r="B144" s="139"/>
      <c r="C144" s="140" t="s">
        <v>230</v>
      </c>
      <c r="D144" s="140" t="s">
        <v>212</v>
      </c>
      <c r="E144" s="141" t="s">
        <v>264</v>
      </c>
      <c r="F144" s="142" t="s">
        <v>3302</v>
      </c>
      <c r="G144" s="143" t="s">
        <v>253</v>
      </c>
      <c r="H144" s="144">
        <v>4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38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216</v>
      </c>
      <c r="AT144" s="152" t="s">
        <v>212</v>
      </c>
      <c r="AU144" s="152" t="s">
        <v>88</v>
      </c>
      <c r="AY144" s="13" t="s">
        <v>207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84</v>
      </c>
      <c r="BK144" s="153">
        <f t="shared" si="9"/>
        <v>0</v>
      </c>
      <c r="BL144" s="13" t="s">
        <v>216</v>
      </c>
      <c r="BM144" s="152" t="s">
        <v>3303</v>
      </c>
    </row>
    <row r="145" spans="2:65" s="1" customFormat="1" ht="24.2" customHeight="1">
      <c r="B145" s="139"/>
      <c r="C145" s="140" t="s">
        <v>234</v>
      </c>
      <c r="D145" s="140" t="s">
        <v>212</v>
      </c>
      <c r="E145" s="141" t="s">
        <v>323</v>
      </c>
      <c r="F145" s="142" t="s">
        <v>3304</v>
      </c>
      <c r="G145" s="143" t="s">
        <v>253</v>
      </c>
      <c r="H145" s="144">
        <v>1</v>
      </c>
      <c r="I145" s="145"/>
      <c r="J145" s="146">
        <f t="shared" si="0"/>
        <v>0</v>
      </c>
      <c r="K145" s="147"/>
      <c r="L145" s="28"/>
      <c r="M145" s="148" t="s">
        <v>1</v>
      </c>
      <c r="N145" s="149" t="s">
        <v>38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216</v>
      </c>
      <c r="AT145" s="152" t="s">
        <v>212</v>
      </c>
      <c r="AU145" s="152" t="s">
        <v>88</v>
      </c>
      <c r="AY145" s="13" t="s">
        <v>207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84</v>
      </c>
      <c r="BK145" s="153">
        <f t="shared" si="9"/>
        <v>0</v>
      </c>
      <c r="BL145" s="13" t="s">
        <v>216</v>
      </c>
      <c r="BM145" s="152" t="s">
        <v>3305</v>
      </c>
    </row>
    <row r="146" spans="2:65" s="1" customFormat="1" ht="24.2" customHeight="1">
      <c r="B146" s="139"/>
      <c r="C146" s="140" t="s">
        <v>238</v>
      </c>
      <c r="D146" s="140" t="s">
        <v>212</v>
      </c>
      <c r="E146" s="141" t="s">
        <v>327</v>
      </c>
      <c r="F146" s="142" t="s">
        <v>3306</v>
      </c>
      <c r="G146" s="143" t="s">
        <v>253</v>
      </c>
      <c r="H146" s="144">
        <v>1</v>
      </c>
      <c r="I146" s="145"/>
      <c r="J146" s="146">
        <f t="shared" si="0"/>
        <v>0</v>
      </c>
      <c r="K146" s="147"/>
      <c r="L146" s="28"/>
      <c r="M146" s="148" t="s">
        <v>1</v>
      </c>
      <c r="N146" s="149" t="s">
        <v>38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216</v>
      </c>
      <c r="AT146" s="152" t="s">
        <v>212</v>
      </c>
      <c r="AU146" s="152" t="s">
        <v>88</v>
      </c>
      <c r="AY146" s="13" t="s">
        <v>207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84</v>
      </c>
      <c r="BK146" s="153">
        <f t="shared" si="9"/>
        <v>0</v>
      </c>
      <c r="BL146" s="13" t="s">
        <v>216</v>
      </c>
      <c r="BM146" s="152" t="s">
        <v>3307</v>
      </c>
    </row>
    <row r="147" spans="2:65" s="1" customFormat="1" ht="33" customHeight="1">
      <c r="B147" s="139"/>
      <c r="C147" s="140" t="s">
        <v>242</v>
      </c>
      <c r="D147" s="140" t="s">
        <v>212</v>
      </c>
      <c r="E147" s="141" t="s">
        <v>331</v>
      </c>
      <c r="F147" s="142" t="s">
        <v>3308</v>
      </c>
      <c r="G147" s="143" t="s">
        <v>253</v>
      </c>
      <c r="H147" s="144">
        <v>1</v>
      </c>
      <c r="I147" s="145"/>
      <c r="J147" s="146">
        <f t="shared" si="0"/>
        <v>0</v>
      </c>
      <c r="K147" s="147"/>
      <c r="L147" s="28"/>
      <c r="M147" s="148" t="s">
        <v>1</v>
      </c>
      <c r="N147" s="149" t="s">
        <v>38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216</v>
      </c>
      <c r="AT147" s="152" t="s">
        <v>212</v>
      </c>
      <c r="AU147" s="152" t="s">
        <v>88</v>
      </c>
      <c r="AY147" s="13" t="s">
        <v>207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84</v>
      </c>
      <c r="BK147" s="153">
        <f t="shared" si="9"/>
        <v>0</v>
      </c>
      <c r="BL147" s="13" t="s">
        <v>216</v>
      </c>
      <c r="BM147" s="152" t="s">
        <v>3309</v>
      </c>
    </row>
    <row r="148" spans="2:65" s="1" customFormat="1" ht="24.2" customHeight="1">
      <c r="B148" s="139"/>
      <c r="C148" s="140" t="s">
        <v>246</v>
      </c>
      <c r="D148" s="140" t="s">
        <v>212</v>
      </c>
      <c r="E148" s="141" t="s">
        <v>335</v>
      </c>
      <c r="F148" s="142" t="s">
        <v>3310</v>
      </c>
      <c r="G148" s="143" t="s">
        <v>253</v>
      </c>
      <c r="H148" s="144">
        <v>1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38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216</v>
      </c>
      <c r="AT148" s="152" t="s">
        <v>212</v>
      </c>
      <c r="AU148" s="152" t="s">
        <v>88</v>
      </c>
      <c r="AY148" s="13" t="s">
        <v>207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84</v>
      </c>
      <c r="BK148" s="153">
        <f t="shared" si="9"/>
        <v>0</v>
      </c>
      <c r="BL148" s="13" t="s">
        <v>216</v>
      </c>
      <c r="BM148" s="152" t="s">
        <v>3311</v>
      </c>
    </row>
    <row r="149" spans="2:65" s="1" customFormat="1" ht="24.2" customHeight="1">
      <c r="B149" s="139"/>
      <c r="C149" s="140" t="s">
        <v>250</v>
      </c>
      <c r="D149" s="140" t="s">
        <v>212</v>
      </c>
      <c r="E149" s="141" t="s">
        <v>371</v>
      </c>
      <c r="F149" s="142" t="s">
        <v>3312</v>
      </c>
      <c r="G149" s="143" t="s">
        <v>253</v>
      </c>
      <c r="H149" s="144">
        <v>2</v>
      </c>
      <c r="I149" s="145"/>
      <c r="J149" s="146">
        <f t="shared" si="0"/>
        <v>0</v>
      </c>
      <c r="K149" s="147"/>
      <c r="L149" s="28"/>
      <c r="M149" s="148" t="s">
        <v>1</v>
      </c>
      <c r="N149" s="149" t="s">
        <v>38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216</v>
      </c>
      <c r="AT149" s="152" t="s">
        <v>212</v>
      </c>
      <c r="AU149" s="152" t="s">
        <v>88</v>
      </c>
      <c r="AY149" s="13" t="s">
        <v>207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84</v>
      </c>
      <c r="BK149" s="153">
        <f t="shared" si="9"/>
        <v>0</v>
      </c>
      <c r="BL149" s="13" t="s">
        <v>216</v>
      </c>
      <c r="BM149" s="152" t="s">
        <v>3313</v>
      </c>
    </row>
    <row r="150" spans="2:65" s="1" customFormat="1" ht="24.2" customHeight="1">
      <c r="B150" s="139"/>
      <c r="C150" s="140" t="s">
        <v>255</v>
      </c>
      <c r="D150" s="140" t="s">
        <v>212</v>
      </c>
      <c r="E150" s="141" t="s">
        <v>375</v>
      </c>
      <c r="F150" s="142" t="s">
        <v>3314</v>
      </c>
      <c r="G150" s="143" t="s">
        <v>253</v>
      </c>
      <c r="H150" s="144">
        <v>2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38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216</v>
      </c>
      <c r="AT150" s="152" t="s">
        <v>212</v>
      </c>
      <c r="AU150" s="152" t="s">
        <v>88</v>
      </c>
      <c r="AY150" s="13" t="s">
        <v>207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84</v>
      </c>
      <c r="BK150" s="153">
        <f t="shared" si="9"/>
        <v>0</v>
      </c>
      <c r="BL150" s="13" t="s">
        <v>216</v>
      </c>
      <c r="BM150" s="152" t="s">
        <v>3315</v>
      </c>
    </row>
    <row r="151" spans="2:65" s="1" customFormat="1" ht="24.2" customHeight="1">
      <c r="B151" s="139"/>
      <c r="C151" s="140" t="s">
        <v>259</v>
      </c>
      <c r="D151" s="140" t="s">
        <v>212</v>
      </c>
      <c r="E151" s="141" t="s">
        <v>363</v>
      </c>
      <c r="F151" s="142" t="s">
        <v>3316</v>
      </c>
      <c r="G151" s="143" t="s">
        <v>253</v>
      </c>
      <c r="H151" s="144">
        <v>5</v>
      </c>
      <c r="I151" s="145"/>
      <c r="J151" s="146">
        <f t="shared" si="0"/>
        <v>0</v>
      </c>
      <c r="K151" s="147"/>
      <c r="L151" s="28"/>
      <c r="M151" s="148" t="s">
        <v>1</v>
      </c>
      <c r="N151" s="149" t="s">
        <v>38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216</v>
      </c>
      <c r="AT151" s="152" t="s">
        <v>212</v>
      </c>
      <c r="AU151" s="152" t="s">
        <v>88</v>
      </c>
      <c r="AY151" s="13" t="s">
        <v>207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84</v>
      </c>
      <c r="BK151" s="153">
        <f t="shared" si="9"/>
        <v>0</v>
      </c>
      <c r="BL151" s="13" t="s">
        <v>216</v>
      </c>
      <c r="BM151" s="152" t="s">
        <v>3317</v>
      </c>
    </row>
    <row r="152" spans="2:65" s="1" customFormat="1" ht="24.2" customHeight="1">
      <c r="B152" s="139"/>
      <c r="C152" s="140" t="s">
        <v>263</v>
      </c>
      <c r="D152" s="140" t="s">
        <v>212</v>
      </c>
      <c r="E152" s="141" t="s">
        <v>367</v>
      </c>
      <c r="F152" s="142" t="s">
        <v>3318</v>
      </c>
      <c r="G152" s="143" t="s">
        <v>253</v>
      </c>
      <c r="H152" s="144">
        <v>5</v>
      </c>
      <c r="I152" s="145"/>
      <c r="J152" s="146">
        <f t="shared" si="0"/>
        <v>0</v>
      </c>
      <c r="K152" s="147"/>
      <c r="L152" s="28"/>
      <c r="M152" s="148" t="s">
        <v>1</v>
      </c>
      <c r="N152" s="149" t="s">
        <v>38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216</v>
      </c>
      <c r="AT152" s="152" t="s">
        <v>212</v>
      </c>
      <c r="AU152" s="152" t="s">
        <v>88</v>
      </c>
      <c r="AY152" s="13" t="s">
        <v>207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84</v>
      </c>
      <c r="BK152" s="153">
        <f t="shared" si="9"/>
        <v>0</v>
      </c>
      <c r="BL152" s="13" t="s">
        <v>216</v>
      </c>
      <c r="BM152" s="152" t="s">
        <v>3319</v>
      </c>
    </row>
    <row r="153" spans="2:65" s="1" customFormat="1" ht="37.9" customHeight="1">
      <c r="B153" s="139"/>
      <c r="C153" s="140" t="s">
        <v>267</v>
      </c>
      <c r="D153" s="140" t="s">
        <v>212</v>
      </c>
      <c r="E153" s="141" t="s">
        <v>2181</v>
      </c>
      <c r="F153" s="142" t="s">
        <v>3320</v>
      </c>
      <c r="G153" s="143" t="s">
        <v>253</v>
      </c>
      <c r="H153" s="144">
        <v>3</v>
      </c>
      <c r="I153" s="145"/>
      <c r="J153" s="146">
        <f t="shared" si="0"/>
        <v>0</v>
      </c>
      <c r="K153" s="147"/>
      <c r="L153" s="28"/>
      <c r="M153" s="148" t="s">
        <v>1</v>
      </c>
      <c r="N153" s="149" t="s">
        <v>38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216</v>
      </c>
      <c r="AT153" s="152" t="s">
        <v>212</v>
      </c>
      <c r="AU153" s="152" t="s">
        <v>88</v>
      </c>
      <c r="AY153" s="13" t="s">
        <v>207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84</v>
      </c>
      <c r="BK153" s="153">
        <f t="shared" si="9"/>
        <v>0</v>
      </c>
      <c r="BL153" s="13" t="s">
        <v>216</v>
      </c>
      <c r="BM153" s="152" t="s">
        <v>3321</v>
      </c>
    </row>
    <row r="154" spans="2:65" s="1" customFormat="1" ht="37.9" customHeight="1">
      <c r="B154" s="139"/>
      <c r="C154" s="140" t="s">
        <v>271</v>
      </c>
      <c r="D154" s="140" t="s">
        <v>212</v>
      </c>
      <c r="E154" s="141" t="s">
        <v>2184</v>
      </c>
      <c r="F154" s="142" t="s">
        <v>3322</v>
      </c>
      <c r="G154" s="143" t="s">
        <v>253</v>
      </c>
      <c r="H154" s="144">
        <v>3</v>
      </c>
      <c r="I154" s="145"/>
      <c r="J154" s="146">
        <f t="shared" si="0"/>
        <v>0</v>
      </c>
      <c r="K154" s="147"/>
      <c r="L154" s="28"/>
      <c r="M154" s="148" t="s">
        <v>1</v>
      </c>
      <c r="N154" s="149" t="s">
        <v>38</v>
      </c>
      <c r="P154" s="150">
        <f t="shared" si="1"/>
        <v>0</v>
      </c>
      <c r="Q154" s="150">
        <v>0</v>
      </c>
      <c r="R154" s="150">
        <f t="shared" si="2"/>
        <v>0</v>
      </c>
      <c r="S154" s="150">
        <v>0</v>
      </c>
      <c r="T154" s="151">
        <f t="shared" si="3"/>
        <v>0</v>
      </c>
      <c r="AR154" s="152" t="s">
        <v>216</v>
      </c>
      <c r="AT154" s="152" t="s">
        <v>212</v>
      </c>
      <c r="AU154" s="152" t="s">
        <v>88</v>
      </c>
      <c r="AY154" s="13" t="s">
        <v>207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84</v>
      </c>
      <c r="BK154" s="153">
        <f t="shared" si="9"/>
        <v>0</v>
      </c>
      <c r="BL154" s="13" t="s">
        <v>216</v>
      </c>
      <c r="BM154" s="152" t="s">
        <v>3323</v>
      </c>
    </row>
    <row r="155" spans="2:65" s="1" customFormat="1" ht="37.9" customHeight="1">
      <c r="B155" s="139"/>
      <c r="C155" s="140" t="s">
        <v>275</v>
      </c>
      <c r="D155" s="140" t="s">
        <v>212</v>
      </c>
      <c r="E155" s="141" t="s">
        <v>3324</v>
      </c>
      <c r="F155" s="142" t="s">
        <v>3325</v>
      </c>
      <c r="G155" s="143" t="s">
        <v>253</v>
      </c>
      <c r="H155" s="144">
        <v>8</v>
      </c>
      <c r="I155" s="145"/>
      <c r="J155" s="146">
        <f t="shared" si="0"/>
        <v>0</v>
      </c>
      <c r="K155" s="147"/>
      <c r="L155" s="28"/>
      <c r="M155" s="148" t="s">
        <v>1</v>
      </c>
      <c r="N155" s="149" t="s">
        <v>38</v>
      </c>
      <c r="P155" s="150">
        <f t="shared" si="1"/>
        <v>0</v>
      </c>
      <c r="Q155" s="150">
        <v>0</v>
      </c>
      <c r="R155" s="150">
        <f t="shared" si="2"/>
        <v>0</v>
      </c>
      <c r="S155" s="150">
        <v>0</v>
      </c>
      <c r="T155" s="151">
        <f t="shared" si="3"/>
        <v>0</v>
      </c>
      <c r="AR155" s="152" t="s">
        <v>216</v>
      </c>
      <c r="AT155" s="152" t="s">
        <v>212</v>
      </c>
      <c r="AU155" s="152" t="s">
        <v>88</v>
      </c>
      <c r="AY155" s="13" t="s">
        <v>207</v>
      </c>
      <c r="BE155" s="153">
        <f t="shared" si="4"/>
        <v>0</v>
      </c>
      <c r="BF155" s="153">
        <f t="shared" si="5"/>
        <v>0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3" t="s">
        <v>84</v>
      </c>
      <c r="BK155" s="153">
        <f t="shared" si="9"/>
        <v>0</v>
      </c>
      <c r="BL155" s="13" t="s">
        <v>216</v>
      </c>
      <c r="BM155" s="152" t="s">
        <v>3326</v>
      </c>
    </row>
    <row r="156" spans="2:65" s="1" customFormat="1" ht="37.9" customHeight="1">
      <c r="B156" s="139"/>
      <c r="C156" s="140" t="s">
        <v>279</v>
      </c>
      <c r="D156" s="140" t="s">
        <v>212</v>
      </c>
      <c r="E156" s="141" t="s">
        <v>3327</v>
      </c>
      <c r="F156" s="142" t="s">
        <v>3328</v>
      </c>
      <c r="G156" s="143" t="s">
        <v>253</v>
      </c>
      <c r="H156" s="144">
        <v>8</v>
      </c>
      <c r="I156" s="145"/>
      <c r="J156" s="146">
        <f t="shared" si="0"/>
        <v>0</v>
      </c>
      <c r="K156" s="147"/>
      <c r="L156" s="28"/>
      <c r="M156" s="148" t="s">
        <v>1</v>
      </c>
      <c r="N156" s="149" t="s">
        <v>38</v>
      </c>
      <c r="P156" s="150">
        <f t="shared" si="1"/>
        <v>0</v>
      </c>
      <c r="Q156" s="150">
        <v>0</v>
      </c>
      <c r="R156" s="150">
        <f t="shared" si="2"/>
        <v>0</v>
      </c>
      <c r="S156" s="150">
        <v>0</v>
      </c>
      <c r="T156" s="151">
        <f t="shared" si="3"/>
        <v>0</v>
      </c>
      <c r="AR156" s="152" t="s">
        <v>216</v>
      </c>
      <c r="AT156" s="152" t="s">
        <v>212</v>
      </c>
      <c r="AU156" s="152" t="s">
        <v>88</v>
      </c>
      <c r="AY156" s="13" t="s">
        <v>207</v>
      </c>
      <c r="BE156" s="153">
        <f t="shared" si="4"/>
        <v>0</v>
      </c>
      <c r="BF156" s="153">
        <f t="shared" si="5"/>
        <v>0</v>
      </c>
      <c r="BG156" s="153">
        <f t="shared" si="6"/>
        <v>0</v>
      </c>
      <c r="BH156" s="153">
        <f t="shared" si="7"/>
        <v>0</v>
      </c>
      <c r="BI156" s="153">
        <f t="shared" si="8"/>
        <v>0</v>
      </c>
      <c r="BJ156" s="13" t="s">
        <v>84</v>
      </c>
      <c r="BK156" s="153">
        <f t="shared" si="9"/>
        <v>0</v>
      </c>
      <c r="BL156" s="13" t="s">
        <v>216</v>
      </c>
      <c r="BM156" s="152" t="s">
        <v>3329</v>
      </c>
    </row>
    <row r="157" spans="2:65" s="1" customFormat="1" ht="24.2" customHeight="1">
      <c r="B157" s="139"/>
      <c r="C157" s="140" t="s">
        <v>283</v>
      </c>
      <c r="D157" s="140" t="s">
        <v>212</v>
      </c>
      <c r="E157" s="141" t="s">
        <v>3330</v>
      </c>
      <c r="F157" s="142" t="s">
        <v>3331</v>
      </c>
      <c r="G157" s="143" t="s">
        <v>405</v>
      </c>
      <c r="H157" s="144">
        <v>75</v>
      </c>
      <c r="I157" s="145"/>
      <c r="J157" s="146">
        <f t="shared" si="0"/>
        <v>0</v>
      </c>
      <c r="K157" s="147"/>
      <c r="L157" s="28"/>
      <c r="M157" s="148" t="s">
        <v>1</v>
      </c>
      <c r="N157" s="149" t="s">
        <v>38</v>
      </c>
      <c r="P157" s="150">
        <f t="shared" si="1"/>
        <v>0</v>
      </c>
      <c r="Q157" s="150">
        <v>0</v>
      </c>
      <c r="R157" s="150">
        <f t="shared" si="2"/>
        <v>0</v>
      </c>
      <c r="S157" s="150">
        <v>0</v>
      </c>
      <c r="T157" s="151">
        <f t="shared" si="3"/>
        <v>0</v>
      </c>
      <c r="AR157" s="152" t="s">
        <v>216</v>
      </c>
      <c r="AT157" s="152" t="s">
        <v>212</v>
      </c>
      <c r="AU157" s="152" t="s">
        <v>88</v>
      </c>
      <c r="AY157" s="13" t="s">
        <v>207</v>
      </c>
      <c r="BE157" s="153">
        <f t="shared" si="4"/>
        <v>0</v>
      </c>
      <c r="BF157" s="153">
        <f t="shared" si="5"/>
        <v>0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3" t="s">
        <v>84</v>
      </c>
      <c r="BK157" s="153">
        <f t="shared" si="9"/>
        <v>0</v>
      </c>
      <c r="BL157" s="13" t="s">
        <v>216</v>
      </c>
      <c r="BM157" s="152" t="s">
        <v>3332</v>
      </c>
    </row>
    <row r="158" spans="2:65" s="1" customFormat="1" ht="24.2" customHeight="1">
      <c r="B158" s="139"/>
      <c r="C158" s="140" t="s">
        <v>7</v>
      </c>
      <c r="D158" s="140" t="s">
        <v>212</v>
      </c>
      <c r="E158" s="141" t="s">
        <v>3333</v>
      </c>
      <c r="F158" s="142" t="s">
        <v>3334</v>
      </c>
      <c r="G158" s="143" t="s">
        <v>405</v>
      </c>
      <c r="H158" s="144">
        <v>70</v>
      </c>
      <c r="I158" s="145"/>
      <c r="J158" s="146">
        <f t="shared" si="0"/>
        <v>0</v>
      </c>
      <c r="K158" s="147"/>
      <c r="L158" s="28"/>
      <c r="M158" s="148" t="s">
        <v>1</v>
      </c>
      <c r="N158" s="149" t="s">
        <v>38</v>
      </c>
      <c r="P158" s="150">
        <f t="shared" si="1"/>
        <v>0</v>
      </c>
      <c r="Q158" s="150">
        <v>0</v>
      </c>
      <c r="R158" s="150">
        <f t="shared" si="2"/>
        <v>0</v>
      </c>
      <c r="S158" s="150">
        <v>0</v>
      </c>
      <c r="T158" s="151">
        <f t="shared" si="3"/>
        <v>0</v>
      </c>
      <c r="AR158" s="152" t="s">
        <v>216</v>
      </c>
      <c r="AT158" s="152" t="s">
        <v>212</v>
      </c>
      <c r="AU158" s="152" t="s">
        <v>88</v>
      </c>
      <c r="AY158" s="13" t="s">
        <v>207</v>
      </c>
      <c r="BE158" s="153">
        <f t="shared" si="4"/>
        <v>0</v>
      </c>
      <c r="BF158" s="153">
        <f t="shared" si="5"/>
        <v>0</v>
      </c>
      <c r="BG158" s="153">
        <f t="shared" si="6"/>
        <v>0</v>
      </c>
      <c r="BH158" s="153">
        <f t="shared" si="7"/>
        <v>0</v>
      </c>
      <c r="BI158" s="153">
        <f t="shared" si="8"/>
        <v>0</v>
      </c>
      <c r="BJ158" s="13" t="s">
        <v>84</v>
      </c>
      <c r="BK158" s="153">
        <f t="shared" si="9"/>
        <v>0</v>
      </c>
      <c r="BL158" s="13" t="s">
        <v>216</v>
      </c>
      <c r="BM158" s="152" t="s">
        <v>3335</v>
      </c>
    </row>
    <row r="159" spans="2:65" s="1" customFormat="1" ht="24.2" customHeight="1">
      <c r="B159" s="139"/>
      <c r="C159" s="140" t="s">
        <v>290</v>
      </c>
      <c r="D159" s="140" t="s">
        <v>212</v>
      </c>
      <c r="E159" s="141" t="s">
        <v>539</v>
      </c>
      <c r="F159" s="142" t="s">
        <v>3336</v>
      </c>
      <c r="G159" s="143" t="s">
        <v>405</v>
      </c>
      <c r="H159" s="144">
        <v>110</v>
      </c>
      <c r="I159" s="145"/>
      <c r="J159" s="146">
        <f t="shared" si="0"/>
        <v>0</v>
      </c>
      <c r="K159" s="147"/>
      <c r="L159" s="28"/>
      <c r="M159" s="148" t="s">
        <v>1</v>
      </c>
      <c r="N159" s="149" t="s">
        <v>38</v>
      </c>
      <c r="P159" s="150">
        <f t="shared" si="1"/>
        <v>0</v>
      </c>
      <c r="Q159" s="150">
        <v>0</v>
      </c>
      <c r="R159" s="150">
        <f t="shared" si="2"/>
        <v>0</v>
      </c>
      <c r="S159" s="150">
        <v>0</v>
      </c>
      <c r="T159" s="151">
        <f t="shared" si="3"/>
        <v>0</v>
      </c>
      <c r="AR159" s="152" t="s">
        <v>216</v>
      </c>
      <c r="AT159" s="152" t="s">
        <v>212</v>
      </c>
      <c r="AU159" s="152" t="s">
        <v>88</v>
      </c>
      <c r="AY159" s="13" t="s">
        <v>207</v>
      </c>
      <c r="BE159" s="153">
        <f t="shared" si="4"/>
        <v>0</v>
      </c>
      <c r="BF159" s="153">
        <f t="shared" si="5"/>
        <v>0</v>
      </c>
      <c r="BG159" s="153">
        <f t="shared" si="6"/>
        <v>0</v>
      </c>
      <c r="BH159" s="153">
        <f t="shared" si="7"/>
        <v>0</v>
      </c>
      <c r="BI159" s="153">
        <f t="shared" si="8"/>
        <v>0</v>
      </c>
      <c r="BJ159" s="13" t="s">
        <v>84</v>
      </c>
      <c r="BK159" s="153">
        <f t="shared" si="9"/>
        <v>0</v>
      </c>
      <c r="BL159" s="13" t="s">
        <v>216</v>
      </c>
      <c r="BM159" s="152" t="s">
        <v>3337</v>
      </c>
    </row>
    <row r="160" spans="2:65" s="1" customFormat="1" ht="24.2" customHeight="1">
      <c r="B160" s="139"/>
      <c r="C160" s="140" t="s">
        <v>294</v>
      </c>
      <c r="D160" s="140" t="s">
        <v>212</v>
      </c>
      <c r="E160" s="141" t="s">
        <v>543</v>
      </c>
      <c r="F160" s="142" t="s">
        <v>3338</v>
      </c>
      <c r="G160" s="143" t="s">
        <v>405</v>
      </c>
      <c r="H160" s="144">
        <v>100</v>
      </c>
      <c r="I160" s="145"/>
      <c r="J160" s="146">
        <f t="shared" si="0"/>
        <v>0</v>
      </c>
      <c r="K160" s="147"/>
      <c r="L160" s="28"/>
      <c r="M160" s="148" t="s">
        <v>1</v>
      </c>
      <c r="N160" s="149" t="s">
        <v>38</v>
      </c>
      <c r="P160" s="150">
        <f t="shared" si="1"/>
        <v>0</v>
      </c>
      <c r="Q160" s="150">
        <v>0</v>
      </c>
      <c r="R160" s="150">
        <f t="shared" si="2"/>
        <v>0</v>
      </c>
      <c r="S160" s="150">
        <v>0</v>
      </c>
      <c r="T160" s="151">
        <f t="shared" si="3"/>
        <v>0</v>
      </c>
      <c r="AR160" s="152" t="s">
        <v>216</v>
      </c>
      <c r="AT160" s="152" t="s">
        <v>212</v>
      </c>
      <c r="AU160" s="152" t="s">
        <v>88</v>
      </c>
      <c r="AY160" s="13" t="s">
        <v>207</v>
      </c>
      <c r="BE160" s="153">
        <f t="shared" si="4"/>
        <v>0</v>
      </c>
      <c r="BF160" s="153">
        <f t="shared" si="5"/>
        <v>0</v>
      </c>
      <c r="BG160" s="153">
        <f t="shared" si="6"/>
        <v>0</v>
      </c>
      <c r="BH160" s="153">
        <f t="shared" si="7"/>
        <v>0</v>
      </c>
      <c r="BI160" s="153">
        <f t="shared" si="8"/>
        <v>0</v>
      </c>
      <c r="BJ160" s="13" t="s">
        <v>84</v>
      </c>
      <c r="BK160" s="153">
        <f t="shared" si="9"/>
        <v>0</v>
      </c>
      <c r="BL160" s="13" t="s">
        <v>216</v>
      </c>
      <c r="BM160" s="152" t="s">
        <v>3339</v>
      </c>
    </row>
    <row r="161" spans="2:65" s="1" customFormat="1" ht="24.2" customHeight="1">
      <c r="B161" s="139"/>
      <c r="C161" s="140" t="s">
        <v>298</v>
      </c>
      <c r="D161" s="140" t="s">
        <v>212</v>
      </c>
      <c r="E161" s="141" t="s">
        <v>3340</v>
      </c>
      <c r="F161" s="142" t="s">
        <v>3017</v>
      </c>
      <c r="G161" s="143" t="s">
        <v>253</v>
      </c>
      <c r="H161" s="144">
        <v>1</v>
      </c>
      <c r="I161" s="145"/>
      <c r="J161" s="146">
        <f t="shared" si="0"/>
        <v>0</v>
      </c>
      <c r="K161" s="147"/>
      <c r="L161" s="28"/>
      <c r="M161" s="148" t="s">
        <v>1</v>
      </c>
      <c r="N161" s="149" t="s">
        <v>38</v>
      </c>
      <c r="P161" s="150">
        <f t="shared" si="1"/>
        <v>0</v>
      </c>
      <c r="Q161" s="150">
        <v>0</v>
      </c>
      <c r="R161" s="150">
        <f t="shared" si="2"/>
        <v>0</v>
      </c>
      <c r="S161" s="150">
        <v>0</v>
      </c>
      <c r="T161" s="151">
        <f t="shared" si="3"/>
        <v>0</v>
      </c>
      <c r="AR161" s="152" t="s">
        <v>216</v>
      </c>
      <c r="AT161" s="152" t="s">
        <v>212</v>
      </c>
      <c r="AU161" s="152" t="s">
        <v>88</v>
      </c>
      <c r="AY161" s="13" t="s">
        <v>207</v>
      </c>
      <c r="BE161" s="153">
        <f t="shared" si="4"/>
        <v>0</v>
      </c>
      <c r="BF161" s="153">
        <f t="shared" si="5"/>
        <v>0</v>
      </c>
      <c r="BG161" s="153">
        <f t="shared" si="6"/>
        <v>0</v>
      </c>
      <c r="BH161" s="153">
        <f t="shared" si="7"/>
        <v>0</v>
      </c>
      <c r="BI161" s="153">
        <f t="shared" si="8"/>
        <v>0</v>
      </c>
      <c r="BJ161" s="13" t="s">
        <v>84</v>
      </c>
      <c r="BK161" s="153">
        <f t="shared" si="9"/>
        <v>0</v>
      </c>
      <c r="BL161" s="13" t="s">
        <v>216</v>
      </c>
      <c r="BM161" s="152" t="s">
        <v>3341</v>
      </c>
    </row>
    <row r="162" spans="2:65" s="1" customFormat="1" ht="24.2" customHeight="1">
      <c r="B162" s="139"/>
      <c r="C162" s="140" t="s">
        <v>302</v>
      </c>
      <c r="D162" s="140" t="s">
        <v>212</v>
      </c>
      <c r="E162" s="141" t="s">
        <v>3342</v>
      </c>
      <c r="F162" s="142" t="s">
        <v>3019</v>
      </c>
      <c r="G162" s="143" t="s">
        <v>253</v>
      </c>
      <c r="H162" s="144">
        <v>1</v>
      </c>
      <c r="I162" s="145"/>
      <c r="J162" s="146">
        <f t="shared" si="0"/>
        <v>0</v>
      </c>
      <c r="K162" s="147"/>
      <c r="L162" s="28"/>
      <c r="M162" s="148" t="s">
        <v>1</v>
      </c>
      <c r="N162" s="149" t="s">
        <v>38</v>
      </c>
      <c r="P162" s="150">
        <f t="shared" si="1"/>
        <v>0</v>
      </c>
      <c r="Q162" s="150">
        <v>0</v>
      </c>
      <c r="R162" s="150">
        <f t="shared" si="2"/>
        <v>0</v>
      </c>
      <c r="S162" s="150">
        <v>0</v>
      </c>
      <c r="T162" s="151">
        <f t="shared" si="3"/>
        <v>0</v>
      </c>
      <c r="AR162" s="152" t="s">
        <v>216</v>
      </c>
      <c r="AT162" s="152" t="s">
        <v>212</v>
      </c>
      <c r="AU162" s="152" t="s">
        <v>88</v>
      </c>
      <c r="AY162" s="13" t="s">
        <v>207</v>
      </c>
      <c r="BE162" s="153">
        <f t="shared" si="4"/>
        <v>0</v>
      </c>
      <c r="BF162" s="153">
        <f t="shared" si="5"/>
        <v>0</v>
      </c>
      <c r="BG162" s="153">
        <f t="shared" si="6"/>
        <v>0</v>
      </c>
      <c r="BH162" s="153">
        <f t="shared" si="7"/>
        <v>0</v>
      </c>
      <c r="BI162" s="153">
        <f t="shared" si="8"/>
        <v>0</v>
      </c>
      <c r="BJ162" s="13" t="s">
        <v>84</v>
      </c>
      <c r="BK162" s="153">
        <f t="shared" si="9"/>
        <v>0</v>
      </c>
      <c r="BL162" s="13" t="s">
        <v>216</v>
      </c>
      <c r="BM162" s="152" t="s">
        <v>3343</v>
      </c>
    </row>
    <row r="163" spans="2:65" s="1" customFormat="1" ht="24.2" customHeight="1">
      <c r="B163" s="139"/>
      <c r="C163" s="140" t="s">
        <v>306</v>
      </c>
      <c r="D163" s="140" t="s">
        <v>212</v>
      </c>
      <c r="E163" s="141" t="s">
        <v>436</v>
      </c>
      <c r="F163" s="142" t="s">
        <v>2298</v>
      </c>
      <c r="G163" s="143" t="s">
        <v>253</v>
      </c>
      <c r="H163" s="144">
        <v>3</v>
      </c>
      <c r="I163" s="145"/>
      <c r="J163" s="146">
        <f t="shared" si="0"/>
        <v>0</v>
      </c>
      <c r="K163" s="147"/>
      <c r="L163" s="28"/>
      <c r="M163" s="148" t="s">
        <v>1</v>
      </c>
      <c r="N163" s="149" t="s">
        <v>38</v>
      </c>
      <c r="P163" s="150">
        <f t="shared" si="1"/>
        <v>0</v>
      </c>
      <c r="Q163" s="150">
        <v>0</v>
      </c>
      <c r="R163" s="150">
        <f t="shared" si="2"/>
        <v>0</v>
      </c>
      <c r="S163" s="150">
        <v>0</v>
      </c>
      <c r="T163" s="151">
        <f t="shared" si="3"/>
        <v>0</v>
      </c>
      <c r="AR163" s="152" t="s">
        <v>216</v>
      </c>
      <c r="AT163" s="152" t="s">
        <v>212</v>
      </c>
      <c r="AU163" s="152" t="s">
        <v>88</v>
      </c>
      <c r="AY163" s="13" t="s">
        <v>207</v>
      </c>
      <c r="BE163" s="153">
        <f t="shared" si="4"/>
        <v>0</v>
      </c>
      <c r="BF163" s="153">
        <f t="shared" si="5"/>
        <v>0</v>
      </c>
      <c r="BG163" s="153">
        <f t="shared" si="6"/>
        <v>0</v>
      </c>
      <c r="BH163" s="153">
        <f t="shared" si="7"/>
        <v>0</v>
      </c>
      <c r="BI163" s="153">
        <f t="shared" si="8"/>
        <v>0</v>
      </c>
      <c r="BJ163" s="13" t="s">
        <v>84</v>
      </c>
      <c r="BK163" s="153">
        <f t="shared" si="9"/>
        <v>0</v>
      </c>
      <c r="BL163" s="13" t="s">
        <v>216</v>
      </c>
      <c r="BM163" s="152" t="s">
        <v>3344</v>
      </c>
    </row>
    <row r="164" spans="2:65" s="1" customFormat="1" ht="24.2" customHeight="1">
      <c r="B164" s="139"/>
      <c r="C164" s="140" t="s">
        <v>310</v>
      </c>
      <c r="D164" s="140" t="s">
        <v>212</v>
      </c>
      <c r="E164" s="141" t="s">
        <v>440</v>
      </c>
      <c r="F164" s="142" t="s">
        <v>2300</v>
      </c>
      <c r="G164" s="143" t="s">
        <v>253</v>
      </c>
      <c r="H164" s="144">
        <v>3</v>
      </c>
      <c r="I164" s="145"/>
      <c r="J164" s="146">
        <f t="shared" si="0"/>
        <v>0</v>
      </c>
      <c r="K164" s="147"/>
      <c r="L164" s="28"/>
      <c r="M164" s="148" t="s">
        <v>1</v>
      </c>
      <c r="N164" s="149" t="s">
        <v>38</v>
      </c>
      <c r="P164" s="150">
        <f t="shared" si="1"/>
        <v>0</v>
      </c>
      <c r="Q164" s="150">
        <v>0</v>
      </c>
      <c r="R164" s="150">
        <f t="shared" si="2"/>
        <v>0</v>
      </c>
      <c r="S164" s="150">
        <v>0</v>
      </c>
      <c r="T164" s="151">
        <f t="shared" si="3"/>
        <v>0</v>
      </c>
      <c r="AR164" s="152" t="s">
        <v>216</v>
      </c>
      <c r="AT164" s="152" t="s">
        <v>212</v>
      </c>
      <c r="AU164" s="152" t="s">
        <v>88</v>
      </c>
      <c r="AY164" s="13" t="s">
        <v>207</v>
      </c>
      <c r="BE164" s="153">
        <f t="shared" si="4"/>
        <v>0</v>
      </c>
      <c r="BF164" s="153">
        <f t="shared" si="5"/>
        <v>0</v>
      </c>
      <c r="BG164" s="153">
        <f t="shared" si="6"/>
        <v>0</v>
      </c>
      <c r="BH164" s="153">
        <f t="shared" si="7"/>
        <v>0</v>
      </c>
      <c r="BI164" s="153">
        <f t="shared" si="8"/>
        <v>0</v>
      </c>
      <c r="BJ164" s="13" t="s">
        <v>84</v>
      </c>
      <c r="BK164" s="153">
        <f t="shared" si="9"/>
        <v>0</v>
      </c>
      <c r="BL164" s="13" t="s">
        <v>216</v>
      </c>
      <c r="BM164" s="152" t="s">
        <v>3345</v>
      </c>
    </row>
    <row r="165" spans="2:65" s="1" customFormat="1" ht="37.9" customHeight="1">
      <c r="B165" s="139"/>
      <c r="C165" s="140" t="s">
        <v>314</v>
      </c>
      <c r="D165" s="140" t="s">
        <v>212</v>
      </c>
      <c r="E165" s="141" t="s">
        <v>444</v>
      </c>
      <c r="F165" s="142" t="s">
        <v>3346</v>
      </c>
      <c r="G165" s="143" t="s">
        <v>253</v>
      </c>
      <c r="H165" s="144">
        <v>2</v>
      </c>
      <c r="I165" s="145"/>
      <c r="J165" s="146">
        <f t="shared" si="0"/>
        <v>0</v>
      </c>
      <c r="K165" s="147"/>
      <c r="L165" s="28"/>
      <c r="M165" s="148" t="s">
        <v>1</v>
      </c>
      <c r="N165" s="149" t="s">
        <v>38</v>
      </c>
      <c r="P165" s="150">
        <f t="shared" si="1"/>
        <v>0</v>
      </c>
      <c r="Q165" s="150">
        <v>0</v>
      </c>
      <c r="R165" s="150">
        <f t="shared" si="2"/>
        <v>0</v>
      </c>
      <c r="S165" s="150">
        <v>0</v>
      </c>
      <c r="T165" s="151">
        <f t="shared" si="3"/>
        <v>0</v>
      </c>
      <c r="AR165" s="152" t="s">
        <v>216</v>
      </c>
      <c r="AT165" s="152" t="s">
        <v>212</v>
      </c>
      <c r="AU165" s="152" t="s">
        <v>88</v>
      </c>
      <c r="AY165" s="13" t="s">
        <v>207</v>
      </c>
      <c r="BE165" s="153">
        <f t="shared" si="4"/>
        <v>0</v>
      </c>
      <c r="BF165" s="153">
        <f t="shared" si="5"/>
        <v>0</v>
      </c>
      <c r="BG165" s="153">
        <f t="shared" si="6"/>
        <v>0</v>
      </c>
      <c r="BH165" s="153">
        <f t="shared" si="7"/>
        <v>0</v>
      </c>
      <c r="BI165" s="153">
        <f t="shared" si="8"/>
        <v>0</v>
      </c>
      <c r="BJ165" s="13" t="s">
        <v>84</v>
      </c>
      <c r="BK165" s="153">
        <f t="shared" si="9"/>
        <v>0</v>
      </c>
      <c r="BL165" s="13" t="s">
        <v>216</v>
      </c>
      <c r="BM165" s="152" t="s">
        <v>3347</v>
      </c>
    </row>
    <row r="166" spans="2:65" s="1" customFormat="1" ht="37.9" customHeight="1">
      <c r="B166" s="139"/>
      <c r="C166" s="140" t="s">
        <v>318</v>
      </c>
      <c r="D166" s="140" t="s">
        <v>212</v>
      </c>
      <c r="E166" s="141" t="s">
        <v>448</v>
      </c>
      <c r="F166" s="142" t="s">
        <v>3348</v>
      </c>
      <c r="G166" s="143" t="s">
        <v>253</v>
      </c>
      <c r="H166" s="144">
        <v>2</v>
      </c>
      <c r="I166" s="145"/>
      <c r="J166" s="146">
        <f t="shared" si="0"/>
        <v>0</v>
      </c>
      <c r="K166" s="147"/>
      <c r="L166" s="28"/>
      <c r="M166" s="148" t="s">
        <v>1</v>
      </c>
      <c r="N166" s="149" t="s">
        <v>38</v>
      </c>
      <c r="P166" s="150">
        <f t="shared" si="1"/>
        <v>0</v>
      </c>
      <c r="Q166" s="150">
        <v>0</v>
      </c>
      <c r="R166" s="150">
        <f t="shared" si="2"/>
        <v>0</v>
      </c>
      <c r="S166" s="150">
        <v>0</v>
      </c>
      <c r="T166" s="151">
        <f t="shared" si="3"/>
        <v>0</v>
      </c>
      <c r="AR166" s="152" t="s">
        <v>216</v>
      </c>
      <c r="AT166" s="152" t="s">
        <v>212</v>
      </c>
      <c r="AU166" s="152" t="s">
        <v>88</v>
      </c>
      <c r="AY166" s="13" t="s">
        <v>207</v>
      </c>
      <c r="BE166" s="153">
        <f t="shared" si="4"/>
        <v>0</v>
      </c>
      <c r="BF166" s="153">
        <f t="shared" si="5"/>
        <v>0</v>
      </c>
      <c r="BG166" s="153">
        <f t="shared" si="6"/>
        <v>0</v>
      </c>
      <c r="BH166" s="153">
        <f t="shared" si="7"/>
        <v>0</v>
      </c>
      <c r="BI166" s="153">
        <f t="shared" si="8"/>
        <v>0</v>
      </c>
      <c r="BJ166" s="13" t="s">
        <v>84</v>
      </c>
      <c r="BK166" s="153">
        <f t="shared" si="9"/>
        <v>0</v>
      </c>
      <c r="BL166" s="13" t="s">
        <v>216</v>
      </c>
      <c r="BM166" s="152" t="s">
        <v>3349</v>
      </c>
    </row>
    <row r="167" spans="2:65" s="1" customFormat="1" ht="33" customHeight="1">
      <c r="B167" s="139"/>
      <c r="C167" s="140" t="s">
        <v>322</v>
      </c>
      <c r="D167" s="140" t="s">
        <v>212</v>
      </c>
      <c r="E167" s="141" t="s">
        <v>2444</v>
      </c>
      <c r="F167" s="142" t="s">
        <v>3350</v>
      </c>
      <c r="G167" s="143" t="s">
        <v>253</v>
      </c>
      <c r="H167" s="144">
        <v>1</v>
      </c>
      <c r="I167" s="145"/>
      <c r="J167" s="146">
        <f t="shared" si="0"/>
        <v>0</v>
      </c>
      <c r="K167" s="147"/>
      <c r="L167" s="28"/>
      <c r="M167" s="148" t="s">
        <v>1</v>
      </c>
      <c r="N167" s="149" t="s">
        <v>38</v>
      </c>
      <c r="P167" s="150">
        <f t="shared" si="1"/>
        <v>0</v>
      </c>
      <c r="Q167" s="150">
        <v>0</v>
      </c>
      <c r="R167" s="150">
        <f t="shared" si="2"/>
        <v>0</v>
      </c>
      <c r="S167" s="150">
        <v>0</v>
      </c>
      <c r="T167" s="151">
        <f t="shared" si="3"/>
        <v>0</v>
      </c>
      <c r="AR167" s="152" t="s">
        <v>216</v>
      </c>
      <c r="AT167" s="152" t="s">
        <v>212</v>
      </c>
      <c r="AU167" s="152" t="s">
        <v>88</v>
      </c>
      <c r="AY167" s="13" t="s">
        <v>207</v>
      </c>
      <c r="BE167" s="153">
        <f t="shared" si="4"/>
        <v>0</v>
      </c>
      <c r="BF167" s="153">
        <f t="shared" si="5"/>
        <v>0</v>
      </c>
      <c r="BG167" s="153">
        <f t="shared" si="6"/>
        <v>0</v>
      </c>
      <c r="BH167" s="153">
        <f t="shared" si="7"/>
        <v>0</v>
      </c>
      <c r="BI167" s="153">
        <f t="shared" si="8"/>
        <v>0</v>
      </c>
      <c r="BJ167" s="13" t="s">
        <v>84</v>
      </c>
      <c r="BK167" s="153">
        <f t="shared" si="9"/>
        <v>0</v>
      </c>
      <c r="BL167" s="13" t="s">
        <v>216</v>
      </c>
      <c r="BM167" s="152" t="s">
        <v>3351</v>
      </c>
    </row>
    <row r="168" spans="2:65" s="1" customFormat="1" ht="33" customHeight="1">
      <c r="B168" s="139"/>
      <c r="C168" s="140" t="s">
        <v>326</v>
      </c>
      <c r="D168" s="140" t="s">
        <v>212</v>
      </c>
      <c r="E168" s="141" t="s">
        <v>2447</v>
      </c>
      <c r="F168" s="142" t="s">
        <v>3352</v>
      </c>
      <c r="G168" s="143" t="s">
        <v>253</v>
      </c>
      <c r="H168" s="144">
        <v>1</v>
      </c>
      <c r="I168" s="145"/>
      <c r="J168" s="146">
        <f t="shared" si="0"/>
        <v>0</v>
      </c>
      <c r="K168" s="147"/>
      <c r="L168" s="28"/>
      <c r="M168" s="148" t="s">
        <v>1</v>
      </c>
      <c r="N168" s="149" t="s">
        <v>38</v>
      </c>
      <c r="P168" s="150">
        <f t="shared" si="1"/>
        <v>0</v>
      </c>
      <c r="Q168" s="150">
        <v>0</v>
      </c>
      <c r="R168" s="150">
        <f t="shared" si="2"/>
        <v>0</v>
      </c>
      <c r="S168" s="150">
        <v>0</v>
      </c>
      <c r="T168" s="151">
        <f t="shared" si="3"/>
        <v>0</v>
      </c>
      <c r="AR168" s="152" t="s">
        <v>216</v>
      </c>
      <c r="AT168" s="152" t="s">
        <v>212</v>
      </c>
      <c r="AU168" s="152" t="s">
        <v>88</v>
      </c>
      <c r="AY168" s="13" t="s">
        <v>207</v>
      </c>
      <c r="BE168" s="153">
        <f t="shared" si="4"/>
        <v>0</v>
      </c>
      <c r="BF168" s="153">
        <f t="shared" si="5"/>
        <v>0</v>
      </c>
      <c r="BG168" s="153">
        <f t="shared" si="6"/>
        <v>0</v>
      </c>
      <c r="BH168" s="153">
        <f t="shared" si="7"/>
        <v>0</v>
      </c>
      <c r="BI168" s="153">
        <f t="shared" si="8"/>
        <v>0</v>
      </c>
      <c r="BJ168" s="13" t="s">
        <v>84</v>
      </c>
      <c r="BK168" s="153">
        <f t="shared" si="9"/>
        <v>0</v>
      </c>
      <c r="BL168" s="13" t="s">
        <v>216</v>
      </c>
      <c r="BM168" s="152" t="s">
        <v>3353</v>
      </c>
    </row>
    <row r="169" spans="2:65" s="1" customFormat="1" ht="33" customHeight="1">
      <c r="B169" s="139"/>
      <c r="C169" s="140" t="s">
        <v>330</v>
      </c>
      <c r="D169" s="140" t="s">
        <v>212</v>
      </c>
      <c r="E169" s="141" t="s">
        <v>452</v>
      </c>
      <c r="F169" s="142" t="s">
        <v>2306</v>
      </c>
      <c r="G169" s="143" t="s">
        <v>253</v>
      </c>
      <c r="H169" s="144">
        <v>3</v>
      </c>
      <c r="I169" s="145"/>
      <c r="J169" s="146">
        <f t="shared" si="0"/>
        <v>0</v>
      </c>
      <c r="K169" s="147"/>
      <c r="L169" s="28"/>
      <c r="M169" s="148" t="s">
        <v>1</v>
      </c>
      <c r="N169" s="149" t="s">
        <v>38</v>
      </c>
      <c r="P169" s="150">
        <f t="shared" si="1"/>
        <v>0</v>
      </c>
      <c r="Q169" s="150">
        <v>0</v>
      </c>
      <c r="R169" s="150">
        <f t="shared" si="2"/>
        <v>0</v>
      </c>
      <c r="S169" s="150">
        <v>0</v>
      </c>
      <c r="T169" s="151">
        <f t="shared" si="3"/>
        <v>0</v>
      </c>
      <c r="AR169" s="152" t="s">
        <v>216</v>
      </c>
      <c r="AT169" s="152" t="s">
        <v>212</v>
      </c>
      <c r="AU169" s="152" t="s">
        <v>88</v>
      </c>
      <c r="AY169" s="13" t="s">
        <v>207</v>
      </c>
      <c r="BE169" s="153">
        <f t="shared" si="4"/>
        <v>0</v>
      </c>
      <c r="BF169" s="153">
        <f t="shared" si="5"/>
        <v>0</v>
      </c>
      <c r="BG169" s="153">
        <f t="shared" si="6"/>
        <v>0</v>
      </c>
      <c r="BH169" s="153">
        <f t="shared" si="7"/>
        <v>0</v>
      </c>
      <c r="BI169" s="153">
        <f t="shared" si="8"/>
        <v>0</v>
      </c>
      <c r="BJ169" s="13" t="s">
        <v>84</v>
      </c>
      <c r="BK169" s="153">
        <f t="shared" si="9"/>
        <v>0</v>
      </c>
      <c r="BL169" s="13" t="s">
        <v>216</v>
      </c>
      <c r="BM169" s="152" t="s">
        <v>3354</v>
      </c>
    </row>
    <row r="170" spans="2:65" s="1" customFormat="1" ht="33" customHeight="1">
      <c r="B170" s="139"/>
      <c r="C170" s="140" t="s">
        <v>334</v>
      </c>
      <c r="D170" s="140" t="s">
        <v>212</v>
      </c>
      <c r="E170" s="141" t="s">
        <v>456</v>
      </c>
      <c r="F170" s="142" t="s">
        <v>2308</v>
      </c>
      <c r="G170" s="143" t="s">
        <v>253</v>
      </c>
      <c r="H170" s="144">
        <v>3</v>
      </c>
      <c r="I170" s="145"/>
      <c r="J170" s="146">
        <f t="shared" si="0"/>
        <v>0</v>
      </c>
      <c r="K170" s="147"/>
      <c r="L170" s="28"/>
      <c r="M170" s="148" t="s">
        <v>1</v>
      </c>
      <c r="N170" s="149" t="s">
        <v>38</v>
      </c>
      <c r="P170" s="150">
        <f t="shared" si="1"/>
        <v>0</v>
      </c>
      <c r="Q170" s="150">
        <v>0</v>
      </c>
      <c r="R170" s="150">
        <f t="shared" si="2"/>
        <v>0</v>
      </c>
      <c r="S170" s="150">
        <v>0</v>
      </c>
      <c r="T170" s="151">
        <f t="shared" si="3"/>
        <v>0</v>
      </c>
      <c r="AR170" s="152" t="s">
        <v>216</v>
      </c>
      <c r="AT170" s="152" t="s">
        <v>212</v>
      </c>
      <c r="AU170" s="152" t="s">
        <v>88</v>
      </c>
      <c r="AY170" s="13" t="s">
        <v>207</v>
      </c>
      <c r="BE170" s="153">
        <f t="shared" si="4"/>
        <v>0</v>
      </c>
      <c r="BF170" s="153">
        <f t="shared" si="5"/>
        <v>0</v>
      </c>
      <c r="BG170" s="153">
        <f t="shared" si="6"/>
        <v>0</v>
      </c>
      <c r="BH170" s="153">
        <f t="shared" si="7"/>
        <v>0</v>
      </c>
      <c r="BI170" s="153">
        <f t="shared" si="8"/>
        <v>0</v>
      </c>
      <c r="BJ170" s="13" t="s">
        <v>84</v>
      </c>
      <c r="BK170" s="153">
        <f t="shared" si="9"/>
        <v>0</v>
      </c>
      <c r="BL170" s="13" t="s">
        <v>216</v>
      </c>
      <c r="BM170" s="152" t="s">
        <v>3355</v>
      </c>
    </row>
    <row r="171" spans="2:65" s="1" customFormat="1" ht="24.2" customHeight="1">
      <c r="B171" s="139"/>
      <c r="C171" s="140" t="s">
        <v>338</v>
      </c>
      <c r="D171" s="140" t="s">
        <v>212</v>
      </c>
      <c r="E171" s="141" t="s">
        <v>460</v>
      </c>
      <c r="F171" s="142" t="s">
        <v>2302</v>
      </c>
      <c r="G171" s="143" t="s">
        <v>253</v>
      </c>
      <c r="H171" s="144">
        <v>20</v>
      </c>
      <c r="I171" s="145"/>
      <c r="J171" s="146">
        <f t="shared" si="0"/>
        <v>0</v>
      </c>
      <c r="K171" s="147"/>
      <c r="L171" s="28"/>
      <c r="M171" s="148" t="s">
        <v>1</v>
      </c>
      <c r="N171" s="149" t="s">
        <v>38</v>
      </c>
      <c r="P171" s="150">
        <f t="shared" si="1"/>
        <v>0</v>
      </c>
      <c r="Q171" s="150">
        <v>0</v>
      </c>
      <c r="R171" s="150">
        <f t="shared" si="2"/>
        <v>0</v>
      </c>
      <c r="S171" s="150">
        <v>0</v>
      </c>
      <c r="T171" s="151">
        <f t="shared" si="3"/>
        <v>0</v>
      </c>
      <c r="AR171" s="152" t="s">
        <v>216</v>
      </c>
      <c r="AT171" s="152" t="s">
        <v>212</v>
      </c>
      <c r="AU171" s="152" t="s">
        <v>88</v>
      </c>
      <c r="AY171" s="13" t="s">
        <v>207</v>
      </c>
      <c r="BE171" s="153">
        <f t="shared" si="4"/>
        <v>0</v>
      </c>
      <c r="BF171" s="153">
        <f t="shared" si="5"/>
        <v>0</v>
      </c>
      <c r="BG171" s="153">
        <f t="shared" si="6"/>
        <v>0</v>
      </c>
      <c r="BH171" s="153">
        <f t="shared" si="7"/>
        <v>0</v>
      </c>
      <c r="BI171" s="153">
        <f t="shared" si="8"/>
        <v>0</v>
      </c>
      <c r="BJ171" s="13" t="s">
        <v>84</v>
      </c>
      <c r="BK171" s="153">
        <f t="shared" si="9"/>
        <v>0</v>
      </c>
      <c r="BL171" s="13" t="s">
        <v>216</v>
      </c>
      <c r="BM171" s="152" t="s">
        <v>3356</v>
      </c>
    </row>
    <row r="172" spans="2:65" s="1" customFormat="1" ht="24.2" customHeight="1">
      <c r="B172" s="139"/>
      <c r="C172" s="140" t="s">
        <v>342</v>
      </c>
      <c r="D172" s="140" t="s">
        <v>212</v>
      </c>
      <c r="E172" s="141" t="s">
        <v>463</v>
      </c>
      <c r="F172" s="142" t="s">
        <v>2304</v>
      </c>
      <c r="G172" s="143" t="s">
        <v>253</v>
      </c>
      <c r="H172" s="144">
        <v>12</v>
      </c>
      <c r="I172" s="145"/>
      <c r="J172" s="146">
        <f t="shared" si="0"/>
        <v>0</v>
      </c>
      <c r="K172" s="147"/>
      <c r="L172" s="28"/>
      <c r="M172" s="148" t="s">
        <v>1</v>
      </c>
      <c r="N172" s="149" t="s">
        <v>38</v>
      </c>
      <c r="P172" s="150">
        <f t="shared" si="1"/>
        <v>0</v>
      </c>
      <c r="Q172" s="150">
        <v>0</v>
      </c>
      <c r="R172" s="150">
        <f t="shared" si="2"/>
        <v>0</v>
      </c>
      <c r="S172" s="150">
        <v>0</v>
      </c>
      <c r="T172" s="151">
        <f t="shared" si="3"/>
        <v>0</v>
      </c>
      <c r="AR172" s="152" t="s">
        <v>216</v>
      </c>
      <c r="AT172" s="152" t="s">
        <v>212</v>
      </c>
      <c r="AU172" s="152" t="s">
        <v>88</v>
      </c>
      <c r="AY172" s="13" t="s">
        <v>207</v>
      </c>
      <c r="BE172" s="153">
        <f t="shared" si="4"/>
        <v>0</v>
      </c>
      <c r="BF172" s="153">
        <f t="shared" si="5"/>
        <v>0</v>
      </c>
      <c r="BG172" s="153">
        <f t="shared" si="6"/>
        <v>0</v>
      </c>
      <c r="BH172" s="153">
        <f t="shared" si="7"/>
        <v>0</v>
      </c>
      <c r="BI172" s="153">
        <f t="shared" si="8"/>
        <v>0</v>
      </c>
      <c r="BJ172" s="13" t="s">
        <v>84</v>
      </c>
      <c r="BK172" s="153">
        <f t="shared" si="9"/>
        <v>0</v>
      </c>
      <c r="BL172" s="13" t="s">
        <v>216</v>
      </c>
      <c r="BM172" s="152" t="s">
        <v>3357</v>
      </c>
    </row>
    <row r="173" spans="2:65" s="1" customFormat="1" ht="16.5" customHeight="1">
      <c r="B173" s="139"/>
      <c r="C173" s="140" t="s">
        <v>346</v>
      </c>
      <c r="D173" s="140" t="s">
        <v>212</v>
      </c>
      <c r="E173" s="141" t="s">
        <v>499</v>
      </c>
      <c r="F173" s="142" t="s">
        <v>580</v>
      </c>
      <c r="G173" s="143" t="s">
        <v>215</v>
      </c>
      <c r="H173" s="144">
        <v>608</v>
      </c>
      <c r="I173" s="145"/>
      <c r="J173" s="146">
        <f t="shared" si="0"/>
        <v>0</v>
      </c>
      <c r="K173" s="147"/>
      <c r="L173" s="28"/>
      <c r="M173" s="148" t="s">
        <v>1</v>
      </c>
      <c r="N173" s="149" t="s">
        <v>38</v>
      </c>
      <c r="P173" s="150">
        <f t="shared" si="1"/>
        <v>0</v>
      </c>
      <c r="Q173" s="150">
        <v>0</v>
      </c>
      <c r="R173" s="150">
        <f t="shared" si="2"/>
        <v>0</v>
      </c>
      <c r="S173" s="150">
        <v>0</v>
      </c>
      <c r="T173" s="151">
        <f t="shared" si="3"/>
        <v>0</v>
      </c>
      <c r="AR173" s="152" t="s">
        <v>216</v>
      </c>
      <c r="AT173" s="152" t="s">
        <v>212</v>
      </c>
      <c r="AU173" s="152" t="s">
        <v>88</v>
      </c>
      <c r="AY173" s="13" t="s">
        <v>207</v>
      </c>
      <c r="BE173" s="153">
        <f t="shared" si="4"/>
        <v>0</v>
      </c>
      <c r="BF173" s="153">
        <f t="shared" si="5"/>
        <v>0</v>
      </c>
      <c r="BG173" s="153">
        <f t="shared" si="6"/>
        <v>0</v>
      </c>
      <c r="BH173" s="153">
        <f t="shared" si="7"/>
        <v>0</v>
      </c>
      <c r="BI173" s="153">
        <f t="shared" si="8"/>
        <v>0</v>
      </c>
      <c r="BJ173" s="13" t="s">
        <v>84</v>
      </c>
      <c r="BK173" s="153">
        <f t="shared" si="9"/>
        <v>0</v>
      </c>
      <c r="BL173" s="13" t="s">
        <v>216</v>
      </c>
      <c r="BM173" s="152" t="s">
        <v>3358</v>
      </c>
    </row>
    <row r="174" spans="2:65" s="1" customFormat="1" ht="16.5" customHeight="1">
      <c r="B174" s="139"/>
      <c r="C174" s="140" t="s">
        <v>350</v>
      </c>
      <c r="D174" s="140" t="s">
        <v>212</v>
      </c>
      <c r="E174" s="141" t="s">
        <v>547</v>
      </c>
      <c r="F174" s="142" t="s">
        <v>584</v>
      </c>
      <c r="G174" s="143" t="s">
        <v>3219</v>
      </c>
      <c r="H174" s="144">
        <v>1</v>
      </c>
      <c r="I174" s="145"/>
      <c r="J174" s="146">
        <f t="shared" si="0"/>
        <v>0</v>
      </c>
      <c r="K174" s="147"/>
      <c r="L174" s="28"/>
      <c r="M174" s="148" t="s">
        <v>1</v>
      </c>
      <c r="N174" s="149" t="s">
        <v>38</v>
      </c>
      <c r="P174" s="150">
        <f t="shared" si="1"/>
        <v>0</v>
      </c>
      <c r="Q174" s="150">
        <v>0</v>
      </c>
      <c r="R174" s="150">
        <f t="shared" si="2"/>
        <v>0</v>
      </c>
      <c r="S174" s="150">
        <v>0</v>
      </c>
      <c r="T174" s="151">
        <f t="shared" si="3"/>
        <v>0</v>
      </c>
      <c r="AR174" s="152" t="s">
        <v>216</v>
      </c>
      <c r="AT174" s="152" t="s">
        <v>212</v>
      </c>
      <c r="AU174" s="152" t="s">
        <v>88</v>
      </c>
      <c r="AY174" s="13" t="s">
        <v>207</v>
      </c>
      <c r="BE174" s="153">
        <f t="shared" si="4"/>
        <v>0</v>
      </c>
      <c r="BF174" s="153">
        <f t="shared" si="5"/>
        <v>0</v>
      </c>
      <c r="BG174" s="153">
        <f t="shared" si="6"/>
        <v>0</v>
      </c>
      <c r="BH174" s="153">
        <f t="shared" si="7"/>
        <v>0</v>
      </c>
      <c r="BI174" s="153">
        <f t="shared" si="8"/>
        <v>0</v>
      </c>
      <c r="BJ174" s="13" t="s">
        <v>84</v>
      </c>
      <c r="BK174" s="153">
        <f t="shared" si="9"/>
        <v>0</v>
      </c>
      <c r="BL174" s="13" t="s">
        <v>216</v>
      </c>
      <c r="BM174" s="152" t="s">
        <v>3359</v>
      </c>
    </row>
    <row r="175" spans="2:65" s="11" customFormat="1" ht="20.85" customHeight="1">
      <c r="B175" s="127"/>
      <c r="D175" s="128" t="s">
        <v>71</v>
      </c>
      <c r="E175" s="137" t="s">
        <v>587</v>
      </c>
      <c r="F175" s="137" t="s">
        <v>588</v>
      </c>
      <c r="I175" s="130"/>
      <c r="J175" s="138">
        <f>BK175</f>
        <v>0</v>
      </c>
      <c r="L175" s="127"/>
      <c r="M175" s="132"/>
      <c r="P175" s="133">
        <f>SUM(P176:P178)</f>
        <v>0</v>
      </c>
      <c r="R175" s="133">
        <f>SUM(R176:R178)</f>
        <v>0</v>
      </c>
      <c r="T175" s="134">
        <f>SUM(T176:T178)</f>
        <v>0</v>
      </c>
      <c r="AR175" s="128" t="s">
        <v>79</v>
      </c>
      <c r="AT175" s="135" t="s">
        <v>71</v>
      </c>
      <c r="AU175" s="135" t="s">
        <v>84</v>
      </c>
      <c r="AY175" s="128" t="s">
        <v>207</v>
      </c>
      <c r="BK175" s="136">
        <f>SUM(BK176:BK178)</f>
        <v>0</v>
      </c>
    </row>
    <row r="176" spans="2:65" s="1" customFormat="1" ht="16.5" customHeight="1">
      <c r="B176" s="139"/>
      <c r="C176" s="140" t="s">
        <v>354</v>
      </c>
      <c r="D176" s="140" t="s">
        <v>212</v>
      </c>
      <c r="E176" s="141" t="s">
        <v>590</v>
      </c>
      <c r="F176" s="142" t="s">
        <v>591</v>
      </c>
      <c r="G176" s="143" t="s">
        <v>592</v>
      </c>
      <c r="H176" s="144">
        <v>1</v>
      </c>
      <c r="I176" s="145"/>
      <c r="J176" s="146">
        <f>ROUND(I176*H176,2)</f>
        <v>0</v>
      </c>
      <c r="K176" s="147"/>
      <c r="L176" s="28"/>
      <c r="M176" s="148" t="s">
        <v>1</v>
      </c>
      <c r="N176" s="149" t="s">
        <v>38</v>
      </c>
      <c r="P176" s="150">
        <f>O176*H176</f>
        <v>0</v>
      </c>
      <c r="Q176" s="150">
        <v>0</v>
      </c>
      <c r="R176" s="150">
        <f>Q176*H176</f>
        <v>0</v>
      </c>
      <c r="S176" s="150">
        <v>0</v>
      </c>
      <c r="T176" s="151">
        <f>S176*H176</f>
        <v>0</v>
      </c>
      <c r="AR176" s="152" t="s">
        <v>216</v>
      </c>
      <c r="AT176" s="152" t="s">
        <v>212</v>
      </c>
      <c r="AU176" s="152" t="s">
        <v>88</v>
      </c>
      <c r="AY176" s="13" t="s">
        <v>207</v>
      </c>
      <c r="BE176" s="153">
        <f>IF(N176="základná",J176,0)</f>
        <v>0</v>
      </c>
      <c r="BF176" s="153">
        <f>IF(N176="znížená",J176,0)</f>
        <v>0</v>
      </c>
      <c r="BG176" s="153">
        <f>IF(N176="zákl. prenesená",J176,0)</f>
        <v>0</v>
      </c>
      <c r="BH176" s="153">
        <f>IF(N176="zníž. prenesená",J176,0)</f>
        <v>0</v>
      </c>
      <c r="BI176" s="153">
        <f>IF(N176="nulová",J176,0)</f>
        <v>0</v>
      </c>
      <c r="BJ176" s="13" t="s">
        <v>84</v>
      </c>
      <c r="BK176" s="153">
        <f>ROUND(I176*H176,2)</f>
        <v>0</v>
      </c>
      <c r="BL176" s="13" t="s">
        <v>216</v>
      </c>
      <c r="BM176" s="152" t="s">
        <v>3360</v>
      </c>
    </row>
    <row r="177" spans="2:65" s="1" customFormat="1" ht="21.75" customHeight="1">
      <c r="B177" s="139"/>
      <c r="C177" s="140" t="s">
        <v>358</v>
      </c>
      <c r="D177" s="140" t="s">
        <v>212</v>
      </c>
      <c r="E177" s="141" t="s">
        <v>595</v>
      </c>
      <c r="F177" s="142" t="s">
        <v>596</v>
      </c>
      <c r="G177" s="143" t="s">
        <v>405</v>
      </c>
      <c r="H177" s="144">
        <v>12</v>
      </c>
      <c r="I177" s="145"/>
      <c r="J177" s="146">
        <f>ROUND(I177*H177,2)</f>
        <v>0</v>
      </c>
      <c r="K177" s="147"/>
      <c r="L177" s="28"/>
      <c r="M177" s="148" t="s">
        <v>1</v>
      </c>
      <c r="N177" s="149" t="s">
        <v>38</v>
      </c>
      <c r="P177" s="150">
        <f>O177*H177</f>
        <v>0</v>
      </c>
      <c r="Q177" s="150">
        <v>0</v>
      </c>
      <c r="R177" s="150">
        <f>Q177*H177</f>
        <v>0</v>
      </c>
      <c r="S177" s="150">
        <v>0</v>
      </c>
      <c r="T177" s="151">
        <f>S177*H177</f>
        <v>0</v>
      </c>
      <c r="AR177" s="152" t="s">
        <v>216</v>
      </c>
      <c r="AT177" s="152" t="s">
        <v>212</v>
      </c>
      <c r="AU177" s="152" t="s">
        <v>88</v>
      </c>
      <c r="AY177" s="13" t="s">
        <v>207</v>
      </c>
      <c r="BE177" s="153">
        <f>IF(N177="základná",J177,0)</f>
        <v>0</v>
      </c>
      <c r="BF177" s="153">
        <f>IF(N177="znížená",J177,0)</f>
        <v>0</v>
      </c>
      <c r="BG177" s="153">
        <f>IF(N177="zákl. prenesená",J177,0)</f>
        <v>0</v>
      </c>
      <c r="BH177" s="153">
        <f>IF(N177="zníž. prenesená",J177,0)</f>
        <v>0</v>
      </c>
      <c r="BI177" s="153">
        <f>IF(N177="nulová",J177,0)</f>
        <v>0</v>
      </c>
      <c r="BJ177" s="13" t="s">
        <v>84</v>
      </c>
      <c r="BK177" s="153">
        <f>ROUND(I177*H177,2)</f>
        <v>0</v>
      </c>
      <c r="BL177" s="13" t="s">
        <v>216</v>
      </c>
      <c r="BM177" s="152" t="s">
        <v>3361</v>
      </c>
    </row>
    <row r="178" spans="2:65" s="1" customFormat="1" ht="16.5" customHeight="1">
      <c r="B178" s="139"/>
      <c r="C178" s="140" t="s">
        <v>362</v>
      </c>
      <c r="D178" s="140" t="s">
        <v>212</v>
      </c>
      <c r="E178" s="141" t="s">
        <v>599</v>
      </c>
      <c r="F178" s="142" t="s">
        <v>600</v>
      </c>
      <c r="G178" s="143" t="s">
        <v>592</v>
      </c>
      <c r="H178" s="144">
        <v>1</v>
      </c>
      <c r="I178" s="145"/>
      <c r="J178" s="146">
        <f>ROUND(I178*H178,2)</f>
        <v>0</v>
      </c>
      <c r="K178" s="147"/>
      <c r="L178" s="28"/>
      <c r="M178" s="148" t="s">
        <v>1</v>
      </c>
      <c r="N178" s="149" t="s">
        <v>38</v>
      </c>
      <c r="P178" s="150">
        <f>O178*H178</f>
        <v>0</v>
      </c>
      <c r="Q178" s="150">
        <v>0</v>
      </c>
      <c r="R178" s="150">
        <f>Q178*H178</f>
        <v>0</v>
      </c>
      <c r="S178" s="150">
        <v>0</v>
      </c>
      <c r="T178" s="151">
        <f>S178*H178</f>
        <v>0</v>
      </c>
      <c r="AR178" s="152" t="s">
        <v>216</v>
      </c>
      <c r="AT178" s="152" t="s">
        <v>212</v>
      </c>
      <c r="AU178" s="152" t="s">
        <v>88</v>
      </c>
      <c r="AY178" s="13" t="s">
        <v>207</v>
      </c>
      <c r="BE178" s="153">
        <f>IF(N178="základná",J178,0)</f>
        <v>0</v>
      </c>
      <c r="BF178" s="153">
        <f>IF(N178="znížená",J178,0)</f>
        <v>0</v>
      </c>
      <c r="BG178" s="153">
        <f>IF(N178="zákl. prenesená",J178,0)</f>
        <v>0</v>
      </c>
      <c r="BH178" s="153">
        <f>IF(N178="zníž. prenesená",J178,0)</f>
        <v>0</v>
      </c>
      <c r="BI178" s="153">
        <f>IF(N178="nulová",J178,0)</f>
        <v>0</v>
      </c>
      <c r="BJ178" s="13" t="s">
        <v>84</v>
      </c>
      <c r="BK178" s="153">
        <f>ROUND(I178*H178,2)</f>
        <v>0</v>
      </c>
      <c r="BL178" s="13" t="s">
        <v>216</v>
      </c>
      <c r="BM178" s="152" t="s">
        <v>3362</v>
      </c>
    </row>
    <row r="179" spans="2:65" s="11" customFormat="1" ht="20.85" customHeight="1">
      <c r="B179" s="127"/>
      <c r="D179" s="128" t="s">
        <v>71</v>
      </c>
      <c r="E179" s="137" t="s">
        <v>602</v>
      </c>
      <c r="F179" s="137" t="s">
        <v>603</v>
      </c>
      <c r="I179" s="130"/>
      <c r="J179" s="138">
        <f>BK179</f>
        <v>0</v>
      </c>
      <c r="L179" s="127"/>
      <c r="M179" s="132"/>
      <c r="P179" s="133">
        <f>SUM(P180:P229)</f>
        <v>0</v>
      </c>
      <c r="R179" s="133">
        <f>SUM(R180:R229)</f>
        <v>0</v>
      </c>
      <c r="T179" s="134">
        <f>SUM(T180:T229)</f>
        <v>0</v>
      </c>
      <c r="AR179" s="128" t="s">
        <v>79</v>
      </c>
      <c r="AT179" s="135" t="s">
        <v>71</v>
      </c>
      <c r="AU179" s="135" t="s">
        <v>84</v>
      </c>
      <c r="AY179" s="128" t="s">
        <v>207</v>
      </c>
      <c r="BK179" s="136">
        <f>SUM(BK180:BK229)</f>
        <v>0</v>
      </c>
    </row>
    <row r="180" spans="2:65" s="1" customFormat="1" ht="16.5" customHeight="1">
      <c r="B180" s="139"/>
      <c r="C180" s="140" t="s">
        <v>366</v>
      </c>
      <c r="D180" s="140" t="s">
        <v>212</v>
      </c>
      <c r="E180" s="141" t="s">
        <v>605</v>
      </c>
      <c r="F180" s="142" t="s">
        <v>606</v>
      </c>
      <c r="G180" s="143" t="s">
        <v>607</v>
      </c>
      <c r="H180" s="154"/>
      <c r="I180" s="145"/>
      <c r="J180" s="146">
        <f t="shared" ref="J180:J211" si="10">ROUND(I180*H180,2)</f>
        <v>0</v>
      </c>
      <c r="K180" s="147"/>
      <c r="L180" s="28"/>
      <c r="M180" s="148" t="s">
        <v>1</v>
      </c>
      <c r="N180" s="149" t="s">
        <v>38</v>
      </c>
      <c r="P180" s="150">
        <f t="shared" ref="P180:P211" si="11">O180*H180</f>
        <v>0</v>
      </c>
      <c r="Q180" s="150">
        <v>0</v>
      </c>
      <c r="R180" s="150">
        <f t="shared" ref="R180:R211" si="12">Q180*H180</f>
        <v>0</v>
      </c>
      <c r="S180" s="150">
        <v>0</v>
      </c>
      <c r="T180" s="151">
        <f t="shared" ref="T180:T211" si="13">S180*H180</f>
        <v>0</v>
      </c>
      <c r="AR180" s="152" t="s">
        <v>608</v>
      </c>
      <c r="AT180" s="152" t="s">
        <v>212</v>
      </c>
      <c r="AU180" s="152" t="s">
        <v>88</v>
      </c>
      <c r="AY180" s="13" t="s">
        <v>207</v>
      </c>
      <c r="BE180" s="153">
        <f t="shared" ref="BE180:BE211" si="14">IF(N180="základná",J180,0)</f>
        <v>0</v>
      </c>
      <c r="BF180" s="153">
        <f t="shared" ref="BF180:BF211" si="15">IF(N180="znížená",J180,0)</f>
        <v>0</v>
      </c>
      <c r="BG180" s="153">
        <f t="shared" ref="BG180:BG211" si="16">IF(N180="zákl. prenesená",J180,0)</f>
        <v>0</v>
      </c>
      <c r="BH180" s="153">
        <f t="shared" ref="BH180:BH211" si="17">IF(N180="zníž. prenesená",J180,0)</f>
        <v>0</v>
      </c>
      <c r="BI180" s="153">
        <f t="shared" ref="BI180:BI211" si="18">IF(N180="nulová",J180,0)</f>
        <v>0</v>
      </c>
      <c r="BJ180" s="13" t="s">
        <v>84</v>
      </c>
      <c r="BK180" s="153">
        <f t="shared" ref="BK180:BK211" si="19">ROUND(I180*H180,2)</f>
        <v>0</v>
      </c>
      <c r="BL180" s="13" t="s">
        <v>608</v>
      </c>
      <c r="BM180" s="152" t="s">
        <v>3363</v>
      </c>
    </row>
    <row r="181" spans="2:65" s="1" customFormat="1" ht="16.5" customHeight="1">
      <c r="B181" s="139"/>
      <c r="C181" s="140" t="s">
        <v>370</v>
      </c>
      <c r="D181" s="140" t="s">
        <v>212</v>
      </c>
      <c r="E181" s="141" t="s">
        <v>611</v>
      </c>
      <c r="F181" s="142" t="s">
        <v>612</v>
      </c>
      <c r="G181" s="143" t="s">
        <v>607</v>
      </c>
      <c r="H181" s="154"/>
      <c r="I181" s="145"/>
      <c r="J181" s="146">
        <f t="shared" si="10"/>
        <v>0</v>
      </c>
      <c r="K181" s="147"/>
      <c r="L181" s="28"/>
      <c r="M181" s="148" t="s">
        <v>1</v>
      </c>
      <c r="N181" s="149" t="s">
        <v>38</v>
      </c>
      <c r="P181" s="150">
        <f t="shared" si="11"/>
        <v>0</v>
      </c>
      <c r="Q181" s="150">
        <v>0</v>
      </c>
      <c r="R181" s="150">
        <f t="shared" si="12"/>
        <v>0</v>
      </c>
      <c r="S181" s="150">
        <v>0</v>
      </c>
      <c r="T181" s="151">
        <f t="shared" si="13"/>
        <v>0</v>
      </c>
      <c r="AR181" s="152" t="s">
        <v>608</v>
      </c>
      <c r="AT181" s="152" t="s">
        <v>212</v>
      </c>
      <c r="AU181" s="152" t="s">
        <v>88</v>
      </c>
      <c r="AY181" s="13" t="s">
        <v>207</v>
      </c>
      <c r="BE181" s="153">
        <f t="shared" si="14"/>
        <v>0</v>
      </c>
      <c r="BF181" s="153">
        <f t="shared" si="15"/>
        <v>0</v>
      </c>
      <c r="BG181" s="153">
        <f t="shared" si="16"/>
        <v>0</v>
      </c>
      <c r="BH181" s="153">
        <f t="shared" si="17"/>
        <v>0</v>
      </c>
      <c r="BI181" s="153">
        <f t="shared" si="18"/>
        <v>0</v>
      </c>
      <c r="BJ181" s="13" t="s">
        <v>84</v>
      </c>
      <c r="BK181" s="153">
        <f t="shared" si="19"/>
        <v>0</v>
      </c>
      <c r="BL181" s="13" t="s">
        <v>608</v>
      </c>
      <c r="BM181" s="152" t="s">
        <v>3364</v>
      </c>
    </row>
    <row r="182" spans="2:65" s="1" customFormat="1" ht="33" customHeight="1">
      <c r="B182" s="139"/>
      <c r="C182" s="140" t="s">
        <v>374</v>
      </c>
      <c r="D182" s="140" t="s">
        <v>212</v>
      </c>
      <c r="E182" s="141" t="s">
        <v>615</v>
      </c>
      <c r="F182" s="142" t="s">
        <v>2318</v>
      </c>
      <c r="G182" s="143" t="s">
        <v>215</v>
      </c>
      <c r="H182" s="144">
        <v>6</v>
      </c>
      <c r="I182" s="145"/>
      <c r="J182" s="146">
        <f t="shared" si="10"/>
        <v>0</v>
      </c>
      <c r="K182" s="147"/>
      <c r="L182" s="28"/>
      <c r="M182" s="148" t="s">
        <v>1</v>
      </c>
      <c r="N182" s="149" t="s">
        <v>38</v>
      </c>
      <c r="P182" s="150">
        <f t="shared" si="11"/>
        <v>0</v>
      </c>
      <c r="Q182" s="150">
        <v>0</v>
      </c>
      <c r="R182" s="150">
        <f t="shared" si="12"/>
        <v>0</v>
      </c>
      <c r="S182" s="150">
        <v>0</v>
      </c>
      <c r="T182" s="151">
        <f t="shared" si="13"/>
        <v>0</v>
      </c>
      <c r="AR182" s="152" t="s">
        <v>216</v>
      </c>
      <c r="AT182" s="152" t="s">
        <v>212</v>
      </c>
      <c r="AU182" s="152" t="s">
        <v>88</v>
      </c>
      <c r="AY182" s="13" t="s">
        <v>207</v>
      </c>
      <c r="BE182" s="153">
        <f t="shared" si="14"/>
        <v>0</v>
      </c>
      <c r="BF182" s="153">
        <f t="shared" si="15"/>
        <v>0</v>
      </c>
      <c r="BG182" s="153">
        <f t="shared" si="16"/>
        <v>0</v>
      </c>
      <c r="BH182" s="153">
        <f t="shared" si="17"/>
        <v>0</v>
      </c>
      <c r="BI182" s="153">
        <f t="shared" si="18"/>
        <v>0</v>
      </c>
      <c r="BJ182" s="13" t="s">
        <v>84</v>
      </c>
      <c r="BK182" s="153">
        <f t="shared" si="19"/>
        <v>0</v>
      </c>
      <c r="BL182" s="13" t="s">
        <v>216</v>
      </c>
      <c r="BM182" s="152" t="s">
        <v>3365</v>
      </c>
    </row>
    <row r="183" spans="2:65" s="1" customFormat="1" ht="33" customHeight="1">
      <c r="B183" s="139"/>
      <c r="C183" s="140" t="s">
        <v>378</v>
      </c>
      <c r="D183" s="140" t="s">
        <v>212</v>
      </c>
      <c r="E183" s="141" t="s">
        <v>623</v>
      </c>
      <c r="F183" s="142" t="s">
        <v>3366</v>
      </c>
      <c r="G183" s="143" t="s">
        <v>215</v>
      </c>
      <c r="H183" s="144">
        <v>7</v>
      </c>
      <c r="I183" s="145"/>
      <c r="J183" s="146">
        <f t="shared" si="10"/>
        <v>0</v>
      </c>
      <c r="K183" s="147"/>
      <c r="L183" s="28"/>
      <c r="M183" s="148" t="s">
        <v>1</v>
      </c>
      <c r="N183" s="149" t="s">
        <v>38</v>
      </c>
      <c r="P183" s="150">
        <f t="shared" si="11"/>
        <v>0</v>
      </c>
      <c r="Q183" s="150">
        <v>0</v>
      </c>
      <c r="R183" s="150">
        <f t="shared" si="12"/>
        <v>0</v>
      </c>
      <c r="S183" s="150">
        <v>0</v>
      </c>
      <c r="T183" s="151">
        <f t="shared" si="13"/>
        <v>0</v>
      </c>
      <c r="AR183" s="152" t="s">
        <v>216</v>
      </c>
      <c r="AT183" s="152" t="s">
        <v>212</v>
      </c>
      <c r="AU183" s="152" t="s">
        <v>88</v>
      </c>
      <c r="AY183" s="13" t="s">
        <v>207</v>
      </c>
      <c r="BE183" s="153">
        <f t="shared" si="14"/>
        <v>0</v>
      </c>
      <c r="BF183" s="153">
        <f t="shared" si="15"/>
        <v>0</v>
      </c>
      <c r="BG183" s="153">
        <f t="shared" si="16"/>
        <v>0</v>
      </c>
      <c r="BH183" s="153">
        <f t="shared" si="17"/>
        <v>0</v>
      </c>
      <c r="BI183" s="153">
        <f t="shared" si="18"/>
        <v>0</v>
      </c>
      <c r="BJ183" s="13" t="s">
        <v>84</v>
      </c>
      <c r="BK183" s="153">
        <f t="shared" si="19"/>
        <v>0</v>
      </c>
      <c r="BL183" s="13" t="s">
        <v>216</v>
      </c>
      <c r="BM183" s="152" t="s">
        <v>3367</v>
      </c>
    </row>
    <row r="184" spans="2:65" s="1" customFormat="1" ht="33" customHeight="1">
      <c r="B184" s="139"/>
      <c r="C184" s="140" t="s">
        <v>382</v>
      </c>
      <c r="D184" s="140" t="s">
        <v>212</v>
      </c>
      <c r="E184" s="141" t="s">
        <v>655</v>
      </c>
      <c r="F184" s="142" t="s">
        <v>3368</v>
      </c>
      <c r="G184" s="143" t="s">
        <v>253</v>
      </c>
      <c r="H184" s="144">
        <v>2</v>
      </c>
      <c r="I184" s="145"/>
      <c r="J184" s="146">
        <f t="shared" si="10"/>
        <v>0</v>
      </c>
      <c r="K184" s="147"/>
      <c r="L184" s="28"/>
      <c r="M184" s="148" t="s">
        <v>1</v>
      </c>
      <c r="N184" s="149" t="s">
        <v>38</v>
      </c>
      <c r="P184" s="150">
        <f t="shared" si="11"/>
        <v>0</v>
      </c>
      <c r="Q184" s="150">
        <v>0</v>
      </c>
      <c r="R184" s="150">
        <f t="shared" si="12"/>
        <v>0</v>
      </c>
      <c r="S184" s="150">
        <v>0</v>
      </c>
      <c r="T184" s="151">
        <f t="shared" si="13"/>
        <v>0</v>
      </c>
      <c r="AR184" s="152" t="s">
        <v>216</v>
      </c>
      <c r="AT184" s="152" t="s">
        <v>212</v>
      </c>
      <c r="AU184" s="152" t="s">
        <v>88</v>
      </c>
      <c r="AY184" s="13" t="s">
        <v>207</v>
      </c>
      <c r="BE184" s="153">
        <f t="shared" si="14"/>
        <v>0</v>
      </c>
      <c r="BF184" s="153">
        <f t="shared" si="15"/>
        <v>0</v>
      </c>
      <c r="BG184" s="153">
        <f t="shared" si="16"/>
        <v>0</v>
      </c>
      <c r="BH184" s="153">
        <f t="shared" si="17"/>
        <v>0</v>
      </c>
      <c r="BI184" s="153">
        <f t="shared" si="18"/>
        <v>0</v>
      </c>
      <c r="BJ184" s="13" t="s">
        <v>84</v>
      </c>
      <c r="BK184" s="153">
        <f t="shared" si="19"/>
        <v>0</v>
      </c>
      <c r="BL184" s="13" t="s">
        <v>216</v>
      </c>
      <c r="BM184" s="152" t="s">
        <v>3369</v>
      </c>
    </row>
    <row r="185" spans="2:65" s="1" customFormat="1" ht="37.9" customHeight="1">
      <c r="B185" s="139"/>
      <c r="C185" s="140" t="s">
        <v>386</v>
      </c>
      <c r="D185" s="140" t="s">
        <v>212</v>
      </c>
      <c r="E185" s="141" t="s">
        <v>679</v>
      </c>
      <c r="F185" s="142" t="s">
        <v>3370</v>
      </c>
      <c r="G185" s="143" t="s">
        <v>253</v>
      </c>
      <c r="H185" s="144">
        <v>2</v>
      </c>
      <c r="I185" s="145"/>
      <c r="J185" s="146">
        <f t="shared" si="10"/>
        <v>0</v>
      </c>
      <c r="K185" s="147"/>
      <c r="L185" s="28"/>
      <c r="M185" s="148" t="s">
        <v>1</v>
      </c>
      <c r="N185" s="149" t="s">
        <v>38</v>
      </c>
      <c r="P185" s="150">
        <f t="shared" si="11"/>
        <v>0</v>
      </c>
      <c r="Q185" s="150">
        <v>0</v>
      </c>
      <c r="R185" s="150">
        <f t="shared" si="12"/>
        <v>0</v>
      </c>
      <c r="S185" s="150">
        <v>0</v>
      </c>
      <c r="T185" s="151">
        <f t="shared" si="13"/>
        <v>0</v>
      </c>
      <c r="AR185" s="152" t="s">
        <v>216</v>
      </c>
      <c r="AT185" s="152" t="s">
        <v>212</v>
      </c>
      <c r="AU185" s="152" t="s">
        <v>88</v>
      </c>
      <c r="AY185" s="13" t="s">
        <v>207</v>
      </c>
      <c r="BE185" s="153">
        <f t="shared" si="14"/>
        <v>0</v>
      </c>
      <c r="BF185" s="153">
        <f t="shared" si="15"/>
        <v>0</v>
      </c>
      <c r="BG185" s="153">
        <f t="shared" si="16"/>
        <v>0</v>
      </c>
      <c r="BH185" s="153">
        <f t="shared" si="17"/>
        <v>0</v>
      </c>
      <c r="BI185" s="153">
        <f t="shared" si="18"/>
        <v>0</v>
      </c>
      <c r="BJ185" s="13" t="s">
        <v>84</v>
      </c>
      <c r="BK185" s="153">
        <f t="shared" si="19"/>
        <v>0</v>
      </c>
      <c r="BL185" s="13" t="s">
        <v>216</v>
      </c>
      <c r="BM185" s="152" t="s">
        <v>3371</v>
      </c>
    </row>
    <row r="186" spans="2:65" s="1" customFormat="1" ht="37.9" customHeight="1">
      <c r="B186" s="139"/>
      <c r="C186" s="140" t="s">
        <v>390</v>
      </c>
      <c r="D186" s="140" t="s">
        <v>212</v>
      </c>
      <c r="E186" s="141" t="s">
        <v>683</v>
      </c>
      <c r="F186" s="142" t="s">
        <v>3372</v>
      </c>
      <c r="G186" s="143" t="s">
        <v>253</v>
      </c>
      <c r="H186" s="144">
        <v>8</v>
      </c>
      <c r="I186" s="145"/>
      <c r="J186" s="146">
        <f t="shared" si="10"/>
        <v>0</v>
      </c>
      <c r="K186" s="147"/>
      <c r="L186" s="28"/>
      <c r="M186" s="148" t="s">
        <v>1</v>
      </c>
      <c r="N186" s="149" t="s">
        <v>38</v>
      </c>
      <c r="P186" s="150">
        <f t="shared" si="11"/>
        <v>0</v>
      </c>
      <c r="Q186" s="150">
        <v>0</v>
      </c>
      <c r="R186" s="150">
        <f t="shared" si="12"/>
        <v>0</v>
      </c>
      <c r="S186" s="150">
        <v>0</v>
      </c>
      <c r="T186" s="151">
        <f t="shared" si="13"/>
        <v>0</v>
      </c>
      <c r="AR186" s="152" t="s">
        <v>216</v>
      </c>
      <c r="AT186" s="152" t="s">
        <v>212</v>
      </c>
      <c r="AU186" s="152" t="s">
        <v>88</v>
      </c>
      <c r="AY186" s="13" t="s">
        <v>207</v>
      </c>
      <c r="BE186" s="153">
        <f t="shared" si="14"/>
        <v>0</v>
      </c>
      <c r="BF186" s="153">
        <f t="shared" si="15"/>
        <v>0</v>
      </c>
      <c r="BG186" s="153">
        <f t="shared" si="16"/>
        <v>0</v>
      </c>
      <c r="BH186" s="153">
        <f t="shared" si="17"/>
        <v>0</v>
      </c>
      <c r="BI186" s="153">
        <f t="shared" si="18"/>
        <v>0</v>
      </c>
      <c r="BJ186" s="13" t="s">
        <v>84</v>
      </c>
      <c r="BK186" s="153">
        <f t="shared" si="19"/>
        <v>0</v>
      </c>
      <c r="BL186" s="13" t="s">
        <v>216</v>
      </c>
      <c r="BM186" s="152" t="s">
        <v>3373</v>
      </c>
    </row>
    <row r="187" spans="2:65" s="1" customFormat="1" ht="33" customHeight="1">
      <c r="B187" s="139"/>
      <c r="C187" s="140" t="s">
        <v>394</v>
      </c>
      <c r="D187" s="140" t="s">
        <v>212</v>
      </c>
      <c r="E187" s="141" t="s">
        <v>691</v>
      </c>
      <c r="F187" s="142" t="s">
        <v>3374</v>
      </c>
      <c r="G187" s="143" t="s">
        <v>253</v>
      </c>
      <c r="H187" s="144">
        <v>2</v>
      </c>
      <c r="I187" s="145"/>
      <c r="J187" s="146">
        <f t="shared" si="10"/>
        <v>0</v>
      </c>
      <c r="K187" s="147"/>
      <c r="L187" s="28"/>
      <c r="M187" s="148" t="s">
        <v>1</v>
      </c>
      <c r="N187" s="149" t="s">
        <v>38</v>
      </c>
      <c r="P187" s="150">
        <f t="shared" si="11"/>
        <v>0</v>
      </c>
      <c r="Q187" s="150">
        <v>0</v>
      </c>
      <c r="R187" s="150">
        <f t="shared" si="12"/>
        <v>0</v>
      </c>
      <c r="S187" s="150">
        <v>0</v>
      </c>
      <c r="T187" s="151">
        <f t="shared" si="13"/>
        <v>0</v>
      </c>
      <c r="AR187" s="152" t="s">
        <v>216</v>
      </c>
      <c r="AT187" s="152" t="s">
        <v>212</v>
      </c>
      <c r="AU187" s="152" t="s">
        <v>88</v>
      </c>
      <c r="AY187" s="13" t="s">
        <v>207</v>
      </c>
      <c r="BE187" s="153">
        <f t="shared" si="14"/>
        <v>0</v>
      </c>
      <c r="BF187" s="153">
        <f t="shared" si="15"/>
        <v>0</v>
      </c>
      <c r="BG187" s="153">
        <f t="shared" si="16"/>
        <v>0</v>
      </c>
      <c r="BH187" s="153">
        <f t="shared" si="17"/>
        <v>0</v>
      </c>
      <c r="BI187" s="153">
        <f t="shared" si="18"/>
        <v>0</v>
      </c>
      <c r="BJ187" s="13" t="s">
        <v>84</v>
      </c>
      <c r="BK187" s="153">
        <f t="shared" si="19"/>
        <v>0</v>
      </c>
      <c r="BL187" s="13" t="s">
        <v>216</v>
      </c>
      <c r="BM187" s="152" t="s">
        <v>3375</v>
      </c>
    </row>
    <row r="188" spans="2:65" s="1" customFormat="1" ht="37.9" customHeight="1">
      <c r="B188" s="139"/>
      <c r="C188" s="140" t="s">
        <v>398</v>
      </c>
      <c r="D188" s="140" t="s">
        <v>212</v>
      </c>
      <c r="E188" s="141" t="s">
        <v>699</v>
      </c>
      <c r="F188" s="142" t="s">
        <v>3376</v>
      </c>
      <c r="G188" s="143" t="s">
        <v>253</v>
      </c>
      <c r="H188" s="144">
        <v>4</v>
      </c>
      <c r="I188" s="145"/>
      <c r="J188" s="146">
        <f t="shared" si="10"/>
        <v>0</v>
      </c>
      <c r="K188" s="147"/>
      <c r="L188" s="28"/>
      <c r="M188" s="148" t="s">
        <v>1</v>
      </c>
      <c r="N188" s="149" t="s">
        <v>38</v>
      </c>
      <c r="P188" s="150">
        <f t="shared" si="11"/>
        <v>0</v>
      </c>
      <c r="Q188" s="150">
        <v>0</v>
      </c>
      <c r="R188" s="150">
        <f t="shared" si="12"/>
        <v>0</v>
      </c>
      <c r="S188" s="150">
        <v>0</v>
      </c>
      <c r="T188" s="151">
        <f t="shared" si="13"/>
        <v>0</v>
      </c>
      <c r="AR188" s="152" t="s">
        <v>216</v>
      </c>
      <c r="AT188" s="152" t="s">
        <v>212</v>
      </c>
      <c r="AU188" s="152" t="s">
        <v>88</v>
      </c>
      <c r="AY188" s="13" t="s">
        <v>207</v>
      </c>
      <c r="BE188" s="153">
        <f t="shared" si="14"/>
        <v>0</v>
      </c>
      <c r="BF188" s="153">
        <f t="shared" si="15"/>
        <v>0</v>
      </c>
      <c r="BG188" s="153">
        <f t="shared" si="16"/>
        <v>0</v>
      </c>
      <c r="BH188" s="153">
        <f t="shared" si="17"/>
        <v>0</v>
      </c>
      <c r="BI188" s="153">
        <f t="shared" si="18"/>
        <v>0</v>
      </c>
      <c r="BJ188" s="13" t="s">
        <v>84</v>
      </c>
      <c r="BK188" s="153">
        <f t="shared" si="19"/>
        <v>0</v>
      </c>
      <c r="BL188" s="13" t="s">
        <v>216</v>
      </c>
      <c r="BM188" s="152" t="s">
        <v>3377</v>
      </c>
    </row>
    <row r="189" spans="2:65" s="1" customFormat="1" ht="37.9" customHeight="1">
      <c r="B189" s="139"/>
      <c r="C189" s="140" t="s">
        <v>402</v>
      </c>
      <c r="D189" s="140" t="s">
        <v>212</v>
      </c>
      <c r="E189" s="141" t="s">
        <v>703</v>
      </c>
      <c r="F189" s="142" t="s">
        <v>3378</v>
      </c>
      <c r="G189" s="143" t="s">
        <v>253</v>
      </c>
      <c r="H189" s="144">
        <v>2</v>
      </c>
      <c r="I189" s="145"/>
      <c r="J189" s="146">
        <f t="shared" si="10"/>
        <v>0</v>
      </c>
      <c r="K189" s="147"/>
      <c r="L189" s="28"/>
      <c r="M189" s="148" t="s">
        <v>1</v>
      </c>
      <c r="N189" s="149" t="s">
        <v>38</v>
      </c>
      <c r="P189" s="150">
        <f t="shared" si="11"/>
        <v>0</v>
      </c>
      <c r="Q189" s="150">
        <v>0</v>
      </c>
      <c r="R189" s="150">
        <f t="shared" si="12"/>
        <v>0</v>
      </c>
      <c r="S189" s="150">
        <v>0</v>
      </c>
      <c r="T189" s="151">
        <f t="shared" si="13"/>
        <v>0</v>
      </c>
      <c r="AR189" s="152" t="s">
        <v>216</v>
      </c>
      <c r="AT189" s="152" t="s">
        <v>212</v>
      </c>
      <c r="AU189" s="152" t="s">
        <v>88</v>
      </c>
      <c r="AY189" s="13" t="s">
        <v>207</v>
      </c>
      <c r="BE189" s="153">
        <f t="shared" si="14"/>
        <v>0</v>
      </c>
      <c r="BF189" s="153">
        <f t="shared" si="15"/>
        <v>0</v>
      </c>
      <c r="BG189" s="153">
        <f t="shared" si="16"/>
        <v>0</v>
      </c>
      <c r="BH189" s="153">
        <f t="shared" si="17"/>
        <v>0</v>
      </c>
      <c r="BI189" s="153">
        <f t="shared" si="18"/>
        <v>0</v>
      </c>
      <c r="BJ189" s="13" t="s">
        <v>84</v>
      </c>
      <c r="BK189" s="153">
        <f t="shared" si="19"/>
        <v>0</v>
      </c>
      <c r="BL189" s="13" t="s">
        <v>216</v>
      </c>
      <c r="BM189" s="152" t="s">
        <v>3379</v>
      </c>
    </row>
    <row r="190" spans="2:65" s="1" customFormat="1" ht="24.2" customHeight="1">
      <c r="B190" s="139"/>
      <c r="C190" s="140" t="s">
        <v>407</v>
      </c>
      <c r="D190" s="140" t="s">
        <v>212</v>
      </c>
      <c r="E190" s="141" t="s">
        <v>758</v>
      </c>
      <c r="F190" s="142" t="s">
        <v>3380</v>
      </c>
      <c r="G190" s="143" t="s">
        <v>253</v>
      </c>
      <c r="H190" s="144">
        <v>8</v>
      </c>
      <c r="I190" s="145"/>
      <c r="J190" s="146">
        <f t="shared" si="10"/>
        <v>0</v>
      </c>
      <c r="K190" s="147"/>
      <c r="L190" s="28"/>
      <c r="M190" s="148" t="s">
        <v>1</v>
      </c>
      <c r="N190" s="149" t="s">
        <v>38</v>
      </c>
      <c r="P190" s="150">
        <f t="shared" si="11"/>
        <v>0</v>
      </c>
      <c r="Q190" s="150">
        <v>0</v>
      </c>
      <c r="R190" s="150">
        <f t="shared" si="12"/>
        <v>0</v>
      </c>
      <c r="S190" s="150">
        <v>0</v>
      </c>
      <c r="T190" s="151">
        <f t="shared" si="13"/>
        <v>0</v>
      </c>
      <c r="AR190" s="152" t="s">
        <v>216</v>
      </c>
      <c r="AT190" s="152" t="s">
        <v>212</v>
      </c>
      <c r="AU190" s="152" t="s">
        <v>88</v>
      </c>
      <c r="AY190" s="13" t="s">
        <v>207</v>
      </c>
      <c r="BE190" s="153">
        <f t="shared" si="14"/>
        <v>0</v>
      </c>
      <c r="BF190" s="153">
        <f t="shared" si="15"/>
        <v>0</v>
      </c>
      <c r="BG190" s="153">
        <f t="shared" si="16"/>
        <v>0</v>
      </c>
      <c r="BH190" s="153">
        <f t="shared" si="17"/>
        <v>0</v>
      </c>
      <c r="BI190" s="153">
        <f t="shared" si="18"/>
        <v>0</v>
      </c>
      <c r="BJ190" s="13" t="s">
        <v>84</v>
      </c>
      <c r="BK190" s="153">
        <f t="shared" si="19"/>
        <v>0</v>
      </c>
      <c r="BL190" s="13" t="s">
        <v>216</v>
      </c>
      <c r="BM190" s="152" t="s">
        <v>3381</v>
      </c>
    </row>
    <row r="191" spans="2:65" s="1" customFormat="1" ht="24.2" customHeight="1">
      <c r="B191" s="139"/>
      <c r="C191" s="140" t="s">
        <v>411</v>
      </c>
      <c r="D191" s="140" t="s">
        <v>212</v>
      </c>
      <c r="E191" s="141" t="s">
        <v>762</v>
      </c>
      <c r="F191" s="142" t="s">
        <v>3382</v>
      </c>
      <c r="G191" s="143" t="s">
        <v>253</v>
      </c>
      <c r="H191" s="144">
        <v>4</v>
      </c>
      <c r="I191" s="145"/>
      <c r="J191" s="146">
        <f t="shared" si="10"/>
        <v>0</v>
      </c>
      <c r="K191" s="147"/>
      <c r="L191" s="28"/>
      <c r="M191" s="148" t="s">
        <v>1</v>
      </c>
      <c r="N191" s="149" t="s">
        <v>38</v>
      </c>
      <c r="P191" s="150">
        <f t="shared" si="11"/>
        <v>0</v>
      </c>
      <c r="Q191" s="150">
        <v>0</v>
      </c>
      <c r="R191" s="150">
        <f t="shared" si="12"/>
        <v>0</v>
      </c>
      <c r="S191" s="150">
        <v>0</v>
      </c>
      <c r="T191" s="151">
        <f t="shared" si="13"/>
        <v>0</v>
      </c>
      <c r="AR191" s="152" t="s">
        <v>216</v>
      </c>
      <c r="AT191" s="152" t="s">
        <v>212</v>
      </c>
      <c r="AU191" s="152" t="s">
        <v>88</v>
      </c>
      <c r="AY191" s="13" t="s">
        <v>207</v>
      </c>
      <c r="BE191" s="153">
        <f t="shared" si="14"/>
        <v>0</v>
      </c>
      <c r="BF191" s="153">
        <f t="shared" si="15"/>
        <v>0</v>
      </c>
      <c r="BG191" s="153">
        <f t="shared" si="16"/>
        <v>0</v>
      </c>
      <c r="BH191" s="153">
        <f t="shared" si="17"/>
        <v>0</v>
      </c>
      <c r="BI191" s="153">
        <f t="shared" si="18"/>
        <v>0</v>
      </c>
      <c r="BJ191" s="13" t="s">
        <v>84</v>
      </c>
      <c r="BK191" s="153">
        <f t="shared" si="19"/>
        <v>0</v>
      </c>
      <c r="BL191" s="13" t="s">
        <v>216</v>
      </c>
      <c r="BM191" s="152" t="s">
        <v>3383</v>
      </c>
    </row>
    <row r="192" spans="2:65" s="1" customFormat="1" ht="16.5" customHeight="1">
      <c r="B192" s="139"/>
      <c r="C192" s="140" t="s">
        <v>415</v>
      </c>
      <c r="D192" s="140" t="s">
        <v>212</v>
      </c>
      <c r="E192" s="141" t="s">
        <v>790</v>
      </c>
      <c r="F192" s="142" t="s">
        <v>3384</v>
      </c>
      <c r="G192" s="143" t="s">
        <v>253</v>
      </c>
      <c r="H192" s="144">
        <v>8</v>
      </c>
      <c r="I192" s="145"/>
      <c r="J192" s="146">
        <f t="shared" si="10"/>
        <v>0</v>
      </c>
      <c r="K192" s="147"/>
      <c r="L192" s="28"/>
      <c r="M192" s="148" t="s">
        <v>1</v>
      </c>
      <c r="N192" s="149" t="s">
        <v>38</v>
      </c>
      <c r="P192" s="150">
        <f t="shared" si="11"/>
        <v>0</v>
      </c>
      <c r="Q192" s="150">
        <v>0</v>
      </c>
      <c r="R192" s="150">
        <f t="shared" si="12"/>
        <v>0</v>
      </c>
      <c r="S192" s="150">
        <v>0</v>
      </c>
      <c r="T192" s="151">
        <f t="shared" si="13"/>
        <v>0</v>
      </c>
      <c r="AR192" s="152" t="s">
        <v>216</v>
      </c>
      <c r="AT192" s="152" t="s">
        <v>212</v>
      </c>
      <c r="AU192" s="152" t="s">
        <v>88</v>
      </c>
      <c r="AY192" s="13" t="s">
        <v>207</v>
      </c>
      <c r="BE192" s="153">
        <f t="shared" si="14"/>
        <v>0</v>
      </c>
      <c r="BF192" s="153">
        <f t="shared" si="15"/>
        <v>0</v>
      </c>
      <c r="BG192" s="153">
        <f t="shared" si="16"/>
        <v>0</v>
      </c>
      <c r="BH192" s="153">
        <f t="shared" si="17"/>
        <v>0</v>
      </c>
      <c r="BI192" s="153">
        <f t="shared" si="18"/>
        <v>0</v>
      </c>
      <c r="BJ192" s="13" t="s">
        <v>84</v>
      </c>
      <c r="BK192" s="153">
        <f t="shared" si="19"/>
        <v>0</v>
      </c>
      <c r="BL192" s="13" t="s">
        <v>216</v>
      </c>
      <c r="BM192" s="152" t="s">
        <v>3385</v>
      </c>
    </row>
    <row r="193" spans="2:65" s="1" customFormat="1" ht="16.5" customHeight="1">
      <c r="B193" s="139"/>
      <c r="C193" s="140" t="s">
        <v>419</v>
      </c>
      <c r="D193" s="140" t="s">
        <v>212</v>
      </c>
      <c r="E193" s="141" t="s">
        <v>794</v>
      </c>
      <c r="F193" s="142" t="s">
        <v>3386</v>
      </c>
      <c r="G193" s="143" t="s">
        <v>253</v>
      </c>
      <c r="H193" s="144">
        <v>4</v>
      </c>
      <c r="I193" s="145"/>
      <c r="J193" s="146">
        <f t="shared" si="10"/>
        <v>0</v>
      </c>
      <c r="K193" s="147"/>
      <c r="L193" s="28"/>
      <c r="M193" s="148" t="s">
        <v>1</v>
      </c>
      <c r="N193" s="149" t="s">
        <v>38</v>
      </c>
      <c r="P193" s="150">
        <f t="shared" si="11"/>
        <v>0</v>
      </c>
      <c r="Q193" s="150">
        <v>0</v>
      </c>
      <c r="R193" s="150">
        <f t="shared" si="12"/>
        <v>0</v>
      </c>
      <c r="S193" s="150">
        <v>0</v>
      </c>
      <c r="T193" s="151">
        <f t="shared" si="13"/>
        <v>0</v>
      </c>
      <c r="AR193" s="152" t="s">
        <v>216</v>
      </c>
      <c r="AT193" s="152" t="s">
        <v>212</v>
      </c>
      <c r="AU193" s="152" t="s">
        <v>88</v>
      </c>
      <c r="AY193" s="13" t="s">
        <v>207</v>
      </c>
      <c r="BE193" s="153">
        <f t="shared" si="14"/>
        <v>0</v>
      </c>
      <c r="BF193" s="153">
        <f t="shared" si="15"/>
        <v>0</v>
      </c>
      <c r="BG193" s="153">
        <f t="shared" si="16"/>
        <v>0</v>
      </c>
      <c r="BH193" s="153">
        <f t="shared" si="17"/>
        <v>0</v>
      </c>
      <c r="BI193" s="153">
        <f t="shared" si="18"/>
        <v>0</v>
      </c>
      <c r="BJ193" s="13" t="s">
        <v>84</v>
      </c>
      <c r="BK193" s="153">
        <f t="shared" si="19"/>
        <v>0</v>
      </c>
      <c r="BL193" s="13" t="s">
        <v>216</v>
      </c>
      <c r="BM193" s="152" t="s">
        <v>3387</v>
      </c>
    </row>
    <row r="194" spans="2:65" s="1" customFormat="1" ht="37.9" customHeight="1">
      <c r="B194" s="139"/>
      <c r="C194" s="140" t="s">
        <v>423</v>
      </c>
      <c r="D194" s="140" t="s">
        <v>212</v>
      </c>
      <c r="E194" s="141" t="s">
        <v>810</v>
      </c>
      <c r="F194" s="142" t="s">
        <v>3388</v>
      </c>
      <c r="G194" s="143" t="s">
        <v>253</v>
      </c>
      <c r="H194" s="144">
        <v>1</v>
      </c>
      <c r="I194" s="145"/>
      <c r="J194" s="146">
        <f t="shared" si="10"/>
        <v>0</v>
      </c>
      <c r="K194" s="147"/>
      <c r="L194" s="28"/>
      <c r="M194" s="148" t="s">
        <v>1</v>
      </c>
      <c r="N194" s="149" t="s">
        <v>38</v>
      </c>
      <c r="P194" s="150">
        <f t="shared" si="11"/>
        <v>0</v>
      </c>
      <c r="Q194" s="150">
        <v>0</v>
      </c>
      <c r="R194" s="150">
        <f t="shared" si="12"/>
        <v>0</v>
      </c>
      <c r="S194" s="150">
        <v>0</v>
      </c>
      <c r="T194" s="151">
        <f t="shared" si="13"/>
        <v>0</v>
      </c>
      <c r="AR194" s="152" t="s">
        <v>216</v>
      </c>
      <c r="AT194" s="152" t="s">
        <v>212</v>
      </c>
      <c r="AU194" s="152" t="s">
        <v>88</v>
      </c>
      <c r="AY194" s="13" t="s">
        <v>207</v>
      </c>
      <c r="BE194" s="153">
        <f t="shared" si="14"/>
        <v>0</v>
      </c>
      <c r="BF194" s="153">
        <f t="shared" si="15"/>
        <v>0</v>
      </c>
      <c r="BG194" s="153">
        <f t="shared" si="16"/>
        <v>0</v>
      </c>
      <c r="BH194" s="153">
        <f t="shared" si="17"/>
        <v>0</v>
      </c>
      <c r="BI194" s="153">
        <f t="shared" si="18"/>
        <v>0</v>
      </c>
      <c r="BJ194" s="13" t="s">
        <v>84</v>
      </c>
      <c r="BK194" s="153">
        <f t="shared" si="19"/>
        <v>0</v>
      </c>
      <c r="BL194" s="13" t="s">
        <v>216</v>
      </c>
      <c r="BM194" s="152" t="s">
        <v>3389</v>
      </c>
    </row>
    <row r="195" spans="2:65" s="1" customFormat="1" ht="37.9" customHeight="1">
      <c r="B195" s="139"/>
      <c r="C195" s="140" t="s">
        <v>427</v>
      </c>
      <c r="D195" s="140" t="s">
        <v>212</v>
      </c>
      <c r="E195" s="141" t="s">
        <v>814</v>
      </c>
      <c r="F195" s="142" t="s">
        <v>3390</v>
      </c>
      <c r="G195" s="143" t="s">
        <v>253</v>
      </c>
      <c r="H195" s="144">
        <v>1</v>
      </c>
      <c r="I195" s="145"/>
      <c r="J195" s="146">
        <f t="shared" si="10"/>
        <v>0</v>
      </c>
      <c r="K195" s="147"/>
      <c r="L195" s="28"/>
      <c r="M195" s="148" t="s">
        <v>1</v>
      </c>
      <c r="N195" s="149" t="s">
        <v>38</v>
      </c>
      <c r="P195" s="150">
        <f t="shared" si="11"/>
        <v>0</v>
      </c>
      <c r="Q195" s="150">
        <v>0</v>
      </c>
      <c r="R195" s="150">
        <f t="shared" si="12"/>
        <v>0</v>
      </c>
      <c r="S195" s="150">
        <v>0</v>
      </c>
      <c r="T195" s="151">
        <f t="shared" si="13"/>
        <v>0</v>
      </c>
      <c r="AR195" s="152" t="s">
        <v>216</v>
      </c>
      <c r="AT195" s="152" t="s">
        <v>212</v>
      </c>
      <c r="AU195" s="152" t="s">
        <v>88</v>
      </c>
      <c r="AY195" s="13" t="s">
        <v>207</v>
      </c>
      <c r="BE195" s="153">
        <f t="shared" si="14"/>
        <v>0</v>
      </c>
      <c r="BF195" s="153">
        <f t="shared" si="15"/>
        <v>0</v>
      </c>
      <c r="BG195" s="153">
        <f t="shared" si="16"/>
        <v>0</v>
      </c>
      <c r="BH195" s="153">
        <f t="shared" si="17"/>
        <v>0</v>
      </c>
      <c r="BI195" s="153">
        <f t="shared" si="18"/>
        <v>0</v>
      </c>
      <c r="BJ195" s="13" t="s">
        <v>84</v>
      </c>
      <c r="BK195" s="153">
        <f t="shared" si="19"/>
        <v>0</v>
      </c>
      <c r="BL195" s="13" t="s">
        <v>216</v>
      </c>
      <c r="BM195" s="152" t="s">
        <v>3391</v>
      </c>
    </row>
    <row r="196" spans="2:65" s="1" customFormat="1" ht="37.9" customHeight="1">
      <c r="B196" s="139"/>
      <c r="C196" s="140" t="s">
        <v>431</v>
      </c>
      <c r="D196" s="140" t="s">
        <v>212</v>
      </c>
      <c r="E196" s="141" t="s">
        <v>818</v>
      </c>
      <c r="F196" s="142" t="s">
        <v>3392</v>
      </c>
      <c r="G196" s="143" t="s">
        <v>253</v>
      </c>
      <c r="H196" s="144">
        <v>1</v>
      </c>
      <c r="I196" s="145"/>
      <c r="J196" s="146">
        <f t="shared" si="10"/>
        <v>0</v>
      </c>
      <c r="K196" s="147"/>
      <c r="L196" s="28"/>
      <c r="M196" s="148" t="s">
        <v>1</v>
      </c>
      <c r="N196" s="149" t="s">
        <v>38</v>
      </c>
      <c r="P196" s="150">
        <f t="shared" si="11"/>
        <v>0</v>
      </c>
      <c r="Q196" s="150">
        <v>0</v>
      </c>
      <c r="R196" s="150">
        <f t="shared" si="12"/>
        <v>0</v>
      </c>
      <c r="S196" s="150">
        <v>0</v>
      </c>
      <c r="T196" s="151">
        <f t="shared" si="13"/>
        <v>0</v>
      </c>
      <c r="AR196" s="152" t="s">
        <v>216</v>
      </c>
      <c r="AT196" s="152" t="s">
        <v>212</v>
      </c>
      <c r="AU196" s="152" t="s">
        <v>88</v>
      </c>
      <c r="AY196" s="13" t="s">
        <v>207</v>
      </c>
      <c r="BE196" s="153">
        <f t="shared" si="14"/>
        <v>0</v>
      </c>
      <c r="BF196" s="153">
        <f t="shared" si="15"/>
        <v>0</v>
      </c>
      <c r="BG196" s="153">
        <f t="shared" si="16"/>
        <v>0</v>
      </c>
      <c r="BH196" s="153">
        <f t="shared" si="17"/>
        <v>0</v>
      </c>
      <c r="BI196" s="153">
        <f t="shared" si="18"/>
        <v>0</v>
      </c>
      <c r="BJ196" s="13" t="s">
        <v>84</v>
      </c>
      <c r="BK196" s="153">
        <f t="shared" si="19"/>
        <v>0</v>
      </c>
      <c r="BL196" s="13" t="s">
        <v>216</v>
      </c>
      <c r="BM196" s="152" t="s">
        <v>3393</v>
      </c>
    </row>
    <row r="197" spans="2:65" s="1" customFormat="1" ht="37.9" customHeight="1">
      <c r="B197" s="139"/>
      <c r="C197" s="140" t="s">
        <v>435</v>
      </c>
      <c r="D197" s="140" t="s">
        <v>212</v>
      </c>
      <c r="E197" s="141" t="s">
        <v>822</v>
      </c>
      <c r="F197" s="142" t="s">
        <v>3394</v>
      </c>
      <c r="G197" s="143" t="s">
        <v>253</v>
      </c>
      <c r="H197" s="144">
        <v>1</v>
      </c>
      <c r="I197" s="145"/>
      <c r="J197" s="146">
        <f t="shared" si="10"/>
        <v>0</v>
      </c>
      <c r="K197" s="147"/>
      <c r="L197" s="28"/>
      <c r="M197" s="148" t="s">
        <v>1</v>
      </c>
      <c r="N197" s="149" t="s">
        <v>38</v>
      </c>
      <c r="P197" s="150">
        <f t="shared" si="11"/>
        <v>0</v>
      </c>
      <c r="Q197" s="150">
        <v>0</v>
      </c>
      <c r="R197" s="150">
        <f t="shared" si="12"/>
        <v>0</v>
      </c>
      <c r="S197" s="150">
        <v>0</v>
      </c>
      <c r="T197" s="151">
        <f t="shared" si="13"/>
        <v>0</v>
      </c>
      <c r="AR197" s="152" t="s">
        <v>216</v>
      </c>
      <c r="AT197" s="152" t="s">
        <v>212</v>
      </c>
      <c r="AU197" s="152" t="s">
        <v>88</v>
      </c>
      <c r="AY197" s="13" t="s">
        <v>207</v>
      </c>
      <c r="BE197" s="153">
        <f t="shared" si="14"/>
        <v>0</v>
      </c>
      <c r="BF197" s="153">
        <f t="shared" si="15"/>
        <v>0</v>
      </c>
      <c r="BG197" s="153">
        <f t="shared" si="16"/>
        <v>0</v>
      </c>
      <c r="BH197" s="153">
        <f t="shared" si="17"/>
        <v>0</v>
      </c>
      <c r="BI197" s="153">
        <f t="shared" si="18"/>
        <v>0</v>
      </c>
      <c r="BJ197" s="13" t="s">
        <v>84</v>
      </c>
      <c r="BK197" s="153">
        <f t="shared" si="19"/>
        <v>0</v>
      </c>
      <c r="BL197" s="13" t="s">
        <v>216</v>
      </c>
      <c r="BM197" s="152" t="s">
        <v>3395</v>
      </c>
    </row>
    <row r="198" spans="2:65" s="1" customFormat="1" ht="37.9" customHeight="1">
      <c r="B198" s="139"/>
      <c r="C198" s="140" t="s">
        <v>439</v>
      </c>
      <c r="D198" s="140" t="s">
        <v>212</v>
      </c>
      <c r="E198" s="141" t="s">
        <v>826</v>
      </c>
      <c r="F198" s="142" t="s">
        <v>3396</v>
      </c>
      <c r="G198" s="143" t="s">
        <v>253</v>
      </c>
      <c r="H198" s="144">
        <v>1</v>
      </c>
      <c r="I198" s="145"/>
      <c r="J198" s="146">
        <f t="shared" si="10"/>
        <v>0</v>
      </c>
      <c r="K198" s="147"/>
      <c r="L198" s="28"/>
      <c r="M198" s="148" t="s">
        <v>1</v>
      </c>
      <c r="N198" s="149" t="s">
        <v>38</v>
      </c>
      <c r="P198" s="150">
        <f t="shared" si="11"/>
        <v>0</v>
      </c>
      <c r="Q198" s="150">
        <v>0</v>
      </c>
      <c r="R198" s="150">
        <f t="shared" si="12"/>
        <v>0</v>
      </c>
      <c r="S198" s="150">
        <v>0</v>
      </c>
      <c r="T198" s="151">
        <f t="shared" si="13"/>
        <v>0</v>
      </c>
      <c r="AR198" s="152" t="s">
        <v>216</v>
      </c>
      <c r="AT198" s="152" t="s">
        <v>212</v>
      </c>
      <c r="AU198" s="152" t="s">
        <v>88</v>
      </c>
      <c r="AY198" s="13" t="s">
        <v>207</v>
      </c>
      <c r="BE198" s="153">
        <f t="shared" si="14"/>
        <v>0</v>
      </c>
      <c r="BF198" s="153">
        <f t="shared" si="15"/>
        <v>0</v>
      </c>
      <c r="BG198" s="153">
        <f t="shared" si="16"/>
        <v>0</v>
      </c>
      <c r="BH198" s="153">
        <f t="shared" si="17"/>
        <v>0</v>
      </c>
      <c r="BI198" s="153">
        <f t="shared" si="18"/>
        <v>0</v>
      </c>
      <c r="BJ198" s="13" t="s">
        <v>84</v>
      </c>
      <c r="BK198" s="153">
        <f t="shared" si="19"/>
        <v>0</v>
      </c>
      <c r="BL198" s="13" t="s">
        <v>216</v>
      </c>
      <c r="BM198" s="152" t="s">
        <v>3397</v>
      </c>
    </row>
    <row r="199" spans="2:65" s="1" customFormat="1" ht="37.9" customHeight="1">
      <c r="B199" s="139"/>
      <c r="C199" s="140" t="s">
        <v>443</v>
      </c>
      <c r="D199" s="140" t="s">
        <v>212</v>
      </c>
      <c r="E199" s="141" t="s">
        <v>3398</v>
      </c>
      <c r="F199" s="142" t="s">
        <v>3399</v>
      </c>
      <c r="G199" s="143" t="s">
        <v>253</v>
      </c>
      <c r="H199" s="144">
        <v>1</v>
      </c>
      <c r="I199" s="145"/>
      <c r="J199" s="146">
        <f t="shared" si="10"/>
        <v>0</v>
      </c>
      <c r="K199" s="147"/>
      <c r="L199" s="28"/>
      <c r="M199" s="148" t="s">
        <v>1</v>
      </c>
      <c r="N199" s="149" t="s">
        <v>38</v>
      </c>
      <c r="P199" s="150">
        <f t="shared" si="11"/>
        <v>0</v>
      </c>
      <c r="Q199" s="150">
        <v>0</v>
      </c>
      <c r="R199" s="150">
        <f t="shared" si="12"/>
        <v>0</v>
      </c>
      <c r="S199" s="150">
        <v>0</v>
      </c>
      <c r="T199" s="151">
        <f t="shared" si="13"/>
        <v>0</v>
      </c>
      <c r="AR199" s="152" t="s">
        <v>216</v>
      </c>
      <c r="AT199" s="152" t="s">
        <v>212</v>
      </c>
      <c r="AU199" s="152" t="s">
        <v>88</v>
      </c>
      <c r="AY199" s="13" t="s">
        <v>207</v>
      </c>
      <c r="BE199" s="153">
        <f t="shared" si="14"/>
        <v>0</v>
      </c>
      <c r="BF199" s="153">
        <f t="shared" si="15"/>
        <v>0</v>
      </c>
      <c r="BG199" s="153">
        <f t="shared" si="16"/>
        <v>0</v>
      </c>
      <c r="BH199" s="153">
        <f t="shared" si="17"/>
        <v>0</v>
      </c>
      <c r="BI199" s="153">
        <f t="shared" si="18"/>
        <v>0</v>
      </c>
      <c r="BJ199" s="13" t="s">
        <v>84</v>
      </c>
      <c r="BK199" s="153">
        <f t="shared" si="19"/>
        <v>0</v>
      </c>
      <c r="BL199" s="13" t="s">
        <v>216</v>
      </c>
      <c r="BM199" s="152" t="s">
        <v>3400</v>
      </c>
    </row>
    <row r="200" spans="2:65" s="1" customFormat="1" ht="37.9" customHeight="1">
      <c r="B200" s="139"/>
      <c r="C200" s="140" t="s">
        <v>447</v>
      </c>
      <c r="D200" s="140" t="s">
        <v>212</v>
      </c>
      <c r="E200" s="141" t="s">
        <v>3401</v>
      </c>
      <c r="F200" s="142" t="s">
        <v>3402</v>
      </c>
      <c r="G200" s="143" t="s">
        <v>253</v>
      </c>
      <c r="H200" s="144">
        <v>1</v>
      </c>
      <c r="I200" s="145"/>
      <c r="J200" s="146">
        <f t="shared" si="10"/>
        <v>0</v>
      </c>
      <c r="K200" s="147"/>
      <c r="L200" s="28"/>
      <c r="M200" s="148" t="s">
        <v>1</v>
      </c>
      <c r="N200" s="149" t="s">
        <v>38</v>
      </c>
      <c r="P200" s="150">
        <f t="shared" si="11"/>
        <v>0</v>
      </c>
      <c r="Q200" s="150">
        <v>0</v>
      </c>
      <c r="R200" s="150">
        <f t="shared" si="12"/>
        <v>0</v>
      </c>
      <c r="S200" s="150">
        <v>0</v>
      </c>
      <c r="T200" s="151">
        <f t="shared" si="13"/>
        <v>0</v>
      </c>
      <c r="AR200" s="152" t="s">
        <v>216</v>
      </c>
      <c r="AT200" s="152" t="s">
        <v>212</v>
      </c>
      <c r="AU200" s="152" t="s">
        <v>88</v>
      </c>
      <c r="AY200" s="13" t="s">
        <v>207</v>
      </c>
      <c r="BE200" s="153">
        <f t="shared" si="14"/>
        <v>0</v>
      </c>
      <c r="BF200" s="153">
        <f t="shared" si="15"/>
        <v>0</v>
      </c>
      <c r="BG200" s="153">
        <f t="shared" si="16"/>
        <v>0</v>
      </c>
      <c r="BH200" s="153">
        <f t="shared" si="17"/>
        <v>0</v>
      </c>
      <c r="BI200" s="153">
        <f t="shared" si="18"/>
        <v>0</v>
      </c>
      <c r="BJ200" s="13" t="s">
        <v>84</v>
      </c>
      <c r="BK200" s="153">
        <f t="shared" si="19"/>
        <v>0</v>
      </c>
      <c r="BL200" s="13" t="s">
        <v>216</v>
      </c>
      <c r="BM200" s="152" t="s">
        <v>3403</v>
      </c>
    </row>
    <row r="201" spans="2:65" s="1" customFormat="1" ht="24.2" customHeight="1">
      <c r="B201" s="139"/>
      <c r="C201" s="140" t="s">
        <v>451</v>
      </c>
      <c r="D201" s="140" t="s">
        <v>212</v>
      </c>
      <c r="E201" s="141" t="s">
        <v>3404</v>
      </c>
      <c r="F201" s="142" t="s">
        <v>3405</v>
      </c>
      <c r="G201" s="143" t="s">
        <v>253</v>
      </c>
      <c r="H201" s="144">
        <v>1</v>
      </c>
      <c r="I201" s="145"/>
      <c r="J201" s="146">
        <f t="shared" si="10"/>
        <v>0</v>
      </c>
      <c r="K201" s="147"/>
      <c r="L201" s="28"/>
      <c r="M201" s="148" t="s">
        <v>1</v>
      </c>
      <c r="N201" s="149" t="s">
        <v>38</v>
      </c>
      <c r="P201" s="150">
        <f t="shared" si="11"/>
        <v>0</v>
      </c>
      <c r="Q201" s="150">
        <v>0</v>
      </c>
      <c r="R201" s="150">
        <f t="shared" si="12"/>
        <v>0</v>
      </c>
      <c r="S201" s="150">
        <v>0</v>
      </c>
      <c r="T201" s="151">
        <f t="shared" si="13"/>
        <v>0</v>
      </c>
      <c r="AR201" s="152" t="s">
        <v>216</v>
      </c>
      <c r="AT201" s="152" t="s">
        <v>212</v>
      </c>
      <c r="AU201" s="152" t="s">
        <v>88</v>
      </c>
      <c r="AY201" s="13" t="s">
        <v>207</v>
      </c>
      <c r="BE201" s="153">
        <f t="shared" si="14"/>
        <v>0</v>
      </c>
      <c r="BF201" s="153">
        <f t="shared" si="15"/>
        <v>0</v>
      </c>
      <c r="BG201" s="153">
        <f t="shared" si="16"/>
        <v>0</v>
      </c>
      <c r="BH201" s="153">
        <f t="shared" si="17"/>
        <v>0</v>
      </c>
      <c r="BI201" s="153">
        <f t="shared" si="18"/>
        <v>0</v>
      </c>
      <c r="BJ201" s="13" t="s">
        <v>84</v>
      </c>
      <c r="BK201" s="153">
        <f t="shared" si="19"/>
        <v>0</v>
      </c>
      <c r="BL201" s="13" t="s">
        <v>216</v>
      </c>
      <c r="BM201" s="152" t="s">
        <v>3406</v>
      </c>
    </row>
    <row r="202" spans="2:65" s="1" customFormat="1" ht="24.2" customHeight="1">
      <c r="B202" s="139"/>
      <c r="C202" s="140" t="s">
        <v>455</v>
      </c>
      <c r="D202" s="140" t="s">
        <v>212</v>
      </c>
      <c r="E202" s="141" t="s">
        <v>3407</v>
      </c>
      <c r="F202" s="142" t="s">
        <v>3408</v>
      </c>
      <c r="G202" s="143" t="s">
        <v>253</v>
      </c>
      <c r="H202" s="144">
        <v>2</v>
      </c>
      <c r="I202" s="145"/>
      <c r="J202" s="146">
        <f t="shared" si="10"/>
        <v>0</v>
      </c>
      <c r="K202" s="147"/>
      <c r="L202" s="28"/>
      <c r="M202" s="148" t="s">
        <v>1</v>
      </c>
      <c r="N202" s="149" t="s">
        <v>38</v>
      </c>
      <c r="P202" s="150">
        <f t="shared" si="11"/>
        <v>0</v>
      </c>
      <c r="Q202" s="150">
        <v>0</v>
      </c>
      <c r="R202" s="150">
        <f t="shared" si="12"/>
        <v>0</v>
      </c>
      <c r="S202" s="150">
        <v>0</v>
      </c>
      <c r="T202" s="151">
        <f t="shared" si="13"/>
        <v>0</v>
      </c>
      <c r="AR202" s="152" t="s">
        <v>216</v>
      </c>
      <c r="AT202" s="152" t="s">
        <v>212</v>
      </c>
      <c r="AU202" s="152" t="s">
        <v>88</v>
      </c>
      <c r="AY202" s="13" t="s">
        <v>207</v>
      </c>
      <c r="BE202" s="153">
        <f t="shared" si="14"/>
        <v>0</v>
      </c>
      <c r="BF202" s="153">
        <f t="shared" si="15"/>
        <v>0</v>
      </c>
      <c r="BG202" s="153">
        <f t="shared" si="16"/>
        <v>0</v>
      </c>
      <c r="BH202" s="153">
        <f t="shared" si="17"/>
        <v>0</v>
      </c>
      <c r="BI202" s="153">
        <f t="shared" si="18"/>
        <v>0</v>
      </c>
      <c r="BJ202" s="13" t="s">
        <v>84</v>
      </c>
      <c r="BK202" s="153">
        <f t="shared" si="19"/>
        <v>0</v>
      </c>
      <c r="BL202" s="13" t="s">
        <v>216</v>
      </c>
      <c r="BM202" s="152" t="s">
        <v>3409</v>
      </c>
    </row>
    <row r="203" spans="2:65" s="1" customFormat="1" ht="33" customHeight="1">
      <c r="B203" s="139"/>
      <c r="C203" s="140" t="s">
        <v>459</v>
      </c>
      <c r="D203" s="140" t="s">
        <v>212</v>
      </c>
      <c r="E203" s="141" t="s">
        <v>3410</v>
      </c>
      <c r="F203" s="142" t="s">
        <v>3411</v>
      </c>
      <c r="G203" s="143" t="s">
        <v>253</v>
      </c>
      <c r="H203" s="144">
        <v>2</v>
      </c>
      <c r="I203" s="145"/>
      <c r="J203" s="146">
        <f t="shared" si="10"/>
        <v>0</v>
      </c>
      <c r="K203" s="147"/>
      <c r="L203" s="28"/>
      <c r="M203" s="148" t="s">
        <v>1</v>
      </c>
      <c r="N203" s="149" t="s">
        <v>38</v>
      </c>
      <c r="P203" s="150">
        <f t="shared" si="11"/>
        <v>0</v>
      </c>
      <c r="Q203" s="150">
        <v>0</v>
      </c>
      <c r="R203" s="150">
        <f t="shared" si="12"/>
        <v>0</v>
      </c>
      <c r="S203" s="150">
        <v>0</v>
      </c>
      <c r="T203" s="151">
        <f t="shared" si="13"/>
        <v>0</v>
      </c>
      <c r="AR203" s="152" t="s">
        <v>216</v>
      </c>
      <c r="AT203" s="152" t="s">
        <v>212</v>
      </c>
      <c r="AU203" s="152" t="s">
        <v>88</v>
      </c>
      <c r="AY203" s="13" t="s">
        <v>207</v>
      </c>
      <c r="BE203" s="153">
        <f t="shared" si="14"/>
        <v>0</v>
      </c>
      <c r="BF203" s="153">
        <f t="shared" si="15"/>
        <v>0</v>
      </c>
      <c r="BG203" s="153">
        <f t="shared" si="16"/>
        <v>0</v>
      </c>
      <c r="BH203" s="153">
        <f t="shared" si="17"/>
        <v>0</v>
      </c>
      <c r="BI203" s="153">
        <f t="shared" si="18"/>
        <v>0</v>
      </c>
      <c r="BJ203" s="13" t="s">
        <v>84</v>
      </c>
      <c r="BK203" s="153">
        <f t="shared" si="19"/>
        <v>0</v>
      </c>
      <c r="BL203" s="13" t="s">
        <v>216</v>
      </c>
      <c r="BM203" s="152" t="s">
        <v>3412</v>
      </c>
    </row>
    <row r="204" spans="2:65" s="1" customFormat="1" ht="37.9" customHeight="1">
      <c r="B204" s="139"/>
      <c r="C204" s="140" t="s">
        <v>216</v>
      </c>
      <c r="D204" s="140" t="s">
        <v>212</v>
      </c>
      <c r="E204" s="141" t="s">
        <v>3413</v>
      </c>
      <c r="F204" s="142" t="s">
        <v>3414</v>
      </c>
      <c r="G204" s="143" t="s">
        <v>253</v>
      </c>
      <c r="H204" s="144">
        <v>1</v>
      </c>
      <c r="I204" s="145"/>
      <c r="J204" s="146">
        <f t="shared" si="10"/>
        <v>0</v>
      </c>
      <c r="K204" s="147"/>
      <c r="L204" s="28"/>
      <c r="M204" s="148" t="s">
        <v>1</v>
      </c>
      <c r="N204" s="149" t="s">
        <v>38</v>
      </c>
      <c r="P204" s="150">
        <f t="shared" si="11"/>
        <v>0</v>
      </c>
      <c r="Q204" s="150">
        <v>0</v>
      </c>
      <c r="R204" s="150">
        <f t="shared" si="12"/>
        <v>0</v>
      </c>
      <c r="S204" s="150">
        <v>0</v>
      </c>
      <c r="T204" s="151">
        <f t="shared" si="13"/>
        <v>0</v>
      </c>
      <c r="AR204" s="152" t="s">
        <v>216</v>
      </c>
      <c r="AT204" s="152" t="s">
        <v>212</v>
      </c>
      <c r="AU204" s="152" t="s">
        <v>88</v>
      </c>
      <c r="AY204" s="13" t="s">
        <v>207</v>
      </c>
      <c r="BE204" s="153">
        <f t="shared" si="14"/>
        <v>0</v>
      </c>
      <c r="BF204" s="153">
        <f t="shared" si="15"/>
        <v>0</v>
      </c>
      <c r="BG204" s="153">
        <f t="shared" si="16"/>
        <v>0</v>
      </c>
      <c r="BH204" s="153">
        <f t="shared" si="17"/>
        <v>0</v>
      </c>
      <c r="BI204" s="153">
        <f t="shared" si="18"/>
        <v>0</v>
      </c>
      <c r="BJ204" s="13" t="s">
        <v>84</v>
      </c>
      <c r="BK204" s="153">
        <f t="shared" si="19"/>
        <v>0</v>
      </c>
      <c r="BL204" s="13" t="s">
        <v>216</v>
      </c>
      <c r="BM204" s="152" t="s">
        <v>3415</v>
      </c>
    </row>
    <row r="205" spans="2:65" s="1" customFormat="1" ht="37.9" customHeight="1">
      <c r="B205" s="139"/>
      <c r="C205" s="140" t="s">
        <v>466</v>
      </c>
      <c r="D205" s="140" t="s">
        <v>212</v>
      </c>
      <c r="E205" s="141" t="s">
        <v>3416</v>
      </c>
      <c r="F205" s="142" t="s">
        <v>3417</v>
      </c>
      <c r="G205" s="143" t="s">
        <v>253</v>
      </c>
      <c r="H205" s="144">
        <v>1</v>
      </c>
      <c r="I205" s="145"/>
      <c r="J205" s="146">
        <f t="shared" si="10"/>
        <v>0</v>
      </c>
      <c r="K205" s="147"/>
      <c r="L205" s="28"/>
      <c r="M205" s="148" t="s">
        <v>1</v>
      </c>
      <c r="N205" s="149" t="s">
        <v>38</v>
      </c>
      <c r="P205" s="150">
        <f t="shared" si="11"/>
        <v>0</v>
      </c>
      <c r="Q205" s="150">
        <v>0</v>
      </c>
      <c r="R205" s="150">
        <f t="shared" si="12"/>
        <v>0</v>
      </c>
      <c r="S205" s="150">
        <v>0</v>
      </c>
      <c r="T205" s="151">
        <f t="shared" si="13"/>
        <v>0</v>
      </c>
      <c r="AR205" s="152" t="s">
        <v>216</v>
      </c>
      <c r="AT205" s="152" t="s">
        <v>212</v>
      </c>
      <c r="AU205" s="152" t="s">
        <v>88</v>
      </c>
      <c r="AY205" s="13" t="s">
        <v>207</v>
      </c>
      <c r="BE205" s="153">
        <f t="shared" si="14"/>
        <v>0</v>
      </c>
      <c r="BF205" s="153">
        <f t="shared" si="15"/>
        <v>0</v>
      </c>
      <c r="BG205" s="153">
        <f t="shared" si="16"/>
        <v>0</v>
      </c>
      <c r="BH205" s="153">
        <f t="shared" si="17"/>
        <v>0</v>
      </c>
      <c r="BI205" s="153">
        <f t="shared" si="18"/>
        <v>0</v>
      </c>
      <c r="BJ205" s="13" t="s">
        <v>84</v>
      </c>
      <c r="BK205" s="153">
        <f t="shared" si="19"/>
        <v>0</v>
      </c>
      <c r="BL205" s="13" t="s">
        <v>216</v>
      </c>
      <c r="BM205" s="152" t="s">
        <v>3418</v>
      </c>
    </row>
    <row r="206" spans="2:65" s="1" customFormat="1" ht="37.9" customHeight="1">
      <c r="B206" s="139"/>
      <c r="C206" s="140" t="s">
        <v>470</v>
      </c>
      <c r="D206" s="140" t="s">
        <v>212</v>
      </c>
      <c r="E206" s="141" t="s">
        <v>3419</v>
      </c>
      <c r="F206" s="142" t="s">
        <v>3420</v>
      </c>
      <c r="G206" s="143" t="s">
        <v>253</v>
      </c>
      <c r="H206" s="144">
        <v>1</v>
      </c>
      <c r="I206" s="145"/>
      <c r="J206" s="146">
        <f t="shared" si="10"/>
        <v>0</v>
      </c>
      <c r="K206" s="147"/>
      <c r="L206" s="28"/>
      <c r="M206" s="148" t="s">
        <v>1</v>
      </c>
      <c r="N206" s="149" t="s">
        <v>38</v>
      </c>
      <c r="P206" s="150">
        <f t="shared" si="11"/>
        <v>0</v>
      </c>
      <c r="Q206" s="150">
        <v>0</v>
      </c>
      <c r="R206" s="150">
        <f t="shared" si="12"/>
        <v>0</v>
      </c>
      <c r="S206" s="150">
        <v>0</v>
      </c>
      <c r="T206" s="151">
        <f t="shared" si="13"/>
        <v>0</v>
      </c>
      <c r="AR206" s="152" t="s">
        <v>216</v>
      </c>
      <c r="AT206" s="152" t="s">
        <v>212</v>
      </c>
      <c r="AU206" s="152" t="s">
        <v>88</v>
      </c>
      <c r="AY206" s="13" t="s">
        <v>207</v>
      </c>
      <c r="BE206" s="153">
        <f t="shared" si="14"/>
        <v>0</v>
      </c>
      <c r="BF206" s="153">
        <f t="shared" si="15"/>
        <v>0</v>
      </c>
      <c r="BG206" s="153">
        <f t="shared" si="16"/>
        <v>0</v>
      </c>
      <c r="BH206" s="153">
        <f t="shared" si="17"/>
        <v>0</v>
      </c>
      <c r="BI206" s="153">
        <f t="shared" si="18"/>
        <v>0</v>
      </c>
      <c r="BJ206" s="13" t="s">
        <v>84</v>
      </c>
      <c r="BK206" s="153">
        <f t="shared" si="19"/>
        <v>0</v>
      </c>
      <c r="BL206" s="13" t="s">
        <v>216</v>
      </c>
      <c r="BM206" s="152" t="s">
        <v>3421</v>
      </c>
    </row>
    <row r="207" spans="2:65" s="1" customFormat="1" ht="37.9" customHeight="1">
      <c r="B207" s="139"/>
      <c r="C207" s="140" t="s">
        <v>474</v>
      </c>
      <c r="D207" s="140" t="s">
        <v>212</v>
      </c>
      <c r="E207" s="141" t="s">
        <v>3422</v>
      </c>
      <c r="F207" s="142" t="s">
        <v>3423</v>
      </c>
      <c r="G207" s="143" t="s">
        <v>253</v>
      </c>
      <c r="H207" s="144">
        <v>1</v>
      </c>
      <c r="I207" s="145"/>
      <c r="J207" s="146">
        <f t="shared" si="10"/>
        <v>0</v>
      </c>
      <c r="K207" s="147"/>
      <c r="L207" s="28"/>
      <c r="M207" s="148" t="s">
        <v>1</v>
      </c>
      <c r="N207" s="149" t="s">
        <v>38</v>
      </c>
      <c r="P207" s="150">
        <f t="shared" si="11"/>
        <v>0</v>
      </c>
      <c r="Q207" s="150">
        <v>0</v>
      </c>
      <c r="R207" s="150">
        <f t="shared" si="12"/>
        <v>0</v>
      </c>
      <c r="S207" s="150">
        <v>0</v>
      </c>
      <c r="T207" s="151">
        <f t="shared" si="13"/>
        <v>0</v>
      </c>
      <c r="AR207" s="152" t="s">
        <v>216</v>
      </c>
      <c r="AT207" s="152" t="s">
        <v>212</v>
      </c>
      <c r="AU207" s="152" t="s">
        <v>88</v>
      </c>
      <c r="AY207" s="13" t="s">
        <v>207</v>
      </c>
      <c r="BE207" s="153">
        <f t="shared" si="14"/>
        <v>0</v>
      </c>
      <c r="BF207" s="153">
        <f t="shared" si="15"/>
        <v>0</v>
      </c>
      <c r="BG207" s="153">
        <f t="shared" si="16"/>
        <v>0</v>
      </c>
      <c r="BH207" s="153">
        <f t="shared" si="17"/>
        <v>0</v>
      </c>
      <c r="BI207" s="153">
        <f t="shared" si="18"/>
        <v>0</v>
      </c>
      <c r="BJ207" s="13" t="s">
        <v>84</v>
      </c>
      <c r="BK207" s="153">
        <f t="shared" si="19"/>
        <v>0</v>
      </c>
      <c r="BL207" s="13" t="s">
        <v>216</v>
      </c>
      <c r="BM207" s="152" t="s">
        <v>3424</v>
      </c>
    </row>
    <row r="208" spans="2:65" s="1" customFormat="1" ht="37.9" customHeight="1">
      <c r="B208" s="139"/>
      <c r="C208" s="140" t="s">
        <v>478</v>
      </c>
      <c r="D208" s="140" t="s">
        <v>212</v>
      </c>
      <c r="E208" s="141" t="s">
        <v>3425</v>
      </c>
      <c r="F208" s="142" t="s">
        <v>3426</v>
      </c>
      <c r="G208" s="143" t="s">
        <v>253</v>
      </c>
      <c r="H208" s="144">
        <v>1</v>
      </c>
      <c r="I208" s="145"/>
      <c r="J208" s="146">
        <f t="shared" si="10"/>
        <v>0</v>
      </c>
      <c r="K208" s="147"/>
      <c r="L208" s="28"/>
      <c r="M208" s="148" t="s">
        <v>1</v>
      </c>
      <c r="N208" s="149" t="s">
        <v>38</v>
      </c>
      <c r="P208" s="150">
        <f t="shared" si="11"/>
        <v>0</v>
      </c>
      <c r="Q208" s="150">
        <v>0</v>
      </c>
      <c r="R208" s="150">
        <f t="shared" si="12"/>
        <v>0</v>
      </c>
      <c r="S208" s="150">
        <v>0</v>
      </c>
      <c r="T208" s="151">
        <f t="shared" si="13"/>
        <v>0</v>
      </c>
      <c r="AR208" s="152" t="s">
        <v>216</v>
      </c>
      <c r="AT208" s="152" t="s">
        <v>212</v>
      </c>
      <c r="AU208" s="152" t="s">
        <v>88</v>
      </c>
      <c r="AY208" s="13" t="s">
        <v>207</v>
      </c>
      <c r="BE208" s="153">
        <f t="shared" si="14"/>
        <v>0</v>
      </c>
      <c r="BF208" s="153">
        <f t="shared" si="15"/>
        <v>0</v>
      </c>
      <c r="BG208" s="153">
        <f t="shared" si="16"/>
        <v>0</v>
      </c>
      <c r="BH208" s="153">
        <f t="shared" si="17"/>
        <v>0</v>
      </c>
      <c r="BI208" s="153">
        <f t="shared" si="18"/>
        <v>0</v>
      </c>
      <c r="BJ208" s="13" t="s">
        <v>84</v>
      </c>
      <c r="BK208" s="153">
        <f t="shared" si="19"/>
        <v>0</v>
      </c>
      <c r="BL208" s="13" t="s">
        <v>216</v>
      </c>
      <c r="BM208" s="152" t="s">
        <v>3427</v>
      </c>
    </row>
    <row r="209" spans="2:65" s="1" customFormat="1" ht="37.9" customHeight="1">
      <c r="B209" s="139"/>
      <c r="C209" s="140" t="s">
        <v>482</v>
      </c>
      <c r="D209" s="140" t="s">
        <v>212</v>
      </c>
      <c r="E209" s="141" t="s">
        <v>3428</v>
      </c>
      <c r="F209" s="142" t="s">
        <v>3429</v>
      </c>
      <c r="G209" s="143" t="s">
        <v>253</v>
      </c>
      <c r="H209" s="144">
        <v>1</v>
      </c>
      <c r="I209" s="145"/>
      <c r="J209" s="146">
        <f t="shared" si="10"/>
        <v>0</v>
      </c>
      <c r="K209" s="147"/>
      <c r="L209" s="28"/>
      <c r="M209" s="148" t="s">
        <v>1</v>
      </c>
      <c r="N209" s="149" t="s">
        <v>38</v>
      </c>
      <c r="P209" s="150">
        <f t="shared" si="11"/>
        <v>0</v>
      </c>
      <c r="Q209" s="150">
        <v>0</v>
      </c>
      <c r="R209" s="150">
        <f t="shared" si="12"/>
        <v>0</v>
      </c>
      <c r="S209" s="150">
        <v>0</v>
      </c>
      <c r="T209" s="151">
        <f t="shared" si="13"/>
        <v>0</v>
      </c>
      <c r="AR209" s="152" t="s">
        <v>216</v>
      </c>
      <c r="AT209" s="152" t="s">
        <v>212</v>
      </c>
      <c r="AU209" s="152" t="s">
        <v>88</v>
      </c>
      <c r="AY209" s="13" t="s">
        <v>207</v>
      </c>
      <c r="BE209" s="153">
        <f t="shared" si="14"/>
        <v>0</v>
      </c>
      <c r="BF209" s="153">
        <f t="shared" si="15"/>
        <v>0</v>
      </c>
      <c r="BG209" s="153">
        <f t="shared" si="16"/>
        <v>0</v>
      </c>
      <c r="BH209" s="153">
        <f t="shared" si="17"/>
        <v>0</v>
      </c>
      <c r="BI209" s="153">
        <f t="shared" si="18"/>
        <v>0</v>
      </c>
      <c r="BJ209" s="13" t="s">
        <v>84</v>
      </c>
      <c r="BK209" s="153">
        <f t="shared" si="19"/>
        <v>0</v>
      </c>
      <c r="BL209" s="13" t="s">
        <v>216</v>
      </c>
      <c r="BM209" s="152" t="s">
        <v>3430</v>
      </c>
    </row>
    <row r="210" spans="2:65" s="1" customFormat="1" ht="37.9" customHeight="1">
      <c r="B210" s="139"/>
      <c r="C210" s="140" t="s">
        <v>486</v>
      </c>
      <c r="D210" s="140" t="s">
        <v>212</v>
      </c>
      <c r="E210" s="141" t="s">
        <v>3431</v>
      </c>
      <c r="F210" s="142" t="s">
        <v>3432</v>
      </c>
      <c r="G210" s="143" t="s">
        <v>253</v>
      </c>
      <c r="H210" s="144">
        <v>1</v>
      </c>
      <c r="I210" s="145"/>
      <c r="J210" s="146">
        <f t="shared" si="10"/>
        <v>0</v>
      </c>
      <c r="K210" s="147"/>
      <c r="L210" s="28"/>
      <c r="M210" s="148" t="s">
        <v>1</v>
      </c>
      <c r="N210" s="149" t="s">
        <v>38</v>
      </c>
      <c r="P210" s="150">
        <f t="shared" si="11"/>
        <v>0</v>
      </c>
      <c r="Q210" s="150">
        <v>0</v>
      </c>
      <c r="R210" s="150">
        <f t="shared" si="12"/>
        <v>0</v>
      </c>
      <c r="S210" s="150">
        <v>0</v>
      </c>
      <c r="T210" s="151">
        <f t="shared" si="13"/>
        <v>0</v>
      </c>
      <c r="AR210" s="152" t="s">
        <v>216</v>
      </c>
      <c r="AT210" s="152" t="s">
        <v>212</v>
      </c>
      <c r="AU210" s="152" t="s">
        <v>88</v>
      </c>
      <c r="AY210" s="13" t="s">
        <v>207</v>
      </c>
      <c r="BE210" s="153">
        <f t="shared" si="14"/>
        <v>0</v>
      </c>
      <c r="BF210" s="153">
        <f t="shared" si="15"/>
        <v>0</v>
      </c>
      <c r="BG210" s="153">
        <f t="shared" si="16"/>
        <v>0</v>
      </c>
      <c r="BH210" s="153">
        <f t="shared" si="17"/>
        <v>0</v>
      </c>
      <c r="BI210" s="153">
        <f t="shared" si="18"/>
        <v>0</v>
      </c>
      <c r="BJ210" s="13" t="s">
        <v>84</v>
      </c>
      <c r="BK210" s="153">
        <f t="shared" si="19"/>
        <v>0</v>
      </c>
      <c r="BL210" s="13" t="s">
        <v>216</v>
      </c>
      <c r="BM210" s="152" t="s">
        <v>3433</v>
      </c>
    </row>
    <row r="211" spans="2:65" s="1" customFormat="1" ht="33" customHeight="1">
      <c r="B211" s="139"/>
      <c r="C211" s="140" t="s">
        <v>490</v>
      </c>
      <c r="D211" s="140" t="s">
        <v>212</v>
      </c>
      <c r="E211" s="141" t="s">
        <v>3434</v>
      </c>
      <c r="F211" s="142" t="s">
        <v>3435</v>
      </c>
      <c r="G211" s="143" t="s">
        <v>253</v>
      </c>
      <c r="H211" s="144">
        <v>1</v>
      </c>
      <c r="I211" s="145"/>
      <c r="J211" s="146">
        <f t="shared" si="10"/>
        <v>0</v>
      </c>
      <c r="K211" s="147"/>
      <c r="L211" s="28"/>
      <c r="M211" s="148" t="s">
        <v>1</v>
      </c>
      <c r="N211" s="149" t="s">
        <v>38</v>
      </c>
      <c r="P211" s="150">
        <f t="shared" si="11"/>
        <v>0</v>
      </c>
      <c r="Q211" s="150">
        <v>0</v>
      </c>
      <c r="R211" s="150">
        <f t="shared" si="12"/>
        <v>0</v>
      </c>
      <c r="S211" s="150">
        <v>0</v>
      </c>
      <c r="T211" s="151">
        <f t="shared" si="13"/>
        <v>0</v>
      </c>
      <c r="AR211" s="152" t="s">
        <v>216</v>
      </c>
      <c r="AT211" s="152" t="s">
        <v>212</v>
      </c>
      <c r="AU211" s="152" t="s">
        <v>88</v>
      </c>
      <c r="AY211" s="13" t="s">
        <v>207</v>
      </c>
      <c r="BE211" s="153">
        <f t="shared" si="14"/>
        <v>0</v>
      </c>
      <c r="BF211" s="153">
        <f t="shared" si="15"/>
        <v>0</v>
      </c>
      <c r="BG211" s="153">
        <f t="shared" si="16"/>
        <v>0</v>
      </c>
      <c r="BH211" s="153">
        <f t="shared" si="17"/>
        <v>0</v>
      </c>
      <c r="BI211" s="153">
        <f t="shared" si="18"/>
        <v>0</v>
      </c>
      <c r="BJ211" s="13" t="s">
        <v>84</v>
      </c>
      <c r="BK211" s="153">
        <f t="shared" si="19"/>
        <v>0</v>
      </c>
      <c r="BL211" s="13" t="s">
        <v>216</v>
      </c>
      <c r="BM211" s="152" t="s">
        <v>3436</v>
      </c>
    </row>
    <row r="212" spans="2:65" s="1" customFormat="1" ht="24.2" customHeight="1">
      <c r="B212" s="139"/>
      <c r="C212" s="140" t="s">
        <v>494</v>
      </c>
      <c r="D212" s="140" t="s">
        <v>212</v>
      </c>
      <c r="E212" s="141" t="s">
        <v>3437</v>
      </c>
      <c r="F212" s="142" t="s">
        <v>3438</v>
      </c>
      <c r="G212" s="143" t="s">
        <v>253</v>
      </c>
      <c r="H212" s="144">
        <v>1</v>
      </c>
      <c r="I212" s="145"/>
      <c r="J212" s="146">
        <f t="shared" ref="J212:J229" si="20">ROUND(I212*H212,2)</f>
        <v>0</v>
      </c>
      <c r="K212" s="147"/>
      <c r="L212" s="28"/>
      <c r="M212" s="148" t="s">
        <v>1</v>
      </c>
      <c r="N212" s="149" t="s">
        <v>38</v>
      </c>
      <c r="P212" s="150">
        <f t="shared" ref="P212:P229" si="21">O212*H212</f>
        <v>0</v>
      </c>
      <c r="Q212" s="150">
        <v>0</v>
      </c>
      <c r="R212" s="150">
        <f t="shared" ref="R212:R229" si="22">Q212*H212</f>
        <v>0</v>
      </c>
      <c r="S212" s="150">
        <v>0</v>
      </c>
      <c r="T212" s="151">
        <f t="shared" ref="T212:T229" si="23">S212*H212</f>
        <v>0</v>
      </c>
      <c r="AR212" s="152" t="s">
        <v>216</v>
      </c>
      <c r="AT212" s="152" t="s">
        <v>212</v>
      </c>
      <c r="AU212" s="152" t="s">
        <v>88</v>
      </c>
      <c r="AY212" s="13" t="s">
        <v>207</v>
      </c>
      <c r="BE212" s="153">
        <f t="shared" ref="BE212:BE229" si="24">IF(N212="základná",J212,0)</f>
        <v>0</v>
      </c>
      <c r="BF212" s="153">
        <f t="shared" ref="BF212:BF229" si="25">IF(N212="znížená",J212,0)</f>
        <v>0</v>
      </c>
      <c r="BG212" s="153">
        <f t="shared" ref="BG212:BG229" si="26">IF(N212="zákl. prenesená",J212,0)</f>
        <v>0</v>
      </c>
      <c r="BH212" s="153">
        <f t="shared" ref="BH212:BH229" si="27">IF(N212="zníž. prenesená",J212,0)</f>
        <v>0</v>
      </c>
      <c r="BI212" s="153">
        <f t="shared" ref="BI212:BI229" si="28">IF(N212="nulová",J212,0)</f>
        <v>0</v>
      </c>
      <c r="BJ212" s="13" t="s">
        <v>84</v>
      </c>
      <c r="BK212" s="153">
        <f t="shared" ref="BK212:BK229" si="29">ROUND(I212*H212,2)</f>
        <v>0</v>
      </c>
      <c r="BL212" s="13" t="s">
        <v>216</v>
      </c>
      <c r="BM212" s="152" t="s">
        <v>3439</v>
      </c>
    </row>
    <row r="213" spans="2:65" s="1" customFormat="1" ht="24.2" customHeight="1">
      <c r="B213" s="139"/>
      <c r="C213" s="140" t="s">
        <v>498</v>
      </c>
      <c r="D213" s="140" t="s">
        <v>212</v>
      </c>
      <c r="E213" s="141" t="s">
        <v>3440</v>
      </c>
      <c r="F213" s="142" t="s">
        <v>3441</v>
      </c>
      <c r="G213" s="143" t="s">
        <v>253</v>
      </c>
      <c r="H213" s="144">
        <v>2</v>
      </c>
      <c r="I213" s="145"/>
      <c r="J213" s="146">
        <f t="shared" si="20"/>
        <v>0</v>
      </c>
      <c r="K213" s="147"/>
      <c r="L213" s="28"/>
      <c r="M213" s="148" t="s">
        <v>1</v>
      </c>
      <c r="N213" s="149" t="s">
        <v>38</v>
      </c>
      <c r="P213" s="150">
        <f t="shared" si="21"/>
        <v>0</v>
      </c>
      <c r="Q213" s="150">
        <v>0</v>
      </c>
      <c r="R213" s="150">
        <f t="shared" si="22"/>
        <v>0</v>
      </c>
      <c r="S213" s="150">
        <v>0</v>
      </c>
      <c r="T213" s="151">
        <f t="shared" si="23"/>
        <v>0</v>
      </c>
      <c r="AR213" s="152" t="s">
        <v>216</v>
      </c>
      <c r="AT213" s="152" t="s">
        <v>212</v>
      </c>
      <c r="AU213" s="152" t="s">
        <v>88</v>
      </c>
      <c r="AY213" s="13" t="s">
        <v>207</v>
      </c>
      <c r="BE213" s="153">
        <f t="shared" si="24"/>
        <v>0</v>
      </c>
      <c r="BF213" s="153">
        <f t="shared" si="25"/>
        <v>0</v>
      </c>
      <c r="BG213" s="153">
        <f t="shared" si="26"/>
        <v>0</v>
      </c>
      <c r="BH213" s="153">
        <f t="shared" si="27"/>
        <v>0</v>
      </c>
      <c r="BI213" s="153">
        <f t="shared" si="28"/>
        <v>0</v>
      </c>
      <c r="BJ213" s="13" t="s">
        <v>84</v>
      </c>
      <c r="BK213" s="153">
        <f t="shared" si="29"/>
        <v>0</v>
      </c>
      <c r="BL213" s="13" t="s">
        <v>216</v>
      </c>
      <c r="BM213" s="152" t="s">
        <v>3442</v>
      </c>
    </row>
    <row r="214" spans="2:65" s="1" customFormat="1" ht="33" customHeight="1">
      <c r="B214" s="139"/>
      <c r="C214" s="140" t="s">
        <v>502</v>
      </c>
      <c r="D214" s="140" t="s">
        <v>212</v>
      </c>
      <c r="E214" s="141" t="s">
        <v>3443</v>
      </c>
      <c r="F214" s="142" t="s">
        <v>3444</v>
      </c>
      <c r="G214" s="143" t="s">
        <v>253</v>
      </c>
      <c r="H214" s="144">
        <v>2</v>
      </c>
      <c r="I214" s="145"/>
      <c r="J214" s="146">
        <f t="shared" si="20"/>
        <v>0</v>
      </c>
      <c r="K214" s="147"/>
      <c r="L214" s="28"/>
      <c r="M214" s="148" t="s">
        <v>1</v>
      </c>
      <c r="N214" s="149" t="s">
        <v>38</v>
      </c>
      <c r="P214" s="150">
        <f t="shared" si="21"/>
        <v>0</v>
      </c>
      <c r="Q214" s="150">
        <v>0</v>
      </c>
      <c r="R214" s="150">
        <f t="shared" si="22"/>
        <v>0</v>
      </c>
      <c r="S214" s="150">
        <v>0</v>
      </c>
      <c r="T214" s="151">
        <f t="shared" si="23"/>
        <v>0</v>
      </c>
      <c r="AR214" s="152" t="s">
        <v>216</v>
      </c>
      <c r="AT214" s="152" t="s">
        <v>212</v>
      </c>
      <c r="AU214" s="152" t="s">
        <v>88</v>
      </c>
      <c r="AY214" s="13" t="s">
        <v>207</v>
      </c>
      <c r="BE214" s="153">
        <f t="shared" si="24"/>
        <v>0</v>
      </c>
      <c r="BF214" s="153">
        <f t="shared" si="25"/>
        <v>0</v>
      </c>
      <c r="BG214" s="153">
        <f t="shared" si="26"/>
        <v>0</v>
      </c>
      <c r="BH214" s="153">
        <f t="shared" si="27"/>
        <v>0</v>
      </c>
      <c r="BI214" s="153">
        <f t="shared" si="28"/>
        <v>0</v>
      </c>
      <c r="BJ214" s="13" t="s">
        <v>84</v>
      </c>
      <c r="BK214" s="153">
        <f t="shared" si="29"/>
        <v>0</v>
      </c>
      <c r="BL214" s="13" t="s">
        <v>216</v>
      </c>
      <c r="BM214" s="152" t="s">
        <v>3445</v>
      </c>
    </row>
    <row r="215" spans="2:65" s="1" customFormat="1" ht="37.9" customHeight="1">
      <c r="B215" s="139"/>
      <c r="C215" s="140" t="s">
        <v>506</v>
      </c>
      <c r="D215" s="140" t="s">
        <v>212</v>
      </c>
      <c r="E215" s="141" t="s">
        <v>3446</v>
      </c>
      <c r="F215" s="142" t="s">
        <v>3447</v>
      </c>
      <c r="G215" s="143" t="s">
        <v>253</v>
      </c>
      <c r="H215" s="144">
        <v>1</v>
      </c>
      <c r="I215" s="145"/>
      <c r="J215" s="146">
        <f t="shared" si="20"/>
        <v>0</v>
      </c>
      <c r="K215" s="147"/>
      <c r="L215" s="28"/>
      <c r="M215" s="148" t="s">
        <v>1</v>
      </c>
      <c r="N215" s="149" t="s">
        <v>38</v>
      </c>
      <c r="P215" s="150">
        <f t="shared" si="21"/>
        <v>0</v>
      </c>
      <c r="Q215" s="150">
        <v>0</v>
      </c>
      <c r="R215" s="150">
        <f t="shared" si="22"/>
        <v>0</v>
      </c>
      <c r="S215" s="150">
        <v>0</v>
      </c>
      <c r="T215" s="151">
        <f t="shared" si="23"/>
        <v>0</v>
      </c>
      <c r="AR215" s="152" t="s">
        <v>216</v>
      </c>
      <c r="AT215" s="152" t="s">
        <v>212</v>
      </c>
      <c r="AU215" s="152" t="s">
        <v>88</v>
      </c>
      <c r="AY215" s="13" t="s">
        <v>207</v>
      </c>
      <c r="BE215" s="153">
        <f t="shared" si="24"/>
        <v>0</v>
      </c>
      <c r="BF215" s="153">
        <f t="shared" si="25"/>
        <v>0</v>
      </c>
      <c r="BG215" s="153">
        <f t="shared" si="26"/>
        <v>0</v>
      </c>
      <c r="BH215" s="153">
        <f t="shared" si="27"/>
        <v>0</v>
      </c>
      <c r="BI215" s="153">
        <f t="shared" si="28"/>
        <v>0</v>
      </c>
      <c r="BJ215" s="13" t="s">
        <v>84</v>
      </c>
      <c r="BK215" s="153">
        <f t="shared" si="29"/>
        <v>0</v>
      </c>
      <c r="BL215" s="13" t="s">
        <v>216</v>
      </c>
      <c r="BM215" s="152" t="s">
        <v>3448</v>
      </c>
    </row>
    <row r="216" spans="2:65" s="1" customFormat="1" ht="33" customHeight="1">
      <c r="B216" s="139"/>
      <c r="C216" s="140" t="s">
        <v>510</v>
      </c>
      <c r="D216" s="140" t="s">
        <v>212</v>
      </c>
      <c r="E216" s="141" t="s">
        <v>830</v>
      </c>
      <c r="F216" s="142" t="s">
        <v>3449</v>
      </c>
      <c r="G216" s="143" t="s">
        <v>253</v>
      </c>
      <c r="H216" s="144">
        <v>3</v>
      </c>
      <c r="I216" s="145"/>
      <c r="J216" s="146">
        <f t="shared" si="20"/>
        <v>0</v>
      </c>
      <c r="K216" s="147"/>
      <c r="L216" s="28"/>
      <c r="M216" s="148" t="s">
        <v>1</v>
      </c>
      <c r="N216" s="149" t="s">
        <v>38</v>
      </c>
      <c r="P216" s="150">
        <f t="shared" si="21"/>
        <v>0</v>
      </c>
      <c r="Q216" s="150">
        <v>0</v>
      </c>
      <c r="R216" s="150">
        <f t="shared" si="22"/>
        <v>0</v>
      </c>
      <c r="S216" s="150">
        <v>0</v>
      </c>
      <c r="T216" s="151">
        <f t="shared" si="23"/>
        <v>0</v>
      </c>
      <c r="AR216" s="152" t="s">
        <v>216</v>
      </c>
      <c r="AT216" s="152" t="s">
        <v>212</v>
      </c>
      <c r="AU216" s="152" t="s">
        <v>88</v>
      </c>
      <c r="AY216" s="13" t="s">
        <v>207</v>
      </c>
      <c r="BE216" s="153">
        <f t="shared" si="24"/>
        <v>0</v>
      </c>
      <c r="BF216" s="153">
        <f t="shared" si="25"/>
        <v>0</v>
      </c>
      <c r="BG216" s="153">
        <f t="shared" si="26"/>
        <v>0</v>
      </c>
      <c r="BH216" s="153">
        <f t="shared" si="27"/>
        <v>0</v>
      </c>
      <c r="BI216" s="153">
        <f t="shared" si="28"/>
        <v>0</v>
      </c>
      <c r="BJ216" s="13" t="s">
        <v>84</v>
      </c>
      <c r="BK216" s="153">
        <f t="shared" si="29"/>
        <v>0</v>
      </c>
      <c r="BL216" s="13" t="s">
        <v>216</v>
      </c>
      <c r="BM216" s="152" t="s">
        <v>3450</v>
      </c>
    </row>
    <row r="217" spans="2:65" s="1" customFormat="1" ht="33" customHeight="1">
      <c r="B217" s="139"/>
      <c r="C217" s="140" t="s">
        <v>514</v>
      </c>
      <c r="D217" s="140" t="s">
        <v>212</v>
      </c>
      <c r="E217" s="141" t="s">
        <v>834</v>
      </c>
      <c r="F217" s="142" t="s">
        <v>3451</v>
      </c>
      <c r="G217" s="143" t="s">
        <v>253</v>
      </c>
      <c r="H217" s="144">
        <v>5</v>
      </c>
      <c r="I217" s="145"/>
      <c r="J217" s="146">
        <f t="shared" si="20"/>
        <v>0</v>
      </c>
      <c r="K217" s="147"/>
      <c r="L217" s="28"/>
      <c r="M217" s="148" t="s">
        <v>1</v>
      </c>
      <c r="N217" s="149" t="s">
        <v>38</v>
      </c>
      <c r="P217" s="150">
        <f t="shared" si="21"/>
        <v>0</v>
      </c>
      <c r="Q217" s="150">
        <v>0</v>
      </c>
      <c r="R217" s="150">
        <f t="shared" si="22"/>
        <v>0</v>
      </c>
      <c r="S217" s="150">
        <v>0</v>
      </c>
      <c r="T217" s="151">
        <f t="shared" si="23"/>
        <v>0</v>
      </c>
      <c r="AR217" s="152" t="s">
        <v>216</v>
      </c>
      <c r="AT217" s="152" t="s">
        <v>212</v>
      </c>
      <c r="AU217" s="152" t="s">
        <v>88</v>
      </c>
      <c r="AY217" s="13" t="s">
        <v>207</v>
      </c>
      <c r="BE217" s="153">
        <f t="shared" si="24"/>
        <v>0</v>
      </c>
      <c r="BF217" s="153">
        <f t="shared" si="25"/>
        <v>0</v>
      </c>
      <c r="BG217" s="153">
        <f t="shared" si="26"/>
        <v>0</v>
      </c>
      <c r="BH217" s="153">
        <f t="shared" si="27"/>
        <v>0</v>
      </c>
      <c r="BI217" s="153">
        <f t="shared" si="28"/>
        <v>0</v>
      </c>
      <c r="BJ217" s="13" t="s">
        <v>84</v>
      </c>
      <c r="BK217" s="153">
        <f t="shared" si="29"/>
        <v>0</v>
      </c>
      <c r="BL217" s="13" t="s">
        <v>216</v>
      </c>
      <c r="BM217" s="152" t="s">
        <v>3452</v>
      </c>
    </row>
    <row r="218" spans="2:65" s="1" customFormat="1" ht="24.2" customHeight="1">
      <c r="B218" s="139"/>
      <c r="C218" s="140" t="s">
        <v>518</v>
      </c>
      <c r="D218" s="140" t="s">
        <v>212</v>
      </c>
      <c r="E218" s="141" t="s">
        <v>838</v>
      </c>
      <c r="F218" s="142" t="s">
        <v>3453</v>
      </c>
      <c r="G218" s="143" t="s">
        <v>253</v>
      </c>
      <c r="H218" s="144">
        <v>5</v>
      </c>
      <c r="I218" s="145"/>
      <c r="J218" s="146">
        <f t="shared" si="20"/>
        <v>0</v>
      </c>
      <c r="K218" s="147"/>
      <c r="L218" s="28"/>
      <c r="M218" s="148" t="s">
        <v>1</v>
      </c>
      <c r="N218" s="149" t="s">
        <v>38</v>
      </c>
      <c r="P218" s="150">
        <f t="shared" si="21"/>
        <v>0</v>
      </c>
      <c r="Q218" s="150">
        <v>0</v>
      </c>
      <c r="R218" s="150">
        <f t="shared" si="22"/>
        <v>0</v>
      </c>
      <c r="S218" s="150">
        <v>0</v>
      </c>
      <c r="T218" s="151">
        <f t="shared" si="23"/>
        <v>0</v>
      </c>
      <c r="AR218" s="152" t="s">
        <v>216</v>
      </c>
      <c r="AT218" s="152" t="s">
        <v>212</v>
      </c>
      <c r="AU218" s="152" t="s">
        <v>88</v>
      </c>
      <c r="AY218" s="13" t="s">
        <v>207</v>
      </c>
      <c r="BE218" s="153">
        <f t="shared" si="24"/>
        <v>0</v>
      </c>
      <c r="BF218" s="153">
        <f t="shared" si="25"/>
        <v>0</v>
      </c>
      <c r="BG218" s="153">
        <f t="shared" si="26"/>
        <v>0</v>
      </c>
      <c r="BH218" s="153">
        <f t="shared" si="27"/>
        <v>0</v>
      </c>
      <c r="BI218" s="153">
        <f t="shared" si="28"/>
        <v>0</v>
      </c>
      <c r="BJ218" s="13" t="s">
        <v>84</v>
      </c>
      <c r="BK218" s="153">
        <f t="shared" si="29"/>
        <v>0</v>
      </c>
      <c r="BL218" s="13" t="s">
        <v>216</v>
      </c>
      <c r="BM218" s="152" t="s">
        <v>3454</v>
      </c>
    </row>
    <row r="219" spans="2:65" s="1" customFormat="1" ht="33" customHeight="1">
      <c r="B219" s="139"/>
      <c r="C219" s="140" t="s">
        <v>522</v>
      </c>
      <c r="D219" s="140" t="s">
        <v>212</v>
      </c>
      <c r="E219" s="141" t="s">
        <v>846</v>
      </c>
      <c r="F219" s="142" t="s">
        <v>3455</v>
      </c>
      <c r="G219" s="143" t="s">
        <v>215</v>
      </c>
      <c r="H219" s="144">
        <v>4</v>
      </c>
      <c r="I219" s="145"/>
      <c r="J219" s="146">
        <f t="shared" si="20"/>
        <v>0</v>
      </c>
      <c r="K219" s="147"/>
      <c r="L219" s="28"/>
      <c r="M219" s="148" t="s">
        <v>1</v>
      </c>
      <c r="N219" s="149" t="s">
        <v>38</v>
      </c>
      <c r="P219" s="150">
        <f t="shared" si="21"/>
        <v>0</v>
      </c>
      <c r="Q219" s="150">
        <v>0</v>
      </c>
      <c r="R219" s="150">
        <f t="shared" si="22"/>
        <v>0</v>
      </c>
      <c r="S219" s="150">
        <v>0</v>
      </c>
      <c r="T219" s="151">
        <f t="shared" si="23"/>
        <v>0</v>
      </c>
      <c r="AR219" s="152" t="s">
        <v>216</v>
      </c>
      <c r="AT219" s="152" t="s">
        <v>212</v>
      </c>
      <c r="AU219" s="152" t="s">
        <v>88</v>
      </c>
      <c r="AY219" s="13" t="s">
        <v>207</v>
      </c>
      <c r="BE219" s="153">
        <f t="shared" si="24"/>
        <v>0</v>
      </c>
      <c r="BF219" s="153">
        <f t="shared" si="25"/>
        <v>0</v>
      </c>
      <c r="BG219" s="153">
        <f t="shared" si="26"/>
        <v>0</v>
      </c>
      <c r="BH219" s="153">
        <f t="shared" si="27"/>
        <v>0</v>
      </c>
      <c r="BI219" s="153">
        <f t="shared" si="28"/>
        <v>0</v>
      </c>
      <c r="BJ219" s="13" t="s">
        <v>84</v>
      </c>
      <c r="BK219" s="153">
        <f t="shared" si="29"/>
        <v>0</v>
      </c>
      <c r="BL219" s="13" t="s">
        <v>216</v>
      </c>
      <c r="BM219" s="152" t="s">
        <v>3456</v>
      </c>
    </row>
    <row r="220" spans="2:65" s="1" customFormat="1" ht="37.9" customHeight="1">
      <c r="B220" s="139"/>
      <c r="C220" s="140" t="s">
        <v>526</v>
      </c>
      <c r="D220" s="140" t="s">
        <v>212</v>
      </c>
      <c r="E220" s="141" t="s">
        <v>850</v>
      </c>
      <c r="F220" s="142" t="s">
        <v>3457</v>
      </c>
      <c r="G220" s="143" t="s">
        <v>253</v>
      </c>
      <c r="H220" s="144">
        <v>2</v>
      </c>
      <c r="I220" s="145"/>
      <c r="J220" s="146">
        <f t="shared" si="20"/>
        <v>0</v>
      </c>
      <c r="K220" s="147"/>
      <c r="L220" s="28"/>
      <c r="M220" s="148" t="s">
        <v>1</v>
      </c>
      <c r="N220" s="149" t="s">
        <v>38</v>
      </c>
      <c r="P220" s="150">
        <f t="shared" si="21"/>
        <v>0</v>
      </c>
      <c r="Q220" s="150">
        <v>0</v>
      </c>
      <c r="R220" s="150">
        <f t="shared" si="22"/>
        <v>0</v>
      </c>
      <c r="S220" s="150">
        <v>0</v>
      </c>
      <c r="T220" s="151">
        <f t="shared" si="23"/>
        <v>0</v>
      </c>
      <c r="AR220" s="152" t="s">
        <v>216</v>
      </c>
      <c r="AT220" s="152" t="s">
        <v>212</v>
      </c>
      <c r="AU220" s="152" t="s">
        <v>88</v>
      </c>
      <c r="AY220" s="13" t="s">
        <v>207</v>
      </c>
      <c r="BE220" s="153">
        <f t="shared" si="24"/>
        <v>0</v>
      </c>
      <c r="BF220" s="153">
        <f t="shared" si="25"/>
        <v>0</v>
      </c>
      <c r="BG220" s="153">
        <f t="shared" si="26"/>
        <v>0</v>
      </c>
      <c r="BH220" s="153">
        <f t="shared" si="27"/>
        <v>0</v>
      </c>
      <c r="BI220" s="153">
        <f t="shared" si="28"/>
        <v>0</v>
      </c>
      <c r="BJ220" s="13" t="s">
        <v>84</v>
      </c>
      <c r="BK220" s="153">
        <f t="shared" si="29"/>
        <v>0</v>
      </c>
      <c r="BL220" s="13" t="s">
        <v>216</v>
      </c>
      <c r="BM220" s="152" t="s">
        <v>3458</v>
      </c>
    </row>
    <row r="221" spans="2:65" s="1" customFormat="1" ht="37.9" customHeight="1">
      <c r="B221" s="139"/>
      <c r="C221" s="140" t="s">
        <v>530</v>
      </c>
      <c r="D221" s="140" t="s">
        <v>212</v>
      </c>
      <c r="E221" s="141" t="s">
        <v>854</v>
      </c>
      <c r="F221" s="142" t="s">
        <v>3459</v>
      </c>
      <c r="G221" s="143" t="s">
        <v>253</v>
      </c>
      <c r="H221" s="144">
        <v>1</v>
      </c>
      <c r="I221" s="145"/>
      <c r="J221" s="146">
        <f t="shared" si="20"/>
        <v>0</v>
      </c>
      <c r="K221" s="147"/>
      <c r="L221" s="28"/>
      <c r="M221" s="148" t="s">
        <v>1</v>
      </c>
      <c r="N221" s="149" t="s">
        <v>38</v>
      </c>
      <c r="P221" s="150">
        <f t="shared" si="21"/>
        <v>0</v>
      </c>
      <c r="Q221" s="150">
        <v>0</v>
      </c>
      <c r="R221" s="150">
        <f t="shared" si="22"/>
        <v>0</v>
      </c>
      <c r="S221" s="150">
        <v>0</v>
      </c>
      <c r="T221" s="151">
        <f t="shared" si="23"/>
        <v>0</v>
      </c>
      <c r="AR221" s="152" t="s">
        <v>216</v>
      </c>
      <c r="AT221" s="152" t="s">
        <v>212</v>
      </c>
      <c r="AU221" s="152" t="s">
        <v>88</v>
      </c>
      <c r="AY221" s="13" t="s">
        <v>207</v>
      </c>
      <c r="BE221" s="153">
        <f t="shared" si="24"/>
        <v>0</v>
      </c>
      <c r="BF221" s="153">
        <f t="shared" si="25"/>
        <v>0</v>
      </c>
      <c r="BG221" s="153">
        <f t="shared" si="26"/>
        <v>0</v>
      </c>
      <c r="BH221" s="153">
        <f t="shared" si="27"/>
        <v>0</v>
      </c>
      <c r="BI221" s="153">
        <f t="shared" si="28"/>
        <v>0</v>
      </c>
      <c r="BJ221" s="13" t="s">
        <v>84</v>
      </c>
      <c r="BK221" s="153">
        <f t="shared" si="29"/>
        <v>0</v>
      </c>
      <c r="BL221" s="13" t="s">
        <v>216</v>
      </c>
      <c r="BM221" s="152" t="s">
        <v>3460</v>
      </c>
    </row>
    <row r="222" spans="2:65" s="1" customFormat="1" ht="37.9" customHeight="1">
      <c r="B222" s="139"/>
      <c r="C222" s="140" t="s">
        <v>534</v>
      </c>
      <c r="D222" s="140" t="s">
        <v>212</v>
      </c>
      <c r="E222" s="141" t="s">
        <v>858</v>
      </c>
      <c r="F222" s="142" t="s">
        <v>3461</v>
      </c>
      <c r="G222" s="143" t="s">
        <v>253</v>
      </c>
      <c r="H222" s="144">
        <v>6</v>
      </c>
      <c r="I222" s="145"/>
      <c r="J222" s="146">
        <f t="shared" si="20"/>
        <v>0</v>
      </c>
      <c r="K222" s="147"/>
      <c r="L222" s="28"/>
      <c r="M222" s="148" t="s">
        <v>1</v>
      </c>
      <c r="N222" s="149" t="s">
        <v>38</v>
      </c>
      <c r="P222" s="150">
        <f t="shared" si="21"/>
        <v>0</v>
      </c>
      <c r="Q222" s="150">
        <v>0</v>
      </c>
      <c r="R222" s="150">
        <f t="shared" si="22"/>
        <v>0</v>
      </c>
      <c r="S222" s="150">
        <v>0</v>
      </c>
      <c r="T222" s="151">
        <f t="shared" si="23"/>
        <v>0</v>
      </c>
      <c r="AR222" s="152" t="s">
        <v>216</v>
      </c>
      <c r="AT222" s="152" t="s">
        <v>212</v>
      </c>
      <c r="AU222" s="152" t="s">
        <v>88</v>
      </c>
      <c r="AY222" s="13" t="s">
        <v>207</v>
      </c>
      <c r="BE222" s="153">
        <f t="shared" si="24"/>
        <v>0</v>
      </c>
      <c r="BF222" s="153">
        <f t="shared" si="25"/>
        <v>0</v>
      </c>
      <c r="BG222" s="153">
        <f t="shared" si="26"/>
        <v>0</v>
      </c>
      <c r="BH222" s="153">
        <f t="shared" si="27"/>
        <v>0</v>
      </c>
      <c r="BI222" s="153">
        <f t="shared" si="28"/>
        <v>0</v>
      </c>
      <c r="BJ222" s="13" t="s">
        <v>84</v>
      </c>
      <c r="BK222" s="153">
        <f t="shared" si="29"/>
        <v>0</v>
      </c>
      <c r="BL222" s="13" t="s">
        <v>216</v>
      </c>
      <c r="BM222" s="152" t="s">
        <v>3462</v>
      </c>
    </row>
    <row r="223" spans="2:65" s="1" customFormat="1" ht="37.9" customHeight="1">
      <c r="B223" s="139"/>
      <c r="C223" s="140" t="s">
        <v>538</v>
      </c>
      <c r="D223" s="140" t="s">
        <v>212</v>
      </c>
      <c r="E223" s="141" t="s">
        <v>862</v>
      </c>
      <c r="F223" s="142" t="s">
        <v>3463</v>
      </c>
      <c r="G223" s="143" t="s">
        <v>253</v>
      </c>
      <c r="H223" s="144">
        <v>3</v>
      </c>
      <c r="I223" s="145"/>
      <c r="J223" s="146">
        <f t="shared" si="20"/>
        <v>0</v>
      </c>
      <c r="K223" s="147"/>
      <c r="L223" s="28"/>
      <c r="M223" s="148" t="s">
        <v>1</v>
      </c>
      <c r="N223" s="149" t="s">
        <v>38</v>
      </c>
      <c r="P223" s="150">
        <f t="shared" si="21"/>
        <v>0</v>
      </c>
      <c r="Q223" s="150">
        <v>0</v>
      </c>
      <c r="R223" s="150">
        <f t="shared" si="22"/>
        <v>0</v>
      </c>
      <c r="S223" s="150">
        <v>0</v>
      </c>
      <c r="T223" s="151">
        <f t="shared" si="23"/>
        <v>0</v>
      </c>
      <c r="AR223" s="152" t="s">
        <v>216</v>
      </c>
      <c r="AT223" s="152" t="s">
        <v>212</v>
      </c>
      <c r="AU223" s="152" t="s">
        <v>88</v>
      </c>
      <c r="AY223" s="13" t="s">
        <v>207</v>
      </c>
      <c r="BE223" s="153">
        <f t="shared" si="24"/>
        <v>0</v>
      </c>
      <c r="BF223" s="153">
        <f t="shared" si="25"/>
        <v>0</v>
      </c>
      <c r="BG223" s="153">
        <f t="shared" si="26"/>
        <v>0</v>
      </c>
      <c r="BH223" s="153">
        <f t="shared" si="27"/>
        <v>0</v>
      </c>
      <c r="BI223" s="153">
        <f t="shared" si="28"/>
        <v>0</v>
      </c>
      <c r="BJ223" s="13" t="s">
        <v>84</v>
      </c>
      <c r="BK223" s="153">
        <f t="shared" si="29"/>
        <v>0</v>
      </c>
      <c r="BL223" s="13" t="s">
        <v>216</v>
      </c>
      <c r="BM223" s="152" t="s">
        <v>3464</v>
      </c>
    </row>
    <row r="224" spans="2:65" s="1" customFormat="1" ht="44.25" customHeight="1">
      <c r="B224" s="139"/>
      <c r="C224" s="140" t="s">
        <v>542</v>
      </c>
      <c r="D224" s="140" t="s">
        <v>212</v>
      </c>
      <c r="E224" s="141" t="s">
        <v>866</v>
      </c>
      <c r="F224" s="142" t="s">
        <v>3465</v>
      </c>
      <c r="G224" s="143" t="s">
        <v>253</v>
      </c>
      <c r="H224" s="144">
        <v>5</v>
      </c>
      <c r="I224" s="145"/>
      <c r="J224" s="146">
        <f t="shared" si="20"/>
        <v>0</v>
      </c>
      <c r="K224" s="147"/>
      <c r="L224" s="28"/>
      <c r="M224" s="148" t="s">
        <v>1</v>
      </c>
      <c r="N224" s="149" t="s">
        <v>38</v>
      </c>
      <c r="P224" s="150">
        <f t="shared" si="21"/>
        <v>0</v>
      </c>
      <c r="Q224" s="150">
        <v>0</v>
      </c>
      <c r="R224" s="150">
        <f t="shared" si="22"/>
        <v>0</v>
      </c>
      <c r="S224" s="150">
        <v>0</v>
      </c>
      <c r="T224" s="151">
        <f t="shared" si="23"/>
        <v>0</v>
      </c>
      <c r="AR224" s="152" t="s">
        <v>216</v>
      </c>
      <c r="AT224" s="152" t="s">
        <v>212</v>
      </c>
      <c r="AU224" s="152" t="s">
        <v>88</v>
      </c>
      <c r="AY224" s="13" t="s">
        <v>207</v>
      </c>
      <c r="BE224" s="153">
        <f t="shared" si="24"/>
        <v>0</v>
      </c>
      <c r="BF224" s="153">
        <f t="shared" si="25"/>
        <v>0</v>
      </c>
      <c r="BG224" s="153">
        <f t="shared" si="26"/>
        <v>0</v>
      </c>
      <c r="BH224" s="153">
        <f t="shared" si="27"/>
        <v>0</v>
      </c>
      <c r="BI224" s="153">
        <f t="shared" si="28"/>
        <v>0</v>
      </c>
      <c r="BJ224" s="13" t="s">
        <v>84</v>
      </c>
      <c r="BK224" s="153">
        <f t="shared" si="29"/>
        <v>0</v>
      </c>
      <c r="BL224" s="13" t="s">
        <v>216</v>
      </c>
      <c r="BM224" s="152" t="s">
        <v>3466</v>
      </c>
    </row>
    <row r="225" spans="2:65" s="1" customFormat="1" ht="33" customHeight="1">
      <c r="B225" s="139"/>
      <c r="C225" s="140" t="s">
        <v>546</v>
      </c>
      <c r="D225" s="140" t="s">
        <v>212</v>
      </c>
      <c r="E225" s="141" t="s">
        <v>3467</v>
      </c>
      <c r="F225" s="142" t="s">
        <v>3468</v>
      </c>
      <c r="G225" s="143" t="s">
        <v>253</v>
      </c>
      <c r="H225" s="144">
        <v>5</v>
      </c>
      <c r="I225" s="145"/>
      <c r="J225" s="146">
        <f t="shared" si="20"/>
        <v>0</v>
      </c>
      <c r="K225" s="147"/>
      <c r="L225" s="28"/>
      <c r="M225" s="148" t="s">
        <v>1</v>
      </c>
      <c r="N225" s="149" t="s">
        <v>38</v>
      </c>
      <c r="P225" s="150">
        <f t="shared" si="21"/>
        <v>0</v>
      </c>
      <c r="Q225" s="150">
        <v>0</v>
      </c>
      <c r="R225" s="150">
        <f t="shared" si="22"/>
        <v>0</v>
      </c>
      <c r="S225" s="150">
        <v>0</v>
      </c>
      <c r="T225" s="151">
        <f t="shared" si="23"/>
        <v>0</v>
      </c>
      <c r="AR225" s="152" t="s">
        <v>216</v>
      </c>
      <c r="AT225" s="152" t="s">
        <v>212</v>
      </c>
      <c r="AU225" s="152" t="s">
        <v>88</v>
      </c>
      <c r="AY225" s="13" t="s">
        <v>207</v>
      </c>
      <c r="BE225" s="153">
        <f t="shared" si="24"/>
        <v>0</v>
      </c>
      <c r="BF225" s="153">
        <f t="shared" si="25"/>
        <v>0</v>
      </c>
      <c r="BG225" s="153">
        <f t="shared" si="26"/>
        <v>0</v>
      </c>
      <c r="BH225" s="153">
        <f t="shared" si="27"/>
        <v>0</v>
      </c>
      <c r="BI225" s="153">
        <f t="shared" si="28"/>
        <v>0</v>
      </c>
      <c r="BJ225" s="13" t="s">
        <v>84</v>
      </c>
      <c r="BK225" s="153">
        <f t="shared" si="29"/>
        <v>0</v>
      </c>
      <c r="BL225" s="13" t="s">
        <v>216</v>
      </c>
      <c r="BM225" s="152" t="s">
        <v>3469</v>
      </c>
    </row>
    <row r="226" spans="2:65" s="1" customFormat="1" ht="37.9" customHeight="1">
      <c r="B226" s="139"/>
      <c r="C226" s="140" t="s">
        <v>550</v>
      </c>
      <c r="D226" s="140" t="s">
        <v>212</v>
      </c>
      <c r="E226" s="141" t="s">
        <v>3470</v>
      </c>
      <c r="F226" s="142" t="s">
        <v>3471</v>
      </c>
      <c r="G226" s="143" t="s">
        <v>215</v>
      </c>
      <c r="H226" s="144">
        <v>2</v>
      </c>
      <c r="I226" s="145"/>
      <c r="J226" s="146">
        <f t="shared" si="20"/>
        <v>0</v>
      </c>
      <c r="K226" s="147"/>
      <c r="L226" s="28"/>
      <c r="M226" s="148" t="s">
        <v>1</v>
      </c>
      <c r="N226" s="149" t="s">
        <v>38</v>
      </c>
      <c r="P226" s="150">
        <f t="shared" si="21"/>
        <v>0</v>
      </c>
      <c r="Q226" s="150">
        <v>0</v>
      </c>
      <c r="R226" s="150">
        <f t="shared" si="22"/>
        <v>0</v>
      </c>
      <c r="S226" s="150">
        <v>0</v>
      </c>
      <c r="T226" s="151">
        <f t="shared" si="23"/>
        <v>0</v>
      </c>
      <c r="AR226" s="152" t="s">
        <v>216</v>
      </c>
      <c r="AT226" s="152" t="s">
        <v>212</v>
      </c>
      <c r="AU226" s="152" t="s">
        <v>88</v>
      </c>
      <c r="AY226" s="13" t="s">
        <v>207</v>
      </c>
      <c r="BE226" s="153">
        <f t="shared" si="24"/>
        <v>0</v>
      </c>
      <c r="BF226" s="153">
        <f t="shared" si="25"/>
        <v>0</v>
      </c>
      <c r="BG226" s="153">
        <f t="shared" si="26"/>
        <v>0</v>
      </c>
      <c r="BH226" s="153">
        <f t="shared" si="27"/>
        <v>0</v>
      </c>
      <c r="BI226" s="153">
        <f t="shared" si="28"/>
        <v>0</v>
      </c>
      <c r="BJ226" s="13" t="s">
        <v>84</v>
      </c>
      <c r="BK226" s="153">
        <f t="shared" si="29"/>
        <v>0</v>
      </c>
      <c r="BL226" s="13" t="s">
        <v>216</v>
      </c>
      <c r="BM226" s="152" t="s">
        <v>3472</v>
      </c>
    </row>
    <row r="227" spans="2:65" s="1" customFormat="1" ht="44.25" customHeight="1">
      <c r="B227" s="139"/>
      <c r="C227" s="140" t="s">
        <v>554</v>
      </c>
      <c r="D227" s="140" t="s">
        <v>212</v>
      </c>
      <c r="E227" s="141" t="s">
        <v>3473</v>
      </c>
      <c r="F227" s="142" t="s">
        <v>3474</v>
      </c>
      <c r="G227" s="143" t="s">
        <v>253</v>
      </c>
      <c r="H227" s="144">
        <v>2</v>
      </c>
      <c r="I227" s="145"/>
      <c r="J227" s="146">
        <f t="shared" si="20"/>
        <v>0</v>
      </c>
      <c r="K227" s="147"/>
      <c r="L227" s="28"/>
      <c r="M227" s="148" t="s">
        <v>1</v>
      </c>
      <c r="N227" s="149" t="s">
        <v>38</v>
      </c>
      <c r="P227" s="150">
        <f t="shared" si="21"/>
        <v>0</v>
      </c>
      <c r="Q227" s="150">
        <v>0</v>
      </c>
      <c r="R227" s="150">
        <f t="shared" si="22"/>
        <v>0</v>
      </c>
      <c r="S227" s="150">
        <v>0</v>
      </c>
      <c r="T227" s="151">
        <f t="shared" si="23"/>
        <v>0</v>
      </c>
      <c r="AR227" s="152" t="s">
        <v>216</v>
      </c>
      <c r="AT227" s="152" t="s">
        <v>212</v>
      </c>
      <c r="AU227" s="152" t="s">
        <v>88</v>
      </c>
      <c r="AY227" s="13" t="s">
        <v>207</v>
      </c>
      <c r="BE227" s="153">
        <f t="shared" si="24"/>
        <v>0</v>
      </c>
      <c r="BF227" s="153">
        <f t="shared" si="25"/>
        <v>0</v>
      </c>
      <c r="BG227" s="153">
        <f t="shared" si="26"/>
        <v>0</v>
      </c>
      <c r="BH227" s="153">
        <f t="shared" si="27"/>
        <v>0</v>
      </c>
      <c r="BI227" s="153">
        <f t="shared" si="28"/>
        <v>0</v>
      </c>
      <c r="BJ227" s="13" t="s">
        <v>84</v>
      </c>
      <c r="BK227" s="153">
        <f t="shared" si="29"/>
        <v>0</v>
      </c>
      <c r="BL227" s="13" t="s">
        <v>216</v>
      </c>
      <c r="BM227" s="152" t="s">
        <v>3475</v>
      </c>
    </row>
    <row r="228" spans="2:65" s="1" customFormat="1" ht="37.9" customHeight="1">
      <c r="B228" s="139"/>
      <c r="C228" s="140" t="s">
        <v>558</v>
      </c>
      <c r="D228" s="140" t="s">
        <v>212</v>
      </c>
      <c r="E228" s="141" t="s">
        <v>3476</v>
      </c>
      <c r="F228" s="142" t="s">
        <v>3477</v>
      </c>
      <c r="G228" s="143" t="s">
        <v>253</v>
      </c>
      <c r="H228" s="144">
        <v>1</v>
      </c>
      <c r="I228" s="145"/>
      <c r="J228" s="146">
        <f t="shared" si="20"/>
        <v>0</v>
      </c>
      <c r="K228" s="147"/>
      <c r="L228" s="28"/>
      <c r="M228" s="148" t="s">
        <v>1</v>
      </c>
      <c r="N228" s="149" t="s">
        <v>38</v>
      </c>
      <c r="P228" s="150">
        <f t="shared" si="21"/>
        <v>0</v>
      </c>
      <c r="Q228" s="150">
        <v>0</v>
      </c>
      <c r="R228" s="150">
        <f t="shared" si="22"/>
        <v>0</v>
      </c>
      <c r="S228" s="150">
        <v>0</v>
      </c>
      <c r="T228" s="151">
        <f t="shared" si="23"/>
        <v>0</v>
      </c>
      <c r="AR228" s="152" t="s">
        <v>216</v>
      </c>
      <c r="AT228" s="152" t="s">
        <v>212</v>
      </c>
      <c r="AU228" s="152" t="s">
        <v>88</v>
      </c>
      <c r="AY228" s="13" t="s">
        <v>207</v>
      </c>
      <c r="BE228" s="153">
        <f t="shared" si="24"/>
        <v>0</v>
      </c>
      <c r="BF228" s="153">
        <f t="shared" si="25"/>
        <v>0</v>
      </c>
      <c r="BG228" s="153">
        <f t="shared" si="26"/>
        <v>0</v>
      </c>
      <c r="BH228" s="153">
        <f t="shared" si="27"/>
        <v>0</v>
      </c>
      <c r="BI228" s="153">
        <f t="shared" si="28"/>
        <v>0</v>
      </c>
      <c r="BJ228" s="13" t="s">
        <v>84</v>
      </c>
      <c r="BK228" s="153">
        <f t="shared" si="29"/>
        <v>0</v>
      </c>
      <c r="BL228" s="13" t="s">
        <v>216</v>
      </c>
      <c r="BM228" s="152" t="s">
        <v>3478</v>
      </c>
    </row>
    <row r="229" spans="2:65" s="1" customFormat="1" ht="44.25" customHeight="1">
      <c r="B229" s="139"/>
      <c r="C229" s="140" t="s">
        <v>562</v>
      </c>
      <c r="D229" s="140" t="s">
        <v>212</v>
      </c>
      <c r="E229" s="141" t="s">
        <v>3479</v>
      </c>
      <c r="F229" s="142" t="s">
        <v>3480</v>
      </c>
      <c r="G229" s="143" t="s">
        <v>253</v>
      </c>
      <c r="H229" s="144">
        <v>1</v>
      </c>
      <c r="I229" s="145"/>
      <c r="J229" s="146">
        <f t="shared" si="20"/>
        <v>0</v>
      </c>
      <c r="K229" s="147"/>
      <c r="L229" s="28"/>
      <c r="M229" s="148" t="s">
        <v>1</v>
      </c>
      <c r="N229" s="149" t="s">
        <v>38</v>
      </c>
      <c r="P229" s="150">
        <f t="shared" si="21"/>
        <v>0</v>
      </c>
      <c r="Q229" s="150">
        <v>0</v>
      </c>
      <c r="R229" s="150">
        <f t="shared" si="22"/>
        <v>0</v>
      </c>
      <c r="S229" s="150">
        <v>0</v>
      </c>
      <c r="T229" s="151">
        <f t="shared" si="23"/>
        <v>0</v>
      </c>
      <c r="AR229" s="152" t="s">
        <v>216</v>
      </c>
      <c r="AT229" s="152" t="s">
        <v>212</v>
      </c>
      <c r="AU229" s="152" t="s">
        <v>88</v>
      </c>
      <c r="AY229" s="13" t="s">
        <v>207</v>
      </c>
      <c r="BE229" s="153">
        <f t="shared" si="24"/>
        <v>0</v>
      </c>
      <c r="BF229" s="153">
        <f t="shared" si="25"/>
        <v>0</v>
      </c>
      <c r="BG229" s="153">
        <f t="shared" si="26"/>
        <v>0</v>
      </c>
      <c r="BH229" s="153">
        <f t="shared" si="27"/>
        <v>0</v>
      </c>
      <c r="BI229" s="153">
        <f t="shared" si="28"/>
        <v>0</v>
      </c>
      <c r="BJ229" s="13" t="s">
        <v>84</v>
      </c>
      <c r="BK229" s="153">
        <f t="shared" si="29"/>
        <v>0</v>
      </c>
      <c r="BL229" s="13" t="s">
        <v>216</v>
      </c>
      <c r="BM229" s="152" t="s">
        <v>3481</v>
      </c>
    </row>
    <row r="230" spans="2:65" s="11" customFormat="1" ht="20.85" customHeight="1">
      <c r="B230" s="127"/>
      <c r="D230" s="128" t="s">
        <v>71</v>
      </c>
      <c r="E230" s="137" t="s">
        <v>1781</v>
      </c>
      <c r="F230" s="137" t="s">
        <v>3482</v>
      </c>
      <c r="I230" s="130"/>
      <c r="J230" s="138">
        <f>BK230</f>
        <v>0</v>
      </c>
      <c r="L230" s="127"/>
      <c r="M230" s="132"/>
      <c r="P230" s="133">
        <f>SUM(P231:P232)</f>
        <v>0</v>
      </c>
      <c r="R230" s="133">
        <f>SUM(R231:R232)</f>
        <v>0</v>
      </c>
      <c r="T230" s="134">
        <f>SUM(T231:T232)</f>
        <v>0</v>
      </c>
      <c r="AR230" s="128" t="s">
        <v>79</v>
      </c>
      <c r="AT230" s="135" t="s">
        <v>71</v>
      </c>
      <c r="AU230" s="135" t="s">
        <v>84</v>
      </c>
      <c r="AY230" s="128" t="s">
        <v>207</v>
      </c>
      <c r="BK230" s="136">
        <f>SUM(BK231:BK232)</f>
        <v>0</v>
      </c>
    </row>
    <row r="231" spans="2:65" s="1" customFormat="1" ht="24.2" customHeight="1">
      <c r="B231" s="139"/>
      <c r="C231" s="140" t="s">
        <v>566</v>
      </c>
      <c r="D231" s="140" t="s">
        <v>212</v>
      </c>
      <c r="E231" s="141" t="s">
        <v>1784</v>
      </c>
      <c r="F231" s="142" t="s">
        <v>1862</v>
      </c>
      <c r="G231" s="143" t="s">
        <v>1786</v>
      </c>
      <c r="H231" s="144">
        <v>0.27200000000000002</v>
      </c>
      <c r="I231" s="145"/>
      <c r="J231" s="146">
        <f>ROUND(I231*H231,2)</f>
        <v>0</v>
      </c>
      <c r="K231" s="147"/>
      <c r="L231" s="28"/>
      <c r="M231" s="148" t="s">
        <v>1</v>
      </c>
      <c r="N231" s="149" t="s">
        <v>38</v>
      </c>
      <c r="P231" s="150">
        <f>O231*H231</f>
        <v>0</v>
      </c>
      <c r="Q231" s="150">
        <v>0</v>
      </c>
      <c r="R231" s="150">
        <f>Q231*H231</f>
        <v>0</v>
      </c>
      <c r="S231" s="150">
        <v>0</v>
      </c>
      <c r="T231" s="151">
        <f>S231*H231</f>
        <v>0</v>
      </c>
      <c r="AR231" s="152" t="s">
        <v>216</v>
      </c>
      <c r="AT231" s="152" t="s">
        <v>212</v>
      </c>
      <c r="AU231" s="152" t="s">
        <v>88</v>
      </c>
      <c r="AY231" s="13" t="s">
        <v>207</v>
      </c>
      <c r="BE231" s="153">
        <f>IF(N231="základná",J231,0)</f>
        <v>0</v>
      </c>
      <c r="BF231" s="153">
        <f>IF(N231="znížená",J231,0)</f>
        <v>0</v>
      </c>
      <c r="BG231" s="153">
        <f>IF(N231="zákl. prenesená",J231,0)</f>
        <v>0</v>
      </c>
      <c r="BH231" s="153">
        <f>IF(N231="zníž. prenesená",J231,0)</f>
        <v>0</v>
      </c>
      <c r="BI231" s="153">
        <f>IF(N231="nulová",J231,0)</f>
        <v>0</v>
      </c>
      <c r="BJ231" s="13" t="s">
        <v>84</v>
      </c>
      <c r="BK231" s="153">
        <f>ROUND(I231*H231,2)</f>
        <v>0</v>
      </c>
      <c r="BL231" s="13" t="s">
        <v>216</v>
      </c>
      <c r="BM231" s="152" t="s">
        <v>3483</v>
      </c>
    </row>
    <row r="232" spans="2:65" s="1" customFormat="1" ht="24.2" customHeight="1">
      <c r="B232" s="139"/>
      <c r="C232" s="140" t="s">
        <v>570</v>
      </c>
      <c r="D232" s="140" t="s">
        <v>212</v>
      </c>
      <c r="E232" s="141" t="s">
        <v>1789</v>
      </c>
      <c r="F232" s="142" t="s">
        <v>1874</v>
      </c>
      <c r="G232" s="143" t="s">
        <v>1786</v>
      </c>
      <c r="H232" s="144">
        <v>50</v>
      </c>
      <c r="I232" s="145"/>
      <c r="J232" s="146">
        <f>ROUND(I232*H232,2)</f>
        <v>0</v>
      </c>
      <c r="K232" s="147"/>
      <c r="L232" s="28"/>
      <c r="M232" s="148" t="s">
        <v>1</v>
      </c>
      <c r="N232" s="149" t="s">
        <v>38</v>
      </c>
      <c r="P232" s="150">
        <f>O232*H232</f>
        <v>0</v>
      </c>
      <c r="Q232" s="150">
        <v>0</v>
      </c>
      <c r="R232" s="150">
        <f>Q232*H232</f>
        <v>0</v>
      </c>
      <c r="S232" s="150">
        <v>0</v>
      </c>
      <c r="T232" s="151">
        <f>S232*H232</f>
        <v>0</v>
      </c>
      <c r="AR232" s="152" t="s">
        <v>216</v>
      </c>
      <c r="AT232" s="152" t="s">
        <v>212</v>
      </c>
      <c r="AU232" s="152" t="s">
        <v>88</v>
      </c>
      <c r="AY232" s="13" t="s">
        <v>207</v>
      </c>
      <c r="BE232" s="153">
        <f>IF(N232="základná",J232,0)</f>
        <v>0</v>
      </c>
      <c r="BF232" s="153">
        <f>IF(N232="znížená",J232,0)</f>
        <v>0</v>
      </c>
      <c r="BG232" s="153">
        <f>IF(N232="zákl. prenesená",J232,0)</f>
        <v>0</v>
      </c>
      <c r="BH232" s="153">
        <f>IF(N232="zníž. prenesená",J232,0)</f>
        <v>0</v>
      </c>
      <c r="BI232" s="153">
        <f>IF(N232="nulová",J232,0)</f>
        <v>0</v>
      </c>
      <c r="BJ232" s="13" t="s">
        <v>84</v>
      </c>
      <c r="BK232" s="153">
        <f>ROUND(I232*H232,2)</f>
        <v>0</v>
      </c>
      <c r="BL232" s="13" t="s">
        <v>216</v>
      </c>
      <c r="BM232" s="152" t="s">
        <v>3484</v>
      </c>
    </row>
    <row r="233" spans="2:65" s="11" customFormat="1" ht="20.85" customHeight="1">
      <c r="B233" s="127"/>
      <c r="D233" s="128" t="s">
        <v>71</v>
      </c>
      <c r="E233" s="137" t="s">
        <v>71</v>
      </c>
      <c r="F233" s="137" t="s">
        <v>1876</v>
      </c>
      <c r="I233" s="130"/>
      <c r="J233" s="138">
        <f>BK233</f>
        <v>0</v>
      </c>
      <c r="L233" s="127"/>
      <c r="M233" s="132"/>
      <c r="P233" s="133">
        <f>SUM(P234:P238)</f>
        <v>0</v>
      </c>
      <c r="R233" s="133">
        <f>SUM(R234:R238)</f>
        <v>0</v>
      </c>
      <c r="T233" s="134">
        <f>SUM(T234:T238)</f>
        <v>5.2834728100000001</v>
      </c>
      <c r="AR233" s="128" t="s">
        <v>79</v>
      </c>
      <c r="AT233" s="135" t="s">
        <v>71</v>
      </c>
      <c r="AU233" s="135" t="s">
        <v>84</v>
      </c>
      <c r="AY233" s="128" t="s">
        <v>207</v>
      </c>
      <c r="BK233" s="136">
        <f>SUM(BK234:BK238)</f>
        <v>0</v>
      </c>
    </row>
    <row r="234" spans="2:65" s="1" customFormat="1" ht="24.2" customHeight="1">
      <c r="B234" s="139"/>
      <c r="C234" s="140" t="s">
        <v>574</v>
      </c>
      <c r="D234" s="140" t="s">
        <v>212</v>
      </c>
      <c r="E234" s="141" t="s">
        <v>2340</v>
      </c>
      <c r="F234" s="142" t="s">
        <v>2341</v>
      </c>
      <c r="G234" s="143" t="s">
        <v>1786</v>
      </c>
      <c r="H234" s="144">
        <v>13800</v>
      </c>
      <c r="I234" s="145"/>
      <c r="J234" s="146">
        <f>ROUND(I234*H234,2)</f>
        <v>0</v>
      </c>
      <c r="K234" s="147"/>
      <c r="L234" s="28"/>
      <c r="M234" s="148" t="s">
        <v>1</v>
      </c>
      <c r="N234" s="149" t="s">
        <v>38</v>
      </c>
      <c r="P234" s="150">
        <f>O234*H234</f>
        <v>0</v>
      </c>
      <c r="Q234" s="150">
        <v>0</v>
      </c>
      <c r="R234" s="150">
        <f>Q234*H234</f>
        <v>0</v>
      </c>
      <c r="S234" s="150">
        <v>0</v>
      </c>
      <c r="T234" s="151">
        <f>S234*H234</f>
        <v>0</v>
      </c>
      <c r="AR234" s="152" t="s">
        <v>216</v>
      </c>
      <c r="AT234" s="152" t="s">
        <v>212</v>
      </c>
      <c r="AU234" s="152" t="s">
        <v>88</v>
      </c>
      <c r="AY234" s="13" t="s">
        <v>207</v>
      </c>
      <c r="BE234" s="153">
        <f>IF(N234="základná",J234,0)</f>
        <v>0</v>
      </c>
      <c r="BF234" s="153">
        <f>IF(N234="znížená",J234,0)</f>
        <v>0</v>
      </c>
      <c r="BG234" s="153">
        <f>IF(N234="zákl. prenesená",J234,0)</f>
        <v>0</v>
      </c>
      <c r="BH234" s="153">
        <f>IF(N234="zníž. prenesená",J234,0)</f>
        <v>0</v>
      </c>
      <c r="BI234" s="153">
        <f>IF(N234="nulová",J234,0)</f>
        <v>0</v>
      </c>
      <c r="BJ234" s="13" t="s">
        <v>84</v>
      </c>
      <c r="BK234" s="153">
        <f>ROUND(I234*H234,2)</f>
        <v>0</v>
      </c>
      <c r="BL234" s="13" t="s">
        <v>216</v>
      </c>
      <c r="BM234" s="152" t="s">
        <v>3485</v>
      </c>
    </row>
    <row r="235" spans="2:65" s="1" customFormat="1" ht="16.5" customHeight="1">
      <c r="B235" s="139"/>
      <c r="C235" s="140" t="s">
        <v>578</v>
      </c>
      <c r="D235" s="140" t="s">
        <v>212</v>
      </c>
      <c r="E235" s="141" t="s">
        <v>3486</v>
      </c>
      <c r="F235" s="142" t="s">
        <v>1883</v>
      </c>
      <c r="G235" s="143" t="s">
        <v>405</v>
      </c>
      <c r="H235" s="144">
        <v>676.50099999999998</v>
      </c>
      <c r="I235" s="145"/>
      <c r="J235" s="146">
        <f>ROUND(I235*H235,2)</f>
        <v>0</v>
      </c>
      <c r="K235" s="147"/>
      <c r="L235" s="28"/>
      <c r="M235" s="148" t="s">
        <v>1</v>
      </c>
      <c r="N235" s="149" t="s">
        <v>38</v>
      </c>
      <c r="P235" s="150">
        <f>O235*H235</f>
        <v>0</v>
      </c>
      <c r="Q235" s="150">
        <v>0</v>
      </c>
      <c r="R235" s="150">
        <f>Q235*H235</f>
        <v>0</v>
      </c>
      <c r="S235" s="150">
        <v>7.8100000000000001E-3</v>
      </c>
      <c r="T235" s="151">
        <f>S235*H235</f>
        <v>5.2834728100000001</v>
      </c>
      <c r="AR235" s="152" t="s">
        <v>271</v>
      </c>
      <c r="AT235" s="152" t="s">
        <v>212</v>
      </c>
      <c r="AU235" s="152" t="s">
        <v>88</v>
      </c>
      <c r="AY235" s="13" t="s">
        <v>207</v>
      </c>
      <c r="BE235" s="153">
        <f>IF(N235="základná",J235,0)</f>
        <v>0</v>
      </c>
      <c r="BF235" s="153">
        <f>IF(N235="znížená",J235,0)</f>
        <v>0</v>
      </c>
      <c r="BG235" s="153">
        <f>IF(N235="zákl. prenesená",J235,0)</f>
        <v>0</v>
      </c>
      <c r="BH235" s="153">
        <f>IF(N235="zníž. prenesená",J235,0)</f>
        <v>0</v>
      </c>
      <c r="BI235" s="153">
        <f>IF(N235="nulová",J235,0)</f>
        <v>0</v>
      </c>
      <c r="BJ235" s="13" t="s">
        <v>84</v>
      </c>
      <c r="BK235" s="153">
        <f>ROUND(I235*H235,2)</f>
        <v>0</v>
      </c>
      <c r="BL235" s="13" t="s">
        <v>271</v>
      </c>
      <c r="BM235" s="152" t="s">
        <v>3487</v>
      </c>
    </row>
    <row r="236" spans="2:65" s="1" customFormat="1" ht="16.5" customHeight="1">
      <c r="B236" s="139"/>
      <c r="C236" s="140" t="s">
        <v>582</v>
      </c>
      <c r="D236" s="140" t="s">
        <v>212</v>
      </c>
      <c r="E236" s="141" t="s">
        <v>1886</v>
      </c>
      <c r="F236" s="142" t="s">
        <v>1887</v>
      </c>
      <c r="G236" s="143" t="s">
        <v>405</v>
      </c>
      <c r="H236" s="144">
        <v>744.15099999999995</v>
      </c>
      <c r="I236" s="145"/>
      <c r="J236" s="146">
        <f>ROUND(I236*H236,2)</f>
        <v>0</v>
      </c>
      <c r="K236" s="147"/>
      <c r="L236" s="28"/>
      <c r="M236" s="148" t="s">
        <v>1</v>
      </c>
      <c r="N236" s="149" t="s">
        <v>38</v>
      </c>
      <c r="P236" s="150">
        <f>O236*H236</f>
        <v>0</v>
      </c>
      <c r="Q236" s="150">
        <v>0</v>
      </c>
      <c r="R236" s="150">
        <f>Q236*H236</f>
        <v>0</v>
      </c>
      <c r="S236" s="150">
        <v>0</v>
      </c>
      <c r="T236" s="151">
        <f>S236*H236</f>
        <v>0</v>
      </c>
      <c r="AR236" s="152" t="s">
        <v>271</v>
      </c>
      <c r="AT236" s="152" t="s">
        <v>212</v>
      </c>
      <c r="AU236" s="152" t="s">
        <v>88</v>
      </c>
      <c r="AY236" s="13" t="s">
        <v>207</v>
      </c>
      <c r="BE236" s="153">
        <f>IF(N236="základná",J236,0)</f>
        <v>0</v>
      </c>
      <c r="BF236" s="153">
        <f>IF(N236="znížená",J236,0)</f>
        <v>0</v>
      </c>
      <c r="BG236" s="153">
        <f>IF(N236="zákl. prenesená",J236,0)</f>
        <v>0</v>
      </c>
      <c r="BH236" s="153">
        <f>IF(N236="zníž. prenesená",J236,0)</f>
        <v>0</v>
      </c>
      <c r="BI236" s="153">
        <f>IF(N236="nulová",J236,0)</f>
        <v>0</v>
      </c>
      <c r="BJ236" s="13" t="s">
        <v>84</v>
      </c>
      <c r="BK236" s="153">
        <f>ROUND(I236*H236,2)</f>
        <v>0</v>
      </c>
      <c r="BL236" s="13" t="s">
        <v>271</v>
      </c>
      <c r="BM236" s="152" t="s">
        <v>3488</v>
      </c>
    </row>
    <row r="237" spans="2:65" s="1" customFormat="1" ht="21.75" customHeight="1">
      <c r="B237" s="139"/>
      <c r="C237" s="140" t="s">
        <v>589</v>
      </c>
      <c r="D237" s="140" t="s">
        <v>212</v>
      </c>
      <c r="E237" s="141" t="s">
        <v>1890</v>
      </c>
      <c r="F237" s="142" t="s">
        <v>1891</v>
      </c>
      <c r="G237" s="143" t="s">
        <v>1892</v>
      </c>
      <c r="H237" s="144">
        <v>5.2789999999999999</v>
      </c>
      <c r="I237" s="145"/>
      <c r="J237" s="146">
        <f>ROUND(I237*H237,2)</f>
        <v>0</v>
      </c>
      <c r="K237" s="147"/>
      <c r="L237" s="28"/>
      <c r="M237" s="148" t="s">
        <v>1</v>
      </c>
      <c r="N237" s="149" t="s">
        <v>38</v>
      </c>
      <c r="P237" s="150">
        <f>O237*H237</f>
        <v>0</v>
      </c>
      <c r="Q237" s="150">
        <v>0</v>
      </c>
      <c r="R237" s="150">
        <f>Q237*H237</f>
        <v>0</v>
      </c>
      <c r="S237" s="150">
        <v>0</v>
      </c>
      <c r="T237" s="151">
        <f>S237*H237</f>
        <v>0</v>
      </c>
      <c r="AR237" s="152" t="s">
        <v>93</v>
      </c>
      <c r="AT237" s="152" t="s">
        <v>212</v>
      </c>
      <c r="AU237" s="152" t="s">
        <v>88</v>
      </c>
      <c r="AY237" s="13" t="s">
        <v>207</v>
      </c>
      <c r="BE237" s="153">
        <f>IF(N237="základná",J237,0)</f>
        <v>0</v>
      </c>
      <c r="BF237" s="153">
        <f>IF(N237="znížená",J237,0)</f>
        <v>0</v>
      </c>
      <c r="BG237" s="153">
        <f>IF(N237="zákl. prenesená",J237,0)</f>
        <v>0</v>
      </c>
      <c r="BH237" s="153">
        <f>IF(N237="zníž. prenesená",J237,0)</f>
        <v>0</v>
      </c>
      <c r="BI237" s="153">
        <f>IF(N237="nulová",J237,0)</f>
        <v>0</v>
      </c>
      <c r="BJ237" s="13" t="s">
        <v>84</v>
      </c>
      <c r="BK237" s="153">
        <f>ROUND(I237*H237,2)</f>
        <v>0</v>
      </c>
      <c r="BL237" s="13" t="s">
        <v>93</v>
      </c>
      <c r="BM237" s="152" t="s">
        <v>3489</v>
      </c>
    </row>
    <row r="238" spans="2:65" s="1" customFormat="1" ht="33" customHeight="1">
      <c r="B238" s="139"/>
      <c r="C238" s="140" t="s">
        <v>594</v>
      </c>
      <c r="D238" s="140" t="s">
        <v>212</v>
      </c>
      <c r="E238" s="141" t="s">
        <v>1895</v>
      </c>
      <c r="F238" s="142" t="s">
        <v>1896</v>
      </c>
      <c r="G238" s="143" t="s">
        <v>1892</v>
      </c>
      <c r="H238" s="144">
        <v>5.2789999999999999</v>
      </c>
      <c r="I238" s="145"/>
      <c r="J238" s="146">
        <f>ROUND(I238*H238,2)</f>
        <v>0</v>
      </c>
      <c r="K238" s="147"/>
      <c r="L238" s="28"/>
      <c r="M238" s="148" t="s">
        <v>1</v>
      </c>
      <c r="N238" s="149" t="s">
        <v>38</v>
      </c>
      <c r="P238" s="150">
        <f>O238*H238</f>
        <v>0</v>
      </c>
      <c r="Q238" s="150">
        <v>0</v>
      </c>
      <c r="R238" s="150">
        <f>Q238*H238</f>
        <v>0</v>
      </c>
      <c r="S238" s="150">
        <v>0</v>
      </c>
      <c r="T238" s="151">
        <f>S238*H238</f>
        <v>0</v>
      </c>
      <c r="AR238" s="152" t="s">
        <v>93</v>
      </c>
      <c r="AT238" s="152" t="s">
        <v>212</v>
      </c>
      <c r="AU238" s="152" t="s">
        <v>88</v>
      </c>
      <c r="AY238" s="13" t="s">
        <v>207</v>
      </c>
      <c r="BE238" s="153">
        <f>IF(N238="základná",J238,0)</f>
        <v>0</v>
      </c>
      <c r="BF238" s="153">
        <f>IF(N238="znížená",J238,0)</f>
        <v>0</v>
      </c>
      <c r="BG238" s="153">
        <f>IF(N238="zákl. prenesená",J238,0)</f>
        <v>0</v>
      </c>
      <c r="BH238" s="153">
        <f>IF(N238="zníž. prenesená",J238,0)</f>
        <v>0</v>
      </c>
      <c r="BI238" s="153">
        <f>IF(N238="nulová",J238,0)</f>
        <v>0</v>
      </c>
      <c r="BJ238" s="13" t="s">
        <v>84</v>
      </c>
      <c r="BK238" s="153">
        <f>ROUND(I238*H238,2)</f>
        <v>0</v>
      </c>
      <c r="BL238" s="13" t="s">
        <v>93</v>
      </c>
      <c r="BM238" s="152" t="s">
        <v>3490</v>
      </c>
    </row>
    <row r="239" spans="2:65" s="11" customFormat="1" ht="20.85" customHeight="1">
      <c r="B239" s="127"/>
      <c r="D239" s="128" t="s">
        <v>71</v>
      </c>
      <c r="E239" s="137" t="s">
        <v>1898</v>
      </c>
      <c r="F239" s="137" t="s">
        <v>1899</v>
      </c>
      <c r="I239" s="130"/>
      <c r="J239" s="138">
        <f>BK239</f>
        <v>0</v>
      </c>
      <c r="L239" s="127"/>
      <c r="M239" s="132"/>
      <c r="P239" s="133">
        <f>SUM(P240:P250)</f>
        <v>0</v>
      </c>
      <c r="R239" s="133">
        <f>SUM(R240:R250)</f>
        <v>0.117148</v>
      </c>
      <c r="T239" s="134">
        <f>SUM(T240:T250)</f>
        <v>0</v>
      </c>
      <c r="AR239" s="128" t="s">
        <v>84</v>
      </c>
      <c r="AT239" s="135" t="s">
        <v>71</v>
      </c>
      <c r="AU239" s="135" t="s">
        <v>84</v>
      </c>
      <c r="AY239" s="128" t="s">
        <v>207</v>
      </c>
      <c r="BK239" s="136">
        <f>SUM(BK240:BK250)</f>
        <v>0</v>
      </c>
    </row>
    <row r="240" spans="2:65" s="1" customFormat="1" ht="21.75" customHeight="1">
      <c r="B240" s="139"/>
      <c r="C240" s="140" t="s">
        <v>598</v>
      </c>
      <c r="D240" s="140" t="s">
        <v>212</v>
      </c>
      <c r="E240" s="141" t="s">
        <v>1901</v>
      </c>
      <c r="F240" s="142" t="s">
        <v>2347</v>
      </c>
      <c r="G240" s="143" t="s">
        <v>405</v>
      </c>
      <c r="H240" s="144">
        <v>19</v>
      </c>
      <c r="I240" s="145"/>
      <c r="J240" s="146">
        <f t="shared" ref="J240:J250" si="30">ROUND(I240*H240,2)</f>
        <v>0</v>
      </c>
      <c r="K240" s="147"/>
      <c r="L240" s="28"/>
      <c r="M240" s="148" t="s">
        <v>1</v>
      </c>
      <c r="N240" s="149" t="s">
        <v>38</v>
      </c>
      <c r="P240" s="150">
        <f t="shared" ref="P240:P250" si="31">O240*H240</f>
        <v>0</v>
      </c>
      <c r="Q240" s="150">
        <v>1E-4</v>
      </c>
      <c r="R240" s="150">
        <f t="shared" ref="R240:R250" si="32">Q240*H240</f>
        <v>1.9E-3</v>
      </c>
      <c r="S240" s="150">
        <v>0</v>
      </c>
      <c r="T240" s="151">
        <f t="shared" ref="T240:T250" si="33">S240*H240</f>
        <v>0</v>
      </c>
      <c r="AR240" s="152" t="s">
        <v>271</v>
      </c>
      <c r="AT240" s="152" t="s">
        <v>212</v>
      </c>
      <c r="AU240" s="152" t="s">
        <v>88</v>
      </c>
      <c r="AY240" s="13" t="s">
        <v>207</v>
      </c>
      <c r="BE240" s="153">
        <f t="shared" ref="BE240:BE250" si="34">IF(N240="základná",J240,0)</f>
        <v>0</v>
      </c>
      <c r="BF240" s="153">
        <f t="shared" ref="BF240:BF250" si="35">IF(N240="znížená",J240,0)</f>
        <v>0</v>
      </c>
      <c r="BG240" s="153">
        <f t="shared" ref="BG240:BG250" si="36">IF(N240="zákl. prenesená",J240,0)</f>
        <v>0</v>
      </c>
      <c r="BH240" s="153">
        <f t="shared" ref="BH240:BH250" si="37">IF(N240="zníž. prenesená",J240,0)</f>
        <v>0</v>
      </c>
      <c r="BI240" s="153">
        <f t="shared" ref="BI240:BI250" si="38">IF(N240="nulová",J240,0)</f>
        <v>0</v>
      </c>
      <c r="BJ240" s="13" t="s">
        <v>84</v>
      </c>
      <c r="BK240" s="153">
        <f t="shared" ref="BK240:BK250" si="39">ROUND(I240*H240,2)</f>
        <v>0</v>
      </c>
      <c r="BL240" s="13" t="s">
        <v>271</v>
      </c>
      <c r="BM240" s="152" t="s">
        <v>3491</v>
      </c>
    </row>
    <row r="241" spans="2:65" s="1" customFormat="1" ht="21.75" customHeight="1">
      <c r="B241" s="139"/>
      <c r="C241" s="155" t="s">
        <v>604</v>
      </c>
      <c r="D241" s="155" t="s">
        <v>205</v>
      </c>
      <c r="E241" s="156" t="s">
        <v>1905</v>
      </c>
      <c r="F241" s="157" t="s">
        <v>1906</v>
      </c>
      <c r="G241" s="158" t="s">
        <v>405</v>
      </c>
      <c r="H241" s="159">
        <v>3.06</v>
      </c>
      <c r="I241" s="160"/>
      <c r="J241" s="161">
        <f t="shared" si="30"/>
        <v>0</v>
      </c>
      <c r="K241" s="162"/>
      <c r="L241" s="163"/>
      <c r="M241" s="164" t="s">
        <v>1</v>
      </c>
      <c r="N241" s="165" t="s">
        <v>38</v>
      </c>
      <c r="P241" s="150">
        <f t="shared" si="31"/>
        <v>0</v>
      </c>
      <c r="Q241" s="150">
        <v>3.2000000000000002E-3</v>
      </c>
      <c r="R241" s="150">
        <f t="shared" si="32"/>
        <v>9.7920000000000004E-3</v>
      </c>
      <c r="S241" s="150">
        <v>0</v>
      </c>
      <c r="T241" s="151">
        <f t="shared" si="33"/>
        <v>0</v>
      </c>
      <c r="AR241" s="152" t="s">
        <v>334</v>
      </c>
      <c r="AT241" s="152" t="s">
        <v>205</v>
      </c>
      <c r="AU241" s="152" t="s">
        <v>88</v>
      </c>
      <c r="AY241" s="13" t="s">
        <v>207</v>
      </c>
      <c r="BE241" s="153">
        <f t="shared" si="34"/>
        <v>0</v>
      </c>
      <c r="BF241" s="153">
        <f t="shared" si="35"/>
        <v>0</v>
      </c>
      <c r="BG241" s="153">
        <f t="shared" si="36"/>
        <v>0</v>
      </c>
      <c r="BH241" s="153">
        <f t="shared" si="37"/>
        <v>0</v>
      </c>
      <c r="BI241" s="153">
        <f t="shared" si="38"/>
        <v>0</v>
      </c>
      <c r="BJ241" s="13" t="s">
        <v>84</v>
      </c>
      <c r="BK241" s="153">
        <f t="shared" si="39"/>
        <v>0</v>
      </c>
      <c r="BL241" s="13" t="s">
        <v>271</v>
      </c>
      <c r="BM241" s="152" t="s">
        <v>3492</v>
      </c>
    </row>
    <row r="242" spans="2:65" s="1" customFormat="1" ht="21.75" customHeight="1">
      <c r="B242" s="139"/>
      <c r="C242" s="155" t="s">
        <v>610</v>
      </c>
      <c r="D242" s="155" t="s">
        <v>205</v>
      </c>
      <c r="E242" s="156" t="s">
        <v>1909</v>
      </c>
      <c r="F242" s="157" t="s">
        <v>3271</v>
      </c>
      <c r="G242" s="158" t="s">
        <v>405</v>
      </c>
      <c r="H242" s="159">
        <v>8.16</v>
      </c>
      <c r="I242" s="160"/>
      <c r="J242" s="161">
        <f t="shared" si="30"/>
        <v>0</v>
      </c>
      <c r="K242" s="162"/>
      <c r="L242" s="163"/>
      <c r="M242" s="164" t="s">
        <v>1</v>
      </c>
      <c r="N242" s="165" t="s">
        <v>38</v>
      </c>
      <c r="P242" s="150">
        <f t="shared" si="31"/>
        <v>0</v>
      </c>
      <c r="Q242" s="150">
        <v>3.2000000000000002E-3</v>
      </c>
      <c r="R242" s="150">
        <f t="shared" si="32"/>
        <v>2.6112000000000003E-2</v>
      </c>
      <c r="S242" s="150">
        <v>0</v>
      </c>
      <c r="T242" s="151">
        <f t="shared" si="33"/>
        <v>0</v>
      </c>
      <c r="AR242" s="152" t="s">
        <v>334</v>
      </c>
      <c r="AT242" s="152" t="s">
        <v>205</v>
      </c>
      <c r="AU242" s="152" t="s">
        <v>88</v>
      </c>
      <c r="AY242" s="13" t="s">
        <v>207</v>
      </c>
      <c r="BE242" s="153">
        <f t="shared" si="34"/>
        <v>0</v>
      </c>
      <c r="BF242" s="153">
        <f t="shared" si="35"/>
        <v>0</v>
      </c>
      <c r="BG242" s="153">
        <f t="shared" si="36"/>
        <v>0</v>
      </c>
      <c r="BH242" s="153">
        <f t="shared" si="37"/>
        <v>0</v>
      </c>
      <c r="BI242" s="153">
        <f t="shared" si="38"/>
        <v>0</v>
      </c>
      <c r="BJ242" s="13" t="s">
        <v>84</v>
      </c>
      <c r="BK242" s="153">
        <f t="shared" si="39"/>
        <v>0</v>
      </c>
      <c r="BL242" s="13" t="s">
        <v>271</v>
      </c>
      <c r="BM242" s="152" t="s">
        <v>3493</v>
      </c>
    </row>
    <row r="243" spans="2:65" s="1" customFormat="1" ht="21.75" customHeight="1">
      <c r="B243" s="139"/>
      <c r="C243" s="155" t="s">
        <v>614</v>
      </c>
      <c r="D243" s="155" t="s">
        <v>205</v>
      </c>
      <c r="E243" s="156" t="s">
        <v>1913</v>
      </c>
      <c r="F243" s="157" t="s">
        <v>3494</v>
      </c>
      <c r="G243" s="158" t="s">
        <v>405</v>
      </c>
      <c r="H243" s="159">
        <v>8.16</v>
      </c>
      <c r="I243" s="160"/>
      <c r="J243" s="161">
        <f t="shared" si="30"/>
        <v>0</v>
      </c>
      <c r="K243" s="162"/>
      <c r="L243" s="163"/>
      <c r="M243" s="164" t="s">
        <v>1</v>
      </c>
      <c r="N243" s="165" t="s">
        <v>38</v>
      </c>
      <c r="P243" s="150">
        <f t="shared" si="31"/>
        <v>0</v>
      </c>
      <c r="Q243" s="150">
        <v>6.4000000000000003E-3</v>
      </c>
      <c r="R243" s="150">
        <f t="shared" si="32"/>
        <v>5.2224000000000007E-2</v>
      </c>
      <c r="S243" s="150">
        <v>0</v>
      </c>
      <c r="T243" s="151">
        <f t="shared" si="33"/>
        <v>0</v>
      </c>
      <c r="AR243" s="152" t="s">
        <v>334</v>
      </c>
      <c r="AT243" s="152" t="s">
        <v>205</v>
      </c>
      <c r="AU243" s="152" t="s">
        <v>88</v>
      </c>
      <c r="AY243" s="13" t="s">
        <v>207</v>
      </c>
      <c r="BE243" s="153">
        <f t="shared" si="34"/>
        <v>0</v>
      </c>
      <c r="BF243" s="153">
        <f t="shared" si="35"/>
        <v>0</v>
      </c>
      <c r="BG243" s="153">
        <f t="shared" si="36"/>
        <v>0</v>
      </c>
      <c r="BH243" s="153">
        <f t="shared" si="37"/>
        <v>0</v>
      </c>
      <c r="BI243" s="153">
        <f t="shared" si="38"/>
        <v>0</v>
      </c>
      <c r="BJ243" s="13" t="s">
        <v>84</v>
      </c>
      <c r="BK243" s="153">
        <f t="shared" si="39"/>
        <v>0</v>
      </c>
      <c r="BL243" s="13" t="s">
        <v>271</v>
      </c>
      <c r="BM243" s="152" t="s">
        <v>3495</v>
      </c>
    </row>
    <row r="244" spans="2:65" s="1" customFormat="1" ht="24.2" customHeight="1">
      <c r="B244" s="139"/>
      <c r="C244" s="140" t="s">
        <v>618</v>
      </c>
      <c r="D244" s="140" t="s">
        <v>212</v>
      </c>
      <c r="E244" s="141" t="s">
        <v>1921</v>
      </c>
      <c r="F244" s="142" t="s">
        <v>1922</v>
      </c>
      <c r="G244" s="143" t="s">
        <v>405</v>
      </c>
      <c r="H244" s="144">
        <v>19</v>
      </c>
      <c r="I244" s="145"/>
      <c r="J244" s="146">
        <f t="shared" si="30"/>
        <v>0</v>
      </c>
      <c r="K244" s="147"/>
      <c r="L244" s="28"/>
      <c r="M244" s="148" t="s">
        <v>1</v>
      </c>
      <c r="N244" s="149" t="s">
        <v>38</v>
      </c>
      <c r="P244" s="150">
        <f t="shared" si="31"/>
        <v>0</v>
      </c>
      <c r="Q244" s="150">
        <v>8.0000000000000007E-5</v>
      </c>
      <c r="R244" s="150">
        <f t="shared" si="32"/>
        <v>1.5200000000000001E-3</v>
      </c>
      <c r="S244" s="150">
        <v>0</v>
      </c>
      <c r="T244" s="151">
        <f t="shared" si="33"/>
        <v>0</v>
      </c>
      <c r="AR244" s="152" t="s">
        <v>271</v>
      </c>
      <c r="AT244" s="152" t="s">
        <v>212</v>
      </c>
      <c r="AU244" s="152" t="s">
        <v>88</v>
      </c>
      <c r="AY244" s="13" t="s">
        <v>207</v>
      </c>
      <c r="BE244" s="153">
        <f t="shared" si="34"/>
        <v>0</v>
      </c>
      <c r="BF244" s="153">
        <f t="shared" si="35"/>
        <v>0</v>
      </c>
      <c r="BG244" s="153">
        <f t="shared" si="36"/>
        <v>0</v>
      </c>
      <c r="BH244" s="153">
        <f t="shared" si="37"/>
        <v>0</v>
      </c>
      <c r="BI244" s="153">
        <f t="shared" si="38"/>
        <v>0</v>
      </c>
      <c r="BJ244" s="13" t="s">
        <v>84</v>
      </c>
      <c r="BK244" s="153">
        <f t="shared" si="39"/>
        <v>0</v>
      </c>
      <c r="BL244" s="13" t="s">
        <v>271</v>
      </c>
      <c r="BM244" s="152" t="s">
        <v>3496</v>
      </c>
    </row>
    <row r="245" spans="2:65" s="1" customFormat="1" ht="24.2" customHeight="1">
      <c r="B245" s="139"/>
      <c r="C245" s="155" t="s">
        <v>622</v>
      </c>
      <c r="D245" s="155" t="s">
        <v>205</v>
      </c>
      <c r="E245" s="156" t="s">
        <v>1925</v>
      </c>
      <c r="F245" s="157" t="s">
        <v>1926</v>
      </c>
      <c r="G245" s="158" t="s">
        <v>1892</v>
      </c>
      <c r="H245" s="159">
        <v>2.4E-2</v>
      </c>
      <c r="I245" s="160"/>
      <c r="J245" s="161">
        <f t="shared" si="30"/>
        <v>0</v>
      </c>
      <c r="K245" s="162"/>
      <c r="L245" s="163"/>
      <c r="M245" s="164" t="s">
        <v>1</v>
      </c>
      <c r="N245" s="165" t="s">
        <v>38</v>
      </c>
      <c r="P245" s="150">
        <f t="shared" si="31"/>
        <v>0</v>
      </c>
      <c r="Q245" s="150">
        <v>1</v>
      </c>
      <c r="R245" s="150">
        <f t="shared" si="32"/>
        <v>2.4E-2</v>
      </c>
      <c r="S245" s="150">
        <v>0</v>
      </c>
      <c r="T245" s="151">
        <f t="shared" si="33"/>
        <v>0</v>
      </c>
      <c r="AR245" s="152" t="s">
        <v>334</v>
      </c>
      <c r="AT245" s="152" t="s">
        <v>205</v>
      </c>
      <c r="AU245" s="152" t="s">
        <v>88</v>
      </c>
      <c r="AY245" s="13" t="s">
        <v>207</v>
      </c>
      <c r="BE245" s="153">
        <f t="shared" si="34"/>
        <v>0</v>
      </c>
      <c r="BF245" s="153">
        <f t="shared" si="35"/>
        <v>0</v>
      </c>
      <c r="BG245" s="153">
        <f t="shared" si="36"/>
        <v>0</v>
      </c>
      <c r="BH245" s="153">
        <f t="shared" si="37"/>
        <v>0</v>
      </c>
      <c r="BI245" s="153">
        <f t="shared" si="38"/>
        <v>0</v>
      </c>
      <c r="BJ245" s="13" t="s">
        <v>84</v>
      </c>
      <c r="BK245" s="153">
        <f t="shared" si="39"/>
        <v>0</v>
      </c>
      <c r="BL245" s="13" t="s">
        <v>271</v>
      </c>
      <c r="BM245" s="152" t="s">
        <v>3497</v>
      </c>
    </row>
    <row r="246" spans="2:65" s="1" customFormat="1" ht="33" customHeight="1">
      <c r="B246" s="139"/>
      <c r="C246" s="140" t="s">
        <v>626</v>
      </c>
      <c r="D246" s="140" t="s">
        <v>212</v>
      </c>
      <c r="E246" s="141" t="s">
        <v>1949</v>
      </c>
      <c r="F246" s="142" t="s">
        <v>2354</v>
      </c>
      <c r="G246" s="143" t="s">
        <v>253</v>
      </c>
      <c r="H246" s="144">
        <v>4</v>
      </c>
      <c r="I246" s="145"/>
      <c r="J246" s="146">
        <f t="shared" si="30"/>
        <v>0</v>
      </c>
      <c r="K246" s="147"/>
      <c r="L246" s="28"/>
      <c r="M246" s="148" t="s">
        <v>1</v>
      </c>
      <c r="N246" s="149" t="s">
        <v>38</v>
      </c>
      <c r="P246" s="150">
        <f t="shared" si="31"/>
        <v>0</v>
      </c>
      <c r="Q246" s="150">
        <v>1E-4</v>
      </c>
      <c r="R246" s="150">
        <f t="shared" si="32"/>
        <v>4.0000000000000002E-4</v>
      </c>
      <c r="S246" s="150">
        <v>0</v>
      </c>
      <c r="T246" s="151">
        <f t="shared" si="33"/>
        <v>0</v>
      </c>
      <c r="AR246" s="152" t="s">
        <v>271</v>
      </c>
      <c r="AT246" s="152" t="s">
        <v>212</v>
      </c>
      <c r="AU246" s="152" t="s">
        <v>88</v>
      </c>
      <c r="AY246" s="13" t="s">
        <v>207</v>
      </c>
      <c r="BE246" s="153">
        <f t="shared" si="34"/>
        <v>0</v>
      </c>
      <c r="BF246" s="153">
        <f t="shared" si="35"/>
        <v>0</v>
      </c>
      <c r="BG246" s="153">
        <f t="shared" si="36"/>
        <v>0</v>
      </c>
      <c r="BH246" s="153">
        <f t="shared" si="37"/>
        <v>0</v>
      </c>
      <c r="BI246" s="153">
        <f t="shared" si="38"/>
        <v>0</v>
      </c>
      <c r="BJ246" s="13" t="s">
        <v>84</v>
      </c>
      <c r="BK246" s="153">
        <f t="shared" si="39"/>
        <v>0</v>
      </c>
      <c r="BL246" s="13" t="s">
        <v>271</v>
      </c>
      <c r="BM246" s="152" t="s">
        <v>3498</v>
      </c>
    </row>
    <row r="247" spans="2:65" s="1" customFormat="1" ht="33" customHeight="1">
      <c r="B247" s="139"/>
      <c r="C247" s="140" t="s">
        <v>630</v>
      </c>
      <c r="D247" s="140" t="s">
        <v>212</v>
      </c>
      <c r="E247" s="141" t="s">
        <v>1953</v>
      </c>
      <c r="F247" s="142" t="s">
        <v>3499</v>
      </c>
      <c r="G247" s="143" t="s">
        <v>253</v>
      </c>
      <c r="H247" s="144">
        <v>2</v>
      </c>
      <c r="I247" s="145"/>
      <c r="J247" s="146">
        <f t="shared" si="30"/>
        <v>0</v>
      </c>
      <c r="K247" s="147"/>
      <c r="L247" s="28"/>
      <c r="M247" s="148" t="s">
        <v>1</v>
      </c>
      <c r="N247" s="149" t="s">
        <v>38</v>
      </c>
      <c r="P247" s="150">
        <f t="shared" si="31"/>
        <v>0</v>
      </c>
      <c r="Q247" s="150">
        <v>1E-4</v>
      </c>
      <c r="R247" s="150">
        <f t="shared" si="32"/>
        <v>2.0000000000000001E-4</v>
      </c>
      <c r="S247" s="150">
        <v>0</v>
      </c>
      <c r="T247" s="151">
        <f t="shared" si="33"/>
        <v>0</v>
      </c>
      <c r="AR247" s="152" t="s">
        <v>271</v>
      </c>
      <c r="AT247" s="152" t="s">
        <v>212</v>
      </c>
      <c r="AU247" s="152" t="s">
        <v>88</v>
      </c>
      <c r="AY247" s="13" t="s">
        <v>207</v>
      </c>
      <c r="BE247" s="153">
        <f t="shared" si="34"/>
        <v>0</v>
      </c>
      <c r="BF247" s="153">
        <f t="shared" si="35"/>
        <v>0</v>
      </c>
      <c r="BG247" s="153">
        <f t="shared" si="36"/>
        <v>0</v>
      </c>
      <c r="BH247" s="153">
        <f t="shared" si="37"/>
        <v>0</v>
      </c>
      <c r="BI247" s="153">
        <f t="shared" si="38"/>
        <v>0</v>
      </c>
      <c r="BJ247" s="13" t="s">
        <v>84</v>
      </c>
      <c r="BK247" s="153">
        <f t="shared" si="39"/>
        <v>0</v>
      </c>
      <c r="BL247" s="13" t="s">
        <v>271</v>
      </c>
      <c r="BM247" s="152" t="s">
        <v>3500</v>
      </c>
    </row>
    <row r="248" spans="2:65" s="1" customFormat="1" ht="33" customHeight="1">
      <c r="B248" s="139"/>
      <c r="C248" s="140" t="s">
        <v>634</v>
      </c>
      <c r="D248" s="140" t="s">
        <v>212</v>
      </c>
      <c r="E248" s="141" t="s">
        <v>1973</v>
      </c>
      <c r="F248" s="142" t="s">
        <v>1974</v>
      </c>
      <c r="G248" s="143" t="s">
        <v>253</v>
      </c>
      <c r="H248" s="144">
        <v>4</v>
      </c>
      <c r="I248" s="145"/>
      <c r="J248" s="146">
        <f t="shared" si="30"/>
        <v>0</v>
      </c>
      <c r="K248" s="147"/>
      <c r="L248" s="28"/>
      <c r="M248" s="148" t="s">
        <v>1</v>
      </c>
      <c r="N248" s="149" t="s">
        <v>38</v>
      </c>
      <c r="P248" s="150">
        <f t="shared" si="31"/>
        <v>0</v>
      </c>
      <c r="Q248" s="150">
        <v>1E-4</v>
      </c>
      <c r="R248" s="150">
        <f t="shared" si="32"/>
        <v>4.0000000000000002E-4</v>
      </c>
      <c r="S248" s="150">
        <v>0</v>
      </c>
      <c r="T248" s="151">
        <f t="shared" si="33"/>
        <v>0</v>
      </c>
      <c r="AR248" s="152" t="s">
        <v>271</v>
      </c>
      <c r="AT248" s="152" t="s">
        <v>212</v>
      </c>
      <c r="AU248" s="152" t="s">
        <v>88</v>
      </c>
      <c r="AY248" s="13" t="s">
        <v>207</v>
      </c>
      <c r="BE248" s="153">
        <f t="shared" si="34"/>
        <v>0</v>
      </c>
      <c r="BF248" s="153">
        <f t="shared" si="35"/>
        <v>0</v>
      </c>
      <c r="BG248" s="153">
        <f t="shared" si="36"/>
        <v>0</v>
      </c>
      <c r="BH248" s="153">
        <f t="shared" si="37"/>
        <v>0</v>
      </c>
      <c r="BI248" s="153">
        <f t="shared" si="38"/>
        <v>0</v>
      </c>
      <c r="BJ248" s="13" t="s">
        <v>84</v>
      </c>
      <c r="BK248" s="153">
        <f t="shared" si="39"/>
        <v>0</v>
      </c>
      <c r="BL248" s="13" t="s">
        <v>271</v>
      </c>
      <c r="BM248" s="152" t="s">
        <v>3501</v>
      </c>
    </row>
    <row r="249" spans="2:65" s="1" customFormat="1" ht="33" customHeight="1">
      <c r="B249" s="139"/>
      <c r="C249" s="140" t="s">
        <v>638</v>
      </c>
      <c r="D249" s="140" t="s">
        <v>212</v>
      </c>
      <c r="E249" s="141" t="s">
        <v>1977</v>
      </c>
      <c r="F249" s="142" t="s">
        <v>1978</v>
      </c>
      <c r="G249" s="143" t="s">
        <v>253</v>
      </c>
      <c r="H249" s="144">
        <v>3</v>
      </c>
      <c r="I249" s="145"/>
      <c r="J249" s="146">
        <f t="shared" si="30"/>
        <v>0</v>
      </c>
      <c r="K249" s="147"/>
      <c r="L249" s="28"/>
      <c r="M249" s="148" t="s">
        <v>1</v>
      </c>
      <c r="N249" s="149" t="s">
        <v>38</v>
      </c>
      <c r="P249" s="150">
        <f t="shared" si="31"/>
        <v>0</v>
      </c>
      <c r="Q249" s="150">
        <v>1E-4</v>
      </c>
      <c r="R249" s="150">
        <f t="shared" si="32"/>
        <v>3.0000000000000003E-4</v>
      </c>
      <c r="S249" s="150">
        <v>0</v>
      </c>
      <c r="T249" s="151">
        <f t="shared" si="33"/>
        <v>0</v>
      </c>
      <c r="AR249" s="152" t="s">
        <v>271</v>
      </c>
      <c r="AT249" s="152" t="s">
        <v>212</v>
      </c>
      <c r="AU249" s="152" t="s">
        <v>88</v>
      </c>
      <c r="AY249" s="13" t="s">
        <v>207</v>
      </c>
      <c r="BE249" s="153">
        <f t="shared" si="34"/>
        <v>0</v>
      </c>
      <c r="BF249" s="153">
        <f t="shared" si="35"/>
        <v>0</v>
      </c>
      <c r="BG249" s="153">
        <f t="shared" si="36"/>
        <v>0</v>
      </c>
      <c r="BH249" s="153">
        <f t="shared" si="37"/>
        <v>0</v>
      </c>
      <c r="BI249" s="153">
        <f t="shared" si="38"/>
        <v>0</v>
      </c>
      <c r="BJ249" s="13" t="s">
        <v>84</v>
      </c>
      <c r="BK249" s="153">
        <f t="shared" si="39"/>
        <v>0</v>
      </c>
      <c r="BL249" s="13" t="s">
        <v>271</v>
      </c>
      <c r="BM249" s="152" t="s">
        <v>3502</v>
      </c>
    </row>
    <row r="250" spans="2:65" s="1" customFormat="1" ht="33" customHeight="1">
      <c r="B250" s="139"/>
      <c r="C250" s="140" t="s">
        <v>642</v>
      </c>
      <c r="D250" s="140" t="s">
        <v>212</v>
      </c>
      <c r="E250" s="141" t="s">
        <v>1981</v>
      </c>
      <c r="F250" s="142" t="s">
        <v>1982</v>
      </c>
      <c r="G250" s="143" t="s">
        <v>253</v>
      </c>
      <c r="H250" s="144">
        <v>3</v>
      </c>
      <c r="I250" s="145"/>
      <c r="J250" s="146">
        <f t="shared" si="30"/>
        <v>0</v>
      </c>
      <c r="K250" s="147"/>
      <c r="L250" s="28"/>
      <c r="M250" s="148" t="s">
        <v>1</v>
      </c>
      <c r="N250" s="149" t="s">
        <v>38</v>
      </c>
      <c r="P250" s="150">
        <f t="shared" si="31"/>
        <v>0</v>
      </c>
      <c r="Q250" s="150">
        <v>1E-4</v>
      </c>
      <c r="R250" s="150">
        <f t="shared" si="32"/>
        <v>3.0000000000000003E-4</v>
      </c>
      <c r="S250" s="150">
        <v>0</v>
      </c>
      <c r="T250" s="151">
        <f t="shared" si="33"/>
        <v>0</v>
      </c>
      <c r="AR250" s="152" t="s">
        <v>271</v>
      </c>
      <c r="AT250" s="152" t="s">
        <v>212</v>
      </c>
      <c r="AU250" s="152" t="s">
        <v>88</v>
      </c>
      <c r="AY250" s="13" t="s">
        <v>207</v>
      </c>
      <c r="BE250" s="153">
        <f t="shared" si="34"/>
        <v>0</v>
      </c>
      <c r="BF250" s="153">
        <f t="shared" si="35"/>
        <v>0</v>
      </c>
      <c r="BG250" s="153">
        <f t="shared" si="36"/>
        <v>0</v>
      </c>
      <c r="BH250" s="153">
        <f t="shared" si="37"/>
        <v>0</v>
      </c>
      <c r="BI250" s="153">
        <f t="shared" si="38"/>
        <v>0</v>
      </c>
      <c r="BJ250" s="13" t="s">
        <v>84</v>
      </c>
      <c r="BK250" s="153">
        <f t="shared" si="39"/>
        <v>0</v>
      </c>
      <c r="BL250" s="13" t="s">
        <v>271</v>
      </c>
      <c r="BM250" s="152" t="s">
        <v>3503</v>
      </c>
    </row>
    <row r="251" spans="2:65" s="11" customFormat="1" ht="20.85" customHeight="1">
      <c r="B251" s="127"/>
      <c r="D251" s="128" t="s">
        <v>71</v>
      </c>
      <c r="E251" s="137" t="s">
        <v>1988</v>
      </c>
      <c r="F251" s="137" t="s">
        <v>1989</v>
      </c>
      <c r="I251" s="130"/>
      <c r="J251" s="138">
        <f>BK251</f>
        <v>0</v>
      </c>
      <c r="L251" s="127"/>
      <c r="M251" s="132"/>
      <c r="P251" s="133">
        <f>SUM(P252:P253)</f>
        <v>0</v>
      </c>
      <c r="R251" s="133">
        <f>SUM(R252:R253)</f>
        <v>3.2000000000000002E-3</v>
      </c>
      <c r="T251" s="134">
        <f>SUM(T252:T253)</f>
        <v>0</v>
      </c>
      <c r="AR251" s="128" t="s">
        <v>84</v>
      </c>
      <c r="AT251" s="135" t="s">
        <v>71</v>
      </c>
      <c r="AU251" s="135" t="s">
        <v>84</v>
      </c>
      <c r="AY251" s="128" t="s">
        <v>207</v>
      </c>
      <c r="BK251" s="136">
        <f>SUM(BK252:BK253)</f>
        <v>0</v>
      </c>
    </row>
    <row r="252" spans="2:65" s="1" customFormat="1" ht="21.75" customHeight="1">
      <c r="B252" s="139"/>
      <c r="C252" s="140" t="s">
        <v>646</v>
      </c>
      <c r="D252" s="140" t="s">
        <v>212</v>
      </c>
      <c r="E252" s="141" t="s">
        <v>1991</v>
      </c>
      <c r="F252" s="142" t="s">
        <v>1992</v>
      </c>
      <c r="G252" s="143" t="s">
        <v>405</v>
      </c>
      <c r="H252" s="144">
        <v>10</v>
      </c>
      <c r="I252" s="145"/>
      <c r="J252" s="146">
        <f>ROUND(I252*H252,2)</f>
        <v>0</v>
      </c>
      <c r="K252" s="147"/>
      <c r="L252" s="28"/>
      <c r="M252" s="148" t="s">
        <v>1</v>
      </c>
      <c r="N252" s="149" t="s">
        <v>38</v>
      </c>
      <c r="P252" s="150">
        <f>O252*H252</f>
        <v>0</v>
      </c>
      <c r="Q252" s="150">
        <v>1.6000000000000001E-4</v>
      </c>
      <c r="R252" s="150">
        <f>Q252*H252</f>
        <v>1.6000000000000001E-3</v>
      </c>
      <c r="S252" s="150">
        <v>0</v>
      </c>
      <c r="T252" s="151">
        <f>S252*H252</f>
        <v>0</v>
      </c>
      <c r="AR252" s="152" t="s">
        <v>271</v>
      </c>
      <c r="AT252" s="152" t="s">
        <v>212</v>
      </c>
      <c r="AU252" s="152" t="s">
        <v>88</v>
      </c>
      <c r="AY252" s="13" t="s">
        <v>207</v>
      </c>
      <c r="BE252" s="153">
        <f>IF(N252="základná",J252,0)</f>
        <v>0</v>
      </c>
      <c r="BF252" s="153">
        <f>IF(N252="znížená",J252,0)</f>
        <v>0</v>
      </c>
      <c r="BG252" s="153">
        <f>IF(N252="zákl. prenesená",J252,0)</f>
        <v>0</v>
      </c>
      <c r="BH252" s="153">
        <f>IF(N252="zníž. prenesená",J252,0)</f>
        <v>0</v>
      </c>
      <c r="BI252" s="153">
        <f>IF(N252="nulová",J252,0)</f>
        <v>0</v>
      </c>
      <c r="BJ252" s="13" t="s">
        <v>84</v>
      </c>
      <c r="BK252" s="153">
        <f>ROUND(I252*H252,2)</f>
        <v>0</v>
      </c>
      <c r="BL252" s="13" t="s">
        <v>271</v>
      </c>
      <c r="BM252" s="152" t="s">
        <v>3504</v>
      </c>
    </row>
    <row r="253" spans="2:65" s="1" customFormat="1" ht="16.5" customHeight="1">
      <c r="B253" s="139"/>
      <c r="C253" s="140" t="s">
        <v>650</v>
      </c>
      <c r="D253" s="140" t="s">
        <v>212</v>
      </c>
      <c r="E253" s="141" t="s">
        <v>1995</v>
      </c>
      <c r="F253" s="142" t="s">
        <v>2358</v>
      </c>
      <c r="G253" s="143" t="s">
        <v>405</v>
      </c>
      <c r="H253" s="144">
        <v>10</v>
      </c>
      <c r="I253" s="145"/>
      <c r="J253" s="146">
        <f>ROUND(I253*H253,2)</f>
        <v>0</v>
      </c>
      <c r="K253" s="147"/>
      <c r="L253" s="28"/>
      <c r="M253" s="148" t="s">
        <v>1</v>
      </c>
      <c r="N253" s="149" t="s">
        <v>38</v>
      </c>
      <c r="P253" s="150">
        <f>O253*H253</f>
        <v>0</v>
      </c>
      <c r="Q253" s="150">
        <v>1.6000000000000001E-4</v>
      </c>
      <c r="R253" s="150">
        <f>Q253*H253</f>
        <v>1.6000000000000001E-3</v>
      </c>
      <c r="S253" s="150">
        <v>0</v>
      </c>
      <c r="T253" s="151">
        <f>S253*H253</f>
        <v>0</v>
      </c>
      <c r="AR253" s="152" t="s">
        <v>271</v>
      </c>
      <c r="AT253" s="152" t="s">
        <v>212</v>
      </c>
      <c r="AU253" s="152" t="s">
        <v>88</v>
      </c>
      <c r="AY253" s="13" t="s">
        <v>207</v>
      </c>
      <c r="BE253" s="153">
        <f>IF(N253="základná",J253,0)</f>
        <v>0</v>
      </c>
      <c r="BF253" s="153">
        <f>IF(N253="znížená",J253,0)</f>
        <v>0</v>
      </c>
      <c r="BG253" s="153">
        <f>IF(N253="zákl. prenesená",J253,0)</f>
        <v>0</v>
      </c>
      <c r="BH253" s="153">
        <f>IF(N253="zníž. prenesená",J253,0)</f>
        <v>0</v>
      </c>
      <c r="BI253" s="153">
        <f>IF(N253="nulová",J253,0)</f>
        <v>0</v>
      </c>
      <c r="BJ253" s="13" t="s">
        <v>84</v>
      </c>
      <c r="BK253" s="153">
        <f>ROUND(I253*H253,2)</f>
        <v>0</v>
      </c>
      <c r="BL253" s="13" t="s">
        <v>271</v>
      </c>
      <c r="BM253" s="152" t="s">
        <v>3505</v>
      </c>
    </row>
    <row r="254" spans="2:65" s="11" customFormat="1" ht="20.85" customHeight="1">
      <c r="B254" s="127"/>
      <c r="D254" s="128" t="s">
        <v>71</v>
      </c>
      <c r="E254" s="137" t="s">
        <v>1998</v>
      </c>
      <c r="F254" s="137" t="s">
        <v>1999</v>
      </c>
      <c r="I254" s="130"/>
      <c r="J254" s="138">
        <f>BK254</f>
        <v>0</v>
      </c>
      <c r="L254" s="127"/>
      <c r="M254" s="132"/>
      <c r="P254" s="133">
        <f>SUM(P255:P266)</f>
        <v>0</v>
      </c>
      <c r="R254" s="133">
        <f>SUM(R255:R266)</f>
        <v>0</v>
      </c>
      <c r="T254" s="134">
        <f>SUM(T255:T266)</f>
        <v>0</v>
      </c>
      <c r="AR254" s="128" t="s">
        <v>93</v>
      </c>
      <c r="AT254" s="135" t="s">
        <v>71</v>
      </c>
      <c r="AU254" s="135" t="s">
        <v>84</v>
      </c>
      <c r="AY254" s="128" t="s">
        <v>207</v>
      </c>
      <c r="BK254" s="136">
        <f>SUM(BK255:BK266)</f>
        <v>0</v>
      </c>
    </row>
    <row r="255" spans="2:65" s="1" customFormat="1" ht="16.5" customHeight="1">
      <c r="B255" s="139"/>
      <c r="C255" s="140" t="s">
        <v>654</v>
      </c>
      <c r="D255" s="140" t="s">
        <v>212</v>
      </c>
      <c r="E255" s="141" t="s">
        <v>2360</v>
      </c>
      <c r="F255" s="142" t="s">
        <v>2361</v>
      </c>
      <c r="G255" s="143" t="s">
        <v>215</v>
      </c>
      <c r="H255" s="144">
        <v>66</v>
      </c>
      <c r="I255" s="145"/>
      <c r="J255" s="146">
        <f t="shared" ref="J255:J266" si="40">ROUND(I255*H255,2)</f>
        <v>0</v>
      </c>
      <c r="K255" s="147"/>
      <c r="L255" s="28"/>
      <c r="M255" s="148" t="s">
        <v>1</v>
      </c>
      <c r="N255" s="149" t="s">
        <v>38</v>
      </c>
      <c r="P255" s="150">
        <f t="shared" ref="P255:P266" si="41">O255*H255</f>
        <v>0</v>
      </c>
      <c r="Q255" s="150">
        <v>0</v>
      </c>
      <c r="R255" s="150">
        <f t="shared" ref="R255:R266" si="42">Q255*H255</f>
        <v>0</v>
      </c>
      <c r="S255" s="150">
        <v>0</v>
      </c>
      <c r="T255" s="151">
        <f t="shared" ref="T255:T266" si="43">S255*H255</f>
        <v>0</v>
      </c>
      <c r="AR255" s="152" t="s">
        <v>93</v>
      </c>
      <c r="AT255" s="152" t="s">
        <v>212</v>
      </c>
      <c r="AU255" s="152" t="s">
        <v>88</v>
      </c>
      <c r="AY255" s="13" t="s">
        <v>207</v>
      </c>
      <c r="BE255" s="153">
        <f t="shared" ref="BE255:BE266" si="44">IF(N255="základná",J255,0)</f>
        <v>0</v>
      </c>
      <c r="BF255" s="153">
        <f t="shared" ref="BF255:BF266" si="45">IF(N255="znížená",J255,0)</f>
        <v>0</v>
      </c>
      <c r="BG255" s="153">
        <f t="shared" ref="BG255:BG266" si="46">IF(N255="zákl. prenesená",J255,0)</f>
        <v>0</v>
      </c>
      <c r="BH255" s="153">
        <f t="shared" ref="BH255:BH266" si="47">IF(N255="zníž. prenesená",J255,0)</f>
        <v>0</v>
      </c>
      <c r="BI255" s="153">
        <f t="shared" ref="BI255:BI266" si="48">IF(N255="nulová",J255,0)</f>
        <v>0</v>
      </c>
      <c r="BJ255" s="13" t="s">
        <v>84</v>
      </c>
      <c r="BK255" s="153">
        <f t="shared" ref="BK255:BK266" si="49">ROUND(I255*H255,2)</f>
        <v>0</v>
      </c>
      <c r="BL255" s="13" t="s">
        <v>93</v>
      </c>
      <c r="BM255" s="152" t="s">
        <v>3506</v>
      </c>
    </row>
    <row r="256" spans="2:65" s="1" customFormat="1" ht="16.5" customHeight="1">
      <c r="B256" s="139"/>
      <c r="C256" s="140" t="s">
        <v>658</v>
      </c>
      <c r="D256" s="140" t="s">
        <v>212</v>
      </c>
      <c r="E256" s="141" t="s">
        <v>2857</v>
      </c>
      <c r="F256" s="142" t="s">
        <v>2858</v>
      </c>
      <c r="G256" s="143" t="s">
        <v>215</v>
      </c>
      <c r="H256" s="144">
        <v>28</v>
      </c>
      <c r="I256" s="145"/>
      <c r="J256" s="146">
        <f t="shared" si="40"/>
        <v>0</v>
      </c>
      <c r="K256" s="147"/>
      <c r="L256" s="28"/>
      <c r="M256" s="148" t="s">
        <v>1</v>
      </c>
      <c r="N256" s="149" t="s">
        <v>38</v>
      </c>
      <c r="P256" s="150">
        <f t="shared" si="41"/>
        <v>0</v>
      </c>
      <c r="Q256" s="150">
        <v>0</v>
      </c>
      <c r="R256" s="150">
        <f t="shared" si="42"/>
        <v>0</v>
      </c>
      <c r="S256" s="150">
        <v>0</v>
      </c>
      <c r="T256" s="151">
        <f t="shared" si="43"/>
        <v>0</v>
      </c>
      <c r="AR256" s="152" t="s">
        <v>93</v>
      </c>
      <c r="AT256" s="152" t="s">
        <v>212</v>
      </c>
      <c r="AU256" s="152" t="s">
        <v>88</v>
      </c>
      <c r="AY256" s="13" t="s">
        <v>207</v>
      </c>
      <c r="BE256" s="153">
        <f t="shared" si="44"/>
        <v>0</v>
      </c>
      <c r="BF256" s="153">
        <f t="shared" si="45"/>
        <v>0</v>
      </c>
      <c r="BG256" s="153">
        <f t="shared" si="46"/>
        <v>0</v>
      </c>
      <c r="BH256" s="153">
        <f t="shared" si="47"/>
        <v>0</v>
      </c>
      <c r="BI256" s="153">
        <f t="shared" si="48"/>
        <v>0</v>
      </c>
      <c r="BJ256" s="13" t="s">
        <v>84</v>
      </c>
      <c r="BK256" s="153">
        <f t="shared" si="49"/>
        <v>0</v>
      </c>
      <c r="BL256" s="13" t="s">
        <v>93</v>
      </c>
      <c r="BM256" s="152" t="s">
        <v>3507</v>
      </c>
    </row>
    <row r="257" spans="2:65" s="1" customFormat="1" ht="24.2" customHeight="1">
      <c r="B257" s="139"/>
      <c r="C257" s="140" t="s">
        <v>662</v>
      </c>
      <c r="D257" s="140" t="s">
        <v>212</v>
      </c>
      <c r="E257" s="141" t="s">
        <v>2033</v>
      </c>
      <c r="F257" s="142" t="s">
        <v>2034</v>
      </c>
      <c r="G257" s="143" t="s">
        <v>215</v>
      </c>
      <c r="H257" s="144">
        <v>7</v>
      </c>
      <c r="I257" s="145"/>
      <c r="J257" s="146">
        <f t="shared" si="40"/>
        <v>0</v>
      </c>
      <c r="K257" s="147"/>
      <c r="L257" s="28"/>
      <c r="M257" s="148" t="s">
        <v>1</v>
      </c>
      <c r="N257" s="149" t="s">
        <v>38</v>
      </c>
      <c r="P257" s="150">
        <f t="shared" si="41"/>
        <v>0</v>
      </c>
      <c r="Q257" s="150">
        <v>0</v>
      </c>
      <c r="R257" s="150">
        <f t="shared" si="42"/>
        <v>0</v>
      </c>
      <c r="S257" s="150">
        <v>0</v>
      </c>
      <c r="T257" s="151">
        <f t="shared" si="43"/>
        <v>0</v>
      </c>
      <c r="AR257" s="152" t="s">
        <v>93</v>
      </c>
      <c r="AT257" s="152" t="s">
        <v>212</v>
      </c>
      <c r="AU257" s="152" t="s">
        <v>88</v>
      </c>
      <c r="AY257" s="13" t="s">
        <v>207</v>
      </c>
      <c r="BE257" s="153">
        <f t="shared" si="44"/>
        <v>0</v>
      </c>
      <c r="BF257" s="153">
        <f t="shared" si="45"/>
        <v>0</v>
      </c>
      <c r="BG257" s="153">
        <f t="shared" si="46"/>
        <v>0</v>
      </c>
      <c r="BH257" s="153">
        <f t="shared" si="47"/>
        <v>0</v>
      </c>
      <c r="BI257" s="153">
        <f t="shared" si="48"/>
        <v>0</v>
      </c>
      <c r="BJ257" s="13" t="s">
        <v>84</v>
      </c>
      <c r="BK257" s="153">
        <f t="shared" si="49"/>
        <v>0</v>
      </c>
      <c r="BL257" s="13" t="s">
        <v>93</v>
      </c>
      <c r="BM257" s="152" t="s">
        <v>3508</v>
      </c>
    </row>
    <row r="258" spans="2:65" s="1" customFormat="1" ht="24.2" customHeight="1">
      <c r="B258" s="139"/>
      <c r="C258" s="140" t="s">
        <v>666</v>
      </c>
      <c r="D258" s="140" t="s">
        <v>212</v>
      </c>
      <c r="E258" s="141" t="s">
        <v>2037</v>
      </c>
      <c r="F258" s="142" t="s">
        <v>2038</v>
      </c>
      <c r="G258" s="143" t="s">
        <v>215</v>
      </c>
      <c r="H258" s="144">
        <v>430</v>
      </c>
      <c r="I258" s="145"/>
      <c r="J258" s="146">
        <f t="shared" si="40"/>
        <v>0</v>
      </c>
      <c r="K258" s="147"/>
      <c r="L258" s="28"/>
      <c r="M258" s="148" t="s">
        <v>1</v>
      </c>
      <c r="N258" s="149" t="s">
        <v>38</v>
      </c>
      <c r="P258" s="150">
        <f t="shared" si="41"/>
        <v>0</v>
      </c>
      <c r="Q258" s="150">
        <v>0</v>
      </c>
      <c r="R258" s="150">
        <f t="shared" si="42"/>
        <v>0</v>
      </c>
      <c r="S258" s="150">
        <v>0</v>
      </c>
      <c r="T258" s="151">
        <f t="shared" si="43"/>
        <v>0</v>
      </c>
      <c r="AR258" s="152" t="s">
        <v>93</v>
      </c>
      <c r="AT258" s="152" t="s">
        <v>212</v>
      </c>
      <c r="AU258" s="152" t="s">
        <v>88</v>
      </c>
      <c r="AY258" s="13" t="s">
        <v>207</v>
      </c>
      <c r="BE258" s="153">
        <f t="shared" si="44"/>
        <v>0</v>
      </c>
      <c r="BF258" s="153">
        <f t="shared" si="45"/>
        <v>0</v>
      </c>
      <c r="BG258" s="153">
        <f t="shared" si="46"/>
        <v>0</v>
      </c>
      <c r="BH258" s="153">
        <f t="shared" si="47"/>
        <v>0</v>
      </c>
      <c r="BI258" s="153">
        <f t="shared" si="48"/>
        <v>0</v>
      </c>
      <c r="BJ258" s="13" t="s">
        <v>84</v>
      </c>
      <c r="BK258" s="153">
        <f t="shared" si="49"/>
        <v>0</v>
      </c>
      <c r="BL258" s="13" t="s">
        <v>93</v>
      </c>
      <c r="BM258" s="152" t="s">
        <v>3509</v>
      </c>
    </row>
    <row r="259" spans="2:65" s="1" customFormat="1" ht="24.2" customHeight="1">
      <c r="B259" s="139"/>
      <c r="C259" s="140" t="s">
        <v>670</v>
      </c>
      <c r="D259" s="140" t="s">
        <v>212</v>
      </c>
      <c r="E259" s="141" t="s">
        <v>2041</v>
      </c>
      <c r="F259" s="142" t="s">
        <v>2042</v>
      </c>
      <c r="G259" s="143" t="s">
        <v>215</v>
      </c>
      <c r="H259" s="144">
        <v>184</v>
      </c>
      <c r="I259" s="145"/>
      <c r="J259" s="146">
        <f t="shared" si="40"/>
        <v>0</v>
      </c>
      <c r="K259" s="147"/>
      <c r="L259" s="28"/>
      <c r="M259" s="148" t="s">
        <v>1</v>
      </c>
      <c r="N259" s="149" t="s">
        <v>38</v>
      </c>
      <c r="P259" s="150">
        <f t="shared" si="41"/>
        <v>0</v>
      </c>
      <c r="Q259" s="150">
        <v>0</v>
      </c>
      <c r="R259" s="150">
        <f t="shared" si="42"/>
        <v>0</v>
      </c>
      <c r="S259" s="150">
        <v>0</v>
      </c>
      <c r="T259" s="151">
        <f t="shared" si="43"/>
        <v>0</v>
      </c>
      <c r="AR259" s="152" t="s">
        <v>93</v>
      </c>
      <c r="AT259" s="152" t="s">
        <v>212</v>
      </c>
      <c r="AU259" s="152" t="s">
        <v>88</v>
      </c>
      <c r="AY259" s="13" t="s">
        <v>207</v>
      </c>
      <c r="BE259" s="153">
        <f t="shared" si="44"/>
        <v>0</v>
      </c>
      <c r="BF259" s="153">
        <f t="shared" si="45"/>
        <v>0</v>
      </c>
      <c r="BG259" s="153">
        <f t="shared" si="46"/>
        <v>0</v>
      </c>
      <c r="BH259" s="153">
        <f t="shared" si="47"/>
        <v>0</v>
      </c>
      <c r="BI259" s="153">
        <f t="shared" si="48"/>
        <v>0</v>
      </c>
      <c r="BJ259" s="13" t="s">
        <v>84</v>
      </c>
      <c r="BK259" s="153">
        <f t="shared" si="49"/>
        <v>0</v>
      </c>
      <c r="BL259" s="13" t="s">
        <v>93</v>
      </c>
      <c r="BM259" s="152" t="s">
        <v>3510</v>
      </c>
    </row>
    <row r="260" spans="2:65" s="1" customFormat="1" ht="33" customHeight="1">
      <c r="B260" s="139"/>
      <c r="C260" s="140" t="s">
        <v>674</v>
      </c>
      <c r="D260" s="140" t="s">
        <v>212</v>
      </c>
      <c r="E260" s="141" t="s">
        <v>2069</v>
      </c>
      <c r="F260" s="142" t="s">
        <v>2070</v>
      </c>
      <c r="G260" s="143" t="s">
        <v>253</v>
      </c>
      <c r="H260" s="144">
        <v>103</v>
      </c>
      <c r="I260" s="145"/>
      <c r="J260" s="146">
        <f t="shared" si="40"/>
        <v>0</v>
      </c>
      <c r="K260" s="147"/>
      <c r="L260" s="28"/>
      <c r="M260" s="148" t="s">
        <v>1</v>
      </c>
      <c r="N260" s="149" t="s">
        <v>38</v>
      </c>
      <c r="P260" s="150">
        <f t="shared" si="41"/>
        <v>0</v>
      </c>
      <c r="Q260" s="150">
        <v>0</v>
      </c>
      <c r="R260" s="150">
        <f t="shared" si="42"/>
        <v>0</v>
      </c>
      <c r="S260" s="150">
        <v>0</v>
      </c>
      <c r="T260" s="151">
        <f t="shared" si="43"/>
        <v>0</v>
      </c>
      <c r="AR260" s="152" t="s">
        <v>93</v>
      </c>
      <c r="AT260" s="152" t="s">
        <v>212</v>
      </c>
      <c r="AU260" s="152" t="s">
        <v>88</v>
      </c>
      <c r="AY260" s="13" t="s">
        <v>207</v>
      </c>
      <c r="BE260" s="153">
        <f t="shared" si="44"/>
        <v>0</v>
      </c>
      <c r="BF260" s="153">
        <f t="shared" si="45"/>
        <v>0</v>
      </c>
      <c r="BG260" s="153">
        <f t="shared" si="46"/>
        <v>0</v>
      </c>
      <c r="BH260" s="153">
        <f t="shared" si="47"/>
        <v>0</v>
      </c>
      <c r="BI260" s="153">
        <f t="shared" si="48"/>
        <v>0</v>
      </c>
      <c r="BJ260" s="13" t="s">
        <v>84</v>
      </c>
      <c r="BK260" s="153">
        <f t="shared" si="49"/>
        <v>0</v>
      </c>
      <c r="BL260" s="13" t="s">
        <v>93</v>
      </c>
      <c r="BM260" s="152" t="s">
        <v>3511</v>
      </c>
    </row>
    <row r="261" spans="2:65" s="1" customFormat="1" ht="16.5" customHeight="1">
      <c r="B261" s="139"/>
      <c r="C261" s="140" t="s">
        <v>678</v>
      </c>
      <c r="D261" s="140" t="s">
        <v>212</v>
      </c>
      <c r="E261" s="141" t="s">
        <v>2094</v>
      </c>
      <c r="F261" s="142" t="s">
        <v>2095</v>
      </c>
      <c r="G261" s="143" t="s">
        <v>2087</v>
      </c>
      <c r="H261" s="144">
        <v>1</v>
      </c>
      <c r="I261" s="145"/>
      <c r="J261" s="146">
        <f t="shared" si="40"/>
        <v>0</v>
      </c>
      <c r="K261" s="147"/>
      <c r="L261" s="28"/>
      <c r="M261" s="148" t="s">
        <v>1</v>
      </c>
      <c r="N261" s="149" t="s">
        <v>38</v>
      </c>
      <c r="P261" s="150">
        <f t="shared" si="41"/>
        <v>0</v>
      </c>
      <c r="Q261" s="150">
        <v>0</v>
      </c>
      <c r="R261" s="150">
        <f t="shared" si="42"/>
        <v>0</v>
      </c>
      <c r="S261" s="150">
        <v>0</v>
      </c>
      <c r="T261" s="151">
        <f t="shared" si="43"/>
        <v>0</v>
      </c>
      <c r="AR261" s="152" t="s">
        <v>93</v>
      </c>
      <c r="AT261" s="152" t="s">
        <v>212</v>
      </c>
      <c r="AU261" s="152" t="s">
        <v>88</v>
      </c>
      <c r="AY261" s="13" t="s">
        <v>207</v>
      </c>
      <c r="BE261" s="153">
        <f t="shared" si="44"/>
        <v>0</v>
      </c>
      <c r="BF261" s="153">
        <f t="shared" si="45"/>
        <v>0</v>
      </c>
      <c r="BG261" s="153">
        <f t="shared" si="46"/>
        <v>0</v>
      </c>
      <c r="BH261" s="153">
        <f t="shared" si="47"/>
        <v>0</v>
      </c>
      <c r="BI261" s="153">
        <f t="shared" si="48"/>
        <v>0</v>
      </c>
      <c r="BJ261" s="13" t="s">
        <v>84</v>
      </c>
      <c r="BK261" s="153">
        <f t="shared" si="49"/>
        <v>0</v>
      </c>
      <c r="BL261" s="13" t="s">
        <v>93</v>
      </c>
      <c r="BM261" s="152" t="s">
        <v>3512</v>
      </c>
    </row>
    <row r="262" spans="2:65" s="1" customFormat="1" ht="16.5" customHeight="1">
      <c r="B262" s="139"/>
      <c r="C262" s="140" t="s">
        <v>682</v>
      </c>
      <c r="D262" s="140" t="s">
        <v>212</v>
      </c>
      <c r="E262" s="141" t="s">
        <v>2098</v>
      </c>
      <c r="F262" s="142" t="s">
        <v>2099</v>
      </c>
      <c r="G262" s="143" t="s">
        <v>2087</v>
      </c>
      <c r="H262" s="144">
        <v>1</v>
      </c>
      <c r="I262" s="145"/>
      <c r="J262" s="146">
        <f t="shared" si="40"/>
        <v>0</v>
      </c>
      <c r="K262" s="147"/>
      <c r="L262" s="28"/>
      <c r="M262" s="148" t="s">
        <v>1</v>
      </c>
      <c r="N262" s="149" t="s">
        <v>38</v>
      </c>
      <c r="P262" s="150">
        <f t="shared" si="41"/>
        <v>0</v>
      </c>
      <c r="Q262" s="150">
        <v>0</v>
      </c>
      <c r="R262" s="150">
        <f t="shared" si="42"/>
        <v>0</v>
      </c>
      <c r="S262" s="150">
        <v>0</v>
      </c>
      <c r="T262" s="151">
        <f t="shared" si="43"/>
        <v>0</v>
      </c>
      <c r="AR262" s="152" t="s">
        <v>93</v>
      </c>
      <c r="AT262" s="152" t="s">
        <v>212</v>
      </c>
      <c r="AU262" s="152" t="s">
        <v>88</v>
      </c>
      <c r="AY262" s="13" t="s">
        <v>207</v>
      </c>
      <c r="BE262" s="153">
        <f t="shared" si="44"/>
        <v>0</v>
      </c>
      <c r="BF262" s="153">
        <f t="shared" si="45"/>
        <v>0</v>
      </c>
      <c r="BG262" s="153">
        <f t="shared" si="46"/>
        <v>0</v>
      </c>
      <c r="BH262" s="153">
        <f t="shared" si="47"/>
        <v>0</v>
      </c>
      <c r="BI262" s="153">
        <f t="shared" si="48"/>
        <v>0</v>
      </c>
      <c r="BJ262" s="13" t="s">
        <v>84</v>
      </c>
      <c r="BK262" s="153">
        <f t="shared" si="49"/>
        <v>0</v>
      </c>
      <c r="BL262" s="13" t="s">
        <v>93</v>
      </c>
      <c r="BM262" s="152" t="s">
        <v>3513</v>
      </c>
    </row>
    <row r="263" spans="2:65" s="1" customFormat="1" ht="24.2" customHeight="1">
      <c r="B263" s="139"/>
      <c r="C263" s="140" t="s">
        <v>686</v>
      </c>
      <c r="D263" s="140" t="s">
        <v>212</v>
      </c>
      <c r="E263" s="141" t="s">
        <v>2118</v>
      </c>
      <c r="F263" s="142" t="s">
        <v>2119</v>
      </c>
      <c r="G263" s="143" t="s">
        <v>215</v>
      </c>
      <c r="H263" s="144">
        <v>437</v>
      </c>
      <c r="I263" s="145"/>
      <c r="J263" s="146">
        <f t="shared" si="40"/>
        <v>0</v>
      </c>
      <c r="K263" s="147"/>
      <c r="L263" s="28"/>
      <c r="M263" s="148" t="s">
        <v>1</v>
      </c>
      <c r="N263" s="149" t="s">
        <v>38</v>
      </c>
      <c r="P263" s="150">
        <f t="shared" si="41"/>
        <v>0</v>
      </c>
      <c r="Q263" s="150">
        <v>0</v>
      </c>
      <c r="R263" s="150">
        <f t="shared" si="42"/>
        <v>0</v>
      </c>
      <c r="S263" s="150">
        <v>0</v>
      </c>
      <c r="T263" s="151">
        <f t="shared" si="43"/>
        <v>0</v>
      </c>
      <c r="AR263" s="152" t="s">
        <v>93</v>
      </c>
      <c r="AT263" s="152" t="s">
        <v>212</v>
      </c>
      <c r="AU263" s="152" t="s">
        <v>88</v>
      </c>
      <c r="AY263" s="13" t="s">
        <v>207</v>
      </c>
      <c r="BE263" s="153">
        <f t="shared" si="44"/>
        <v>0</v>
      </c>
      <c r="BF263" s="153">
        <f t="shared" si="45"/>
        <v>0</v>
      </c>
      <c r="BG263" s="153">
        <f t="shared" si="46"/>
        <v>0</v>
      </c>
      <c r="BH263" s="153">
        <f t="shared" si="47"/>
        <v>0</v>
      </c>
      <c r="BI263" s="153">
        <f t="shared" si="48"/>
        <v>0</v>
      </c>
      <c r="BJ263" s="13" t="s">
        <v>84</v>
      </c>
      <c r="BK263" s="153">
        <f t="shared" si="49"/>
        <v>0</v>
      </c>
      <c r="BL263" s="13" t="s">
        <v>93</v>
      </c>
      <c r="BM263" s="152" t="s">
        <v>3514</v>
      </c>
    </row>
    <row r="264" spans="2:65" s="1" customFormat="1" ht="24.2" customHeight="1">
      <c r="B264" s="139"/>
      <c r="C264" s="140" t="s">
        <v>690</v>
      </c>
      <c r="D264" s="140" t="s">
        <v>212</v>
      </c>
      <c r="E264" s="141" t="s">
        <v>2122</v>
      </c>
      <c r="F264" s="142" t="s">
        <v>2123</v>
      </c>
      <c r="G264" s="143" t="s">
        <v>215</v>
      </c>
      <c r="H264" s="144">
        <v>184</v>
      </c>
      <c r="I264" s="145"/>
      <c r="J264" s="146">
        <f t="shared" si="40"/>
        <v>0</v>
      </c>
      <c r="K264" s="147"/>
      <c r="L264" s="28"/>
      <c r="M264" s="148" t="s">
        <v>1</v>
      </c>
      <c r="N264" s="149" t="s">
        <v>38</v>
      </c>
      <c r="P264" s="150">
        <f t="shared" si="41"/>
        <v>0</v>
      </c>
      <c r="Q264" s="150">
        <v>0</v>
      </c>
      <c r="R264" s="150">
        <f t="shared" si="42"/>
        <v>0</v>
      </c>
      <c r="S264" s="150">
        <v>0</v>
      </c>
      <c r="T264" s="151">
        <f t="shared" si="43"/>
        <v>0</v>
      </c>
      <c r="AR264" s="152" t="s">
        <v>93</v>
      </c>
      <c r="AT264" s="152" t="s">
        <v>212</v>
      </c>
      <c r="AU264" s="152" t="s">
        <v>88</v>
      </c>
      <c r="AY264" s="13" t="s">
        <v>207</v>
      </c>
      <c r="BE264" s="153">
        <f t="shared" si="44"/>
        <v>0</v>
      </c>
      <c r="BF264" s="153">
        <f t="shared" si="45"/>
        <v>0</v>
      </c>
      <c r="BG264" s="153">
        <f t="shared" si="46"/>
        <v>0</v>
      </c>
      <c r="BH264" s="153">
        <f t="shared" si="47"/>
        <v>0</v>
      </c>
      <c r="BI264" s="153">
        <f t="shared" si="48"/>
        <v>0</v>
      </c>
      <c r="BJ264" s="13" t="s">
        <v>84</v>
      </c>
      <c r="BK264" s="153">
        <f t="shared" si="49"/>
        <v>0</v>
      </c>
      <c r="BL264" s="13" t="s">
        <v>93</v>
      </c>
      <c r="BM264" s="152" t="s">
        <v>3515</v>
      </c>
    </row>
    <row r="265" spans="2:65" s="1" customFormat="1" ht="24.2" customHeight="1">
      <c r="B265" s="139"/>
      <c r="C265" s="140" t="s">
        <v>694</v>
      </c>
      <c r="D265" s="140" t="s">
        <v>212</v>
      </c>
      <c r="E265" s="141" t="s">
        <v>2134</v>
      </c>
      <c r="F265" s="142" t="s">
        <v>2135</v>
      </c>
      <c r="G265" s="143" t="s">
        <v>253</v>
      </c>
      <c r="H265" s="144">
        <v>1</v>
      </c>
      <c r="I265" s="145"/>
      <c r="J265" s="146">
        <f t="shared" si="40"/>
        <v>0</v>
      </c>
      <c r="K265" s="147"/>
      <c r="L265" s="28"/>
      <c r="M265" s="148" t="s">
        <v>1</v>
      </c>
      <c r="N265" s="149" t="s">
        <v>38</v>
      </c>
      <c r="P265" s="150">
        <f t="shared" si="41"/>
        <v>0</v>
      </c>
      <c r="Q265" s="150">
        <v>0</v>
      </c>
      <c r="R265" s="150">
        <f t="shared" si="42"/>
        <v>0</v>
      </c>
      <c r="S265" s="150">
        <v>0</v>
      </c>
      <c r="T265" s="151">
        <f t="shared" si="43"/>
        <v>0</v>
      </c>
      <c r="AR265" s="152" t="s">
        <v>216</v>
      </c>
      <c r="AT265" s="152" t="s">
        <v>212</v>
      </c>
      <c r="AU265" s="152" t="s">
        <v>88</v>
      </c>
      <c r="AY265" s="13" t="s">
        <v>207</v>
      </c>
      <c r="BE265" s="153">
        <f t="shared" si="44"/>
        <v>0</v>
      </c>
      <c r="BF265" s="153">
        <f t="shared" si="45"/>
        <v>0</v>
      </c>
      <c r="BG265" s="153">
        <f t="shared" si="46"/>
        <v>0</v>
      </c>
      <c r="BH265" s="153">
        <f t="shared" si="47"/>
        <v>0</v>
      </c>
      <c r="BI265" s="153">
        <f t="shared" si="48"/>
        <v>0</v>
      </c>
      <c r="BJ265" s="13" t="s">
        <v>84</v>
      </c>
      <c r="BK265" s="153">
        <f t="shared" si="49"/>
        <v>0</v>
      </c>
      <c r="BL265" s="13" t="s">
        <v>216</v>
      </c>
      <c r="BM265" s="152" t="s">
        <v>3516</v>
      </c>
    </row>
    <row r="266" spans="2:65" s="1" customFormat="1" ht="24.2" customHeight="1">
      <c r="B266" s="139"/>
      <c r="C266" s="140" t="s">
        <v>698</v>
      </c>
      <c r="D266" s="140" t="s">
        <v>212</v>
      </c>
      <c r="E266" s="141" t="s">
        <v>2142</v>
      </c>
      <c r="F266" s="142" t="s">
        <v>2143</v>
      </c>
      <c r="G266" s="143" t="s">
        <v>215</v>
      </c>
      <c r="H266" s="144">
        <v>621</v>
      </c>
      <c r="I266" s="145"/>
      <c r="J266" s="146">
        <f t="shared" si="40"/>
        <v>0</v>
      </c>
      <c r="K266" s="147"/>
      <c r="L266" s="28"/>
      <c r="M266" s="148" t="s">
        <v>1</v>
      </c>
      <c r="N266" s="149" t="s">
        <v>38</v>
      </c>
      <c r="P266" s="150">
        <f t="shared" si="41"/>
        <v>0</v>
      </c>
      <c r="Q266" s="150">
        <v>0</v>
      </c>
      <c r="R266" s="150">
        <f t="shared" si="42"/>
        <v>0</v>
      </c>
      <c r="S266" s="150">
        <v>0</v>
      </c>
      <c r="T266" s="151">
        <f t="shared" si="43"/>
        <v>0</v>
      </c>
      <c r="AR266" s="152" t="s">
        <v>93</v>
      </c>
      <c r="AT266" s="152" t="s">
        <v>212</v>
      </c>
      <c r="AU266" s="152" t="s">
        <v>88</v>
      </c>
      <c r="AY266" s="13" t="s">
        <v>207</v>
      </c>
      <c r="BE266" s="153">
        <f t="shared" si="44"/>
        <v>0</v>
      </c>
      <c r="BF266" s="153">
        <f t="shared" si="45"/>
        <v>0</v>
      </c>
      <c r="BG266" s="153">
        <f t="shared" si="46"/>
        <v>0</v>
      </c>
      <c r="BH266" s="153">
        <f t="shared" si="47"/>
        <v>0</v>
      </c>
      <c r="BI266" s="153">
        <f t="shared" si="48"/>
        <v>0</v>
      </c>
      <c r="BJ266" s="13" t="s">
        <v>84</v>
      </c>
      <c r="BK266" s="153">
        <f t="shared" si="49"/>
        <v>0</v>
      </c>
      <c r="BL266" s="13" t="s">
        <v>93</v>
      </c>
      <c r="BM266" s="152" t="s">
        <v>3517</v>
      </c>
    </row>
    <row r="267" spans="2:65" s="11" customFormat="1" ht="25.9" customHeight="1">
      <c r="B267" s="127"/>
      <c r="D267" s="128" t="s">
        <v>71</v>
      </c>
      <c r="E267" s="129" t="s">
        <v>2153</v>
      </c>
      <c r="F267" s="129" t="s">
        <v>2154</v>
      </c>
      <c r="I267" s="130"/>
      <c r="J267" s="131">
        <f>BK267</f>
        <v>0</v>
      </c>
      <c r="L267" s="127"/>
      <c r="M267" s="132"/>
      <c r="P267" s="133">
        <f>P268</f>
        <v>0</v>
      </c>
      <c r="R267" s="133">
        <f>R268</f>
        <v>0</v>
      </c>
      <c r="T267" s="134">
        <f>T268</f>
        <v>0</v>
      </c>
      <c r="AR267" s="128" t="s">
        <v>168</v>
      </c>
      <c r="AT267" s="135" t="s">
        <v>71</v>
      </c>
      <c r="AU267" s="135" t="s">
        <v>72</v>
      </c>
      <c r="AY267" s="128" t="s">
        <v>207</v>
      </c>
      <c r="BK267" s="136">
        <f>BK268</f>
        <v>0</v>
      </c>
    </row>
    <row r="268" spans="2:65" s="1" customFormat="1" ht="44.25" customHeight="1">
      <c r="B268" s="139"/>
      <c r="C268" s="140" t="s">
        <v>702</v>
      </c>
      <c r="D268" s="140" t="s">
        <v>212</v>
      </c>
      <c r="E268" s="141" t="s">
        <v>2156</v>
      </c>
      <c r="F268" s="142" t="s">
        <v>2157</v>
      </c>
      <c r="G268" s="143" t="s">
        <v>2158</v>
      </c>
      <c r="H268" s="144">
        <v>2.5000000000000001E-2</v>
      </c>
      <c r="I268" s="145"/>
      <c r="J268" s="146">
        <f>ROUND(I268*H268,2)</f>
        <v>0</v>
      </c>
      <c r="K268" s="147"/>
      <c r="L268" s="28"/>
      <c r="M268" s="166" t="s">
        <v>1</v>
      </c>
      <c r="N268" s="167" t="s">
        <v>38</v>
      </c>
      <c r="O268" s="168"/>
      <c r="P268" s="169">
        <f>O268*H268</f>
        <v>0</v>
      </c>
      <c r="Q268" s="169">
        <v>0</v>
      </c>
      <c r="R268" s="169">
        <f>Q268*H268</f>
        <v>0</v>
      </c>
      <c r="S268" s="169">
        <v>0</v>
      </c>
      <c r="T268" s="170">
        <f>S268*H268</f>
        <v>0</v>
      </c>
      <c r="AR268" s="152" t="s">
        <v>2159</v>
      </c>
      <c r="AT268" s="152" t="s">
        <v>212</v>
      </c>
      <c r="AU268" s="152" t="s">
        <v>79</v>
      </c>
      <c r="AY268" s="13" t="s">
        <v>207</v>
      </c>
      <c r="BE268" s="153">
        <f>IF(N268="základná",J268,0)</f>
        <v>0</v>
      </c>
      <c r="BF268" s="153">
        <f>IF(N268="znížená",J268,0)</f>
        <v>0</v>
      </c>
      <c r="BG268" s="153">
        <f>IF(N268="zákl. prenesená",J268,0)</f>
        <v>0</v>
      </c>
      <c r="BH268" s="153">
        <f>IF(N268="zníž. prenesená",J268,0)</f>
        <v>0</v>
      </c>
      <c r="BI268" s="153">
        <f>IF(N268="nulová",J268,0)</f>
        <v>0</v>
      </c>
      <c r="BJ268" s="13" t="s">
        <v>84</v>
      </c>
      <c r="BK268" s="153">
        <f>ROUND(I268*H268,2)</f>
        <v>0</v>
      </c>
      <c r="BL268" s="13" t="s">
        <v>2159</v>
      </c>
      <c r="BM268" s="152" t="s">
        <v>3518</v>
      </c>
    </row>
    <row r="269" spans="2:65" s="1" customFormat="1" ht="6.95" customHeight="1">
      <c r="B269" s="43"/>
      <c r="C269" s="44"/>
      <c r="D269" s="44"/>
      <c r="E269" s="44"/>
      <c r="F269" s="44"/>
      <c r="G269" s="44"/>
      <c r="H269" s="44"/>
      <c r="I269" s="44"/>
      <c r="J269" s="44"/>
      <c r="K269" s="44"/>
      <c r="L269" s="28"/>
    </row>
  </sheetData>
  <autoFilter ref="C134:K268" xr:uid="{00000000-0009-0000-0000-000009000000}"/>
  <mergeCells count="15">
    <mergeCell ref="E121:H121"/>
    <mergeCell ref="E125:H125"/>
    <mergeCell ref="E123:H123"/>
    <mergeCell ref="E127:H127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218"/>
  <sheetViews>
    <sheetView showGridLines="0" workbookViewId="0">
      <selection activeCell="J18" sqref="J18:J1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127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170</v>
      </c>
      <c r="L4" s="16"/>
      <c r="M4" s="92" t="s">
        <v>8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13</v>
      </c>
      <c r="L6" s="16"/>
    </row>
    <row r="7" spans="2:46" ht="16.5" customHeight="1">
      <c r="B7" s="16"/>
      <c r="E7" s="220" t="str">
        <f>'Rekapitulácia stavby'!K6</f>
        <v>III.etapa – Vetva V2 Mesto – časť od bodu č.17  po AUPARK</v>
      </c>
      <c r="F7" s="221"/>
      <c r="G7" s="221"/>
      <c r="H7" s="221"/>
      <c r="L7" s="16"/>
    </row>
    <row r="8" spans="2:46" ht="12.75">
      <c r="B8" s="16"/>
      <c r="D8" s="23" t="s">
        <v>171</v>
      </c>
      <c r="L8" s="16"/>
    </row>
    <row r="9" spans="2:46" ht="16.5" customHeight="1">
      <c r="B9" s="16"/>
      <c r="E9" s="220" t="s">
        <v>172</v>
      </c>
      <c r="F9" s="184"/>
      <c r="G9" s="184"/>
      <c r="H9" s="184"/>
      <c r="L9" s="16"/>
    </row>
    <row r="10" spans="2:46" ht="12" customHeight="1">
      <c r="B10" s="16"/>
      <c r="D10" s="23" t="s">
        <v>173</v>
      </c>
      <c r="L10" s="16"/>
    </row>
    <row r="11" spans="2:46" s="1" customFormat="1" ht="16.5" customHeight="1">
      <c r="B11" s="28"/>
      <c r="E11" s="212" t="s">
        <v>174</v>
      </c>
      <c r="F11" s="222"/>
      <c r="G11" s="222"/>
      <c r="H11" s="222"/>
      <c r="L11" s="28"/>
    </row>
    <row r="12" spans="2:46" s="1" customFormat="1" ht="12" customHeight="1">
      <c r="B12" s="28"/>
      <c r="D12" s="23" t="s">
        <v>175</v>
      </c>
      <c r="L12" s="28"/>
    </row>
    <row r="13" spans="2:46" s="1" customFormat="1" ht="16.5" customHeight="1">
      <c r="B13" s="28"/>
      <c r="E13" s="199" t="s">
        <v>3519</v>
      </c>
      <c r="F13" s="222"/>
      <c r="G13" s="222"/>
      <c r="H13" s="222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15</v>
      </c>
      <c r="F15" s="21" t="s">
        <v>1</v>
      </c>
      <c r="I15" s="23" t="s">
        <v>16</v>
      </c>
      <c r="J15" s="21" t="s">
        <v>1</v>
      </c>
      <c r="L15" s="28"/>
    </row>
    <row r="16" spans="2:46" s="1" customFormat="1" ht="12" customHeight="1">
      <c r="B16" s="28"/>
      <c r="D16" s="23" t="s">
        <v>17</v>
      </c>
      <c r="F16" s="21" t="s">
        <v>18</v>
      </c>
      <c r="I16" s="23" t="s">
        <v>19</v>
      </c>
      <c r="J16" s="51" t="str">
        <f>'Rekapitulácia stavby'!AN8</f>
        <v>13. 5. 2022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21</v>
      </c>
      <c r="I18" s="23" t="s">
        <v>22</v>
      </c>
      <c r="J18" s="172">
        <v>36211541</v>
      </c>
      <c r="L18" s="28"/>
    </row>
    <row r="19" spans="2:12" s="1" customFormat="1" ht="18" customHeight="1">
      <c r="B19" s="28"/>
      <c r="E19" s="171" t="s">
        <v>5451</v>
      </c>
      <c r="I19" s="23" t="s">
        <v>23</v>
      </c>
      <c r="J19" s="171" t="s">
        <v>5452</v>
      </c>
      <c r="L19" s="28"/>
    </row>
    <row r="20" spans="2:12" s="1" customFormat="1" ht="6.95" customHeight="1">
      <c r="B20" s="28"/>
      <c r="L20" s="28"/>
    </row>
    <row r="21" spans="2:12" s="1" customFormat="1" ht="12" customHeight="1">
      <c r="B21" s="28"/>
      <c r="D21" s="23" t="s">
        <v>24</v>
      </c>
      <c r="I21" s="23" t="s">
        <v>22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23" t="str">
        <f>'Rekapitulácia stavby'!E14</f>
        <v>Vyplň údaj</v>
      </c>
      <c r="F22" s="191"/>
      <c r="G22" s="191"/>
      <c r="H22" s="191"/>
      <c r="I22" s="23" t="s">
        <v>23</v>
      </c>
      <c r="J22" s="24" t="str">
        <f>'Rekapitulácia stavby'!AN14</f>
        <v>Vyplň údaj</v>
      </c>
      <c r="L22" s="28"/>
    </row>
    <row r="23" spans="2:12" s="1" customFormat="1" ht="6.95" customHeight="1">
      <c r="B23" s="28"/>
      <c r="L23" s="28"/>
    </row>
    <row r="24" spans="2:12" s="1" customFormat="1" ht="12" customHeight="1">
      <c r="B24" s="28"/>
      <c r="D24" s="23" t="s">
        <v>26</v>
      </c>
      <c r="I24" s="23" t="s">
        <v>22</v>
      </c>
      <c r="J24" s="21" t="s">
        <v>1</v>
      </c>
      <c r="L24" s="28"/>
    </row>
    <row r="25" spans="2:12" s="1" customFormat="1" ht="18" customHeight="1">
      <c r="B25" s="28"/>
      <c r="E25" s="21" t="s">
        <v>27</v>
      </c>
      <c r="I25" s="23" t="s">
        <v>23</v>
      </c>
      <c r="J25" s="21" t="s">
        <v>1</v>
      </c>
      <c r="L25" s="28"/>
    </row>
    <row r="26" spans="2:12" s="1" customFormat="1" ht="6.95" customHeight="1">
      <c r="B26" s="28"/>
      <c r="L26" s="28"/>
    </row>
    <row r="27" spans="2:12" s="1" customFormat="1" ht="12" customHeight="1">
      <c r="B27" s="28"/>
      <c r="D27" s="23" t="s">
        <v>29</v>
      </c>
      <c r="I27" s="23" t="s">
        <v>22</v>
      </c>
      <c r="J27" s="21" t="s">
        <v>1</v>
      </c>
      <c r="L27" s="28"/>
    </row>
    <row r="28" spans="2:12" s="1" customFormat="1" ht="18" customHeight="1">
      <c r="B28" s="28"/>
      <c r="E28" s="21" t="s">
        <v>30</v>
      </c>
      <c r="I28" s="23" t="s">
        <v>23</v>
      </c>
      <c r="J28" s="21" t="s">
        <v>1</v>
      </c>
      <c r="L28" s="28"/>
    </row>
    <row r="29" spans="2:12" s="1" customFormat="1" ht="6.95" customHeight="1">
      <c r="B29" s="28"/>
      <c r="L29" s="28"/>
    </row>
    <row r="30" spans="2:12" s="1" customFormat="1" ht="12" customHeight="1">
      <c r="B30" s="28"/>
      <c r="D30" s="23" t="s">
        <v>31</v>
      </c>
      <c r="L30" s="28"/>
    </row>
    <row r="31" spans="2:12" s="7" customFormat="1" ht="16.5" customHeight="1">
      <c r="B31" s="93"/>
      <c r="E31" s="195" t="s">
        <v>1</v>
      </c>
      <c r="F31" s="195"/>
      <c r="G31" s="195"/>
      <c r="H31" s="195"/>
      <c r="L31" s="93"/>
    </row>
    <row r="32" spans="2:12" s="1" customFormat="1" ht="6.95" customHeight="1">
      <c r="B32" s="28"/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35" customHeight="1">
      <c r="B34" s="28"/>
      <c r="D34" s="94" t="s">
        <v>32</v>
      </c>
      <c r="J34" s="65">
        <f>ROUND(J134, 2)</f>
        <v>0</v>
      </c>
      <c r="L34" s="28"/>
    </row>
    <row r="35" spans="2:12" s="1" customFormat="1" ht="6.95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45" customHeight="1">
      <c r="B36" s="28"/>
      <c r="F36" s="31" t="s">
        <v>34</v>
      </c>
      <c r="I36" s="31" t="s">
        <v>33</v>
      </c>
      <c r="J36" s="31" t="s">
        <v>35</v>
      </c>
      <c r="L36" s="28"/>
    </row>
    <row r="37" spans="2:12" s="1" customFormat="1" ht="14.45" customHeight="1">
      <c r="B37" s="28"/>
      <c r="D37" s="54" t="s">
        <v>36</v>
      </c>
      <c r="E37" s="33" t="s">
        <v>37</v>
      </c>
      <c r="F37" s="95">
        <f>ROUND((SUM(BE134:BE217)),  2)</f>
        <v>0</v>
      </c>
      <c r="G37" s="96"/>
      <c r="H37" s="96"/>
      <c r="I37" s="97">
        <v>0.2</v>
      </c>
      <c r="J37" s="95">
        <f>ROUND(((SUM(BE134:BE217))*I37),  2)</f>
        <v>0</v>
      </c>
      <c r="L37" s="28"/>
    </row>
    <row r="38" spans="2:12" s="1" customFormat="1" ht="14.45" customHeight="1">
      <c r="B38" s="28"/>
      <c r="E38" s="33" t="s">
        <v>38</v>
      </c>
      <c r="F38" s="95">
        <f>ROUND((SUM(BF134:BF217)),  2)</f>
        <v>0</v>
      </c>
      <c r="G38" s="96"/>
      <c r="H38" s="96"/>
      <c r="I38" s="97">
        <v>0.2</v>
      </c>
      <c r="J38" s="95">
        <f>ROUND(((SUM(BF134:BF217))*I38),  2)</f>
        <v>0</v>
      </c>
      <c r="L38" s="28"/>
    </row>
    <row r="39" spans="2:12" s="1" customFormat="1" ht="14.45" hidden="1" customHeight="1">
      <c r="B39" s="28"/>
      <c r="E39" s="23" t="s">
        <v>39</v>
      </c>
      <c r="F39" s="84">
        <f>ROUND((SUM(BG134:BG217)),  2)</f>
        <v>0</v>
      </c>
      <c r="I39" s="98">
        <v>0.2</v>
      </c>
      <c r="J39" s="84">
        <f>0</f>
        <v>0</v>
      </c>
      <c r="L39" s="28"/>
    </row>
    <row r="40" spans="2:12" s="1" customFormat="1" ht="14.45" hidden="1" customHeight="1">
      <c r="B40" s="28"/>
      <c r="E40" s="23" t="s">
        <v>40</v>
      </c>
      <c r="F40" s="84">
        <f>ROUND((SUM(BH134:BH217)),  2)</f>
        <v>0</v>
      </c>
      <c r="I40" s="98">
        <v>0.2</v>
      </c>
      <c r="J40" s="84">
        <f>0</f>
        <v>0</v>
      </c>
      <c r="L40" s="28"/>
    </row>
    <row r="41" spans="2:12" s="1" customFormat="1" ht="14.45" hidden="1" customHeight="1">
      <c r="B41" s="28"/>
      <c r="E41" s="33" t="s">
        <v>41</v>
      </c>
      <c r="F41" s="95">
        <f>ROUND((SUM(BI134:BI217)),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6.95" customHeight="1">
      <c r="B42" s="28"/>
      <c r="L42" s="28"/>
    </row>
    <row r="43" spans="2:12" s="1" customFormat="1" ht="25.35" customHeight="1">
      <c r="B43" s="28"/>
      <c r="C43" s="99"/>
      <c r="D43" s="100" t="s">
        <v>42</v>
      </c>
      <c r="E43" s="56"/>
      <c r="F43" s="56"/>
      <c r="G43" s="101" t="s">
        <v>43</v>
      </c>
      <c r="H43" s="102" t="s">
        <v>44</v>
      </c>
      <c r="I43" s="56"/>
      <c r="J43" s="103">
        <f>SUM(J34:J41)</f>
        <v>0</v>
      </c>
      <c r="K43" s="104"/>
      <c r="L43" s="28"/>
    </row>
    <row r="44" spans="2:12" s="1" customFormat="1" ht="14.45" customHeight="1">
      <c r="B44" s="28"/>
      <c r="L44" s="28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47</v>
      </c>
      <c r="E61" s="30"/>
      <c r="F61" s="105" t="s">
        <v>48</v>
      </c>
      <c r="G61" s="42" t="s">
        <v>47</v>
      </c>
      <c r="H61" s="30"/>
      <c r="I61" s="30"/>
      <c r="J61" s="106" t="s">
        <v>48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49</v>
      </c>
      <c r="E65" s="41"/>
      <c r="F65" s="41"/>
      <c r="G65" s="40" t="s">
        <v>50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47</v>
      </c>
      <c r="E76" s="30"/>
      <c r="F76" s="105" t="s">
        <v>48</v>
      </c>
      <c r="G76" s="42" t="s">
        <v>47</v>
      </c>
      <c r="H76" s="30"/>
      <c r="I76" s="30"/>
      <c r="J76" s="106" t="s">
        <v>48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hidden="1" customHeight="1">
      <c r="B82" s="28"/>
      <c r="C82" s="17" t="s">
        <v>177</v>
      </c>
      <c r="L82" s="28"/>
    </row>
    <row r="83" spans="2:12" s="1" customFormat="1" ht="6.95" hidden="1" customHeight="1">
      <c r="B83" s="28"/>
      <c r="L83" s="28"/>
    </row>
    <row r="84" spans="2:12" s="1" customFormat="1" ht="12" hidden="1" customHeight="1">
      <c r="B84" s="28"/>
      <c r="C84" s="23" t="s">
        <v>13</v>
      </c>
      <c r="L84" s="28"/>
    </row>
    <row r="85" spans="2:12" s="1" customFormat="1" ht="16.5" hidden="1" customHeight="1">
      <c r="B85" s="28"/>
      <c r="E85" s="220" t="str">
        <f>E7</f>
        <v>III.etapa – Vetva V2 Mesto – časť od bodu č.17  po AUPARK</v>
      </c>
      <c r="F85" s="221"/>
      <c r="G85" s="221"/>
      <c r="H85" s="221"/>
      <c r="L85" s="28"/>
    </row>
    <row r="86" spans="2:12" ht="12" hidden="1" customHeight="1">
      <c r="B86" s="16"/>
      <c r="C86" s="23" t="s">
        <v>171</v>
      </c>
      <c r="L86" s="16"/>
    </row>
    <row r="87" spans="2:12" ht="16.5" hidden="1" customHeight="1">
      <c r="B87" s="16"/>
      <c r="E87" s="220" t="s">
        <v>172</v>
      </c>
      <c r="F87" s="184"/>
      <c r="G87" s="184"/>
      <c r="H87" s="184"/>
      <c r="L87" s="16"/>
    </row>
    <row r="88" spans="2:12" ht="12" hidden="1" customHeight="1">
      <c r="B88" s="16"/>
      <c r="C88" s="23" t="s">
        <v>173</v>
      </c>
      <c r="L88" s="16"/>
    </row>
    <row r="89" spans="2:12" s="1" customFormat="1" ht="16.5" hidden="1" customHeight="1">
      <c r="B89" s="28"/>
      <c r="E89" s="212" t="s">
        <v>174</v>
      </c>
      <c r="F89" s="222"/>
      <c r="G89" s="222"/>
      <c r="H89" s="222"/>
      <c r="L89" s="28"/>
    </row>
    <row r="90" spans="2:12" s="1" customFormat="1" ht="12" hidden="1" customHeight="1">
      <c r="B90" s="28"/>
      <c r="C90" s="23" t="s">
        <v>175</v>
      </c>
      <c r="L90" s="28"/>
    </row>
    <row r="91" spans="2:12" s="1" customFormat="1" ht="16.5" hidden="1" customHeight="1">
      <c r="B91" s="28"/>
      <c r="E91" s="199" t="str">
        <f>E13</f>
        <v>O1.1.1 - SO 02.100.1 Potrubná časť - Odbočka O1.1.1</v>
      </c>
      <c r="F91" s="222"/>
      <c r="G91" s="222"/>
      <c r="H91" s="222"/>
      <c r="L91" s="28"/>
    </row>
    <row r="92" spans="2:12" s="1" customFormat="1" ht="6.95" hidden="1" customHeight="1">
      <c r="B92" s="28"/>
      <c r="L92" s="28"/>
    </row>
    <row r="93" spans="2:12" s="1" customFormat="1" ht="12" hidden="1" customHeight="1">
      <c r="B93" s="28"/>
      <c r="C93" s="23" t="s">
        <v>17</v>
      </c>
      <c r="F93" s="21" t="str">
        <f>F16</f>
        <v>Žilina</v>
      </c>
      <c r="I93" s="23" t="s">
        <v>19</v>
      </c>
      <c r="J93" s="51" t="str">
        <f>IF(J16="","",J16)</f>
        <v>13. 5. 2022</v>
      </c>
      <c r="L93" s="28"/>
    </row>
    <row r="94" spans="2:12" s="1" customFormat="1" ht="6.95" hidden="1" customHeight="1">
      <c r="B94" s="28"/>
      <c r="L94" s="28"/>
    </row>
    <row r="95" spans="2:12" s="1" customFormat="1" ht="15.2" hidden="1" customHeight="1">
      <c r="B95" s="28"/>
      <c r="C95" s="23" t="s">
        <v>21</v>
      </c>
      <c r="F95" s="21" t="str">
        <f>E19</f>
        <v>MH Teplárenský holding, a.s.</v>
      </c>
      <c r="I95" s="23" t="s">
        <v>26</v>
      </c>
      <c r="J95" s="26" t="str">
        <f>E25</f>
        <v>ENERGIA, s.r.o.</v>
      </c>
      <c r="L95" s="28"/>
    </row>
    <row r="96" spans="2:12" s="1" customFormat="1" ht="15.2" hidden="1" customHeight="1">
      <c r="B96" s="28"/>
      <c r="C96" s="23" t="s">
        <v>24</v>
      </c>
      <c r="F96" s="21" t="str">
        <f>IF(E22="","",E22)</f>
        <v>Vyplň údaj</v>
      </c>
      <c r="I96" s="23" t="s">
        <v>29</v>
      </c>
      <c r="J96" s="26" t="str">
        <f>E28</f>
        <v>Balog</v>
      </c>
      <c r="L96" s="28"/>
    </row>
    <row r="97" spans="2:47" s="1" customFormat="1" ht="10.35" hidden="1" customHeight="1">
      <c r="B97" s="28"/>
      <c r="L97" s="28"/>
    </row>
    <row r="98" spans="2:47" s="1" customFormat="1" ht="29.25" hidden="1" customHeight="1">
      <c r="B98" s="28"/>
      <c r="C98" s="107" t="s">
        <v>178</v>
      </c>
      <c r="D98" s="99"/>
      <c r="E98" s="99"/>
      <c r="F98" s="99"/>
      <c r="G98" s="99"/>
      <c r="H98" s="99"/>
      <c r="I98" s="99"/>
      <c r="J98" s="108" t="s">
        <v>179</v>
      </c>
      <c r="K98" s="99"/>
      <c r="L98" s="28"/>
    </row>
    <row r="99" spans="2:47" s="1" customFormat="1" ht="10.35" hidden="1" customHeight="1">
      <c r="B99" s="28"/>
      <c r="L99" s="28"/>
    </row>
    <row r="100" spans="2:47" s="1" customFormat="1" ht="22.9" hidden="1" customHeight="1">
      <c r="B100" s="28"/>
      <c r="C100" s="109" t="s">
        <v>180</v>
      </c>
      <c r="J100" s="65">
        <f>J134</f>
        <v>0</v>
      </c>
      <c r="L100" s="28"/>
      <c r="AU100" s="13" t="s">
        <v>181</v>
      </c>
    </row>
    <row r="101" spans="2:47" s="8" customFormat="1" ht="24.95" hidden="1" customHeight="1">
      <c r="B101" s="110"/>
      <c r="D101" s="111" t="s">
        <v>182</v>
      </c>
      <c r="E101" s="112"/>
      <c r="F101" s="112"/>
      <c r="G101" s="112"/>
      <c r="H101" s="112"/>
      <c r="I101" s="112"/>
      <c r="J101" s="113">
        <f>J135</f>
        <v>0</v>
      </c>
      <c r="L101" s="110"/>
    </row>
    <row r="102" spans="2:47" s="9" customFormat="1" ht="19.899999999999999" hidden="1" customHeight="1">
      <c r="B102" s="114"/>
      <c r="D102" s="115" t="s">
        <v>183</v>
      </c>
      <c r="E102" s="116"/>
      <c r="F102" s="116"/>
      <c r="G102" s="116"/>
      <c r="H102" s="116"/>
      <c r="I102" s="116"/>
      <c r="J102" s="117">
        <f>J136</f>
        <v>0</v>
      </c>
      <c r="L102" s="114"/>
    </row>
    <row r="103" spans="2:47" s="9" customFormat="1" ht="14.85" hidden="1" customHeight="1">
      <c r="B103" s="114"/>
      <c r="D103" s="115" t="s">
        <v>184</v>
      </c>
      <c r="E103" s="116"/>
      <c r="F103" s="116"/>
      <c r="G103" s="116"/>
      <c r="H103" s="116"/>
      <c r="I103" s="116"/>
      <c r="J103" s="117">
        <f>J137</f>
        <v>0</v>
      </c>
      <c r="L103" s="114"/>
    </row>
    <row r="104" spans="2:47" s="9" customFormat="1" ht="14.85" hidden="1" customHeight="1">
      <c r="B104" s="114"/>
      <c r="D104" s="115" t="s">
        <v>185</v>
      </c>
      <c r="E104" s="116"/>
      <c r="F104" s="116"/>
      <c r="G104" s="116"/>
      <c r="H104" s="116"/>
      <c r="I104" s="116"/>
      <c r="J104" s="117">
        <f>J158</f>
        <v>0</v>
      </c>
      <c r="L104" s="114"/>
    </row>
    <row r="105" spans="2:47" s="9" customFormat="1" ht="14.85" hidden="1" customHeight="1">
      <c r="B105" s="114"/>
      <c r="D105" s="115" t="s">
        <v>186</v>
      </c>
      <c r="E105" s="116"/>
      <c r="F105" s="116"/>
      <c r="G105" s="116"/>
      <c r="H105" s="116"/>
      <c r="I105" s="116"/>
      <c r="J105" s="117">
        <f>J162</f>
        <v>0</v>
      </c>
      <c r="L105" s="114"/>
    </row>
    <row r="106" spans="2:47" s="9" customFormat="1" ht="14.85" hidden="1" customHeight="1">
      <c r="B106" s="114"/>
      <c r="D106" s="115" t="s">
        <v>188</v>
      </c>
      <c r="E106" s="116"/>
      <c r="F106" s="116"/>
      <c r="G106" s="116"/>
      <c r="H106" s="116"/>
      <c r="I106" s="116"/>
      <c r="J106" s="117">
        <f>J189</f>
        <v>0</v>
      </c>
      <c r="L106" s="114"/>
    </row>
    <row r="107" spans="2:47" s="9" customFormat="1" ht="14.85" hidden="1" customHeight="1">
      <c r="B107" s="114"/>
      <c r="D107" s="115" t="s">
        <v>189</v>
      </c>
      <c r="E107" s="116"/>
      <c r="F107" s="116"/>
      <c r="G107" s="116"/>
      <c r="H107" s="116"/>
      <c r="I107" s="116"/>
      <c r="J107" s="117">
        <f>J195</f>
        <v>0</v>
      </c>
      <c r="L107" s="114"/>
    </row>
    <row r="108" spans="2:47" s="9" customFormat="1" ht="14.85" hidden="1" customHeight="1">
      <c r="B108" s="114"/>
      <c r="D108" s="115" t="s">
        <v>190</v>
      </c>
      <c r="E108" s="116"/>
      <c r="F108" s="116"/>
      <c r="G108" s="116"/>
      <c r="H108" s="116"/>
      <c r="I108" s="116"/>
      <c r="J108" s="117">
        <f>J205</f>
        <v>0</v>
      </c>
      <c r="L108" s="114"/>
    </row>
    <row r="109" spans="2:47" s="9" customFormat="1" ht="14.85" hidden="1" customHeight="1">
      <c r="B109" s="114"/>
      <c r="D109" s="115" t="s">
        <v>191</v>
      </c>
      <c r="E109" s="116"/>
      <c r="F109" s="116"/>
      <c r="G109" s="116"/>
      <c r="H109" s="116"/>
      <c r="I109" s="116"/>
      <c r="J109" s="117">
        <f>J208</f>
        <v>0</v>
      </c>
      <c r="L109" s="114"/>
    </row>
    <row r="110" spans="2:47" s="8" customFormat="1" ht="24.95" hidden="1" customHeight="1">
      <c r="B110" s="110"/>
      <c r="D110" s="111" t="s">
        <v>192</v>
      </c>
      <c r="E110" s="112"/>
      <c r="F110" s="112"/>
      <c r="G110" s="112"/>
      <c r="H110" s="112"/>
      <c r="I110" s="112"/>
      <c r="J110" s="113">
        <f>J216</f>
        <v>0</v>
      </c>
      <c r="L110" s="110"/>
    </row>
    <row r="111" spans="2:47" s="1" customFormat="1" ht="21.75" hidden="1" customHeight="1">
      <c r="B111" s="28"/>
      <c r="L111" s="28"/>
    </row>
    <row r="112" spans="2:47" s="1" customFormat="1" ht="6.95" hidden="1" customHeight="1">
      <c r="B112" s="43"/>
      <c r="C112" s="44"/>
      <c r="D112" s="44"/>
      <c r="E112" s="44"/>
      <c r="F112" s="44"/>
      <c r="G112" s="44"/>
      <c r="H112" s="44"/>
      <c r="I112" s="44"/>
      <c r="J112" s="44"/>
      <c r="K112" s="44"/>
      <c r="L112" s="28"/>
    </row>
    <row r="113" spans="2:12" hidden="1"/>
    <row r="114" spans="2:12" hidden="1"/>
    <row r="115" spans="2:12" hidden="1"/>
    <row r="116" spans="2:12" s="1" customFormat="1" ht="6.95" customHeight="1">
      <c r="B116" s="45"/>
      <c r="C116" s="46"/>
      <c r="D116" s="46"/>
      <c r="E116" s="46"/>
      <c r="F116" s="46"/>
      <c r="G116" s="46"/>
      <c r="H116" s="46"/>
      <c r="I116" s="46"/>
      <c r="J116" s="46"/>
      <c r="K116" s="46"/>
      <c r="L116" s="28"/>
    </row>
    <row r="117" spans="2:12" s="1" customFormat="1" ht="24.95" customHeight="1">
      <c r="B117" s="28"/>
      <c r="C117" s="17" t="s">
        <v>193</v>
      </c>
      <c r="L117" s="28"/>
    </row>
    <row r="118" spans="2:12" s="1" customFormat="1" ht="6.95" customHeight="1">
      <c r="B118" s="28"/>
      <c r="L118" s="28"/>
    </row>
    <row r="119" spans="2:12" s="1" customFormat="1" ht="12" customHeight="1">
      <c r="B119" s="28"/>
      <c r="C119" s="23" t="s">
        <v>13</v>
      </c>
      <c r="L119" s="28"/>
    </row>
    <row r="120" spans="2:12" s="1" customFormat="1" ht="16.5" customHeight="1">
      <c r="B120" s="28"/>
      <c r="E120" s="220" t="str">
        <f>E7</f>
        <v>III.etapa – Vetva V2 Mesto – časť od bodu č.17  po AUPARK</v>
      </c>
      <c r="F120" s="221"/>
      <c r="G120" s="221"/>
      <c r="H120" s="221"/>
      <c r="L120" s="28"/>
    </row>
    <row r="121" spans="2:12" ht="12" customHeight="1">
      <c r="B121" s="16"/>
      <c r="C121" s="23" t="s">
        <v>171</v>
      </c>
      <c r="L121" s="16"/>
    </row>
    <row r="122" spans="2:12" ht="16.5" customHeight="1">
      <c r="B122" s="16"/>
      <c r="E122" s="220" t="s">
        <v>172</v>
      </c>
      <c r="F122" s="184"/>
      <c r="G122" s="184"/>
      <c r="H122" s="184"/>
      <c r="L122" s="16"/>
    </row>
    <row r="123" spans="2:12" ht="12" customHeight="1">
      <c r="B123" s="16"/>
      <c r="C123" s="23" t="s">
        <v>173</v>
      </c>
      <c r="L123" s="16"/>
    </row>
    <row r="124" spans="2:12" s="1" customFormat="1" ht="16.5" customHeight="1">
      <c r="B124" s="28"/>
      <c r="E124" s="212" t="s">
        <v>174</v>
      </c>
      <c r="F124" s="222"/>
      <c r="G124" s="222"/>
      <c r="H124" s="222"/>
      <c r="L124" s="28"/>
    </row>
    <row r="125" spans="2:12" s="1" customFormat="1" ht="12" customHeight="1">
      <c r="B125" s="28"/>
      <c r="C125" s="23" t="s">
        <v>175</v>
      </c>
      <c r="L125" s="28"/>
    </row>
    <row r="126" spans="2:12" s="1" customFormat="1" ht="16.5" customHeight="1">
      <c r="B126" s="28"/>
      <c r="E126" s="199" t="str">
        <f>E13</f>
        <v>O1.1.1 - SO 02.100.1 Potrubná časť - Odbočka O1.1.1</v>
      </c>
      <c r="F126" s="222"/>
      <c r="G126" s="222"/>
      <c r="H126" s="222"/>
      <c r="L126" s="28"/>
    </row>
    <row r="127" spans="2:12" s="1" customFormat="1" ht="6.95" customHeight="1">
      <c r="B127" s="28"/>
      <c r="L127" s="28"/>
    </row>
    <row r="128" spans="2:12" s="1" customFormat="1" ht="12" customHeight="1">
      <c r="B128" s="28"/>
      <c r="C128" s="23" t="s">
        <v>17</v>
      </c>
      <c r="F128" s="21" t="str">
        <f>F16</f>
        <v>Žilina</v>
      </c>
      <c r="I128" s="23" t="s">
        <v>19</v>
      </c>
      <c r="J128" s="51" t="str">
        <f>IF(J16="","",J16)</f>
        <v>13. 5. 2022</v>
      </c>
      <c r="L128" s="28"/>
    </row>
    <row r="129" spans="2:65" s="1" customFormat="1" ht="6.95" customHeight="1">
      <c r="B129" s="28"/>
      <c r="L129" s="28"/>
    </row>
    <row r="130" spans="2:65" s="1" customFormat="1" ht="15.2" customHeight="1">
      <c r="B130" s="28"/>
      <c r="C130" s="23" t="s">
        <v>21</v>
      </c>
      <c r="F130" s="21" t="str">
        <f>E19</f>
        <v>MH Teplárenský holding, a.s.</v>
      </c>
      <c r="I130" s="23" t="s">
        <v>26</v>
      </c>
      <c r="J130" s="26" t="str">
        <f>E25</f>
        <v>ENERGIA, s.r.o.</v>
      </c>
      <c r="L130" s="28"/>
    </row>
    <row r="131" spans="2:65" s="1" customFormat="1" ht="15.2" customHeight="1">
      <c r="B131" s="28"/>
      <c r="C131" s="23" t="s">
        <v>24</v>
      </c>
      <c r="F131" s="21" t="str">
        <f>IF(E22="","",E22)</f>
        <v>Vyplň údaj</v>
      </c>
      <c r="I131" s="23" t="s">
        <v>29</v>
      </c>
      <c r="J131" s="26" t="str">
        <f>E28</f>
        <v>Balog</v>
      </c>
      <c r="L131" s="28"/>
    </row>
    <row r="132" spans="2:65" s="1" customFormat="1" ht="10.35" customHeight="1">
      <c r="B132" s="28"/>
      <c r="L132" s="28"/>
    </row>
    <row r="133" spans="2:65" s="10" customFormat="1" ht="29.25" customHeight="1">
      <c r="B133" s="118"/>
      <c r="C133" s="119" t="s">
        <v>194</v>
      </c>
      <c r="D133" s="120" t="s">
        <v>57</v>
      </c>
      <c r="E133" s="120" t="s">
        <v>53</v>
      </c>
      <c r="F133" s="120" t="s">
        <v>54</v>
      </c>
      <c r="G133" s="120" t="s">
        <v>195</v>
      </c>
      <c r="H133" s="120" t="s">
        <v>196</v>
      </c>
      <c r="I133" s="120" t="s">
        <v>197</v>
      </c>
      <c r="J133" s="121" t="s">
        <v>179</v>
      </c>
      <c r="K133" s="122" t="s">
        <v>198</v>
      </c>
      <c r="L133" s="118"/>
      <c r="M133" s="58" t="s">
        <v>1</v>
      </c>
      <c r="N133" s="59" t="s">
        <v>36</v>
      </c>
      <c r="O133" s="59" t="s">
        <v>199</v>
      </c>
      <c r="P133" s="59" t="s">
        <v>200</v>
      </c>
      <c r="Q133" s="59" t="s">
        <v>201</v>
      </c>
      <c r="R133" s="59" t="s">
        <v>202</v>
      </c>
      <c r="S133" s="59" t="s">
        <v>203</v>
      </c>
      <c r="T133" s="60" t="s">
        <v>204</v>
      </c>
    </row>
    <row r="134" spans="2:65" s="1" customFormat="1" ht="22.9" customHeight="1">
      <c r="B134" s="28"/>
      <c r="C134" s="63" t="s">
        <v>180</v>
      </c>
      <c r="J134" s="123">
        <f>BK134</f>
        <v>0</v>
      </c>
      <c r="L134" s="28"/>
      <c r="M134" s="61"/>
      <c r="N134" s="52"/>
      <c r="O134" s="52"/>
      <c r="P134" s="124">
        <f>P135+P216</f>
        <v>0</v>
      </c>
      <c r="Q134" s="52"/>
      <c r="R134" s="124">
        <f>R135+R216</f>
        <v>3.7552000000000002E-2</v>
      </c>
      <c r="S134" s="52"/>
      <c r="T134" s="125">
        <f>T135+T216</f>
        <v>1.6186095</v>
      </c>
      <c r="AT134" s="13" t="s">
        <v>71</v>
      </c>
      <c r="AU134" s="13" t="s">
        <v>181</v>
      </c>
      <c r="BK134" s="126">
        <f>BK135+BK216</f>
        <v>0</v>
      </c>
    </row>
    <row r="135" spans="2:65" s="11" customFormat="1" ht="25.9" customHeight="1">
      <c r="B135" s="127"/>
      <c r="D135" s="128" t="s">
        <v>71</v>
      </c>
      <c r="E135" s="129" t="s">
        <v>205</v>
      </c>
      <c r="F135" s="129" t="s">
        <v>206</v>
      </c>
      <c r="I135" s="130"/>
      <c r="J135" s="131">
        <f>BK135</f>
        <v>0</v>
      </c>
      <c r="L135" s="127"/>
      <c r="M135" s="132"/>
      <c r="P135" s="133">
        <f>P136</f>
        <v>0</v>
      </c>
      <c r="R135" s="133">
        <f>R136</f>
        <v>3.7552000000000002E-2</v>
      </c>
      <c r="T135" s="134">
        <f>T136</f>
        <v>1.6186095</v>
      </c>
      <c r="AR135" s="128" t="s">
        <v>79</v>
      </c>
      <c r="AT135" s="135" t="s">
        <v>71</v>
      </c>
      <c r="AU135" s="135" t="s">
        <v>72</v>
      </c>
      <c r="AY135" s="128" t="s">
        <v>207</v>
      </c>
      <c r="BK135" s="136">
        <f>BK136</f>
        <v>0</v>
      </c>
    </row>
    <row r="136" spans="2:65" s="11" customFormat="1" ht="22.9" customHeight="1">
      <c r="B136" s="127"/>
      <c r="D136" s="128" t="s">
        <v>71</v>
      </c>
      <c r="E136" s="137" t="s">
        <v>208</v>
      </c>
      <c r="F136" s="137" t="s">
        <v>209</v>
      </c>
      <c r="I136" s="130"/>
      <c r="J136" s="138">
        <f>BK136</f>
        <v>0</v>
      </c>
      <c r="L136" s="127"/>
      <c r="M136" s="132"/>
      <c r="P136" s="133">
        <f>P137+P158+P162+P189+P195+P205+P208</f>
        <v>0</v>
      </c>
      <c r="R136" s="133">
        <f>R137+R158+R162+R189+R195+R205+R208</f>
        <v>3.7552000000000002E-2</v>
      </c>
      <c r="T136" s="134">
        <f>T137+T158+T162+T189+T195+T205+T208</f>
        <v>1.6186095</v>
      </c>
      <c r="AR136" s="128" t="s">
        <v>79</v>
      </c>
      <c r="AT136" s="135" t="s">
        <v>71</v>
      </c>
      <c r="AU136" s="135" t="s">
        <v>79</v>
      </c>
      <c r="AY136" s="128" t="s">
        <v>207</v>
      </c>
      <c r="BK136" s="136">
        <f>BK137+BK158+BK162+BK189+BK195+BK205+BK208</f>
        <v>0</v>
      </c>
    </row>
    <row r="137" spans="2:65" s="11" customFormat="1" ht="20.85" customHeight="1">
      <c r="B137" s="127"/>
      <c r="D137" s="128" t="s">
        <v>71</v>
      </c>
      <c r="E137" s="137" t="s">
        <v>210</v>
      </c>
      <c r="F137" s="137" t="s">
        <v>211</v>
      </c>
      <c r="I137" s="130"/>
      <c r="J137" s="138">
        <f>BK137</f>
        <v>0</v>
      </c>
      <c r="L137" s="127"/>
      <c r="M137" s="132"/>
      <c r="P137" s="133">
        <f>SUM(P138:P157)</f>
        <v>0</v>
      </c>
      <c r="R137" s="133">
        <f>SUM(R138:R157)</f>
        <v>0</v>
      </c>
      <c r="T137" s="134">
        <f>SUM(T138:T157)</f>
        <v>0</v>
      </c>
      <c r="AR137" s="128" t="s">
        <v>79</v>
      </c>
      <c r="AT137" s="135" t="s">
        <v>71</v>
      </c>
      <c r="AU137" s="135" t="s">
        <v>84</v>
      </c>
      <c r="AY137" s="128" t="s">
        <v>207</v>
      </c>
      <c r="BK137" s="136">
        <f>SUM(BK138:BK157)</f>
        <v>0</v>
      </c>
    </row>
    <row r="138" spans="2:65" s="1" customFormat="1" ht="33" customHeight="1">
      <c r="B138" s="139"/>
      <c r="C138" s="140" t="s">
        <v>79</v>
      </c>
      <c r="D138" s="140" t="s">
        <v>212</v>
      </c>
      <c r="E138" s="141" t="s">
        <v>213</v>
      </c>
      <c r="F138" s="142" t="s">
        <v>3520</v>
      </c>
      <c r="G138" s="143" t="s">
        <v>215</v>
      </c>
      <c r="H138" s="144">
        <v>124</v>
      </c>
      <c r="I138" s="145"/>
      <c r="J138" s="146">
        <f t="shared" ref="J138:J157" si="0">ROUND(I138*H138,2)</f>
        <v>0</v>
      </c>
      <c r="K138" s="147"/>
      <c r="L138" s="28"/>
      <c r="M138" s="148" t="s">
        <v>1</v>
      </c>
      <c r="N138" s="149" t="s">
        <v>38</v>
      </c>
      <c r="P138" s="150">
        <f t="shared" ref="P138:P157" si="1">O138*H138</f>
        <v>0</v>
      </c>
      <c r="Q138" s="150">
        <v>0</v>
      </c>
      <c r="R138" s="150">
        <f t="shared" ref="R138:R157" si="2">Q138*H138</f>
        <v>0</v>
      </c>
      <c r="S138" s="150">
        <v>0</v>
      </c>
      <c r="T138" s="151">
        <f t="shared" ref="T138:T157" si="3">S138*H138</f>
        <v>0</v>
      </c>
      <c r="AR138" s="152" t="s">
        <v>216</v>
      </c>
      <c r="AT138" s="152" t="s">
        <v>212</v>
      </c>
      <c r="AU138" s="152" t="s">
        <v>88</v>
      </c>
      <c r="AY138" s="13" t="s">
        <v>207</v>
      </c>
      <c r="BE138" s="153">
        <f t="shared" ref="BE138:BE157" si="4">IF(N138="základná",J138,0)</f>
        <v>0</v>
      </c>
      <c r="BF138" s="153">
        <f t="shared" ref="BF138:BF157" si="5">IF(N138="znížená",J138,0)</f>
        <v>0</v>
      </c>
      <c r="BG138" s="153">
        <f t="shared" ref="BG138:BG157" si="6">IF(N138="zákl. prenesená",J138,0)</f>
        <v>0</v>
      </c>
      <c r="BH138" s="153">
        <f t="shared" ref="BH138:BH157" si="7">IF(N138="zníž. prenesená",J138,0)</f>
        <v>0</v>
      </c>
      <c r="BI138" s="153">
        <f t="shared" ref="BI138:BI157" si="8">IF(N138="nulová",J138,0)</f>
        <v>0</v>
      </c>
      <c r="BJ138" s="13" t="s">
        <v>84</v>
      </c>
      <c r="BK138" s="153">
        <f t="shared" ref="BK138:BK157" si="9">ROUND(I138*H138,2)</f>
        <v>0</v>
      </c>
      <c r="BL138" s="13" t="s">
        <v>216</v>
      </c>
      <c r="BM138" s="152" t="s">
        <v>3521</v>
      </c>
    </row>
    <row r="139" spans="2:65" s="1" customFormat="1" ht="33" customHeight="1">
      <c r="B139" s="139"/>
      <c r="C139" s="140" t="s">
        <v>84</v>
      </c>
      <c r="D139" s="140" t="s">
        <v>212</v>
      </c>
      <c r="E139" s="141" t="s">
        <v>218</v>
      </c>
      <c r="F139" s="142" t="s">
        <v>3522</v>
      </c>
      <c r="G139" s="143" t="s">
        <v>215</v>
      </c>
      <c r="H139" s="144">
        <v>124</v>
      </c>
      <c r="I139" s="145"/>
      <c r="J139" s="146">
        <f t="shared" si="0"/>
        <v>0</v>
      </c>
      <c r="K139" s="147"/>
      <c r="L139" s="28"/>
      <c r="M139" s="148" t="s">
        <v>1</v>
      </c>
      <c r="N139" s="149" t="s">
        <v>38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216</v>
      </c>
      <c r="AT139" s="152" t="s">
        <v>212</v>
      </c>
      <c r="AU139" s="152" t="s">
        <v>88</v>
      </c>
      <c r="AY139" s="13" t="s">
        <v>207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84</v>
      </c>
      <c r="BK139" s="153">
        <f t="shared" si="9"/>
        <v>0</v>
      </c>
      <c r="BL139" s="13" t="s">
        <v>216</v>
      </c>
      <c r="BM139" s="152" t="s">
        <v>3523</v>
      </c>
    </row>
    <row r="140" spans="2:65" s="1" customFormat="1" ht="37.9" customHeight="1">
      <c r="B140" s="139"/>
      <c r="C140" s="140" t="s">
        <v>88</v>
      </c>
      <c r="D140" s="140" t="s">
        <v>212</v>
      </c>
      <c r="E140" s="141" t="s">
        <v>260</v>
      </c>
      <c r="F140" s="142" t="s">
        <v>3524</v>
      </c>
      <c r="G140" s="143" t="s">
        <v>253</v>
      </c>
      <c r="H140" s="144">
        <v>2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38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216</v>
      </c>
      <c r="AT140" s="152" t="s">
        <v>212</v>
      </c>
      <c r="AU140" s="152" t="s">
        <v>88</v>
      </c>
      <c r="AY140" s="13" t="s">
        <v>207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84</v>
      </c>
      <c r="BK140" s="153">
        <f t="shared" si="9"/>
        <v>0</v>
      </c>
      <c r="BL140" s="13" t="s">
        <v>216</v>
      </c>
      <c r="BM140" s="152" t="s">
        <v>3525</v>
      </c>
    </row>
    <row r="141" spans="2:65" s="1" customFormat="1" ht="37.9" customHeight="1">
      <c r="B141" s="139"/>
      <c r="C141" s="140" t="s">
        <v>93</v>
      </c>
      <c r="D141" s="140" t="s">
        <v>212</v>
      </c>
      <c r="E141" s="141" t="s">
        <v>264</v>
      </c>
      <c r="F141" s="142" t="s">
        <v>3526</v>
      </c>
      <c r="G141" s="143" t="s">
        <v>253</v>
      </c>
      <c r="H141" s="144">
        <v>2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38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216</v>
      </c>
      <c r="AT141" s="152" t="s">
        <v>212</v>
      </c>
      <c r="AU141" s="152" t="s">
        <v>88</v>
      </c>
      <c r="AY141" s="13" t="s">
        <v>207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84</v>
      </c>
      <c r="BK141" s="153">
        <f t="shared" si="9"/>
        <v>0</v>
      </c>
      <c r="BL141" s="13" t="s">
        <v>216</v>
      </c>
      <c r="BM141" s="152" t="s">
        <v>3527</v>
      </c>
    </row>
    <row r="142" spans="2:65" s="1" customFormat="1" ht="49.15" customHeight="1">
      <c r="B142" s="139"/>
      <c r="C142" s="140" t="s">
        <v>168</v>
      </c>
      <c r="D142" s="140" t="s">
        <v>212</v>
      </c>
      <c r="E142" s="141" t="s">
        <v>307</v>
      </c>
      <c r="F142" s="142" t="s">
        <v>3528</v>
      </c>
      <c r="G142" s="143" t="s">
        <v>253</v>
      </c>
      <c r="H142" s="144">
        <v>1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38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216</v>
      </c>
      <c r="AT142" s="152" t="s">
        <v>212</v>
      </c>
      <c r="AU142" s="152" t="s">
        <v>88</v>
      </c>
      <c r="AY142" s="13" t="s">
        <v>207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84</v>
      </c>
      <c r="BK142" s="153">
        <f t="shared" si="9"/>
        <v>0</v>
      </c>
      <c r="BL142" s="13" t="s">
        <v>216</v>
      </c>
      <c r="BM142" s="152" t="s">
        <v>3529</v>
      </c>
    </row>
    <row r="143" spans="2:65" s="1" customFormat="1" ht="49.15" customHeight="1">
      <c r="B143" s="139"/>
      <c r="C143" s="140" t="s">
        <v>230</v>
      </c>
      <c r="D143" s="140" t="s">
        <v>212</v>
      </c>
      <c r="E143" s="141" t="s">
        <v>311</v>
      </c>
      <c r="F143" s="142" t="s">
        <v>3530</v>
      </c>
      <c r="G143" s="143" t="s">
        <v>253</v>
      </c>
      <c r="H143" s="144">
        <v>1</v>
      </c>
      <c r="I143" s="145"/>
      <c r="J143" s="146">
        <f t="shared" si="0"/>
        <v>0</v>
      </c>
      <c r="K143" s="147"/>
      <c r="L143" s="28"/>
      <c r="M143" s="148" t="s">
        <v>1</v>
      </c>
      <c r="N143" s="149" t="s">
        <v>38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216</v>
      </c>
      <c r="AT143" s="152" t="s">
        <v>212</v>
      </c>
      <c r="AU143" s="152" t="s">
        <v>88</v>
      </c>
      <c r="AY143" s="13" t="s">
        <v>207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84</v>
      </c>
      <c r="BK143" s="153">
        <f t="shared" si="9"/>
        <v>0</v>
      </c>
      <c r="BL143" s="13" t="s">
        <v>216</v>
      </c>
      <c r="BM143" s="152" t="s">
        <v>3531</v>
      </c>
    </row>
    <row r="144" spans="2:65" s="1" customFormat="1" ht="37.9" customHeight="1">
      <c r="B144" s="139"/>
      <c r="C144" s="140" t="s">
        <v>234</v>
      </c>
      <c r="D144" s="140" t="s">
        <v>212</v>
      </c>
      <c r="E144" s="141" t="s">
        <v>323</v>
      </c>
      <c r="F144" s="142" t="s">
        <v>3532</v>
      </c>
      <c r="G144" s="143" t="s">
        <v>253</v>
      </c>
      <c r="H144" s="144">
        <v>2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38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216</v>
      </c>
      <c r="AT144" s="152" t="s">
        <v>212</v>
      </c>
      <c r="AU144" s="152" t="s">
        <v>88</v>
      </c>
      <c r="AY144" s="13" t="s">
        <v>207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84</v>
      </c>
      <c r="BK144" s="153">
        <f t="shared" si="9"/>
        <v>0</v>
      </c>
      <c r="BL144" s="13" t="s">
        <v>216</v>
      </c>
      <c r="BM144" s="152" t="s">
        <v>3533</v>
      </c>
    </row>
    <row r="145" spans="2:65" s="1" customFormat="1" ht="37.9" customHeight="1">
      <c r="B145" s="139"/>
      <c r="C145" s="140" t="s">
        <v>238</v>
      </c>
      <c r="D145" s="140" t="s">
        <v>212</v>
      </c>
      <c r="E145" s="141" t="s">
        <v>327</v>
      </c>
      <c r="F145" s="142" t="s">
        <v>3534</v>
      </c>
      <c r="G145" s="143" t="s">
        <v>253</v>
      </c>
      <c r="H145" s="144">
        <v>2</v>
      </c>
      <c r="I145" s="145"/>
      <c r="J145" s="146">
        <f t="shared" si="0"/>
        <v>0</v>
      </c>
      <c r="K145" s="147"/>
      <c r="L145" s="28"/>
      <c r="M145" s="148" t="s">
        <v>1</v>
      </c>
      <c r="N145" s="149" t="s">
        <v>38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216</v>
      </c>
      <c r="AT145" s="152" t="s">
        <v>212</v>
      </c>
      <c r="AU145" s="152" t="s">
        <v>88</v>
      </c>
      <c r="AY145" s="13" t="s">
        <v>207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84</v>
      </c>
      <c r="BK145" s="153">
        <f t="shared" si="9"/>
        <v>0</v>
      </c>
      <c r="BL145" s="13" t="s">
        <v>216</v>
      </c>
      <c r="BM145" s="152" t="s">
        <v>3535</v>
      </c>
    </row>
    <row r="146" spans="2:65" s="1" customFormat="1" ht="24.2" customHeight="1">
      <c r="B146" s="139"/>
      <c r="C146" s="140" t="s">
        <v>242</v>
      </c>
      <c r="D146" s="140" t="s">
        <v>212</v>
      </c>
      <c r="E146" s="141" t="s">
        <v>2181</v>
      </c>
      <c r="F146" s="142" t="s">
        <v>3536</v>
      </c>
      <c r="G146" s="143" t="s">
        <v>253</v>
      </c>
      <c r="H146" s="144">
        <v>1</v>
      </c>
      <c r="I146" s="145"/>
      <c r="J146" s="146">
        <f t="shared" si="0"/>
        <v>0</v>
      </c>
      <c r="K146" s="147"/>
      <c r="L146" s="28"/>
      <c r="M146" s="148" t="s">
        <v>1</v>
      </c>
      <c r="N146" s="149" t="s">
        <v>38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216</v>
      </c>
      <c r="AT146" s="152" t="s">
        <v>212</v>
      </c>
      <c r="AU146" s="152" t="s">
        <v>88</v>
      </c>
      <c r="AY146" s="13" t="s">
        <v>207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84</v>
      </c>
      <c r="BK146" s="153">
        <f t="shared" si="9"/>
        <v>0</v>
      </c>
      <c r="BL146" s="13" t="s">
        <v>216</v>
      </c>
      <c r="BM146" s="152" t="s">
        <v>3537</v>
      </c>
    </row>
    <row r="147" spans="2:65" s="1" customFormat="1" ht="24.2" customHeight="1">
      <c r="B147" s="139"/>
      <c r="C147" s="140" t="s">
        <v>246</v>
      </c>
      <c r="D147" s="140" t="s">
        <v>212</v>
      </c>
      <c r="E147" s="141" t="s">
        <v>2184</v>
      </c>
      <c r="F147" s="142" t="s">
        <v>3538</v>
      </c>
      <c r="G147" s="143" t="s">
        <v>253</v>
      </c>
      <c r="H147" s="144">
        <v>1</v>
      </c>
      <c r="I147" s="145"/>
      <c r="J147" s="146">
        <f t="shared" si="0"/>
        <v>0</v>
      </c>
      <c r="K147" s="147"/>
      <c r="L147" s="28"/>
      <c r="M147" s="148" t="s">
        <v>1</v>
      </c>
      <c r="N147" s="149" t="s">
        <v>38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216</v>
      </c>
      <c r="AT147" s="152" t="s">
        <v>212</v>
      </c>
      <c r="AU147" s="152" t="s">
        <v>88</v>
      </c>
      <c r="AY147" s="13" t="s">
        <v>207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84</v>
      </c>
      <c r="BK147" s="153">
        <f t="shared" si="9"/>
        <v>0</v>
      </c>
      <c r="BL147" s="13" t="s">
        <v>216</v>
      </c>
      <c r="BM147" s="152" t="s">
        <v>3539</v>
      </c>
    </row>
    <row r="148" spans="2:65" s="1" customFormat="1" ht="24.2" customHeight="1">
      <c r="B148" s="139"/>
      <c r="C148" s="140" t="s">
        <v>250</v>
      </c>
      <c r="D148" s="140" t="s">
        <v>212</v>
      </c>
      <c r="E148" s="141" t="s">
        <v>539</v>
      </c>
      <c r="F148" s="142" t="s">
        <v>3540</v>
      </c>
      <c r="G148" s="143" t="s">
        <v>405</v>
      </c>
      <c r="H148" s="144">
        <v>45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38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216</v>
      </c>
      <c r="AT148" s="152" t="s">
        <v>212</v>
      </c>
      <c r="AU148" s="152" t="s">
        <v>88</v>
      </c>
      <c r="AY148" s="13" t="s">
        <v>207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84</v>
      </c>
      <c r="BK148" s="153">
        <f t="shared" si="9"/>
        <v>0</v>
      </c>
      <c r="BL148" s="13" t="s">
        <v>216</v>
      </c>
      <c r="BM148" s="152" t="s">
        <v>3541</v>
      </c>
    </row>
    <row r="149" spans="2:65" s="1" customFormat="1" ht="24.2" customHeight="1">
      <c r="B149" s="139"/>
      <c r="C149" s="140" t="s">
        <v>255</v>
      </c>
      <c r="D149" s="140" t="s">
        <v>212</v>
      </c>
      <c r="E149" s="141" t="s">
        <v>543</v>
      </c>
      <c r="F149" s="142" t="s">
        <v>3542</v>
      </c>
      <c r="G149" s="143" t="s">
        <v>405</v>
      </c>
      <c r="H149" s="144">
        <v>40</v>
      </c>
      <c r="I149" s="145"/>
      <c r="J149" s="146">
        <f t="shared" si="0"/>
        <v>0</v>
      </c>
      <c r="K149" s="147"/>
      <c r="L149" s="28"/>
      <c r="M149" s="148" t="s">
        <v>1</v>
      </c>
      <c r="N149" s="149" t="s">
        <v>38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216</v>
      </c>
      <c r="AT149" s="152" t="s">
        <v>212</v>
      </c>
      <c r="AU149" s="152" t="s">
        <v>88</v>
      </c>
      <c r="AY149" s="13" t="s">
        <v>207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84</v>
      </c>
      <c r="BK149" s="153">
        <f t="shared" si="9"/>
        <v>0</v>
      </c>
      <c r="BL149" s="13" t="s">
        <v>216</v>
      </c>
      <c r="BM149" s="152" t="s">
        <v>3543</v>
      </c>
    </row>
    <row r="150" spans="2:65" s="1" customFormat="1" ht="24.2" customHeight="1">
      <c r="B150" s="139"/>
      <c r="C150" s="140" t="s">
        <v>259</v>
      </c>
      <c r="D150" s="140" t="s">
        <v>212</v>
      </c>
      <c r="E150" s="141" t="s">
        <v>436</v>
      </c>
      <c r="F150" s="142" t="s">
        <v>484</v>
      </c>
      <c r="G150" s="143" t="s">
        <v>253</v>
      </c>
      <c r="H150" s="144">
        <v>1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38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216</v>
      </c>
      <c r="AT150" s="152" t="s">
        <v>212</v>
      </c>
      <c r="AU150" s="152" t="s">
        <v>88</v>
      </c>
      <c r="AY150" s="13" t="s">
        <v>207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84</v>
      </c>
      <c r="BK150" s="153">
        <f t="shared" si="9"/>
        <v>0</v>
      </c>
      <c r="BL150" s="13" t="s">
        <v>216</v>
      </c>
      <c r="BM150" s="152" t="s">
        <v>3544</v>
      </c>
    </row>
    <row r="151" spans="2:65" s="1" customFormat="1" ht="24.2" customHeight="1">
      <c r="B151" s="139"/>
      <c r="C151" s="140" t="s">
        <v>263</v>
      </c>
      <c r="D151" s="140" t="s">
        <v>212</v>
      </c>
      <c r="E151" s="141" t="s">
        <v>440</v>
      </c>
      <c r="F151" s="142" t="s">
        <v>488</v>
      </c>
      <c r="G151" s="143" t="s">
        <v>253</v>
      </c>
      <c r="H151" s="144">
        <v>1</v>
      </c>
      <c r="I151" s="145"/>
      <c r="J151" s="146">
        <f t="shared" si="0"/>
        <v>0</v>
      </c>
      <c r="K151" s="147"/>
      <c r="L151" s="28"/>
      <c r="M151" s="148" t="s">
        <v>1</v>
      </c>
      <c r="N151" s="149" t="s">
        <v>38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216</v>
      </c>
      <c r="AT151" s="152" t="s">
        <v>212</v>
      </c>
      <c r="AU151" s="152" t="s">
        <v>88</v>
      </c>
      <c r="AY151" s="13" t="s">
        <v>207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84</v>
      </c>
      <c r="BK151" s="153">
        <f t="shared" si="9"/>
        <v>0</v>
      </c>
      <c r="BL151" s="13" t="s">
        <v>216</v>
      </c>
      <c r="BM151" s="152" t="s">
        <v>3545</v>
      </c>
    </row>
    <row r="152" spans="2:65" s="1" customFormat="1" ht="24.2" customHeight="1">
      <c r="B152" s="139"/>
      <c r="C152" s="140" t="s">
        <v>267</v>
      </c>
      <c r="D152" s="140" t="s">
        <v>212</v>
      </c>
      <c r="E152" s="141" t="s">
        <v>444</v>
      </c>
      <c r="F152" s="142" t="s">
        <v>3546</v>
      </c>
      <c r="G152" s="143" t="s">
        <v>253</v>
      </c>
      <c r="H152" s="144">
        <v>20</v>
      </c>
      <c r="I152" s="145"/>
      <c r="J152" s="146">
        <f t="shared" si="0"/>
        <v>0</v>
      </c>
      <c r="K152" s="147"/>
      <c r="L152" s="28"/>
      <c r="M152" s="148" t="s">
        <v>1</v>
      </c>
      <c r="N152" s="149" t="s">
        <v>38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216</v>
      </c>
      <c r="AT152" s="152" t="s">
        <v>212</v>
      </c>
      <c r="AU152" s="152" t="s">
        <v>88</v>
      </c>
      <c r="AY152" s="13" t="s">
        <v>207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84</v>
      </c>
      <c r="BK152" s="153">
        <f t="shared" si="9"/>
        <v>0</v>
      </c>
      <c r="BL152" s="13" t="s">
        <v>216</v>
      </c>
      <c r="BM152" s="152" t="s">
        <v>3547</v>
      </c>
    </row>
    <row r="153" spans="2:65" s="1" customFormat="1" ht="24.2" customHeight="1">
      <c r="B153" s="139"/>
      <c r="C153" s="140" t="s">
        <v>271</v>
      </c>
      <c r="D153" s="140" t="s">
        <v>212</v>
      </c>
      <c r="E153" s="141" t="s">
        <v>448</v>
      </c>
      <c r="F153" s="142" t="s">
        <v>3548</v>
      </c>
      <c r="G153" s="143" t="s">
        <v>253</v>
      </c>
      <c r="H153" s="144">
        <v>12</v>
      </c>
      <c r="I153" s="145"/>
      <c r="J153" s="146">
        <f t="shared" si="0"/>
        <v>0</v>
      </c>
      <c r="K153" s="147"/>
      <c r="L153" s="28"/>
      <c r="M153" s="148" t="s">
        <v>1</v>
      </c>
      <c r="N153" s="149" t="s">
        <v>38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216</v>
      </c>
      <c r="AT153" s="152" t="s">
        <v>212</v>
      </c>
      <c r="AU153" s="152" t="s">
        <v>88</v>
      </c>
      <c r="AY153" s="13" t="s">
        <v>207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84</v>
      </c>
      <c r="BK153" s="153">
        <f t="shared" si="9"/>
        <v>0</v>
      </c>
      <c r="BL153" s="13" t="s">
        <v>216</v>
      </c>
      <c r="BM153" s="152" t="s">
        <v>3549</v>
      </c>
    </row>
    <row r="154" spans="2:65" s="1" customFormat="1" ht="33" customHeight="1">
      <c r="B154" s="139"/>
      <c r="C154" s="140" t="s">
        <v>275</v>
      </c>
      <c r="D154" s="140" t="s">
        <v>212</v>
      </c>
      <c r="E154" s="141" t="s">
        <v>452</v>
      </c>
      <c r="F154" s="142" t="s">
        <v>3550</v>
      </c>
      <c r="G154" s="143" t="s">
        <v>253</v>
      </c>
      <c r="H154" s="144">
        <v>1</v>
      </c>
      <c r="I154" s="145"/>
      <c r="J154" s="146">
        <f t="shared" si="0"/>
        <v>0</v>
      </c>
      <c r="K154" s="147"/>
      <c r="L154" s="28"/>
      <c r="M154" s="148" t="s">
        <v>1</v>
      </c>
      <c r="N154" s="149" t="s">
        <v>38</v>
      </c>
      <c r="P154" s="150">
        <f t="shared" si="1"/>
        <v>0</v>
      </c>
      <c r="Q154" s="150">
        <v>0</v>
      </c>
      <c r="R154" s="150">
        <f t="shared" si="2"/>
        <v>0</v>
      </c>
      <c r="S154" s="150">
        <v>0</v>
      </c>
      <c r="T154" s="151">
        <f t="shared" si="3"/>
        <v>0</v>
      </c>
      <c r="AR154" s="152" t="s">
        <v>216</v>
      </c>
      <c r="AT154" s="152" t="s">
        <v>212</v>
      </c>
      <c r="AU154" s="152" t="s">
        <v>88</v>
      </c>
      <c r="AY154" s="13" t="s">
        <v>207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84</v>
      </c>
      <c r="BK154" s="153">
        <f t="shared" si="9"/>
        <v>0</v>
      </c>
      <c r="BL154" s="13" t="s">
        <v>216</v>
      </c>
      <c r="BM154" s="152" t="s">
        <v>3551</v>
      </c>
    </row>
    <row r="155" spans="2:65" s="1" customFormat="1" ht="33" customHeight="1">
      <c r="B155" s="139"/>
      <c r="C155" s="140" t="s">
        <v>279</v>
      </c>
      <c r="D155" s="140" t="s">
        <v>212</v>
      </c>
      <c r="E155" s="141" t="s">
        <v>456</v>
      </c>
      <c r="F155" s="142" t="s">
        <v>3552</v>
      </c>
      <c r="G155" s="143" t="s">
        <v>253</v>
      </c>
      <c r="H155" s="144">
        <v>1</v>
      </c>
      <c r="I155" s="145"/>
      <c r="J155" s="146">
        <f t="shared" si="0"/>
        <v>0</v>
      </c>
      <c r="K155" s="147"/>
      <c r="L155" s="28"/>
      <c r="M155" s="148" t="s">
        <v>1</v>
      </c>
      <c r="N155" s="149" t="s">
        <v>38</v>
      </c>
      <c r="P155" s="150">
        <f t="shared" si="1"/>
        <v>0</v>
      </c>
      <c r="Q155" s="150">
        <v>0</v>
      </c>
      <c r="R155" s="150">
        <f t="shared" si="2"/>
        <v>0</v>
      </c>
      <c r="S155" s="150">
        <v>0</v>
      </c>
      <c r="T155" s="151">
        <f t="shared" si="3"/>
        <v>0</v>
      </c>
      <c r="AR155" s="152" t="s">
        <v>216</v>
      </c>
      <c r="AT155" s="152" t="s">
        <v>212</v>
      </c>
      <c r="AU155" s="152" t="s">
        <v>88</v>
      </c>
      <c r="AY155" s="13" t="s">
        <v>207</v>
      </c>
      <c r="BE155" s="153">
        <f t="shared" si="4"/>
        <v>0</v>
      </c>
      <c r="BF155" s="153">
        <f t="shared" si="5"/>
        <v>0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3" t="s">
        <v>84</v>
      </c>
      <c r="BK155" s="153">
        <f t="shared" si="9"/>
        <v>0</v>
      </c>
      <c r="BL155" s="13" t="s">
        <v>216</v>
      </c>
      <c r="BM155" s="152" t="s">
        <v>3553</v>
      </c>
    </row>
    <row r="156" spans="2:65" s="1" customFormat="1" ht="16.5" customHeight="1">
      <c r="B156" s="139"/>
      <c r="C156" s="140" t="s">
        <v>283</v>
      </c>
      <c r="D156" s="140" t="s">
        <v>212</v>
      </c>
      <c r="E156" s="141" t="s">
        <v>460</v>
      </c>
      <c r="F156" s="142" t="s">
        <v>580</v>
      </c>
      <c r="G156" s="143" t="s">
        <v>215</v>
      </c>
      <c r="H156" s="144">
        <v>248</v>
      </c>
      <c r="I156" s="145"/>
      <c r="J156" s="146">
        <f t="shared" si="0"/>
        <v>0</v>
      </c>
      <c r="K156" s="147"/>
      <c r="L156" s="28"/>
      <c r="M156" s="148" t="s">
        <v>1</v>
      </c>
      <c r="N156" s="149" t="s">
        <v>38</v>
      </c>
      <c r="P156" s="150">
        <f t="shared" si="1"/>
        <v>0</v>
      </c>
      <c r="Q156" s="150">
        <v>0</v>
      </c>
      <c r="R156" s="150">
        <f t="shared" si="2"/>
        <v>0</v>
      </c>
      <c r="S156" s="150">
        <v>0</v>
      </c>
      <c r="T156" s="151">
        <f t="shared" si="3"/>
        <v>0</v>
      </c>
      <c r="AR156" s="152" t="s">
        <v>216</v>
      </c>
      <c r="AT156" s="152" t="s">
        <v>212</v>
      </c>
      <c r="AU156" s="152" t="s">
        <v>88</v>
      </c>
      <c r="AY156" s="13" t="s">
        <v>207</v>
      </c>
      <c r="BE156" s="153">
        <f t="shared" si="4"/>
        <v>0</v>
      </c>
      <c r="BF156" s="153">
        <f t="shared" si="5"/>
        <v>0</v>
      </c>
      <c r="BG156" s="153">
        <f t="shared" si="6"/>
        <v>0</v>
      </c>
      <c r="BH156" s="153">
        <f t="shared" si="7"/>
        <v>0</v>
      </c>
      <c r="BI156" s="153">
        <f t="shared" si="8"/>
        <v>0</v>
      </c>
      <c r="BJ156" s="13" t="s">
        <v>84</v>
      </c>
      <c r="BK156" s="153">
        <f t="shared" si="9"/>
        <v>0</v>
      </c>
      <c r="BL156" s="13" t="s">
        <v>216</v>
      </c>
      <c r="BM156" s="152" t="s">
        <v>3554</v>
      </c>
    </row>
    <row r="157" spans="2:65" s="1" customFormat="1" ht="16.5" customHeight="1">
      <c r="B157" s="139"/>
      <c r="C157" s="140" t="s">
        <v>7</v>
      </c>
      <c r="D157" s="140" t="s">
        <v>212</v>
      </c>
      <c r="E157" s="141" t="s">
        <v>499</v>
      </c>
      <c r="F157" s="142" t="s">
        <v>584</v>
      </c>
      <c r="G157" s="143" t="s">
        <v>3219</v>
      </c>
      <c r="H157" s="144">
        <v>1</v>
      </c>
      <c r="I157" s="145"/>
      <c r="J157" s="146">
        <f t="shared" si="0"/>
        <v>0</v>
      </c>
      <c r="K157" s="147"/>
      <c r="L157" s="28"/>
      <c r="M157" s="148" t="s">
        <v>1</v>
      </c>
      <c r="N157" s="149" t="s">
        <v>38</v>
      </c>
      <c r="P157" s="150">
        <f t="shared" si="1"/>
        <v>0</v>
      </c>
      <c r="Q157" s="150">
        <v>0</v>
      </c>
      <c r="R157" s="150">
        <f t="shared" si="2"/>
        <v>0</v>
      </c>
      <c r="S157" s="150">
        <v>0</v>
      </c>
      <c r="T157" s="151">
        <f t="shared" si="3"/>
        <v>0</v>
      </c>
      <c r="AR157" s="152" t="s">
        <v>216</v>
      </c>
      <c r="AT157" s="152" t="s">
        <v>212</v>
      </c>
      <c r="AU157" s="152" t="s">
        <v>88</v>
      </c>
      <c r="AY157" s="13" t="s">
        <v>207</v>
      </c>
      <c r="BE157" s="153">
        <f t="shared" si="4"/>
        <v>0</v>
      </c>
      <c r="BF157" s="153">
        <f t="shared" si="5"/>
        <v>0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3" t="s">
        <v>84</v>
      </c>
      <c r="BK157" s="153">
        <f t="shared" si="9"/>
        <v>0</v>
      </c>
      <c r="BL157" s="13" t="s">
        <v>216</v>
      </c>
      <c r="BM157" s="152" t="s">
        <v>3555</v>
      </c>
    </row>
    <row r="158" spans="2:65" s="11" customFormat="1" ht="20.85" customHeight="1">
      <c r="B158" s="127"/>
      <c r="D158" s="128" t="s">
        <v>71</v>
      </c>
      <c r="E158" s="137" t="s">
        <v>587</v>
      </c>
      <c r="F158" s="137" t="s">
        <v>588</v>
      </c>
      <c r="I158" s="130"/>
      <c r="J158" s="138">
        <f>BK158</f>
        <v>0</v>
      </c>
      <c r="L158" s="127"/>
      <c r="M158" s="132"/>
      <c r="P158" s="133">
        <f>SUM(P159:P161)</f>
        <v>0</v>
      </c>
      <c r="R158" s="133">
        <f>SUM(R159:R161)</f>
        <v>0</v>
      </c>
      <c r="T158" s="134">
        <f>SUM(T159:T161)</f>
        <v>0</v>
      </c>
      <c r="AR158" s="128" t="s">
        <v>79</v>
      </c>
      <c r="AT158" s="135" t="s">
        <v>71</v>
      </c>
      <c r="AU158" s="135" t="s">
        <v>84</v>
      </c>
      <c r="AY158" s="128" t="s">
        <v>207</v>
      </c>
      <c r="BK158" s="136">
        <f>SUM(BK159:BK161)</f>
        <v>0</v>
      </c>
    </row>
    <row r="159" spans="2:65" s="1" customFormat="1" ht="16.5" customHeight="1">
      <c r="B159" s="139"/>
      <c r="C159" s="140" t="s">
        <v>290</v>
      </c>
      <c r="D159" s="140" t="s">
        <v>212</v>
      </c>
      <c r="E159" s="141" t="s">
        <v>590</v>
      </c>
      <c r="F159" s="142" t="s">
        <v>591</v>
      </c>
      <c r="G159" s="143" t="s">
        <v>592</v>
      </c>
      <c r="H159" s="144">
        <v>1</v>
      </c>
      <c r="I159" s="145"/>
      <c r="J159" s="146">
        <f>ROUND(I159*H159,2)</f>
        <v>0</v>
      </c>
      <c r="K159" s="147"/>
      <c r="L159" s="28"/>
      <c r="M159" s="148" t="s">
        <v>1</v>
      </c>
      <c r="N159" s="149" t="s">
        <v>38</v>
      </c>
      <c r="P159" s="150">
        <f>O159*H159</f>
        <v>0</v>
      </c>
      <c r="Q159" s="150">
        <v>0</v>
      </c>
      <c r="R159" s="150">
        <f>Q159*H159</f>
        <v>0</v>
      </c>
      <c r="S159" s="150">
        <v>0</v>
      </c>
      <c r="T159" s="151">
        <f>S159*H159</f>
        <v>0</v>
      </c>
      <c r="AR159" s="152" t="s">
        <v>216</v>
      </c>
      <c r="AT159" s="152" t="s">
        <v>212</v>
      </c>
      <c r="AU159" s="152" t="s">
        <v>88</v>
      </c>
      <c r="AY159" s="13" t="s">
        <v>207</v>
      </c>
      <c r="BE159" s="153">
        <f>IF(N159="základná",J159,0)</f>
        <v>0</v>
      </c>
      <c r="BF159" s="153">
        <f>IF(N159="znížená",J159,0)</f>
        <v>0</v>
      </c>
      <c r="BG159" s="153">
        <f>IF(N159="zákl. prenesená",J159,0)</f>
        <v>0</v>
      </c>
      <c r="BH159" s="153">
        <f>IF(N159="zníž. prenesená",J159,0)</f>
        <v>0</v>
      </c>
      <c r="BI159" s="153">
        <f>IF(N159="nulová",J159,0)</f>
        <v>0</v>
      </c>
      <c r="BJ159" s="13" t="s">
        <v>84</v>
      </c>
      <c r="BK159" s="153">
        <f>ROUND(I159*H159,2)</f>
        <v>0</v>
      </c>
      <c r="BL159" s="13" t="s">
        <v>216</v>
      </c>
      <c r="BM159" s="152" t="s">
        <v>3556</v>
      </c>
    </row>
    <row r="160" spans="2:65" s="1" customFormat="1" ht="21.75" customHeight="1">
      <c r="B160" s="139"/>
      <c r="C160" s="140" t="s">
        <v>294</v>
      </c>
      <c r="D160" s="140" t="s">
        <v>212</v>
      </c>
      <c r="E160" s="141" t="s">
        <v>595</v>
      </c>
      <c r="F160" s="142" t="s">
        <v>596</v>
      </c>
      <c r="G160" s="143" t="s">
        <v>405</v>
      </c>
      <c r="H160" s="144">
        <v>4</v>
      </c>
      <c r="I160" s="145"/>
      <c r="J160" s="146">
        <f>ROUND(I160*H160,2)</f>
        <v>0</v>
      </c>
      <c r="K160" s="147"/>
      <c r="L160" s="28"/>
      <c r="M160" s="148" t="s">
        <v>1</v>
      </c>
      <c r="N160" s="149" t="s">
        <v>38</v>
      </c>
      <c r="P160" s="150">
        <f>O160*H160</f>
        <v>0</v>
      </c>
      <c r="Q160" s="150">
        <v>0</v>
      </c>
      <c r="R160" s="150">
        <f>Q160*H160</f>
        <v>0</v>
      </c>
      <c r="S160" s="150">
        <v>0</v>
      </c>
      <c r="T160" s="151">
        <f>S160*H160</f>
        <v>0</v>
      </c>
      <c r="AR160" s="152" t="s">
        <v>216</v>
      </c>
      <c r="AT160" s="152" t="s">
        <v>212</v>
      </c>
      <c r="AU160" s="152" t="s">
        <v>88</v>
      </c>
      <c r="AY160" s="13" t="s">
        <v>207</v>
      </c>
      <c r="BE160" s="153">
        <f>IF(N160="základná",J160,0)</f>
        <v>0</v>
      </c>
      <c r="BF160" s="153">
        <f>IF(N160="znížená",J160,0)</f>
        <v>0</v>
      </c>
      <c r="BG160" s="153">
        <f>IF(N160="zákl. prenesená",J160,0)</f>
        <v>0</v>
      </c>
      <c r="BH160" s="153">
        <f>IF(N160="zníž. prenesená",J160,0)</f>
        <v>0</v>
      </c>
      <c r="BI160" s="153">
        <f>IF(N160="nulová",J160,0)</f>
        <v>0</v>
      </c>
      <c r="BJ160" s="13" t="s">
        <v>84</v>
      </c>
      <c r="BK160" s="153">
        <f>ROUND(I160*H160,2)</f>
        <v>0</v>
      </c>
      <c r="BL160" s="13" t="s">
        <v>216</v>
      </c>
      <c r="BM160" s="152" t="s">
        <v>3557</v>
      </c>
    </row>
    <row r="161" spans="2:65" s="1" customFormat="1" ht="16.5" customHeight="1">
      <c r="B161" s="139"/>
      <c r="C161" s="140" t="s">
        <v>298</v>
      </c>
      <c r="D161" s="140" t="s">
        <v>212</v>
      </c>
      <c r="E161" s="141" t="s">
        <v>599</v>
      </c>
      <c r="F161" s="142" t="s">
        <v>600</v>
      </c>
      <c r="G161" s="143" t="s">
        <v>592</v>
      </c>
      <c r="H161" s="144">
        <v>1</v>
      </c>
      <c r="I161" s="145"/>
      <c r="J161" s="146">
        <f>ROUND(I161*H161,2)</f>
        <v>0</v>
      </c>
      <c r="K161" s="147"/>
      <c r="L161" s="28"/>
      <c r="M161" s="148" t="s">
        <v>1</v>
      </c>
      <c r="N161" s="149" t="s">
        <v>38</v>
      </c>
      <c r="P161" s="150">
        <f>O161*H161</f>
        <v>0</v>
      </c>
      <c r="Q161" s="150">
        <v>0</v>
      </c>
      <c r="R161" s="150">
        <f>Q161*H161</f>
        <v>0</v>
      </c>
      <c r="S161" s="150">
        <v>0</v>
      </c>
      <c r="T161" s="151">
        <f>S161*H161</f>
        <v>0</v>
      </c>
      <c r="AR161" s="152" t="s">
        <v>216</v>
      </c>
      <c r="AT161" s="152" t="s">
        <v>212</v>
      </c>
      <c r="AU161" s="152" t="s">
        <v>88</v>
      </c>
      <c r="AY161" s="13" t="s">
        <v>207</v>
      </c>
      <c r="BE161" s="153">
        <f>IF(N161="základná",J161,0)</f>
        <v>0</v>
      </c>
      <c r="BF161" s="153">
        <f>IF(N161="znížená",J161,0)</f>
        <v>0</v>
      </c>
      <c r="BG161" s="153">
        <f>IF(N161="zákl. prenesená",J161,0)</f>
        <v>0</v>
      </c>
      <c r="BH161" s="153">
        <f>IF(N161="zníž. prenesená",J161,0)</f>
        <v>0</v>
      </c>
      <c r="BI161" s="153">
        <f>IF(N161="nulová",J161,0)</f>
        <v>0</v>
      </c>
      <c r="BJ161" s="13" t="s">
        <v>84</v>
      </c>
      <c r="BK161" s="153">
        <f>ROUND(I161*H161,2)</f>
        <v>0</v>
      </c>
      <c r="BL161" s="13" t="s">
        <v>216</v>
      </c>
      <c r="BM161" s="152" t="s">
        <v>3558</v>
      </c>
    </row>
    <row r="162" spans="2:65" s="11" customFormat="1" ht="20.85" customHeight="1">
      <c r="B162" s="127"/>
      <c r="D162" s="128" t="s">
        <v>71</v>
      </c>
      <c r="E162" s="137" t="s">
        <v>602</v>
      </c>
      <c r="F162" s="137" t="s">
        <v>603</v>
      </c>
      <c r="I162" s="130"/>
      <c r="J162" s="138">
        <f>BK162</f>
        <v>0</v>
      </c>
      <c r="L162" s="127"/>
      <c r="M162" s="132"/>
      <c r="P162" s="133">
        <f>SUM(P163:P188)</f>
        <v>0</v>
      </c>
      <c r="R162" s="133">
        <f>SUM(R163:R188)</f>
        <v>0</v>
      </c>
      <c r="T162" s="134">
        <f>SUM(T163:T188)</f>
        <v>0</v>
      </c>
      <c r="AR162" s="128" t="s">
        <v>79</v>
      </c>
      <c r="AT162" s="135" t="s">
        <v>71</v>
      </c>
      <c r="AU162" s="135" t="s">
        <v>84</v>
      </c>
      <c r="AY162" s="128" t="s">
        <v>207</v>
      </c>
      <c r="BK162" s="136">
        <f>SUM(BK163:BK188)</f>
        <v>0</v>
      </c>
    </row>
    <row r="163" spans="2:65" s="1" customFormat="1" ht="16.5" customHeight="1">
      <c r="B163" s="139"/>
      <c r="C163" s="140" t="s">
        <v>302</v>
      </c>
      <c r="D163" s="140" t="s">
        <v>212</v>
      </c>
      <c r="E163" s="141" t="s">
        <v>605</v>
      </c>
      <c r="F163" s="142" t="s">
        <v>606</v>
      </c>
      <c r="G163" s="143" t="s">
        <v>607</v>
      </c>
      <c r="H163" s="154"/>
      <c r="I163" s="145"/>
      <c r="J163" s="146">
        <f t="shared" ref="J163:J188" si="10">ROUND(I163*H163,2)</f>
        <v>0</v>
      </c>
      <c r="K163" s="147"/>
      <c r="L163" s="28"/>
      <c r="M163" s="148" t="s">
        <v>1</v>
      </c>
      <c r="N163" s="149" t="s">
        <v>38</v>
      </c>
      <c r="P163" s="150">
        <f t="shared" ref="P163:P188" si="11">O163*H163</f>
        <v>0</v>
      </c>
      <c r="Q163" s="150">
        <v>0</v>
      </c>
      <c r="R163" s="150">
        <f t="shared" ref="R163:R188" si="12">Q163*H163</f>
        <v>0</v>
      </c>
      <c r="S163" s="150">
        <v>0</v>
      </c>
      <c r="T163" s="151">
        <f t="shared" ref="T163:T188" si="13">S163*H163</f>
        <v>0</v>
      </c>
      <c r="AR163" s="152" t="s">
        <v>608</v>
      </c>
      <c r="AT163" s="152" t="s">
        <v>212</v>
      </c>
      <c r="AU163" s="152" t="s">
        <v>88</v>
      </c>
      <c r="AY163" s="13" t="s">
        <v>207</v>
      </c>
      <c r="BE163" s="153">
        <f t="shared" ref="BE163:BE188" si="14">IF(N163="základná",J163,0)</f>
        <v>0</v>
      </c>
      <c r="BF163" s="153">
        <f t="shared" ref="BF163:BF188" si="15">IF(N163="znížená",J163,0)</f>
        <v>0</v>
      </c>
      <c r="BG163" s="153">
        <f t="shared" ref="BG163:BG188" si="16">IF(N163="zákl. prenesená",J163,0)</f>
        <v>0</v>
      </c>
      <c r="BH163" s="153">
        <f t="shared" ref="BH163:BH188" si="17">IF(N163="zníž. prenesená",J163,0)</f>
        <v>0</v>
      </c>
      <c r="BI163" s="153">
        <f t="shared" ref="BI163:BI188" si="18">IF(N163="nulová",J163,0)</f>
        <v>0</v>
      </c>
      <c r="BJ163" s="13" t="s">
        <v>84</v>
      </c>
      <c r="BK163" s="153">
        <f t="shared" ref="BK163:BK188" si="19">ROUND(I163*H163,2)</f>
        <v>0</v>
      </c>
      <c r="BL163" s="13" t="s">
        <v>608</v>
      </c>
      <c r="BM163" s="152" t="s">
        <v>3559</v>
      </c>
    </row>
    <row r="164" spans="2:65" s="1" customFormat="1" ht="16.5" customHeight="1">
      <c r="B164" s="139"/>
      <c r="C164" s="140" t="s">
        <v>306</v>
      </c>
      <c r="D164" s="140" t="s">
        <v>212</v>
      </c>
      <c r="E164" s="141" t="s">
        <v>611</v>
      </c>
      <c r="F164" s="142" t="s">
        <v>612</v>
      </c>
      <c r="G164" s="143" t="s">
        <v>607</v>
      </c>
      <c r="H164" s="154"/>
      <c r="I164" s="145"/>
      <c r="J164" s="146">
        <f t="shared" si="10"/>
        <v>0</v>
      </c>
      <c r="K164" s="147"/>
      <c r="L164" s="28"/>
      <c r="M164" s="148" t="s">
        <v>1</v>
      </c>
      <c r="N164" s="149" t="s">
        <v>38</v>
      </c>
      <c r="P164" s="150">
        <f t="shared" si="11"/>
        <v>0</v>
      </c>
      <c r="Q164" s="150">
        <v>0</v>
      </c>
      <c r="R164" s="150">
        <f t="shared" si="12"/>
        <v>0</v>
      </c>
      <c r="S164" s="150">
        <v>0</v>
      </c>
      <c r="T164" s="151">
        <f t="shared" si="13"/>
        <v>0</v>
      </c>
      <c r="AR164" s="152" t="s">
        <v>608</v>
      </c>
      <c r="AT164" s="152" t="s">
        <v>212</v>
      </c>
      <c r="AU164" s="152" t="s">
        <v>88</v>
      </c>
      <c r="AY164" s="13" t="s">
        <v>207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84</v>
      </c>
      <c r="BK164" s="153">
        <f t="shared" si="19"/>
        <v>0</v>
      </c>
      <c r="BL164" s="13" t="s">
        <v>608</v>
      </c>
      <c r="BM164" s="152" t="s">
        <v>3560</v>
      </c>
    </row>
    <row r="165" spans="2:65" s="1" customFormat="1" ht="33" customHeight="1">
      <c r="B165" s="139"/>
      <c r="C165" s="140" t="s">
        <v>310</v>
      </c>
      <c r="D165" s="140" t="s">
        <v>212</v>
      </c>
      <c r="E165" s="141" t="s">
        <v>615</v>
      </c>
      <c r="F165" s="142" t="s">
        <v>3366</v>
      </c>
      <c r="G165" s="143" t="s">
        <v>215</v>
      </c>
      <c r="H165" s="144">
        <v>4</v>
      </c>
      <c r="I165" s="145"/>
      <c r="J165" s="146">
        <f t="shared" si="10"/>
        <v>0</v>
      </c>
      <c r="K165" s="147"/>
      <c r="L165" s="28"/>
      <c r="M165" s="148" t="s">
        <v>1</v>
      </c>
      <c r="N165" s="149" t="s">
        <v>38</v>
      </c>
      <c r="P165" s="150">
        <f t="shared" si="11"/>
        <v>0</v>
      </c>
      <c r="Q165" s="150">
        <v>0</v>
      </c>
      <c r="R165" s="150">
        <f t="shared" si="12"/>
        <v>0</v>
      </c>
      <c r="S165" s="150">
        <v>0</v>
      </c>
      <c r="T165" s="151">
        <f t="shared" si="13"/>
        <v>0</v>
      </c>
      <c r="AR165" s="152" t="s">
        <v>216</v>
      </c>
      <c r="AT165" s="152" t="s">
        <v>212</v>
      </c>
      <c r="AU165" s="152" t="s">
        <v>88</v>
      </c>
      <c r="AY165" s="13" t="s">
        <v>207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84</v>
      </c>
      <c r="BK165" s="153">
        <f t="shared" si="19"/>
        <v>0</v>
      </c>
      <c r="BL165" s="13" t="s">
        <v>216</v>
      </c>
      <c r="BM165" s="152" t="s">
        <v>3561</v>
      </c>
    </row>
    <row r="166" spans="2:65" s="1" customFormat="1" ht="33" customHeight="1">
      <c r="B166" s="139"/>
      <c r="C166" s="140" t="s">
        <v>314</v>
      </c>
      <c r="D166" s="140" t="s">
        <v>212</v>
      </c>
      <c r="E166" s="141" t="s">
        <v>655</v>
      </c>
      <c r="F166" s="142" t="s">
        <v>3562</v>
      </c>
      <c r="G166" s="143" t="s">
        <v>253</v>
      </c>
      <c r="H166" s="144">
        <v>2</v>
      </c>
      <c r="I166" s="145"/>
      <c r="J166" s="146">
        <f t="shared" si="10"/>
        <v>0</v>
      </c>
      <c r="K166" s="147"/>
      <c r="L166" s="28"/>
      <c r="M166" s="148" t="s">
        <v>1</v>
      </c>
      <c r="N166" s="149" t="s">
        <v>38</v>
      </c>
      <c r="P166" s="150">
        <f t="shared" si="11"/>
        <v>0</v>
      </c>
      <c r="Q166" s="150">
        <v>0</v>
      </c>
      <c r="R166" s="150">
        <f t="shared" si="12"/>
        <v>0</v>
      </c>
      <c r="S166" s="150">
        <v>0</v>
      </c>
      <c r="T166" s="151">
        <f t="shared" si="13"/>
        <v>0</v>
      </c>
      <c r="AR166" s="152" t="s">
        <v>216</v>
      </c>
      <c r="AT166" s="152" t="s">
        <v>212</v>
      </c>
      <c r="AU166" s="152" t="s">
        <v>88</v>
      </c>
      <c r="AY166" s="13" t="s">
        <v>207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84</v>
      </c>
      <c r="BK166" s="153">
        <f t="shared" si="19"/>
        <v>0</v>
      </c>
      <c r="BL166" s="13" t="s">
        <v>216</v>
      </c>
      <c r="BM166" s="152" t="s">
        <v>3563</v>
      </c>
    </row>
    <row r="167" spans="2:65" s="1" customFormat="1" ht="37.9" customHeight="1">
      <c r="B167" s="139"/>
      <c r="C167" s="140" t="s">
        <v>318</v>
      </c>
      <c r="D167" s="140" t="s">
        <v>212</v>
      </c>
      <c r="E167" s="141" t="s">
        <v>679</v>
      </c>
      <c r="F167" s="142" t="s">
        <v>3564</v>
      </c>
      <c r="G167" s="143" t="s">
        <v>253</v>
      </c>
      <c r="H167" s="144">
        <v>2</v>
      </c>
      <c r="I167" s="145"/>
      <c r="J167" s="146">
        <f t="shared" si="10"/>
        <v>0</v>
      </c>
      <c r="K167" s="147"/>
      <c r="L167" s="28"/>
      <c r="M167" s="148" t="s">
        <v>1</v>
      </c>
      <c r="N167" s="149" t="s">
        <v>38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216</v>
      </c>
      <c r="AT167" s="152" t="s">
        <v>212</v>
      </c>
      <c r="AU167" s="152" t="s">
        <v>88</v>
      </c>
      <c r="AY167" s="13" t="s">
        <v>207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84</v>
      </c>
      <c r="BK167" s="153">
        <f t="shared" si="19"/>
        <v>0</v>
      </c>
      <c r="BL167" s="13" t="s">
        <v>216</v>
      </c>
      <c r="BM167" s="152" t="s">
        <v>3565</v>
      </c>
    </row>
    <row r="168" spans="2:65" s="1" customFormat="1" ht="24.2" customHeight="1">
      <c r="B168" s="139"/>
      <c r="C168" s="140" t="s">
        <v>322</v>
      </c>
      <c r="D168" s="140" t="s">
        <v>212</v>
      </c>
      <c r="E168" s="141" t="s">
        <v>691</v>
      </c>
      <c r="F168" s="142" t="s">
        <v>819</v>
      </c>
      <c r="G168" s="143" t="s">
        <v>253</v>
      </c>
      <c r="H168" s="144">
        <v>4</v>
      </c>
      <c r="I168" s="145"/>
      <c r="J168" s="146">
        <f t="shared" si="10"/>
        <v>0</v>
      </c>
      <c r="K168" s="147"/>
      <c r="L168" s="28"/>
      <c r="M168" s="148" t="s">
        <v>1</v>
      </c>
      <c r="N168" s="149" t="s">
        <v>38</v>
      </c>
      <c r="P168" s="150">
        <f t="shared" si="11"/>
        <v>0</v>
      </c>
      <c r="Q168" s="150">
        <v>0</v>
      </c>
      <c r="R168" s="150">
        <f t="shared" si="12"/>
        <v>0</v>
      </c>
      <c r="S168" s="150">
        <v>0</v>
      </c>
      <c r="T168" s="151">
        <f t="shared" si="13"/>
        <v>0</v>
      </c>
      <c r="AR168" s="152" t="s">
        <v>216</v>
      </c>
      <c r="AT168" s="152" t="s">
        <v>212</v>
      </c>
      <c r="AU168" s="152" t="s">
        <v>88</v>
      </c>
      <c r="AY168" s="13" t="s">
        <v>207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84</v>
      </c>
      <c r="BK168" s="153">
        <f t="shared" si="19"/>
        <v>0</v>
      </c>
      <c r="BL168" s="13" t="s">
        <v>216</v>
      </c>
      <c r="BM168" s="152" t="s">
        <v>3566</v>
      </c>
    </row>
    <row r="169" spans="2:65" s="1" customFormat="1" ht="16.5" customHeight="1">
      <c r="B169" s="139"/>
      <c r="C169" s="140" t="s">
        <v>326</v>
      </c>
      <c r="D169" s="140" t="s">
        <v>212</v>
      </c>
      <c r="E169" s="141" t="s">
        <v>699</v>
      </c>
      <c r="F169" s="142" t="s">
        <v>855</v>
      </c>
      <c r="G169" s="143" t="s">
        <v>253</v>
      </c>
      <c r="H169" s="144">
        <v>4</v>
      </c>
      <c r="I169" s="145"/>
      <c r="J169" s="146">
        <f t="shared" si="10"/>
        <v>0</v>
      </c>
      <c r="K169" s="147"/>
      <c r="L169" s="28"/>
      <c r="M169" s="148" t="s">
        <v>1</v>
      </c>
      <c r="N169" s="149" t="s">
        <v>38</v>
      </c>
      <c r="P169" s="150">
        <f t="shared" si="11"/>
        <v>0</v>
      </c>
      <c r="Q169" s="150">
        <v>0</v>
      </c>
      <c r="R169" s="150">
        <f t="shared" si="12"/>
        <v>0</v>
      </c>
      <c r="S169" s="150">
        <v>0</v>
      </c>
      <c r="T169" s="151">
        <f t="shared" si="13"/>
        <v>0</v>
      </c>
      <c r="AR169" s="152" t="s">
        <v>216</v>
      </c>
      <c r="AT169" s="152" t="s">
        <v>212</v>
      </c>
      <c r="AU169" s="152" t="s">
        <v>88</v>
      </c>
      <c r="AY169" s="13" t="s">
        <v>207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84</v>
      </c>
      <c r="BK169" s="153">
        <f t="shared" si="19"/>
        <v>0</v>
      </c>
      <c r="BL169" s="13" t="s">
        <v>216</v>
      </c>
      <c r="BM169" s="152" t="s">
        <v>3567</v>
      </c>
    </row>
    <row r="170" spans="2:65" s="1" customFormat="1" ht="24.2" customHeight="1">
      <c r="B170" s="139"/>
      <c r="C170" s="140" t="s">
        <v>330</v>
      </c>
      <c r="D170" s="140" t="s">
        <v>212</v>
      </c>
      <c r="E170" s="141" t="s">
        <v>758</v>
      </c>
      <c r="F170" s="142" t="s">
        <v>3568</v>
      </c>
      <c r="G170" s="143" t="s">
        <v>253</v>
      </c>
      <c r="H170" s="144">
        <v>5</v>
      </c>
      <c r="I170" s="145"/>
      <c r="J170" s="146">
        <f t="shared" si="10"/>
        <v>0</v>
      </c>
      <c r="K170" s="147"/>
      <c r="L170" s="28"/>
      <c r="M170" s="148" t="s">
        <v>1</v>
      </c>
      <c r="N170" s="149" t="s">
        <v>38</v>
      </c>
      <c r="P170" s="150">
        <f t="shared" si="11"/>
        <v>0</v>
      </c>
      <c r="Q170" s="150">
        <v>0</v>
      </c>
      <c r="R170" s="150">
        <f t="shared" si="12"/>
        <v>0</v>
      </c>
      <c r="S170" s="150">
        <v>0</v>
      </c>
      <c r="T170" s="151">
        <f t="shared" si="13"/>
        <v>0</v>
      </c>
      <c r="AR170" s="152" t="s">
        <v>216</v>
      </c>
      <c r="AT170" s="152" t="s">
        <v>212</v>
      </c>
      <c r="AU170" s="152" t="s">
        <v>88</v>
      </c>
      <c r="AY170" s="13" t="s">
        <v>207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84</v>
      </c>
      <c r="BK170" s="153">
        <f t="shared" si="19"/>
        <v>0</v>
      </c>
      <c r="BL170" s="13" t="s">
        <v>216</v>
      </c>
      <c r="BM170" s="152" t="s">
        <v>3569</v>
      </c>
    </row>
    <row r="171" spans="2:65" s="1" customFormat="1" ht="37.9" customHeight="1">
      <c r="B171" s="139"/>
      <c r="C171" s="140" t="s">
        <v>334</v>
      </c>
      <c r="D171" s="140" t="s">
        <v>212</v>
      </c>
      <c r="E171" s="141" t="s">
        <v>762</v>
      </c>
      <c r="F171" s="142" t="s">
        <v>3570</v>
      </c>
      <c r="G171" s="143" t="s">
        <v>253</v>
      </c>
      <c r="H171" s="144">
        <v>4</v>
      </c>
      <c r="I171" s="145"/>
      <c r="J171" s="146">
        <f t="shared" si="10"/>
        <v>0</v>
      </c>
      <c r="K171" s="147"/>
      <c r="L171" s="28"/>
      <c r="M171" s="148" t="s">
        <v>1</v>
      </c>
      <c r="N171" s="149" t="s">
        <v>38</v>
      </c>
      <c r="P171" s="150">
        <f t="shared" si="11"/>
        <v>0</v>
      </c>
      <c r="Q171" s="150">
        <v>0</v>
      </c>
      <c r="R171" s="150">
        <f t="shared" si="12"/>
        <v>0</v>
      </c>
      <c r="S171" s="150">
        <v>0</v>
      </c>
      <c r="T171" s="151">
        <f t="shared" si="13"/>
        <v>0</v>
      </c>
      <c r="AR171" s="152" t="s">
        <v>216</v>
      </c>
      <c r="AT171" s="152" t="s">
        <v>212</v>
      </c>
      <c r="AU171" s="152" t="s">
        <v>88</v>
      </c>
      <c r="AY171" s="13" t="s">
        <v>207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84</v>
      </c>
      <c r="BK171" s="153">
        <f t="shared" si="19"/>
        <v>0</v>
      </c>
      <c r="BL171" s="13" t="s">
        <v>216</v>
      </c>
      <c r="BM171" s="152" t="s">
        <v>3571</v>
      </c>
    </row>
    <row r="172" spans="2:65" s="1" customFormat="1" ht="24.2" customHeight="1">
      <c r="B172" s="139"/>
      <c r="C172" s="140" t="s">
        <v>338</v>
      </c>
      <c r="D172" s="140" t="s">
        <v>212</v>
      </c>
      <c r="E172" s="141" t="s">
        <v>766</v>
      </c>
      <c r="F172" s="142" t="s">
        <v>3572</v>
      </c>
      <c r="G172" s="143" t="s">
        <v>253</v>
      </c>
      <c r="H172" s="144">
        <v>6</v>
      </c>
      <c r="I172" s="145"/>
      <c r="J172" s="146">
        <f t="shared" si="10"/>
        <v>0</v>
      </c>
      <c r="K172" s="147"/>
      <c r="L172" s="28"/>
      <c r="M172" s="148" t="s">
        <v>1</v>
      </c>
      <c r="N172" s="149" t="s">
        <v>38</v>
      </c>
      <c r="P172" s="150">
        <f t="shared" si="11"/>
        <v>0</v>
      </c>
      <c r="Q172" s="150">
        <v>0</v>
      </c>
      <c r="R172" s="150">
        <f t="shared" si="12"/>
        <v>0</v>
      </c>
      <c r="S172" s="150">
        <v>0</v>
      </c>
      <c r="T172" s="151">
        <f t="shared" si="13"/>
        <v>0</v>
      </c>
      <c r="AR172" s="152" t="s">
        <v>216</v>
      </c>
      <c r="AT172" s="152" t="s">
        <v>212</v>
      </c>
      <c r="AU172" s="152" t="s">
        <v>88</v>
      </c>
      <c r="AY172" s="13" t="s">
        <v>207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84</v>
      </c>
      <c r="BK172" s="153">
        <f t="shared" si="19"/>
        <v>0</v>
      </c>
      <c r="BL172" s="13" t="s">
        <v>216</v>
      </c>
      <c r="BM172" s="152" t="s">
        <v>3573</v>
      </c>
    </row>
    <row r="173" spans="2:65" s="1" customFormat="1" ht="33" customHeight="1">
      <c r="B173" s="139"/>
      <c r="C173" s="140" t="s">
        <v>342</v>
      </c>
      <c r="D173" s="140" t="s">
        <v>212</v>
      </c>
      <c r="E173" s="141" t="s">
        <v>770</v>
      </c>
      <c r="F173" s="142" t="s">
        <v>3574</v>
      </c>
      <c r="G173" s="143" t="s">
        <v>215</v>
      </c>
      <c r="H173" s="144">
        <v>2</v>
      </c>
      <c r="I173" s="145"/>
      <c r="J173" s="146">
        <f t="shared" si="10"/>
        <v>0</v>
      </c>
      <c r="K173" s="147"/>
      <c r="L173" s="28"/>
      <c r="M173" s="148" t="s">
        <v>1</v>
      </c>
      <c r="N173" s="149" t="s">
        <v>38</v>
      </c>
      <c r="P173" s="150">
        <f t="shared" si="11"/>
        <v>0</v>
      </c>
      <c r="Q173" s="150">
        <v>0</v>
      </c>
      <c r="R173" s="150">
        <f t="shared" si="12"/>
        <v>0</v>
      </c>
      <c r="S173" s="150">
        <v>0</v>
      </c>
      <c r="T173" s="151">
        <f t="shared" si="13"/>
        <v>0</v>
      </c>
      <c r="AR173" s="152" t="s">
        <v>216</v>
      </c>
      <c r="AT173" s="152" t="s">
        <v>212</v>
      </c>
      <c r="AU173" s="152" t="s">
        <v>88</v>
      </c>
      <c r="AY173" s="13" t="s">
        <v>207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84</v>
      </c>
      <c r="BK173" s="153">
        <f t="shared" si="19"/>
        <v>0</v>
      </c>
      <c r="BL173" s="13" t="s">
        <v>216</v>
      </c>
      <c r="BM173" s="152" t="s">
        <v>3575</v>
      </c>
    </row>
    <row r="174" spans="2:65" s="1" customFormat="1" ht="37.9" customHeight="1">
      <c r="B174" s="139"/>
      <c r="C174" s="140" t="s">
        <v>346</v>
      </c>
      <c r="D174" s="140" t="s">
        <v>212</v>
      </c>
      <c r="E174" s="141" t="s">
        <v>774</v>
      </c>
      <c r="F174" s="142" t="s">
        <v>3576</v>
      </c>
      <c r="G174" s="143" t="s">
        <v>253</v>
      </c>
      <c r="H174" s="144">
        <v>2</v>
      </c>
      <c r="I174" s="145"/>
      <c r="J174" s="146">
        <f t="shared" si="10"/>
        <v>0</v>
      </c>
      <c r="K174" s="147"/>
      <c r="L174" s="28"/>
      <c r="M174" s="148" t="s">
        <v>1</v>
      </c>
      <c r="N174" s="149" t="s">
        <v>38</v>
      </c>
      <c r="P174" s="150">
        <f t="shared" si="11"/>
        <v>0</v>
      </c>
      <c r="Q174" s="150">
        <v>0</v>
      </c>
      <c r="R174" s="150">
        <f t="shared" si="12"/>
        <v>0</v>
      </c>
      <c r="S174" s="150">
        <v>0</v>
      </c>
      <c r="T174" s="151">
        <f t="shared" si="13"/>
        <v>0</v>
      </c>
      <c r="AR174" s="152" t="s">
        <v>216</v>
      </c>
      <c r="AT174" s="152" t="s">
        <v>212</v>
      </c>
      <c r="AU174" s="152" t="s">
        <v>88</v>
      </c>
      <c r="AY174" s="13" t="s">
        <v>207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3" t="s">
        <v>84</v>
      </c>
      <c r="BK174" s="153">
        <f t="shared" si="19"/>
        <v>0</v>
      </c>
      <c r="BL174" s="13" t="s">
        <v>216</v>
      </c>
      <c r="BM174" s="152" t="s">
        <v>3577</v>
      </c>
    </row>
    <row r="175" spans="2:65" s="1" customFormat="1" ht="37.9" customHeight="1">
      <c r="B175" s="139"/>
      <c r="C175" s="140" t="s">
        <v>350</v>
      </c>
      <c r="D175" s="140" t="s">
        <v>212</v>
      </c>
      <c r="E175" s="141" t="s">
        <v>778</v>
      </c>
      <c r="F175" s="142" t="s">
        <v>3578</v>
      </c>
      <c r="G175" s="143" t="s">
        <v>253</v>
      </c>
      <c r="H175" s="144">
        <v>4</v>
      </c>
      <c r="I175" s="145"/>
      <c r="J175" s="146">
        <f t="shared" si="10"/>
        <v>0</v>
      </c>
      <c r="K175" s="147"/>
      <c r="L175" s="28"/>
      <c r="M175" s="148" t="s">
        <v>1</v>
      </c>
      <c r="N175" s="149" t="s">
        <v>38</v>
      </c>
      <c r="P175" s="150">
        <f t="shared" si="11"/>
        <v>0</v>
      </c>
      <c r="Q175" s="150">
        <v>0</v>
      </c>
      <c r="R175" s="150">
        <f t="shared" si="12"/>
        <v>0</v>
      </c>
      <c r="S175" s="150">
        <v>0</v>
      </c>
      <c r="T175" s="151">
        <f t="shared" si="13"/>
        <v>0</v>
      </c>
      <c r="AR175" s="152" t="s">
        <v>216</v>
      </c>
      <c r="AT175" s="152" t="s">
        <v>212</v>
      </c>
      <c r="AU175" s="152" t="s">
        <v>88</v>
      </c>
      <c r="AY175" s="13" t="s">
        <v>207</v>
      </c>
      <c r="BE175" s="153">
        <f t="shared" si="14"/>
        <v>0</v>
      </c>
      <c r="BF175" s="153">
        <f t="shared" si="15"/>
        <v>0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3" t="s">
        <v>84</v>
      </c>
      <c r="BK175" s="153">
        <f t="shared" si="19"/>
        <v>0</v>
      </c>
      <c r="BL175" s="13" t="s">
        <v>216</v>
      </c>
      <c r="BM175" s="152" t="s">
        <v>3579</v>
      </c>
    </row>
    <row r="176" spans="2:65" s="1" customFormat="1" ht="33" customHeight="1">
      <c r="B176" s="139"/>
      <c r="C176" s="140" t="s">
        <v>354</v>
      </c>
      <c r="D176" s="140" t="s">
        <v>212</v>
      </c>
      <c r="E176" s="141" t="s">
        <v>790</v>
      </c>
      <c r="F176" s="142" t="s">
        <v>3580</v>
      </c>
      <c r="G176" s="143" t="s">
        <v>253</v>
      </c>
      <c r="H176" s="144">
        <v>4</v>
      </c>
      <c r="I176" s="145"/>
      <c r="J176" s="146">
        <f t="shared" si="10"/>
        <v>0</v>
      </c>
      <c r="K176" s="147"/>
      <c r="L176" s="28"/>
      <c r="M176" s="148" t="s">
        <v>1</v>
      </c>
      <c r="N176" s="149" t="s">
        <v>38</v>
      </c>
      <c r="P176" s="150">
        <f t="shared" si="11"/>
        <v>0</v>
      </c>
      <c r="Q176" s="150">
        <v>0</v>
      </c>
      <c r="R176" s="150">
        <f t="shared" si="12"/>
        <v>0</v>
      </c>
      <c r="S176" s="150">
        <v>0</v>
      </c>
      <c r="T176" s="151">
        <f t="shared" si="13"/>
        <v>0</v>
      </c>
      <c r="AR176" s="152" t="s">
        <v>216</v>
      </c>
      <c r="AT176" s="152" t="s">
        <v>212</v>
      </c>
      <c r="AU176" s="152" t="s">
        <v>88</v>
      </c>
      <c r="AY176" s="13" t="s">
        <v>207</v>
      </c>
      <c r="BE176" s="153">
        <f t="shared" si="14"/>
        <v>0</v>
      </c>
      <c r="BF176" s="153">
        <f t="shared" si="15"/>
        <v>0</v>
      </c>
      <c r="BG176" s="153">
        <f t="shared" si="16"/>
        <v>0</v>
      </c>
      <c r="BH176" s="153">
        <f t="shared" si="17"/>
        <v>0</v>
      </c>
      <c r="BI176" s="153">
        <f t="shared" si="18"/>
        <v>0</v>
      </c>
      <c r="BJ176" s="13" t="s">
        <v>84</v>
      </c>
      <c r="BK176" s="153">
        <f t="shared" si="19"/>
        <v>0</v>
      </c>
      <c r="BL176" s="13" t="s">
        <v>216</v>
      </c>
      <c r="BM176" s="152" t="s">
        <v>3581</v>
      </c>
    </row>
    <row r="177" spans="2:65" s="1" customFormat="1" ht="37.9" customHeight="1">
      <c r="B177" s="139"/>
      <c r="C177" s="140" t="s">
        <v>358</v>
      </c>
      <c r="D177" s="140" t="s">
        <v>212</v>
      </c>
      <c r="E177" s="141" t="s">
        <v>794</v>
      </c>
      <c r="F177" s="142" t="s">
        <v>3582</v>
      </c>
      <c r="G177" s="143" t="s">
        <v>253</v>
      </c>
      <c r="H177" s="144">
        <v>2</v>
      </c>
      <c r="I177" s="145"/>
      <c r="J177" s="146">
        <f t="shared" si="10"/>
        <v>0</v>
      </c>
      <c r="K177" s="147"/>
      <c r="L177" s="28"/>
      <c r="M177" s="148" t="s">
        <v>1</v>
      </c>
      <c r="N177" s="149" t="s">
        <v>38</v>
      </c>
      <c r="P177" s="150">
        <f t="shared" si="11"/>
        <v>0</v>
      </c>
      <c r="Q177" s="150">
        <v>0</v>
      </c>
      <c r="R177" s="150">
        <f t="shared" si="12"/>
        <v>0</v>
      </c>
      <c r="S177" s="150">
        <v>0</v>
      </c>
      <c r="T177" s="151">
        <f t="shared" si="13"/>
        <v>0</v>
      </c>
      <c r="AR177" s="152" t="s">
        <v>216</v>
      </c>
      <c r="AT177" s="152" t="s">
        <v>212</v>
      </c>
      <c r="AU177" s="152" t="s">
        <v>88</v>
      </c>
      <c r="AY177" s="13" t="s">
        <v>207</v>
      </c>
      <c r="BE177" s="153">
        <f t="shared" si="14"/>
        <v>0</v>
      </c>
      <c r="BF177" s="153">
        <f t="shared" si="15"/>
        <v>0</v>
      </c>
      <c r="BG177" s="153">
        <f t="shared" si="16"/>
        <v>0</v>
      </c>
      <c r="BH177" s="153">
        <f t="shared" si="17"/>
        <v>0</v>
      </c>
      <c r="BI177" s="153">
        <f t="shared" si="18"/>
        <v>0</v>
      </c>
      <c r="BJ177" s="13" t="s">
        <v>84</v>
      </c>
      <c r="BK177" s="153">
        <f t="shared" si="19"/>
        <v>0</v>
      </c>
      <c r="BL177" s="13" t="s">
        <v>216</v>
      </c>
      <c r="BM177" s="152" t="s">
        <v>3583</v>
      </c>
    </row>
    <row r="178" spans="2:65" s="1" customFormat="1" ht="24.2" customHeight="1">
      <c r="B178" s="139"/>
      <c r="C178" s="140" t="s">
        <v>362</v>
      </c>
      <c r="D178" s="140" t="s">
        <v>212</v>
      </c>
      <c r="E178" s="141" t="s">
        <v>798</v>
      </c>
      <c r="F178" s="142" t="s">
        <v>3584</v>
      </c>
      <c r="G178" s="143" t="s">
        <v>253</v>
      </c>
      <c r="H178" s="144">
        <v>4</v>
      </c>
      <c r="I178" s="145"/>
      <c r="J178" s="146">
        <f t="shared" si="10"/>
        <v>0</v>
      </c>
      <c r="K178" s="147"/>
      <c r="L178" s="28"/>
      <c r="M178" s="148" t="s">
        <v>1</v>
      </c>
      <c r="N178" s="149" t="s">
        <v>38</v>
      </c>
      <c r="P178" s="150">
        <f t="shared" si="11"/>
        <v>0</v>
      </c>
      <c r="Q178" s="150">
        <v>0</v>
      </c>
      <c r="R178" s="150">
        <f t="shared" si="12"/>
        <v>0</v>
      </c>
      <c r="S178" s="150">
        <v>0</v>
      </c>
      <c r="T178" s="151">
        <f t="shared" si="13"/>
        <v>0</v>
      </c>
      <c r="AR178" s="152" t="s">
        <v>216</v>
      </c>
      <c r="AT178" s="152" t="s">
        <v>212</v>
      </c>
      <c r="AU178" s="152" t="s">
        <v>88</v>
      </c>
      <c r="AY178" s="13" t="s">
        <v>207</v>
      </c>
      <c r="BE178" s="153">
        <f t="shared" si="14"/>
        <v>0</v>
      </c>
      <c r="BF178" s="153">
        <f t="shared" si="15"/>
        <v>0</v>
      </c>
      <c r="BG178" s="153">
        <f t="shared" si="16"/>
        <v>0</v>
      </c>
      <c r="BH178" s="153">
        <f t="shared" si="17"/>
        <v>0</v>
      </c>
      <c r="BI178" s="153">
        <f t="shared" si="18"/>
        <v>0</v>
      </c>
      <c r="BJ178" s="13" t="s">
        <v>84</v>
      </c>
      <c r="BK178" s="153">
        <f t="shared" si="19"/>
        <v>0</v>
      </c>
      <c r="BL178" s="13" t="s">
        <v>216</v>
      </c>
      <c r="BM178" s="152" t="s">
        <v>3585</v>
      </c>
    </row>
    <row r="179" spans="2:65" s="1" customFormat="1" ht="37.9" customHeight="1">
      <c r="B179" s="139"/>
      <c r="C179" s="140" t="s">
        <v>366</v>
      </c>
      <c r="D179" s="140" t="s">
        <v>212</v>
      </c>
      <c r="E179" s="141" t="s">
        <v>802</v>
      </c>
      <c r="F179" s="142" t="s">
        <v>3586</v>
      </c>
      <c r="G179" s="143" t="s">
        <v>215</v>
      </c>
      <c r="H179" s="144">
        <v>2</v>
      </c>
      <c r="I179" s="145"/>
      <c r="J179" s="146">
        <f t="shared" si="10"/>
        <v>0</v>
      </c>
      <c r="K179" s="147"/>
      <c r="L179" s="28"/>
      <c r="M179" s="148" t="s">
        <v>1</v>
      </c>
      <c r="N179" s="149" t="s">
        <v>38</v>
      </c>
      <c r="P179" s="150">
        <f t="shared" si="11"/>
        <v>0</v>
      </c>
      <c r="Q179" s="150">
        <v>0</v>
      </c>
      <c r="R179" s="150">
        <f t="shared" si="12"/>
        <v>0</v>
      </c>
      <c r="S179" s="150">
        <v>0</v>
      </c>
      <c r="T179" s="151">
        <f t="shared" si="13"/>
        <v>0</v>
      </c>
      <c r="AR179" s="152" t="s">
        <v>216</v>
      </c>
      <c r="AT179" s="152" t="s">
        <v>212</v>
      </c>
      <c r="AU179" s="152" t="s">
        <v>88</v>
      </c>
      <c r="AY179" s="13" t="s">
        <v>207</v>
      </c>
      <c r="BE179" s="153">
        <f t="shared" si="14"/>
        <v>0</v>
      </c>
      <c r="BF179" s="153">
        <f t="shared" si="15"/>
        <v>0</v>
      </c>
      <c r="BG179" s="153">
        <f t="shared" si="16"/>
        <v>0</v>
      </c>
      <c r="BH179" s="153">
        <f t="shared" si="17"/>
        <v>0</v>
      </c>
      <c r="BI179" s="153">
        <f t="shared" si="18"/>
        <v>0</v>
      </c>
      <c r="BJ179" s="13" t="s">
        <v>84</v>
      </c>
      <c r="BK179" s="153">
        <f t="shared" si="19"/>
        <v>0</v>
      </c>
      <c r="BL179" s="13" t="s">
        <v>216</v>
      </c>
      <c r="BM179" s="152" t="s">
        <v>3587</v>
      </c>
    </row>
    <row r="180" spans="2:65" s="1" customFormat="1" ht="37.9" customHeight="1">
      <c r="B180" s="139"/>
      <c r="C180" s="140" t="s">
        <v>370</v>
      </c>
      <c r="D180" s="140" t="s">
        <v>212</v>
      </c>
      <c r="E180" s="141" t="s">
        <v>806</v>
      </c>
      <c r="F180" s="142" t="s">
        <v>3588</v>
      </c>
      <c r="G180" s="143" t="s">
        <v>253</v>
      </c>
      <c r="H180" s="144">
        <v>2</v>
      </c>
      <c r="I180" s="145"/>
      <c r="J180" s="146">
        <f t="shared" si="10"/>
        <v>0</v>
      </c>
      <c r="K180" s="147"/>
      <c r="L180" s="28"/>
      <c r="M180" s="148" t="s">
        <v>1</v>
      </c>
      <c r="N180" s="149" t="s">
        <v>38</v>
      </c>
      <c r="P180" s="150">
        <f t="shared" si="11"/>
        <v>0</v>
      </c>
      <c r="Q180" s="150">
        <v>0</v>
      </c>
      <c r="R180" s="150">
        <f t="shared" si="12"/>
        <v>0</v>
      </c>
      <c r="S180" s="150">
        <v>0</v>
      </c>
      <c r="T180" s="151">
        <f t="shared" si="13"/>
        <v>0</v>
      </c>
      <c r="AR180" s="152" t="s">
        <v>216</v>
      </c>
      <c r="AT180" s="152" t="s">
        <v>212</v>
      </c>
      <c r="AU180" s="152" t="s">
        <v>88</v>
      </c>
      <c r="AY180" s="13" t="s">
        <v>207</v>
      </c>
      <c r="BE180" s="153">
        <f t="shared" si="14"/>
        <v>0</v>
      </c>
      <c r="BF180" s="153">
        <f t="shared" si="15"/>
        <v>0</v>
      </c>
      <c r="BG180" s="153">
        <f t="shared" si="16"/>
        <v>0</v>
      </c>
      <c r="BH180" s="153">
        <f t="shared" si="17"/>
        <v>0</v>
      </c>
      <c r="BI180" s="153">
        <f t="shared" si="18"/>
        <v>0</v>
      </c>
      <c r="BJ180" s="13" t="s">
        <v>84</v>
      </c>
      <c r="BK180" s="153">
        <f t="shared" si="19"/>
        <v>0</v>
      </c>
      <c r="BL180" s="13" t="s">
        <v>216</v>
      </c>
      <c r="BM180" s="152" t="s">
        <v>3589</v>
      </c>
    </row>
    <row r="181" spans="2:65" s="1" customFormat="1" ht="37.9" customHeight="1">
      <c r="B181" s="139"/>
      <c r="C181" s="140" t="s">
        <v>374</v>
      </c>
      <c r="D181" s="140" t="s">
        <v>212</v>
      </c>
      <c r="E181" s="141" t="s">
        <v>2977</v>
      </c>
      <c r="F181" s="142" t="s">
        <v>3590</v>
      </c>
      <c r="G181" s="143" t="s">
        <v>253</v>
      </c>
      <c r="H181" s="144">
        <v>4</v>
      </c>
      <c r="I181" s="145"/>
      <c r="J181" s="146">
        <f t="shared" si="10"/>
        <v>0</v>
      </c>
      <c r="K181" s="147"/>
      <c r="L181" s="28"/>
      <c r="M181" s="148" t="s">
        <v>1</v>
      </c>
      <c r="N181" s="149" t="s">
        <v>38</v>
      </c>
      <c r="P181" s="150">
        <f t="shared" si="11"/>
        <v>0</v>
      </c>
      <c r="Q181" s="150">
        <v>0</v>
      </c>
      <c r="R181" s="150">
        <f t="shared" si="12"/>
        <v>0</v>
      </c>
      <c r="S181" s="150">
        <v>0</v>
      </c>
      <c r="T181" s="151">
        <f t="shared" si="13"/>
        <v>0</v>
      </c>
      <c r="AR181" s="152" t="s">
        <v>216</v>
      </c>
      <c r="AT181" s="152" t="s">
        <v>212</v>
      </c>
      <c r="AU181" s="152" t="s">
        <v>88</v>
      </c>
      <c r="AY181" s="13" t="s">
        <v>207</v>
      </c>
      <c r="BE181" s="153">
        <f t="shared" si="14"/>
        <v>0</v>
      </c>
      <c r="BF181" s="153">
        <f t="shared" si="15"/>
        <v>0</v>
      </c>
      <c r="BG181" s="153">
        <f t="shared" si="16"/>
        <v>0</v>
      </c>
      <c r="BH181" s="153">
        <f t="shared" si="17"/>
        <v>0</v>
      </c>
      <c r="BI181" s="153">
        <f t="shared" si="18"/>
        <v>0</v>
      </c>
      <c r="BJ181" s="13" t="s">
        <v>84</v>
      </c>
      <c r="BK181" s="153">
        <f t="shared" si="19"/>
        <v>0</v>
      </c>
      <c r="BL181" s="13" t="s">
        <v>216</v>
      </c>
      <c r="BM181" s="152" t="s">
        <v>3591</v>
      </c>
    </row>
    <row r="182" spans="2:65" s="1" customFormat="1" ht="37.9" customHeight="1">
      <c r="B182" s="139"/>
      <c r="C182" s="140" t="s">
        <v>378</v>
      </c>
      <c r="D182" s="140" t="s">
        <v>212</v>
      </c>
      <c r="E182" s="141" t="s">
        <v>810</v>
      </c>
      <c r="F182" s="142" t="s">
        <v>3592</v>
      </c>
      <c r="G182" s="143" t="s">
        <v>253</v>
      </c>
      <c r="H182" s="144">
        <v>3</v>
      </c>
      <c r="I182" s="145"/>
      <c r="J182" s="146">
        <f t="shared" si="10"/>
        <v>0</v>
      </c>
      <c r="K182" s="147"/>
      <c r="L182" s="28"/>
      <c r="M182" s="148" t="s">
        <v>1</v>
      </c>
      <c r="N182" s="149" t="s">
        <v>38</v>
      </c>
      <c r="P182" s="150">
        <f t="shared" si="11"/>
        <v>0</v>
      </c>
      <c r="Q182" s="150">
        <v>0</v>
      </c>
      <c r="R182" s="150">
        <f t="shared" si="12"/>
        <v>0</v>
      </c>
      <c r="S182" s="150">
        <v>0</v>
      </c>
      <c r="T182" s="151">
        <f t="shared" si="13"/>
        <v>0</v>
      </c>
      <c r="AR182" s="152" t="s">
        <v>216</v>
      </c>
      <c r="AT182" s="152" t="s">
        <v>212</v>
      </c>
      <c r="AU182" s="152" t="s">
        <v>88</v>
      </c>
      <c r="AY182" s="13" t="s">
        <v>207</v>
      </c>
      <c r="BE182" s="153">
        <f t="shared" si="14"/>
        <v>0</v>
      </c>
      <c r="BF182" s="153">
        <f t="shared" si="15"/>
        <v>0</v>
      </c>
      <c r="BG182" s="153">
        <f t="shared" si="16"/>
        <v>0</v>
      </c>
      <c r="BH182" s="153">
        <f t="shared" si="17"/>
        <v>0</v>
      </c>
      <c r="BI182" s="153">
        <f t="shared" si="18"/>
        <v>0</v>
      </c>
      <c r="BJ182" s="13" t="s">
        <v>84</v>
      </c>
      <c r="BK182" s="153">
        <f t="shared" si="19"/>
        <v>0</v>
      </c>
      <c r="BL182" s="13" t="s">
        <v>216</v>
      </c>
      <c r="BM182" s="152" t="s">
        <v>3593</v>
      </c>
    </row>
    <row r="183" spans="2:65" s="1" customFormat="1" ht="44.25" customHeight="1">
      <c r="B183" s="139"/>
      <c r="C183" s="140" t="s">
        <v>382</v>
      </c>
      <c r="D183" s="140" t="s">
        <v>212</v>
      </c>
      <c r="E183" s="141" t="s">
        <v>814</v>
      </c>
      <c r="F183" s="142" t="s">
        <v>3594</v>
      </c>
      <c r="G183" s="143" t="s">
        <v>253</v>
      </c>
      <c r="H183" s="144">
        <v>5</v>
      </c>
      <c r="I183" s="145"/>
      <c r="J183" s="146">
        <f t="shared" si="10"/>
        <v>0</v>
      </c>
      <c r="K183" s="147"/>
      <c r="L183" s="28"/>
      <c r="M183" s="148" t="s">
        <v>1</v>
      </c>
      <c r="N183" s="149" t="s">
        <v>38</v>
      </c>
      <c r="P183" s="150">
        <f t="shared" si="11"/>
        <v>0</v>
      </c>
      <c r="Q183" s="150">
        <v>0</v>
      </c>
      <c r="R183" s="150">
        <f t="shared" si="12"/>
        <v>0</v>
      </c>
      <c r="S183" s="150">
        <v>0</v>
      </c>
      <c r="T183" s="151">
        <f t="shared" si="13"/>
        <v>0</v>
      </c>
      <c r="AR183" s="152" t="s">
        <v>216</v>
      </c>
      <c r="AT183" s="152" t="s">
        <v>212</v>
      </c>
      <c r="AU183" s="152" t="s">
        <v>88</v>
      </c>
      <c r="AY183" s="13" t="s">
        <v>207</v>
      </c>
      <c r="BE183" s="153">
        <f t="shared" si="14"/>
        <v>0</v>
      </c>
      <c r="BF183" s="153">
        <f t="shared" si="15"/>
        <v>0</v>
      </c>
      <c r="BG183" s="153">
        <f t="shared" si="16"/>
        <v>0</v>
      </c>
      <c r="BH183" s="153">
        <f t="shared" si="17"/>
        <v>0</v>
      </c>
      <c r="BI183" s="153">
        <f t="shared" si="18"/>
        <v>0</v>
      </c>
      <c r="BJ183" s="13" t="s">
        <v>84</v>
      </c>
      <c r="BK183" s="153">
        <f t="shared" si="19"/>
        <v>0</v>
      </c>
      <c r="BL183" s="13" t="s">
        <v>216</v>
      </c>
      <c r="BM183" s="152" t="s">
        <v>3595</v>
      </c>
    </row>
    <row r="184" spans="2:65" s="1" customFormat="1" ht="33" customHeight="1">
      <c r="B184" s="139"/>
      <c r="C184" s="140" t="s">
        <v>386</v>
      </c>
      <c r="D184" s="140" t="s">
        <v>212</v>
      </c>
      <c r="E184" s="141" t="s">
        <v>818</v>
      </c>
      <c r="F184" s="142" t="s">
        <v>3596</v>
      </c>
      <c r="G184" s="143" t="s">
        <v>253</v>
      </c>
      <c r="H184" s="144">
        <v>5</v>
      </c>
      <c r="I184" s="145"/>
      <c r="J184" s="146">
        <f t="shared" si="10"/>
        <v>0</v>
      </c>
      <c r="K184" s="147"/>
      <c r="L184" s="28"/>
      <c r="M184" s="148" t="s">
        <v>1</v>
      </c>
      <c r="N184" s="149" t="s">
        <v>38</v>
      </c>
      <c r="P184" s="150">
        <f t="shared" si="11"/>
        <v>0</v>
      </c>
      <c r="Q184" s="150">
        <v>0</v>
      </c>
      <c r="R184" s="150">
        <f t="shared" si="12"/>
        <v>0</v>
      </c>
      <c r="S184" s="150">
        <v>0</v>
      </c>
      <c r="T184" s="151">
        <f t="shared" si="13"/>
        <v>0</v>
      </c>
      <c r="AR184" s="152" t="s">
        <v>216</v>
      </c>
      <c r="AT184" s="152" t="s">
        <v>212</v>
      </c>
      <c r="AU184" s="152" t="s">
        <v>88</v>
      </c>
      <c r="AY184" s="13" t="s">
        <v>207</v>
      </c>
      <c r="BE184" s="153">
        <f t="shared" si="14"/>
        <v>0</v>
      </c>
      <c r="BF184" s="153">
        <f t="shared" si="15"/>
        <v>0</v>
      </c>
      <c r="BG184" s="153">
        <f t="shared" si="16"/>
        <v>0</v>
      </c>
      <c r="BH184" s="153">
        <f t="shared" si="17"/>
        <v>0</v>
      </c>
      <c r="BI184" s="153">
        <f t="shared" si="18"/>
        <v>0</v>
      </c>
      <c r="BJ184" s="13" t="s">
        <v>84</v>
      </c>
      <c r="BK184" s="153">
        <f t="shared" si="19"/>
        <v>0</v>
      </c>
      <c r="BL184" s="13" t="s">
        <v>216</v>
      </c>
      <c r="BM184" s="152" t="s">
        <v>3597</v>
      </c>
    </row>
    <row r="185" spans="2:65" s="1" customFormat="1" ht="37.9" customHeight="1">
      <c r="B185" s="139"/>
      <c r="C185" s="140" t="s">
        <v>390</v>
      </c>
      <c r="D185" s="140" t="s">
        <v>212</v>
      </c>
      <c r="E185" s="141" t="s">
        <v>822</v>
      </c>
      <c r="F185" s="142" t="s">
        <v>3598</v>
      </c>
      <c r="G185" s="143" t="s">
        <v>215</v>
      </c>
      <c r="H185" s="144">
        <v>2</v>
      </c>
      <c r="I185" s="145"/>
      <c r="J185" s="146">
        <f t="shared" si="10"/>
        <v>0</v>
      </c>
      <c r="K185" s="147"/>
      <c r="L185" s="28"/>
      <c r="M185" s="148" t="s">
        <v>1</v>
      </c>
      <c r="N185" s="149" t="s">
        <v>38</v>
      </c>
      <c r="P185" s="150">
        <f t="shared" si="11"/>
        <v>0</v>
      </c>
      <c r="Q185" s="150">
        <v>0</v>
      </c>
      <c r="R185" s="150">
        <f t="shared" si="12"/>
        <v>0</v>
      </c>
      <c r="S185" s="150">
        <v>0</v>
      </c>
      <c r="T185" s="151">
        <f t="shared" si="13"/>
        <v>0</v>
      </c>
      <c r="AR185" s="152" t="s">
        <v>216</v>
      </c>
      <c r="AT185" s="152" t="s">
        <v>212</v>
      </c>
      <c r="AU185" s="152" t="s">
        <v>88</v>
      </c>
      <c r="AY185" s="13" t="s">
        <v>207</v>
      </c>
      <c r="BE185" s="153">
        <f t="shared" si="14"/>
        <v>0</v>
      </c>
      <c r="BF185" s="153">
        <f t="shared" si="15"/>
        <v>0</v>
      </c>
      <c r="BG185" s="153">
        <f t="shared" si="16"/>
        <v>0</v>
      </c>
      <c r="BH185" s="153">
        <f t="shared" si="17"/>
        <v>0</v>
      </c>
      <c r="BI185" s="153">
        <f t="shared" si="18"/>
        <v>0</v>
      </c>
      <c r="BJ185" s="13" t="s">
        <v>84</v>
      </c>
      <c r="BK185" s="153">
        <f t="shared" si="19"/>
        <v>0</v>
      </c>
      <c r="BL185" s="13" t="s">
        <v>216</v>
      </c>
      <c r="BM185" s="152" t="s">
        <v>3599</v>
      </c>
    </row>
    <row r="186" spans="2:65" s="1" customFormat="1" ht="44.25" customHeight="1">
      <c r="B186" s="139"/>
      <c r="C186" s="140" t="s">
        <v>394</v>
      </c>
      <c r="D186" s="140" t="s">
        <v>212</v>
      </c>
      <c r="E186" s="141" t="s">
        <v>826</v>
      </c>
      <c r="F186" s="142" t="s">
        <v>3600</v>
      </c>
      <c r="G186" s="143" t="s">
        <v>253</v>
      </c>
      <c r="H186" s="144">
        <v>2</v>
      </c>
      <c r="I186" s="145"/>
      <c r="J186" s="146">
        <f t="shared" si="10"/>
        <v>0</v>
      </c>
      <c r="K186" s="147"/>
      <c r="L186" s="28"/>
      <c r="M186" s="148" t="s">
        <v>1</v>
      </c>
      <c r="N186" s="149" t="s">
        <v>38</v>
      </c>
      <c r="P186" s="150">
        <f t="shared" si="11"/>
        <v>0</v>
      </c>
      <c r="Q186" s="150">
        <v>0</v>
      </c>
      <c r="R186" s="150">
        <f t="shared" si="12"/>
        <v>0</v>
      </c>
      <c r="S186" s="150">
        <v>0</v>
      </c>
      <c r="T186" s="151">
        <f t="shared" si="13"/>
        <v>0</v>
      </c>
      <c r="AR186" s="152" t="s">
        <v>216</v>
      </c>
      <c r="AT186" s="152" t="s">
        <v>212</v>
      </c>
      <c r="AU186" s="152" t="s">
        <v>88</v>
      </c>
      <c r="AY186" s="13" t="s">
        <v>207</v>
      </c>
      <c r="BE186" s="153">
        <f t="shared" si="14"/>
        <v>0</v>
      </c>
      <c r="BF186" s="153">
        <f t="shared" si="15"/>
        <v>0</v>
      </c>
      <c r="BG186" s="153">
        <f t="shared" si="16"/>
        <v>0</v>
      </c>
      <c r="BH186" s="153">
        <f t="shared" si="17"/>
        <v>0</v>
      </c>
      <c r="BI186" s="153">
        <f t="shared" si="18"/>
        <v>0</v>
      </c>
      <c r="BJ186" s="13" t="s">
        <v>84</v>
      </c>
      <c r="BK186" s="153">
        <f t="shared" si="19"/>
        <v>0</v>
      </c>
      <c r="BL186" s="13" t="s">
        <v>216</v>
      </c>
      <c r="BM186" s="152" t="s">
        <v>3601</v>
      </c>
    </row>
    <row r="187" spans="2:65" s="1" customFormat="1" ht="37.9" customHeight="1">
      <c r="B187" s="139"/>
      <c r="C187" s="140" t="s">
        <v>398</v>
      </c>
      <c r="D187" s="140" t="s">
        <v>212</v>
      </c>
      <c r="E187" s="141" t="s">
        <v>3398</v>
      </c>
      <c r="F187" s="142" t="s">
        <v>3602</v>
      </c>
      <c r="G187" s="143" t="s">
        <v>253</v>
      </c>
      <c r="H187" s="144">
        <v>1</v>
      </c>
      <c r="I187" s="145"/>
      <c r="J187" s="146">
        <f t="shared" si="10"/>
        <v>0</v>
      </c>
      <c r="K187" s="147"/>
      <c r="L187" s="28"/>
      <c r="M187" s="148" t="s">
        <v>1</v>
      </c>
      <c r="N187" s="149" t="s">
        <v>38</v>
      </c>
      <c r="P187" s="150">
        <f t="shared" si="11"/>
        <v>0</v>
      </c>
      <c r="Q187" s="150">
        <v>0</v>
      </c>
      <c r="R187" s="150">
        <f t="shared" si="12"/>
        <v>0</v>
      </c>
      <c r="S187" s="150">
        <v>0</v>
      </c>
      <c r="T187" s="151">
        <f t="shared" si="13"/>
        <v>0</v>
      </c>
      <c r="AR187" s="152" t="s">
        <v>216</v>
      </c>
      <c r="AT187" s="152" t="s">
        <v>212</v>
      </c>
      <c r="AU187" s="152" t="s">
        <v>88</v>
      </c>
      <c r="AY187" s="13" t="s">
        <v>207</v>
      </c>
      <c r="BE187" s="153">
        <f t="shared" si="14"/>
        <v>0</v>
      </c>
      <c r="BF187" s="153">
        <f t="shared" si="15"/>
        <v>0</v>
      </c>
      <c r="BG187" s="153">
        <f t="shared" si="16"/>
        <v>0</v>
      </c>
      <c r="BH187" s="153">
        <f t="shared" si="17"/>
        <v>0</v>
      </c>
      <c r="BI187" s="153">
        <f t="shared" si="18"/>
        <v>0</v>
      </c>
      <c r="BJ187" s="13" t="s">
        <v>84</v>
      </c>
      <c r="BK187" s="153">
        <f t="shared" si="19"/>
        <v>0</v>
      </c>
      <c r="BL187" s="13" t="s">
        <v>216</v>
      </c>
      <c r="BM187" s="152" t="s">
        <v>3603</v>
      </c>
    </row>
    <row r="188" spans="2:65" s="1" customFormat="1" ht="44.25" customHeight="1">
      <c r="B188" s="139"/>
      <c r="C188" s="140" t="s">
        <v>402</v>
      </c>
      <c r="D188" s="140" t="s">
        <v>212</v>
      </c>
      <c r="E188" s="141" t="s">
        <v>3401</v>
      </c>
      <c r="F188" s="142" t="s">
        <v>3604</v>
      </c>
      <c r="G188" s="143" t="s">
        <v>253</v>
      </c>
      <c r="H188" s="144">
        <v>4</v>
      </c>
      <c r="I188" s="145"/>
      <c r="J188" s="146">
        <f t="shared" si="10"/>
        <v>0</v>
      </c>
      <c r="K188" s="147"/>
      <c r="L188" s="28"/>
      <c r="M188" s="148" t="s">
        <v>1</v>
      </c>
      <c r="N188" s="149" t="s">
        <v>38</v>
      </c>
      <c r="P188" s="150">
        <f t="shared" si="11"/>
        <v>0</v>
      </c>
      <c r="Q188" s="150">
        <v>0</v>
      </c>
      <c r="R188" s="150">
        <f t="shared" si="12"/>
        <v>0</v>
      </c>
      <c r="S188" s="150">
        <v>0</v>
      </c>
      <c r="T188" s="151">
        <f t="shared" si="13"/>
        <v>0</v>
      </c>
      <c r="AR188" s="152" t="s">
        <v>216</v>
      </c>
      <c r="AT188" s="152" t="s">
        <v>212</v>
      </c>
      <c r="AU188" s="152" t="s">
        <v>88</v>
      </c>
      <c r="AY188" s="13" t="s">
        <v>207</v>
      </c>
      <c r="BE188" s="153">
        <f t="shared" si="14"/>
        <v>0</v>
      </c>
      <c r="BF188" s="153">
        <f t="shared" si="15"/>
        <v>0</v>
      </c>
      <c r="BG188" s="153">
        <f t="shared" si="16"/>
        <v>0</v>
      </c>
      <c r="BH188" s="153">
        <f t="shared" si="17"/>
        <v>0</v>
      </c>
      <c r="BI188" s="153">
        <f t="shared" si="18"/>
        <v>0</v>
      </c>
      <c r="BJ188" s="13" t="s">
        <v>84</v>
      </c>
      <c r="BK188" s="153">
        <f t="shared" si="19"/>
        <v>0</v>
      </c>
      <c r="BL188" s="13" t="s">
        <v>216</v>
      </c>
      <c r="BM188" s="152" t="s">
        <v>3605</v>
      </c>
    </row>
    <row r="189" spans="2:65" s="11" customFormat="1" ht="20.85" customHeight="1">
      <c r="B189" s="127"/>
      <c r="D189" s="128" t="s">
        <v>71</v>
      </c>
      <c r="E189" s="137" t="s">
        <v>71</v>
      </c>
      <c r="F189" s="137" t="s">
        <v>1876</v>
      </c>
      <c r="I189" s="130"/>
      <c r="J189" s="138">
        <f>BK189</f>
        <v>0</v>
      </c>
      <c r="L189" s="127"/>
      <c r="M189" s="132"/>
      <c r="P189" s="133">
        <f>SUM(P190:P194)</f>
        <v>0</v>
      </c>
      <c r="R189" s="133">
        <f>SUM(R190:R194)</f>
        <v>0</v>
      </c>
      <c r="T189" s="134">
        <f>SUM(T190:T194)</f>
        <v>1.6186095</v>
      </c>
      <c r="AR189" s="128" t="s">
        <v>79</v>
      </c>
      <c r="AT189" s="135" t="s">
        <v>71</v>
      </c>
      <c r="AU189" s="135" t="s">
        <v>84</v>
      </c>
      <c r="AY189" s="128" t="s">
        <v>207</v>
      </c>
      <c r="BK189" s="136">
        <f>SUM(BK190:BK194)</f>
        <v>0</v>
      </c>
    </row>
    <row r="190" spans="2:65" s="1" customFormat="1" ht="24.2" customHeight="1">
      <c r="B190" s="139"/>
      <c r="C190" s="140" t="s">
        <v>407</v>
      </c>
      <c r="D190" s="140" t="s">
        <v>212</v>
      </c>
      <c r="E190" s="141" t="s">
        <v>2340</v>
      </c>
      <c r="F190" s="142" t="s">
        <v>2341</v>
      </c>
      <c r="G190" s="143" t="s">
        <v>1786</v>
      </c>
      <c r="H190" s="144">
        <v>2841</v>
      </c>
      <c r="I190" s="145"/>
      <c r="J190" s="146">
        <f>ROUND(I190*H190,2)</f>
        <v>0</v>
      </c>
      <c r="K190" s="147"/>
      <c r="L190" s="28"/>
      <c r="M190" s="148" t="s">
        <v>1</v>
      </c>
      <c r="N190" s="149" t="s">
        <v>38</v>
      </c>
      <c r="P190" s="150">
        <f>O190*H190</f>
        <v>0</v>
      </c>
      <c r="Q190" s="150">
        <v>0</v>
      </c>
      <c r="R190" s="150">
        <f>Q190*H190</f>
        <v>0</v>
      </c>
      <c r="S190" s="150">
        <v>0</v>
      </c>
      <c r="T190" s="151">
        <f>S190*H190</f>
        <v>0</v>
      </c>
      <c r="AR190" s="152" t="s">
        <v>216</v>
      </c>
      <c r="AT190" s="152" t="s">
        <v>212</v>
      </c>
      <c r="AU190" s="152" t="s">
        <v>88</v>
      </c>
      <c r="AY190" s="13" t="s">
        <v>207</v>
      </c>
      <c r="BE190" s="153">
        <f>IF(N190="základná",J190,0)</f>
        <v>0</v>
      </c>
      <c r="BF190" s="153">
        <f>IF(N190="znížená",J190,0)</f>
        <v>0</v>
      </c>
      <c r="BG190" s="153">
        <f>IF(N190="zákl. prenesená",J190,0)</f>
        <v>0</v>
      </c>
      <c r="BH190" s="153">
        <f>IF(N190="zníž. prenesená",J190,0)</f>
        <v>0</v>
      </c>
      <c r="BI190" s="153">
        <f>IF(N190="nulová",J190,0)</f>
        <v>0</v>
      </c>
      <c r="BJ190" s="13" t="s">
        <v>84</v>
      </c>
      <c r="BK190" s="153">
        <f>ROUND(I190*H190,2)</f>
        <v>0</v>
      </c>
      <c r="BL190" s="13" t="s">
        <v>216</v>
      </c>
      <c r="BM190" s="152" t="s">
        <v>3606</v>
      </c>
    </row>
    <row r="191" spans="2:65" s="1" customFormat="1" ht="16.5" customHeight="1">
      <c r="B191" s="139"/>
      <c r="C191" s="140" t="s">
        <v>411</v>
      </c>
      <c r="D191" s="140" t="s">
        <v>212</v>
      </c>
      <c r="E191" s="141" t="s">
        <v>3486</v>
      </c>
      <c r="F191" s="142" t="s">
        <v>1883</v>
      </c>
      <c r="G191" s="143" t="s">
        <v>405</v>
      </c>
      <c r="H191" s="144">
        <v>229.59</v>
      </c>
      <c r="I191" s="145"/>
      <c r="J191" s="146">
        <f>ROUND(I191*H191,2)</f>
        <v>0</v>
      </c>
      <c r="K191" s="147"/>
      <c r="L191" s="28"/>
      <c r="M191" s="148" t="s">
        <v>1</v>
      </c>
      <c r="N191" s="149" t="s">
        <v>38</v>
      </c>
      <c r="P191" s="150">
        <f>O191*H191</f>
        <v>0</v>
      </c>
      <c r="Q191" s="150">
        <v>0</v>
      </c>
      <c r="R191" s="150">
        <f>Q191*H191</f>
        <v>0</v>
      </c>
      <c r="S191" s="150">
        <v>7.0499999999999998E-3</v>
      </c>
      <c r="T191" s="151">
        <f>S191*H191</f>
        <v>1.6186095</v>
      </c>
      <c r="AR191" s="152" t="s">
        <v>271</v>
      </c>
      <c r="AT191" s="152" t="s">
        <v>212</v>
      </c>
      <c r="AU191" s="152" t="s">
        <v>88</v>
      </c>
      <c r="AY191" s="13" t="s">
        <v>207</v>
      </c>
      <c r="BE191" s="153">
        <f>IF(N191="základná",J191,0)</f>
        <v>0</v>
      </c>
      <c r="BF191" s="153">
        <f>IF(N191="znížená",J191,0)</f>
        <v>0</v>
      </c>
      <c r="BG191" s="153">
        <f>IF(N191="zákl. prenesená",J191,0)</f>
        <v>0</v>
      </c>
      <c r="BH191" s="153">
        <f>IF(N191="zníž. prenesená",J191,0)</f>
        <v>0</v>
      </c>
      <c r="BI191" s="153">
        <f>IF(N191="nulová",J191,0)</f>
        <v>0</v>
      </c>
      <c r="BJ191" s="13" t="s">
        <v>84</v>
      </c>
      <c r="BK191" s="153">
        <f>ROUND(I191*H191,2)</f>
        <v>0</v>
      </c>
      <c r="BL191" s="13" t="s">
        <v>271</v>
      </c>
      <c r="BM191" s="152" t="s">
        <v>3607</v>
      </c>
    </row>
    <row r="192" spans="2:65" s="1" customFormat="1" ht="16.5" customHeight="1">
      <c r="B192" s="139"/>
      <c r="C192" s="140" t="s">
        <v>415</v>
      </c>
      <c r="D192" s="140" t="s">
        <v>212</v>
      </c>
      <c r="E192" s="141" t="s">
        <v>1886</v>
      </c>
      <c r="F192" s="142" t="s">
        <v>1887</v>
      </c>
      <c r="G192" s="143" t="s">
        <v>405</v>
      </c>
      <c r="H192" s="144">
        <v>252.55</v>
      </c>
      <c r="I192" s="145"/>
      <c r="J192" s="146">
        <f>ROUND(I192*H192,2)</f>
        <v>0</v>
      </c>
      <c r="K192" s="147"/>
      <c r="L192" s="28"/>
      <c r="M192" s="148" t="s">
        <v>1</v>
      </c>
      <c r="N192" s="149" t="s">
        <v>38</v>
      </c>
      <c r="P192" s="150">
        <f>O192*H192</f>
        <v>0</v>
      </c>
      <c r="Q192" s="150">
        <v>0</v>
      </c>
      <c r="R192" s="150">
        <f>Q192*H192</f>
        <v>0</v>
      </c>
      <c r="S192" s="150">
        <v>0</v>
      </c>
      <c r="T192" s="151">
        <f>S192*H192</f>
        <v>0</v>
      </c>
      <c r="AR192" s="152" t="s">
        <v>271</v>
      </c>
      <c r="AT192" s="152" t="s">
        <v>212</v>
      </c>
      <c r="AU192" s="152" t="s">
        <v>88</v>
      </c>
      <c r="AY192" s="13" t="s">
        <v>207</v>
      </c>
      <c r="BE192" s="153">
        <f>IF(N192="základná",J192,0)</f>
        <v>0</v>
      </c>
      <c r="BF192" s="153">
        <f>IF(N192="znížená",J192,0)</f>
        <v>0</v>
      </c>
      <c r="BG192" s="153">
        <f>IF(N192="zákl. prenesená",J192,0)</f>
        <v>0</v>
      </c>
      <c r="BH192" s="153">
        <f>IF(N192="zníž. prenesená",J192,0)</f>
        <v>0</v>
      </c>
      <c r="BI192" s="153">
        <f>IF(N192="nulová",J192,0)</f>
        <v>0</v>
      </c>
      <c r="BJ192" s="13" t="s">
        <v>84</v>
      </c>
      <c r="BK192" s="153">
        <f>ROUND(I192*H192,2)</f>
        <v>0</v>
      </c>
      <c r="BL192" s="13" t="s">
        <v>271</v>
      </c>
      <c r="BM192" s="152" t="s">
        <v>3608</v>
      </c>
    </row>
    <row r="193" spans="2:65" s="1" customFormat="1" ht="21.75" customHeight="1">
      <c r="B193" s="139"/>
      <c r="C193" s="140" t="s">
        <v>419</v>
      </c>
      <c r="D193" s="140" t="s">
        <v>212</v>
      </c>
      <c r="E193" s="141" t="s">
        <v>1890</v>
      </c>
      <c r="F193" s="142" t="s">
        <v>1891</v>
      </c>
      <c r="G193" s="143" t="s">
        <v>1892</v>
      </c>
      <c r="H193" s="144">
        <v>1.615</v>
      </c>
      <c r="I193" s="145"/>
      <c r="J193" s="146">
        <f>ROUND(I193*H193,2)</f>
        <v>0</v>
      </c>
      <c r="K193" s="147"/>
      <c r="L193" s="28"/>
      <c r="M193" s="148" t="s">
        <v>1</v>
      </c>
      <c r="N193" s="149" t="s">
        <v>38</v>
      </c>
      <c r="P193" s="150">
        <f>O193*H193</f>
        <v>0</v>
      </c>
      <c r="Q193" s="150">
        <v>0</v>
      </c>
      <c r="R193" s="150">
        <f>Q193*H193</f>
        <v>0</v>
      </c>
      <c r="S193" s="150">
        <v>0</v>
      </c>
      <c r="T193" s="151">
        <f>S193*H193</f>
        <v>0</v>
      </c>
      <c r="AR193" s="152" t="s">
        <v>93</v>
      </c>
      <c r="AT193" s="152" t="s">
        <v>212</v>
      </c>
      <c r="AU193" s="152" t="s">
        <v>88</v>
      </c>
      <c r="AY193" s="13" t="s">
        <v>207</v>
      </c>
      <c r="BE193" s="153">
        <f>IF(N193="základná",J193,0)</f>
        <v>0</v>
      </c>
      <c r="BF193" s="153">
        <f>IF(N193="znížená",J193,0)</f>
        <v>0</v>
      </c>
      <c r="BG193" s="153">
        <f>IF(N193="zákl. prenesená",J193,0)</f>
        <v>0</v>
      </c>
      <c r="BH193" s="153">
        <f>IF(N193="zníž. prenesená",J193,0)</f>
        <v>0</v>
      </c>
      <c r="BI193" s="153">
        <f>IF(N193="nulová",J193,0)</f>
        <v>0</v>
      </c>
      <c r="BJ193" s="13" t="s">
        <v>84</v>
      </c>
      <c r="BK193" s="153">
        <f>ROUND(I193*H193,2)</f>
        <v>0</v>
      </c>
      <c r="BL193" s="13" t="s">
        <v>93</v>
      </c>
      <c r="BM193" s="152" t="s">
        <v>3609</v>
      </c>
    </row>
    <row r="194" spans="2:65" s="1" customFormat="1" ht="33" customHeight="1">
      <c r="B194" s="139"/>
      <c r="C194" s="140" t="s">
        <v>423</v>
      </c>
      <c r="D194" s="140" t="s">
        <v>212</v>
      </c>
      <c r="E194" s="141" t="s">
        <v>1895</v>
      </c>
      <c r="F194" s="142" t="s">
        <v>1896</v>
      </c>
      <c r="G194" s="143" t="s">
        <v>1892</v>
      </c>
      <c r="H194" s="144">
        <v>1.615</v>
      </c>
      <c r="I194" s="145"/>
      <c r="J194" s="146">
        <f>ROUND(I194*H194,2)</f>
        <v>0</v>
      </c>
      <c r="K194" s="147"/>
      <c r="L194" s="28"/>
      <c r="M194" s="148" t="s">
        <v>1</v>
      </c>
      <c r="N194" s="149" t="s">
        <v>38</v>
      </c>
      <c r="P194" s="150">
        <f>O194*H194</f>
        <v>0</v>
      </c>
      <c r="Q194" s="150">
        <v>0</v>
      </c>
      <c r="R194" s="150">
        <f>Q194*H194</f>
        <v>0</v>
      </c>
      <c r="S194" s="150">
        <v>0</v>
      </c>
      <c r="T194" s="151">
        <f>S194*H194</f>
        <v>0</v>
      </c>
      <c r="AR194" s="152" t="s">
        <v>93</v>
      </c>
      <c r="AT194" s="152" t="s">
        <v>212</v>
      </c>
      <c r="AU194" s="152" t="s">
        <v>88</v>
      </c>
      <c r="AY194" s="13" t="s">
        <v>207</v>
      </c>
      <c r="BE194" s="153">
        <f>IF(N194="základná",J194,0)</f>
        <v>0</v>
      </c>
      <c r="BF194" s="153">
        <f>IF(N194="znížená",J194,0)</f>
        <v>0</v>
      </c>
      <c r="BG194" s="153">
        <f>IF(N194="zákl. prenesená",J194,0)</f>
        <v>0</v>
      </c>
      <c r="BH194" s="153">
        <f>IF(N194="zníž. prenesená",J194,0)</f>
        <v>0</v>
      </c>
      <c r="BI194" s="153">
        <f>IF(N194="nulová",J194,0)</f>
        <v>0</v>
      </c>
      <c r="BJ194" s="13" t="s">
        <v>84</v>
      </c>
      <c r="BK194" s="153">
        <f>ROUND(I194*H194,2)</f>
        <v>0</v>
      </c>
      <c r="BL194" s="13" t="s">
        <v>93</v>
      </c>
      <c r="BM194" s="152" t="s">
        <v>3610</v>
      </c>
    </row>
    <row r="195" spans="2:65" s="11" customFormat="1" ht="20.85" customHeight="1">
      <c r="B195" s="127"/>
      <c r="D195" s="128" t="s">
        <v>71</v>
      </c>
      <c r="E195" s="137" t="s">
        <v>1898</v>
      </c>
      <c r="F195" s="137" t="s">
        <v>1899</v>
      </c>
      <c r="I195" s="130"/>
      <c r="J195" s="138">
        <f>BK195</f>
        <v>0</v>
      </c>
      <c r="L195" s="127"/>
      <c r="M195" s="132"/>
      <c r="P195" s="133">
        <f>SUM(P196:P204)</f>
        <v>0</v>
      </c>
      <c r="R195" s="133">
        <f>SUM(R196:R204)</f>
        <v>3.6592E-2</v>
      </c>
      <c r="T195" s="134">
        <f>SUM(T196:T204)</f>
        <v>0</v>
      </c>
      <c r="AR195" s="128" t="s">
        <v>84</v>
      </c>
      <c r="AT195" s="135" t="s">
        <v>71</v>
      </c>
      <c r="AU195" s="135" t="s">
        <v>84</v>
      </c>
      <c r="AY195" s="128" t="s">
        <v>207</v>
      </c>
      <c r="BK195" s="136">
        <f>SUM(BK196:BK204)</f>
        <v>0</v>
      </c>
    </row>
    <row r="196" spans="2:65" s="1" customFormat="1" ht="21.75" customHeight="1">
      <c r="B196" s="139"/>
      <c r="C196" s="140" t="s">
        <v>427</v>
      </c>
      <c r="D196" s="140" t="s">
        <v>212</v>
      </c>
      <c r="E196" s="141" t="s">
        <v>1901</v>
      </c>
      <c r="F196" s="142" t="s">
        <v>2347</v>
      </c>
      <c r="G196" s="143" t="s">
        <v>405</v>
      </c>
      <c r="H196" s="144">
        <v>6</v>
      </c>
      <c r="I196" s="145"/>
      <c r="J196" s="146">
        <f t="shared" ref="J196:J204" si="20">ROUND(I196*H196,2)</f>
        <v>0</v>
      </c>
      <c r="K196" s="147"/>
      <c r="L196" s="28"/>
      <c r="M196" s="148" t="s">
        <v>1</v>
      </c>
      <c r="N196" s="149" t="s">
        <v>38</v>
      </c>
      <c r="P196" s="150">
        <f t="shared" ref="P196:P204" si="21">O196*H196</f>
        <v>0</v>
      </c>
      <c r="Q196" s="150">
        <v>1E-4</v>
      </c>
      <c r="R196" s="150">
        <f t="shared" ref="R196:R204" si="22">Q196*H196</f>
        <v>6.0000000000000006E-4</v>
      </c>
      <c r="S196" s="150">
        <v>0</v>
      </c>
      <c r="T196" s="151">
        <f t="shared" ref="T196:T204" si="23">S196*H196</f>
        <v>0</v>
      </c>
      <c r="AR196" s="152" t="s">
        <v>271</v>
      </c>
      <c r="AT196" s="152" t="s">
        <v>212</v>
      </c>
      <c r="AU196" s="152" t="s">
        <v>88</v>
      </c>
      <c r="AY196" s="13" t="s">
        <v>207</v>
      </c>
      <c r="BE196" s="153">
        <f t="shared" ref="BE196:BE204" si="24">IF(N196="základná",J196,0)</f>
        <v>0</v>
      </c>
      <c r="BF196" s="153">
        <f t="shared" ref="BF196:BF204" si="25">IF(N196="znížená",J196,0)</f>
        <v>0</v>
      </c>
      <c r="BG196" s="153">
        <f t="shared" ref="BG196:BG204" si="26">IF(N196="zákl. prenesená",J196,0)</f>
        <v>0</v>
      </c>
      <c r="BH196" s="153">
        <f t="shared" ref="BH196:BH204" si="27">IF(N196="zníž. prenesená",J196,0)</f>
        <v>0</v>
      </c>
      <c r="BI196" s="153">
        <f t="shared" ref="BI196:BI204" si="28">IF(N196="nulová",J196,0)</f>
        <v>0</v>
      </c>
      <c r="BJ196" s="13" t="s">
        <v>84</v>
      </c>
      <c r="BK196" s="153">
        <f t="shared" ref="BK196:BK204" si="29">ROUND(I196*H196,2)</f>
        <v>0</v>
      </c>
      <c r="BL196" s="13" t="s">
        <v>271</v>
      </c>
      <c r="BM196" s="152" t="s">
        <v>3611</v>
      </c>
    </row>
    <row r="197" spans="2:65" s="1" customFormat="1" ht="21.75" customHeight="1">
      <c r="B197" s="139"/>
      <c r="C197" s="155" t="s">
        <v>431</v>
      </c>
      <c r="D197" s="155" t="s">
        <v>205</v>
      </c>
      <c r="E197" s="156" t="s">
        <v>1905</v>
      </c>
      <c r="F197" s="157" t="s">
        <v>1906</v>
      </c>
      <c r="G197" s="158" t="s">
        <v>405</v>
      </c>
      <c r="H197" s="159">
        <v>2.04</v>
      </c>
      <c r="I197" s="160"/>
      <c r="J197" s="161">
        <f t="shared" si="20"/>
        <v>0</v>
      </c>
      <c r="K197" s="162"/>
      <c r="L197" s="163"/>
      <c r="M197" s="164" t="s">
        <v>1</v>
      </c>
      <c r="N197" s="165" t="s">
        <v>38</v>
      </c>
      <c r="P197" s="150">
        <f t="shared" si="21"/>
        <v>0</v>
      </c>
      <c r="Q197" s="150">
        <v>3.2000000000000002E-3</v>
      </c>
      <c r="R197" s="150">
        <f t="shared" si="22"/>
        <v>6.5280000000000008E-3</v>
      </c>
      <c r="S197" s="150">
        <v>0</v>
      </c>
      <c r="T197" s="151">
        <f t="shared" si="23"/>
        <v>0</v>
      </c>
      <c r="AR197" s="152" t="s">
        <v>334</v>
      </c>
      <c r="AT197" s="152" t="s">
        <v>205</v>
      </c>
      <c r="AU197" s="152" t="s">
        <v>88</v>
      </c>
      <c r="AY197" s="13" t="s">
        <v>207</v>
      </c>
      <c r="BE197" s="153">
        <f t="shared" si="24"/>
        <v>0</v>
      </c>
      <c r="BF197" s="153">
        <f t="shared" si="25"/>
        <v>0</v>
      </c>
      <c r="BG197" s="153">
        <f t="shared" si="26"/>
        <v>0</v>
      </c>
      <c r="BH197" s="153">
        <f t="shared" si="27"/>
        <v>0</v>
      </c>
      <c r="BI197" s="153">
        <f t="shared" si="28"/>
        <v>0</v>
      </c>
      <c r="BJ197" s="13" t="s">
        <v>84</v>
      </c>
      <c r="BK197" s="153">
        <f t="shared" si="29"/>
        <v>0</v>
      </c>
      <c r="BL197" s="13" t="s">
        <v>271</v>
      </c>
      <c r="BM197" s="152" t="s">
        <v>3612</v>
      </c>
    </row>
    <row r="198" spans="2:65" s="1" customFormat="1" ht="21.75" customHeight="1">
      <c r="B198" s="139"/>
      <c r="C198" s="155" t="s">
        <v>435</v>
      </c>
      <c r="D198" s="155" t="s">
        <v>205</v>
      </c>
      <c r="E198" s="156" t="s">
        <v>1909</v>
      </c>
      <c r="F198" s="157" t="s">
        <v>3271</v>
      </c>
      <c r="G198" s="158" t="s">
        <v>405</v>
      </c>
      <c r="H198" s="159">
        <v>2.04</v>
      </c>
      <c r="I198" s="160"/>
      <c r="J198" s="161">
        <f t="shared" si="20"/>
        <v>0</v>
      </c>
      <c r="K198" s="162"/>
      <c r="L198" s="163"/>
      <c r="M198" s="164" t="s">
        <v>1</v>
      </c>
      <c r="N198" s="165" t="s">
        <v>38</v>
      </c>
      <c r="P198" s="150">
        <f t="shared" si="21"/>
        <v>0</v>
      </c>
      <c r="Q198" s="150">
        <v>3.2000000000000002E-3</v>
      </c>
      <c r="R198" s="150">
        <f t="shared" si="22"/>
        <v>6.5280000000000008E-3</v>
      </c>
      <c r="S198" s="150">
        <v>0</v>
      </c>
      <c r="T198" s="151">
        <f t="shared" si="23"/>
        <v>0</v>
      </c>
      <c r="AR198" s="152" t="s">
        <v>334</v>
      </c>
      <c r="AT198" s="152" t="s">
        <v>205</v>
      </c>
      <c r="AU198" s="152" t="s">
        <v>88</v>
      </c>
      <c r="AY198" s="13" t="s">
        <v>207</v>
      </c>
      <c r="BE198" s="153">
        <f t="shared" si="24"/>
        <v>0</v>
      </c>
      <c r="BF198" s="153">
        <f t="shared" si="25"/>
        <v>0</v>
      </c>
      <c r="BG198" s="153">
        <f t="shared" si="26"/>
        <v>0</v>
      </c>
      <c r="BH198" s="153">
        <f t="shared" si="27"/>
        <v>0</v>
      </c>
      <c r="BI198" s="153">
        <f t="shared" si="28"/>
        <v>0</v>
      </c>
      <c r="BJ198" s="13" t="s">
        <v>84</v>
      </c>
      <c r="BK198" s="153">
        <f t="shared" si="29"/>
        <v>0</v>
      </c>
      <c r="BL198" s="13" t="s">
        <v>271</v>
      </c>
      <c r="BM198" s="152" t="s">
        <v>3613</v>
      </c>
    </row>
    <row r="199" spans="2:65" s="1" customFormat="1" ht="21.75" customHeight="1">
      <c r="B199" s="139"/>
      <c r="C199" s="155" t="s">
        <v>439</v>
      </c>
      <c r="D199" s="155" t="s">
        <v>205</v>
      </c>
      <c r="E199" s="156" t="s">
        <v>1913</v>
      </c>
      <c r="F199" s="157" t="s">
        <v>3494</v>
      </c>
      <c r="G199" s="158" t="s">
        <v>405</v>
      </c>
      <c r="H199" s="159">
        <v>2.04</v>
      </c>
      <c r="I199" s="160"/>
      <c r="J199" s="161">
        <f t="shared" si="20"/>
        <v>0</v>
      </c>
      <c r="K199" s="162"/>
      <c r="L199" s="163"/>
      <c r="M199" s="164" t="s">
        <v>1</v>
      </c>
      <c r="N199" s="165" t="s">
        <v>38</v>
      </c>
      <c r="P199" s="150">
        <f t="shared" si="21"/>
        <v>0</v>
      </c>
      <c r="Q199" s="150">
        <v>6.4000000000000003E-3</v>
      </c>
      <c r="R199" s="150">
        <f t="shared" si="22"/>
        <v>1.3056000000000002E-2</v>
      </c>
      <c r="S199" s="150">
        <v>0</v>
      </c>
      <c r="T199" s="151">
        <f t="shared" si="23"/>
        <v>0</v>
      </c>
      <c r="AR199" s="152" t="s">
        <v>334</v>
      </c>
      <c r="AT199" s="152" t="s">
        <v>205</v>
      </c>
      <c r="AU199" s="152" t="s">
        <v>88</v>
      </c>
      <c r="AY199" s="13" t="s">
        <v>207</v>
      </c>
      <c r="BE199" s="153">
        <f t="shared" si="24"/>
        <v>0</v>
      </c>
      <c r="BF199" s="153">
        <f t="shared" si="25"/>
        <v>0</v>
      </c>
      <c r="BG199" s="153">
        <f t="shared" si="26"/>
        <v>0</v>
      </c>
      <c r="BH199" s="153">
        <f t="shared" si="27"/>
        <v>0</v>
      </c>
      <c r="BI199" s="153">
        <f t="shared" si="28"/>
        <v>0</v>
      </c>
      <c r="BJ199" s="13" t="s">
        <v>84</v>
      </c>
      <c r="BK199" s="153">
        <f t="shared" si="29"/>
        <v>0</v>
      </c>
      <c r="BL199" s="13" t="s">
        <v>271</v>
      </c>
      <c r="BM199" s="152" t="s">
        <v>3614</v>
      </c>
    </row>
    <row r="200" spans="2:65" s="1" customFormat="1" ht="24.2" customHeight="1">
      <c r="B200" s="139"/>
      <c r="C200" s="140" t="s">
        <v>443</v>
      </c>
      <c r="D200" s="140" t="s">
        <v>212</v>
      </c>
      <c r="E200" s="141" t="s">
        <v>1921</v>
      </c>
      <c r="F200" s="142" t="s">
        <v>1922</v>
      </c>
      <c r="G200" s="143" t="s">
        <v>405</v>
      </c>
      <c r="H200" s="144">
        <v>6</v>
      </c>
      <c r="I200" s="145"/>
      <c r="J200" s="146">
        <f t="shared" si="20"/>
        <v>0</v>
      </c>
      <c r="K200" s="147"/>
      <c r="L200" s="28"/>
      <c r="M200" s="148" t="s">
        <v>1</v>
      </c>
      <c r="N200" s="149" t="s">
        <v>38</v>
      </c>
      <c r="P200" s="150">
        <f t="shared" si="21"/>
        <v>0</v>
      </c>
      <c r="Q200" s="150">
        <v>8.0000000000000007E-5</v>
      </c>
      <c r="R200" s="150">
        <f t="shared" si="22"/>
        <v>4.8000000000000007E-4</v>
      </c>
      <c r="S200" s="150">
        <v>0</v>
      </c>
      <c r="T200" s="151">
        <f t="shared" si="23"/>
        <v>0</v>
      </c>
      <c r="AR200" s="152" t="s">
        <v>271</v>
      </c>
      <c r="AT200" s="152" t="s">
        <v>212</v>
      </c>
      <c r="AU200" s="152" t="s">
        <v>88</v>
      </c>
      <c r="AY200" s="13" t="s">
        <v>207</v>
      </c>
      <c r="BE200" s="153">
        <f t="shared" si="24"/>
        <v>0</v>
      </c>
      <c r="BF200" s="153">
        <f t="shared" si="25"/>
        <v>0</v>
      </c>
      <c r="BG200" s="153">
        <f t="shared" si="26"/>
        <v>0</v>
      </c>
      <c r="BH200" s="153">
        <f t="shared" si="27"/>
        <v>0</v>
      </c>
      <c r="BI200" s="153">
        <f t="shared" si="28"/>
        <v>0</v>
      </c>
      <c r="BJ200" s="13" t="s">
        <v>84</v>
      </c>
      <c r="BK200" s="153">
        <f t="shared" si="29"/>
        <v>0</v>
      </c>
      <c r="BL200" s="13" t="s">
        <v>271</v>
      </c>
      <c r="BM200" s="152" t="s">
        <v>3615</v>
      </c>
    </row>
    <row r="201" spans="2:65" s="1" customFormat="1" ht="24.2" customHeight="1">
      <c r="B201" s="139"/>
      <c r="C201" s="155" t="s">
        <v>447</v>
      </c>
      <c r="D201" s="155" t="s">
        <v>205</v>
      </c>
      <c r="E201" s="156" t="s">
        <v>1925</v>
      </c>
      <c r="F201" s="157" t="s">
        <v>1926</v>
      </c>
      <c r="G201" s="158" t="s">
        <v>1892</v>
      </c>
      <c r="H201" s="159">
        <v>8.0000000000000002E-3</v>
      </c>
      <c r="I201" s="160"/>
      <c r="J201" s="161">
        <f t="shared" si="20"/>
        <v>0</v>
      </c>
      <c r="K201" s="162"/>
      <c r="L201" s="163"/>
      <c r="M201" s="164" t="s">
        <v>1</v>
      </c>
      <c r="N201" s="165" t="s">
        <v>38</v>
      </c>
      <c r="P201" s="150">
        <f t="shared" si="21"/>
        <v>0</v>
      </c>
      <c r="Q201" s="150">
        <v>1</v>
      </c>
      <c r="R201" s="150">
        <f t="shared" si="22"/>
        <v>8.0000000000000002E-3</v>
      </c>
      <c r="S201" s="150">
        <v>0</v>
      </c>
      <c r="T201" s="151">
        <f t="shared" si="23"/>
        <v>0</v>
      </c>
      <c r="AR201" s="152" t="s">
        <v>334</v>
      </c>
      <c r="AT201" s="152" t="s">
        <v>205</v>
      </c>
      <c r="AU201" s="152" t="s">
        <v>88</v>
      </c>
      <c r="AY201" s="13" t="s">
        <v>207</v>
      </c>
      <c r="BE201" s="153">
        <f t="shared" si="24"/>
        <v>0</v>
      </c>
      <c r="BF201" s="153">
        <f t="shared" si="25"/>
        <v>0</v>
      </c>
      <c r="BG201" s="153">
        <f t="shared" si="26"/>
        <v>0</v>
      </c>
      <c r="BH201" s="153">
        <f t="shared" si="27"/>
        <v>0</v>
      </c>
      <c r="BI201" s="153">
        <f t="shared" si="28"/>
        <v>0</v>
      </c>
      <c r="BJ201" s="13" t="s">
        <v>84</v>
      </c>
      <c r="BK201" s="153">
        <f t="shared" si="29"/>
        <v>0</v>
      </c>
      <c r="BL201" s="13" t="s">
        <v>271</v>
      </c>
      <c r="BM201" s="152" t="s">
        <v>3616</v>
      </c>
    </row>
    <row r="202" spans="2:65" s="1" customFormat="1" ht="33" customHeight="1">
      <c r="B202" s="139"/>
      <c r="C202" s="140" t="s">
        <v>451</v>
      </c>
      <c r="D202" s="140" t="s">
        <v>212</v>
      </c>
      <c r="E202" s="141" t="s">
        <v>1945</v>
      </c>
      <c r="F202" s="142" t="s">
        <v>1982</v>
      </c>
      <c r="G202" s="143" t="s">
        <v>253</v>
      </c>
      <c r="H202" s="144">
        <v>8</v>
      </c>
      <c r="I202" s="145"/>
      <c r="J202" s="146">
        <f t="shared" si="20"/>
        <v>0</v>
      </c>
      <c r="K202" s="147"/>
      <c r="L202" s="28"/>
      <c r="M202" s="148" t="s">
        <v>1</v>
      </c>
      <c r="N202" s="149" t="s">
        <v>38</v>
      </c>
      <c r="P202" s="150">
        <f t="shared" si="21"/>
        <v>0</v>
      </c>
      <c r="Q202" s="150">
        <v>1E-4</v>
      </c>
      <c r="R202" s="150">
        <f t="shared" si="22"/>
        <v>8.0000000000000004E-4</v>
      </c>
      <c r="S202" s="150">
        <v>0</v>
      </c>
      <c r="T202" s="151">
        <f t="shared" si="23"/>
        <v>0</v>
      </c>
      <c r="AR202" s="152" t="s">
        <v>271</v>
      </c>
      <c r="AT202" s="152" t="s">
        <v>212</v>
      </c>
      <c r="AU202" s="152" t="s">
        <v>88</v>
      </c>
      <c r="AY202" s="13" t="s">
        <v>207</v>
      </c>
      <c r="BE202" s="153">
        <f t="shared" si="24"/>
        <v>0</v>
      </c>
      <c r="BF202" s="153">
        <f t="shared" si="25"/>
        <v>0</v>
      </c>
      <c r="BG202" s="153">
        <f t="shared" si="26"/>
        <v>0</v>
      </c>
      <c r="BH202" s="153">
        <f t="shared" si="27"/>
        <v>0</v>
      </c>
      <c r="BI202" s="153">
        <f t="shared" si="28"/>
        <v>0</v>
      </c>
      <c r="BJ202" s="13" t="s">
        <v>84</v>
      </c>
      <c r="BK202" s="153">
        <f t="shared" si="29"/>
        <v>0</v>
      </c>
      <c r="BL202" s="13" t="s">
        <v>271</v>
      </c>
      <c r="BM202" s="152" t="s">
        <v>3617</v>
      </c>
    </row>
    <row r="203" spans="2:65" s="1" customFormat="1" ht="33" customHeight="1">
      <c r="B203" s="139"/>
      <c r="C203" s="140" t="s">
        <v>455</v>
      </c>
      <c r="D203" s="140" t="s">
        <v>212</v>
      </c>
      <c r="E203" s="141" t="s">
        <v>1949</v>
      </c>
      <c r="F203" s="142" t="s">
        <v>3499</v>
      </c>
      <c r="G203" s="143" t="s">
        <v>253</v>
      </c>
      <c r="H203" s="144">
        <v>2</v>
      </c>
      <c r="I203" s="145"/>
      <c r="J203" s="146">
        <f t="shared" si="20"/>
        <v>0</v>
      </c>
      <c r="K203" s="147"/>
      <c r="L203" s="28"/>
      <c r="M203" s="148" t="s">
        <v>1</v>
      </c>
      <c r="N203" s="149" t="s">
        <v>38</v>
      </c>
      <c r="P203" s="150">
        <f t="shared" si="21"/>
        <v>0</v>
      </c>
      <c r="Q203" s="150">
        <v>1E-4</v>
      </c>
      <c r="R203" s="150">
        <f t="shared" si="22"/>
        <v>2.0000000000000001E-4</v>
      </c>
      <c r="S203" s="150">
        <v>0</v>
      </c>
      <c r="T203" s="151">
        <f t="shared" si="23"/>
        <v>0</v>
      </c>
      <c r="AR203" s="152" t="s">
        <v>271</v>
      </c>
      <c r="AT203" s="152" t="s">
        <v>212</v>
      </c>
      <c r="AU203" s="152" t="s">
        <v>88</v>
      </c>
      <c r="AY203" s="13" t="s">
        <v>207</v>
      </c>
      <c r="BE203" s="153">
        <f t="shared" si="24"/>
        <v>0</v>
      </c>
      <c r="BF203" s="153">
        <f t="shared" si="25"/>
        <v>0</v>
      </c>
      <c r="BG203" s="153">
        <f t="shared" si="26"/>
        <v>0</v>
      </c>
      <c r="BH203" s="153">
        <f t="shared" si="27"/>
        <v>0</v>
      </c>
      <c r="BI203" s="153">
        <f t="shared" si="28"/>
        <v>0</v>
      </c>
      <c r="BJ203" s="13" t="s">
        <v>84</v>
      </c>
      <c r="BK203" s="153">
        <f t="shared" si="29"/>
        <v>0</v>
      </c>
      <c r="BL203" s="13" t="s">
        <v>271</v>
      </c>
      <c r="BM203" s="152" t="s">
        <v>3618</v>
      </c>
    </row>
    <row r="204" spans="2:65" s="1" customFormat="1" ht="33" customHeight="1">
      <c r="B204" s="139"/>
      <c r="C204" s="140" t="s">
        <v>459</v>
      </c>
      <c r="D204" s="140" t="s">
        <v>212</v>
      </c>
      <c r="E204" s="141" t="s">
        <v>1961</v>
      </c>
      <c r="F204" s="142" t="s">
        <v>3619</v>
      </c>
      <c r="G204" s="143" t="s">
        <v>253</v>
      </c>
      <c r="H204" s="144">
        <v>4</v>
      </c>
      <c r="I204" s="145"/>
      <c r="J204" s="146">
        <f t="shared" si="20"/>
        <v>0</v>
      </c>
      <c r="K204" s="147"/>
      <c r="L204" s="28"/>
      <c r="M204" s="148" t="s">
        <v>1</v>
      </c>
      <c r="N204" s="149" t="s">
        <v>38</v>
      </c>
      <c r="P204" s="150">
        <f t="shared" si="21"/>
        <v>0</v>
      </c>
      <c r="Q204" s="150">
        <v>1E-4</v>
      </c>
      <c r="R204" s="150">
        <f t="shared" si="22"/>
        <v>4.0000000000000002E-4</v>
      </c>
      <c r="S204" s="150">
        <v>0</v>
      </c>
      <c r="T204" s="151">
        <f t="shared" si="23"/>
        <v>0</v>
      </c>
      <c r="AR204" s="152" t="s">
        <v>271</v>
      </c>
      <c r="AT204" s="152" t="s">
        <v>212</v>
      </c>
      <c r="AU204" s="152" t="s">
        <v>88</v>
      </c>
      <c r="AY204" s="13" t="s">
        <v>207</v>
      </c>
      <c r="BE204" s="153">
        <f t="shared" si="24"/>
        <v>0</v>
      </c>
      <c r="BF204" s="153">
        <f t="shared" si="25"/>
        <v>0</v>
      </c>
      <c r="BG204" s="153">
        <f t="shared" si="26"/>
        <v>0</v>
      </c>
      <c r="BH204" s="153">
        <f t="shared" si="27"/>
        <v>0</v>
      </c>
      <c r="BI204" s="153">
        <f t="shared" si="28"/>
        <v>0</v>
      </c>
      <c r="BJ204" s="13" t="s">
        <v>84</v>
      </c>
      <c r="BK204" s="153">
        <f t="shared" si="29"/>
        <v>0</v>
      </c>
      <c r="BL204" s="13" t="s">
        <v>271</v>
      </c>
      <c r="BM204" s="152" t="s">
        <v>3620</v>
      </c>
    </row>
    <row r="205" spans="2:65" s="11" customFormat="1" ht="20.85" customHeight="1">
      <c r="B205" s="127"/>
      <c r="D205" s="128" t="s">
        <v>71</v>
      </c>
      <c r="E205" s="137" t="s">
        <v>1988</v>
      </c>
      <c r="F205" s="137" t="s">
        <v>1989</v>
      </c>
      <c r="I205" s="130"/>
      <c r="J205" s="138">
        <f>BK205</f>
        <v>0</v>
      </c>
      <c r="L205" s="127"/>
      <c r="M205" s="132"/>
      <c r="P205" s="133">
        <f>SUM(P206:P207)</f>
        <v>0</v>
      </c>
      <c r="R205" s="133">
        <f>SUM(R206:R207)</f>
        <v>9.6000000000000013E-4</v>
      </c>
      <c r="T205" s="134">
        <f>SUM(T206:T207)</f>
        <v>0</v>
      </c>
      <c r="AR205" s="128" t="s">
        <v>84</v>
      </c>
      <c r="AT205" s="135" t="s">
        <v>71</v>
      </c>
      <c r="AU205" s="135" t="s">
        <v>84</v>
      </c>
      <c r="AY205" s="128" t="s">
        <v>207</v>
      </c>
      <c r="BK205" s="136">
        <f>SUM(BK206:BK207)</f>
        <v>0</v>
      </c>
    </row>
    <row r="206" spans="2:65" s="1" customFormat="1" ht="21.75" customHeight="1">
      <c r="B206" s="139"/>
      <c r="C206" s="140" t="s">
        <v>216</v>
      </c>
      <c r="D206" s="140" t="s">
        <v>212</v>
      </c>
      <c r="E206" s="141" t="s">
        <v>1991</v>
      </c>
      <c r="F206" s="142" t="s">
        <v>1992</v>
      </c>
      <c r="G206" s="143" t="s">
        <v>405</v>
      </c>
      <c r="H206" s="144">
        <v>3</v>
      </c>
      <c r="I206" s="145"/>
      <c r="J206" s="146">
        <f>ROUND(I206*H206,2)</f>
        <v>0</v>
      </c>
      <c r="K206" s="147"/>
      <c r="L206" s="28"/>
      <c r="M206" s="148" t="s">
        <v>1</v>
      </c>
      <c r="N206" s="149" t="s">
        <v>38</v>
      </c>
      <c r="P206" s="150">
        <f>O206*H206</f>
        <v>0</v>
      </c>
      <c r="Q206" s="150">
        <v>1.6000000000000001E-4</v>
      </c>
      <c r="R206" s="150">
        <f>Q206*H206</f>
        <v>4.8000000000000007E-4</v>
      </c>
      <c r="S206" s="150">
        <v>0</v>
      </c>
      <c r="T206" s="151">
        <f>S206*H206</f>
        <v>0</v>
      </c>
      <c r="AR206" s="152" t="s">
        <v>271</v>
      </c>
      <c r="AT206" s="152" t="s">
        <v>212</v>
      </c>
      <c r="AU206" s="152" t="s">
        <v>88</v>
      </c>
      <c r="AY206" s="13" t="s">
        <v>207</v>
      </c>
      <c r="BE206" s="153">
        <f>IF(N206="základná",J206,0)</f>
        <v>0</v>
      </c>
      <c r="BF206" s="153">
        <f>IF(N206="znížená",J206,0)</f>
        <v>0</v>
      </c>
      <c r="BG206" s="153">
        <f>IF(N206="zákl. prenesená",J206,0)</f>
        <v>0</v>
      </c>
      <c r="BH206" s="153">
        <f>IF(N206="zníž. prenesená",J206,0)</f>
        <v>0</v>
      </c>
      <c r="BI206" s="153">
        <f>IF(N206="nulová",J206,0)</f>
        <v>0</v>
      </c>
      <c r="BJ206" s="13" t="s">
        <v>84</v>
      </c>
      <c r="BK206" s="153">
        <f>ROUND(I206*H206,2)</f>
        <v>0</v>
      </c>
      <c r="BL206" s="13" t="s">
        <v>271</v>
      </c>
      <c r="BM206" s="152" t="s">
        <v>3621</v>
      </c>
    </row>
    <row r="207" spans="2:65" s="1" customFormat="1" ht="16.5" customHeight="1">
      <c r="B207" s="139"/>
      <c r="C207" s="140" t="s">
        <v>466</v>
      </c>
      <c r="D207" s="140" t="s">
        <v>212</v>
      </c>
      <c r="E207" s="141" t="s">
        <v>1995</v>
      </c>
      <c r="F207" s="142" t="s">
        <v>2358</v>
      </c>
      <c r="G207" s="143" t="s">
        <v>405</v>
      </c>
      <c r="H207" s="144">
        <v>3</v>
      </c>
      <c r="I207" s="145"/>
      <c r="J207" s="146">
        <f>ROUND(I207*H207,2)</f>
        <v>0</v>
      </c>
      <c r="K207" s="147"/>
      <c r="L207" s="28"/>
      <c r="M207" s="148" t="s">
        <v>1</v>
      </c>
      <c r="N207" s="149" t="s">
        <v>38</v>
      </c>
      <c r="P207" s="150">
        <f>O207*H207</f>
        <v>0</v>
      </c>
      <c r="Q207" s="150">
        <v>1.6000000000000001E-4</v>
      </c>
      <c r="R207" s="150">
        <f>Q207*H207</f>
        <v>4.8000000000000007E-4</v>
      </c>
      <c r="S207" s="150">
        <v>0</v>
      </c>
      <c r="T207" s="151">
        <f>S207*H207</f>
        <v>0</v>
      </c>
      <c r="AR207" s="152" t="s">
        <v>271</v>
      </c>
      <c r="AT207" s="152" t="s">
        <v>212</v>
      </c>
      <c r="AU207" s="152" t="s">
        <v>88</v>
      </c>
      <c r="AY207" s="13" t="s">
        <v>207</v>
      </c>
      <c r="BE207" s="153">
        <f>IF(N207="základná",J207,0)</f>
        <v>0</v>
      </c>
      <c r="BF207" s="153">
        <f>IF(N207="znížená",J207,0)</f>
        <v>0</v>
      </c>
      <c r="BG207" s="153">
        <f>IF(N207="zákl. prenesená",J207,0)</f>
        <v>0</v>
      </c>
      <c r="BH207" s="153">
        <f>IF(N207="zníž. prenesená",J207,0)</f>
        <v>0</v>
      </c>
      <c r="BI207" s="153">
        <f>IF(N207="nulová",J207,0)</f>
        <v>0</v>
      </c>
      <c r="BJ207" s="13" t="s">
        <v>84</v>
      </c>
      <c r="BK207" s="153">
        <f>ROUND(I207*H207,2)</f>
        <v>0</v>
      </c>
      <c r="BL207" s="13" t="s">
        <v>271</v>
      </c>
      <c r="BM207" s="152" t="s">
        <v>3622</v>
      </c>
    </row>
    <row r="208" spans="2:65" s="11" customFormat="1" ht="20.85" customHeight="1">
      <c r="B208" s="127"/>
      <c r="D208" s="128" t="s">
        <v>71</v>
      </c>
      <c r="E208" s="137" t="s">
        <v>1998</v>
      </c>
      <c r="F208" s="137" t="s">
        <v>1999</v>
      </c>
      <c r="I208" s="130"/>
      <c r="J208" s="138">
        <f>BK208</f>
        <v>0</v>
      </c>
      <c r="L208" s="127"/>
      <c r="M208" s="132"/>
      <c r="P208" s="133">
        <f>SUM(P209:P215)</f>
        <v>0</v>
      </c>
      <c r="R208" s="133">
        <f>SUM(R209:R215)</f>
        <v>0</v>
      </c>
      <c r="T208" s="134">
        <f>SUM(T209:T215)</f>
        <v>0</v>
      </c>
      <c r="AR208" s="128" t="s">
        <v>93</v>
      </c>
      <c r="AT208" s="135" t="s">
        <v>71</v>
      </c>
      <c r="AU208" s="135" t="s">
        <v>84</v>
      </c>
      <c r="AY208" s="128" t="s">
        <v>207</v>
      </c>
      <c r="BK208" s="136">
        <f>SUM(BK209:BK215)</f>
        <v>0</v>
      </c>
    </row>
    <row r="209" spans="2:65" s="1" customFormat="1" ht="16.5" customHeight="1">
      <c r="B209" s="139"/>
      <c r="C209" s="140" t="s">
        <v>470</v>
      </c>
      <c r="D209" s="140" t="s">
        <v>212</v>
      </c>
      <c r="E209" s="141" t="s">
        <v>2005</v>
      </c>
      <c r="F209" s="142" t="s">
        <v>2006</v>
      </c>
      <c r="G209" s="143" t="s">
        <v>215</v>
      </c>
      <c r="H209" s="144">
        <v>38</v>
      </c>
      <c r="I209" s="145"/>
      <c r="J209" s="146">
        <f t="shared" ref="J209:J215" si="30">ROUND(I209*H209,2)</f>
        <v>0</v>
      </c>
      <c r="K209" s="147"/>
      <c r="L209" s="28"/>
      <c r="M209" s="148" t="s">
        <v>1</v>
      </c>
      <c r="N209" s="149" t="s">
        <v>38</v>
      </c>
      <c r="P209" s="150">
        <f t="shared" ref="P209:P215" si="31">O209*H209</f>
        <v>0</v>
      </c>
      <c r="Q209" s="150">
        <v>0</v>
      </c>
      <c r="R209" s="150">
        <f t="shared" ref="R209:R215" si="32">Q209*H209</f>
        <v>0</v>
      </c>
      <c r="S209" s="150">
        <v>0</v>
      </c>
      <c r="T209" s="151">
        <f t="shared" ref="T209:T215" si="33">S209*H209</f>
        <v>0</v>
      </c>
      <c r="AR209" s="152" t="s">
        <v>93</v>
      </c>
      <c r="AT209" s="152" t="s">
        <v>212</v>
      </c>
      <c r="AU209" s="152" t="s">
        <v>88</v>
      </c>
      <c r="AY209" s="13" t="s">
        <v>207</v>
      </c>
      <c r="BE209" s="153">
        <f t="shared" ref="BE209:BE215" si="34">IF(N209="základná",J209,0)</f>
        <v>0</v>
      </c>
      <c r="BF209" s="153">
        <f t="shared" ref="BF209:BF215" si="35">IF(N209="znížená",J209,0)</f>
        <v>0</v>
      </c>
      <c r="BG209" s="153">
        <f t="shared" ref="BG209:BG215" si="36">IF(N209="zákl. prenesená",J209,0)</f>
        <v>0</v>
      </c>
      <c r="BH209" s="153">
        <f t="shared" ref="BH209:BH215" si="37">IF(N209="zníž. prenesená",J209,0)</f>
        <v>0</v>
      </c>
      <c r="BI209" s="153">
        <f t="shared" ref="BI209:BI215" si="38">IF(N209="nulová",J209,0)</f>
        <v>0</v>
      </c>
      <c r="BJ209" s="13" t="s">
        <v>84</v>
      </c>
      <c r="BK209" s="153">
        <f t="shared" ref="BK209:BK215" si="39">ROUND(I209*H209,2)</f>
        <v>0</v>
      </c>
      <c r="BL209" s="13" t="s">
        <v>93</v>
      </c>
      <c r="BM209" s="152" t="s">
        <v>3623</v>
      </c>
    </row>
    <row r="210" spans="2:65" s="1" customFormat="1" ht="24.2" customHeight="1">
      <c r="B210" s="139"/>
      <c r="C210" s="140" t="s">
        <v>474</v>
      </c>
      <c r="D210" s="140" t="s">
        <v>212</v>
      </c>
      <c r="E210" s="141" t="s">
        <v>2033</v>
      </c>
      <c r="F210" s="142" t="s">
        <v>2034</v>
      </c>
      <c r="G210" s="143" t="s">
        <v>215</v>
      </c>
      <c r="H210" s="144">
        <v>252</v>
      </c>
      <c r="I210" s="145"/>
      <c r="J210" s="146">
        <f t="shared" si="30"/>
        <v>0</v>
      </c>
      <c r="K210" s="147"/>
      <c r="L210" s="28"/>
      <c r="M210" s="148" t="s">
        <v>1</v>
      </c>
      <c r="N210" s="149" t="s">
        <v>38</v>
      </c>
      <c r="P210" s="150">
        <f t="shared" si="31"/>
        <v>0</v>
      </c>
      <c r="Q210" s="150">
        <v>0</v>
      </c>
      <c r="R210" s="150">
        <f t="shared" si="32"/>
        <v>0</v>
      </c>
      <c r="S210" s="150">
        <v>0</v>
      </c>
      <c r="T210" s="151">
        <f t="shared" si="33"/>
        <v>0</v>
      </c>
      <c r="AR210" s="152" t="s">
        <v>93</v>
      </c>
      <c r="AT210" s="152" t="s">
        <v>212</v>
      </c>
      <c r="AU210" s="152" t="s">
        <v>88</v>
      </c>
      <c r="AY210" s="13" t="s">
        <v>207</v>
      </c>
      <c r="BE210" s="153">
        <f t="shared" si="34"/>
        <v>0</v>
      </c>
      <c r="BF210" s="153">
        <f t="shared" si="35"/>
        <v>0</v>
      </c>
      <c r="BG210" s="153">
        <f t="shared" si="36"/>
        <v>0</v>
      </c>
      <c r="BH210" s="153">
        <f t="shared" si="37"/>
        <v>0</v>
      </c>
      <c r="BI210" s="153">
        <f t="shared" si="38"/>
        <v>0</v>
      </c>
      <c r="BJ210" s="13" t="s">
        <v>84</v>
      </c>
      <c r="BK210" s="153">
        <f t="shared" si="39"/>
        <v>0</v>
      </c>
      <c r="BL210" s="13" t="s">
        <v>93</v>
      </c>
      <c r="BM210" s="152" t="s">
        <v>3624</v>
      </c>
    </row>
    <row r="211" spans="2:65" s="1" customFormat="1" ht="33" customHeight="1">
      <c r="B211" s="139"/>
      <c r="C211" s="140" t="s">
        <v>478</v>
      </c>
      <c r="D211" s="140" t="s">
        <v>212</v>
      </c>
      <c r="E211" s="141" t="s">
        <v>2065</v>
      </c>
      <c r="F211" s="142" t="s">
        <v>2066</v>
      </c>
      <c r="G211" s="143" t="s">
        <v>253</v>
      </c>
      <c r="H211" s="144">
        <v>42</v>
      </c>
      <c r="I211" s="145"/>
      <c r="J211" s="146">
        <f t="shared" si="30"/>
        <v>0</v>
      </c>
      <c r="K211" s="147"/>
      <c r="L211" s="28"/>
      <c r="M211" s="148" t="s">
        <v>1</v>
      </c>
      <c r="N211" s="149" t="s">
        <v>38</v>
      </c>
      <c r="P211" s="150">
        <f t="shared" si="31"/>
        <v>0</v>
      </c>
      <c r="Q211" s="150">
        <v>0</v>
      </c>
      <c r="R211" s="150">
        <f t="shared" si="32"/>
        <v>0</v>
      </c>
      <c r="S211" s="150">
        <v>0</v>
      </c>
      <c r="T211" s="151">
        <f t="shared" si="33"/>
        <v>0</v>
      </c>
      <c r="AR211" s="152" t="s">
        <v>93</v>
      </c>
      <c r="AT211" s="152" t="s">
        <v>212</v>
      </c>
      <c r="AU211" s="152" t="s">
        <v>88</v>
      </c>
      <c r="AY211" s="13" t="s">
        <v>207</v>
      </c>
      <c r="BE211" s="153">
        <f t="shared" si="34"/>
        <v>0</v>
      </c>
      <c r="BF211" s="153">
        <f t="shared" si="35"/>
        <v>0</v>
      </c>
      <c r="BG211" s="153">
        <f t="shared" si="36"/>
        <v>0</v>
      </c>
      <c r="BH211" s="153">
        <f t="shared" si="37"/>
        <v>0</v>
      </c>
      <c r="BI211" s="153">
        <f t="shared" si="38"/>
        <v>0</v>
      </c>
      <c r="BJ211" s="13" t="s">
        <v>84</v>
      </c>
      <c r="BK211" s="153">
        <f t="shared" si="39"/>
        <v>0</v>
      </c>
      <c r="BL211" s="13" t="s">
        <v>93</v>
      </c>
      <c r="BM211" s="152" t="s">
        <v>3625</v>
      </c>
    </row>
    <row r="212" spans="2:65" s="1" customFormat="1" ht="16.5" customHeight="1">
      <c r="B212" s="139"/>
      <c r="C212" s="140" t="s">
        <v>482</v>
      </c>
      <c r="D212" s="140" t="s">
        <v>212</v>
      </c>
      <c r="E212" s="141" t="s">
        <v>2094</v>
      </c>
      <c r="F212" s="142" t="s">
        <v>2095</v>
      </c>
      <c r="G212" s="143" t="s">
        <v>2087</v>
      </c>
      <c r="H212" s="144">
        <v>1</v>
      </c>
      <c r="I212" s="145"/>
      <c r="J212" s="146">
        <f t="shared" si="30"/>
        <v>0</v>
      </c>
      <c r="K212" s="147"/>
      <c r="L212" s="28"/>
      <c r="M212" s="148" t="s">
        <v>1</v>
      </c>
      <c r="N212" s="149" t="s">
        <v>38</v>
      </c>
      <c r="P212" s="150">
        <f t="shared" si="31"/>
        <v>0</v>
      </c>
      <c r="Q212" s="150">
        <v>0</v>
      </c>
      <c r="R212" s="150">
        <f t="shared" si="32"/>
        <v>0</v>
      </c>
      <c r="S212" s="150">
        <v>0</v>
      </c>
      <c r="T212" s="151">
        <f t="shared" si="33"/>
        <v>0</v>
      </c>
      <c r="AR212" s="152" t="s">
        <v>93</v>
      </c>
      <c r="AT212" s="152" t="s">
        <v>212</v>
      </c>
      <c r="AU212" s="152" t="s">
        <v>88</v>
      </c>
      <c r="AY212" s="13" t="s">
        <v>207</v>
      </c>
      <c r="BE212" s="153">
        <f t="shared" si="34"/>
        <v>0</v>
      </c>
      <c r="BF212" s="153">
        <f t="shared" si="35"/>
        <v>0</v>
      </c>
      <c r="BG212" s="153">
        <f t="shared" si="36"/>
        <v>0</v>
      </c>
      <c r="BH212" s="153">
        <f t="shared" si="37"/>
        <v>0</v>
      </c>
      <c r="BI212" s="153">
        <f t="shared" si="38"/>
        <v>0</v>
      </c>
      <c r="BJ212" s="13" t="s">
        <v>84</v>
      </c>
      <c r="BK212" s="153">
        <f t="shared" si="39"/>
        <v>0</v>
      </c>
      <c r="BL212" s="13" t="s">
        <v>93</v>
      </c>
      <c r="BM212" s="152" t="s">
        <v>3626</v>
      </c>
    </row>
    <row r="213" spans="2:65" s="1" customFormat="1" ht="24.2" customHeight="1">
      <c r="B213" s="139"/>
      <c r="C213" s="140" t="s">
        <v>486</v>
      </c>
      <c r="D213" s="140" t="s">
        <v>212</v>
      </c>
      <c r="E213" s="141" t="s">
        <v>2118</v>
      </c>
      <c r="F213" s="142" t="s">
        <v>2119</v>
      </c>
      <c r="G213" s="143" t="s">
        <v>215</v>
      </c>
      <c r="H213" s="144">
        <v>252</v>
      </c>
      <c r="I213" s="145"/>
      <c r="J213" s="146">
        <f t="shared" si="30"/>
        <v>0</v>
      </c>
      <c r="K213" s="147"/>
      <c r="L213" s="28"/>
      <c r="M213" s="148" t="s">
        <v>1</v>
      </c>
      <c r="N213" s="149" t="s">
        <v>38</v>
      </c>
      <c r="P213" s="150">
        <f t="shared" si="31"/>
        <v>0</v>
      </c>
      <c r="Q213" s="150">
        <v>0</v>
      </c>
      <c r="R213" s="150">
        <f t="shared" si="32"/>
        <v>0</v>
      </c>
      <c r="S213" s="150">
        <v>0</v>
      </c>
      <c r="T213" s="151">
        <f t="shared" si="33"/>
        <v>0</v>
      </c>
      <c r="AR213" s="152" t="s">
        <v>93</v>
      </c>
      <c r="AT213" s="152" t="s">
        <v>212</v>
      </c>
      <c r="AU213" s="152" t="s">
        <v>88</v>
      </c>
      <c r="AY213" s="13" t="s">
        <v>207</v>
      </c>
      <c r="BE213" s="153">
        <f t="shared" si="34"/>
        <v>0</v>
      </c>
      <c r="BF213" s="153">
        <f t="shared" si="35"/>
        <v>0</v>
      </c>
      <c r="BG213" s="153">
        <f t="shared" si="36"/>
        <v>0</v>
      </c>
      <c r="BH213" s="153">
        <f t="shared" si="37"/>
        <v>0</v>
      </c>
      <c r="BI213" s="153">
        <f t="shared" si="38"/>
        <v>0</v>
      </c>
      <c r="BJ213" s="13" t="s">
        <v>84</v>
      </c>
      <c r="BK213" s="153">
        <f t="shared" si="39"/>
        <v>0</v>
      </c>
      <c r="BL213" s="13" t="s">
        <v>93</v>
      </c>
      <c r="BM213" s="152" t="s">
        <v>3627</v>
      </c>
    </row>
    <row r="214" spans="2:65" s="1" customFormat="1" ht="24.2" customHeight="1">
      <c r="B214" s="139"/>
      <c r="C214" s="140" t="s">
        <v>490</v>
      </c>
      <c r="D214" s="140" t="s">
        <v>212</v>
      </c>
      <c r="E214" s="141" t="s">
        <v>2134</v>
      </c>
      <c r="F214" s="142" t="s">
        <v>2135</v>
      </c>
      <c r="G214" s="143" t="s">
        <v>253</v>
      </c>
      <c r="H214" s="144">
        <v>1</v>
      </c>
      <c r="I214" s="145"/>
      <c r="J214" s="146">
        <f t="shared" si="30"/>
        <v>0</v>
      </c>
      <c r="K214" s="147"/>
      <c r="L214" s="28"/>
      <c r="M214" s="148" t="s">
        <v>1</v>
      </c>
      <c r="N214" s="149" t="s">
        <v>38</v>
      </c>
      <c r="P214" s="150">
        <f t="shared" si="31"/>
        <v>0</v>
      </c>
      <c r="Q214" s="150">
        <v>0</v>
      </c>
      <c r="R214" s="150">
        <f t="shared" si="32"/>
        <v>0</v>
      </c>
      <c r="S214" s="150">
        <v>0</v>
      </c>
      <c r="T214" s="151">
        <f t="shared" si="33"/>
        <v>0</v>
      </c>
      <c r="AR214" s="152" t="s">
        <v>216</v>
      </c>
      <c r="AT214" s="152" t="s">
        <v>212</v>
      </c>
      <c r="AU214" s="152" t="s">
        <v>88</v>
      </c>
      <c r="AY214" s="13" t="s">
        <v>207</v>
      </c>
      <c r="BE214" s="153">
        <f t="shared" si="34"/>
        <v>0</v>
      </c>
      <c r="BF214" s="153">
        <f t="shared" si="35"/>
        <v>0</v>
      </c>
      <c r="BG214" s="153">
        <f t="shared" si="36"/>
        <v>0</v>
      </c>
      <c r="BH214" s="153">
        <f t="shared" si="37"/>
        <v>0</v>
      </c>
      <c r="BI214" s="153">
        <f t="shared" si="38"/>
        <v>0</v>
      </c>
      <c r="BJ214" s="13" t="s">
        <v>84</v>
      </c>
      <c r="BK214" s="153">
        <f t="shared" si="39"/>
        <v>0</v>
      </c>
      <c r="BL214" s="13" t="s">
        <v>216</v>
      </c>
      <c r="BM214" s="152" t="s">
        <v>3628</v>
      </c>
    </row>
    <row r="215" spans="2:65" s="1" customFormat="1" ht="24.2" customHeight="1">
      <c r="B215" s="139"/>
      <c r="C215" s="140" t="s">
        <v>494</v>
      </c>
      <c r="D215" s="140" t="s">
        <v>212</v>
      </c>
      <c r="E215" s="141" t="s">
        <v>2138</v>
      </c>
      <c r="F215" s="142" t="s">
        <v>2139</v>
      </c>
      <c r="G215" s="143" t="s">
        <v>215</v>
      </c>
      <c r="H215" s="144">
        <v>252</v>
      </c>
      <c r="I215" s="145"/>
      <c r="J215" s="146">
        <f t="shared" si="30"/>
        <v>0</v>
      </c>
      <c r="K215" s="147"/>
      <c r="L215" s="28"/>
      <c r="M215" s="148" t="s">
        <v>1</v>
      </c>
      <c r="N215" s="149" t="s">
        <v>38</v>
      </c>
      <c r="P215" s="150">
        <f t="shared" si="31"/>
        <v>0</v>
      </c>
      <c r="Q215" s="150">
        <v>0</v>
      </c>
      <c r="R215" s="150">
        <f t="shared" si="32"/>
        <v>0</v>
      </c>
      <c r="S215" s="150">
        <v>0</v>
      </c>
      <c r="T215" s="151">
        <f t="shared" si="33"/>
        <v>0</v>
      </c>
      <c r="AR215" s="152" t="s">
        <v>93</v>
      </c>
      <c r="AT215" s="152" t="s">
        <v>212</v>
      </c>
      <c r="AU215" s="152" t="s">
        <v>88</v>
      </c>
      <c r="AY215" s="13" t="s">
        <v>207</v>
      </c>
      <c r="BE215" s="153">
        <f t="shared" si="34"/>
        <v>0</v>
      </c>
      <c r="BF215" s="153">
        <f t="shared" si="35"/>
        <v>0</v>
      </c>
      <c r="BG215" s="153">
        <f t="shared" si="36"/>
        <v>0</v>
      </c>
      <c r="BH215" s="153">
        <f t="shared" si="37"/>
        <v>0</v>
      </c>
      <c r="BI215" s="153">
        <f t="shared" si="38"/>
        <v>0</v>
      </c>
      <c r="BJ215" s="13" t="s">
        <v>84</v>
      </c>
      <c r="BK215" s="153">
        <f t="shared" si="39"/>
        <v>0</v>
      </c>
      <c r="BL215" s="13" t="s">
        <v>93</v>
      </c>
      <c r="BM215" s="152" t="s">
        <v>3629</v>
      </c>
    </row>
    <row r="216" spans="2:65" s="11" customFormat="1" ht="25.9" customHeight="1">
      <c r="B216" s="127"/>
      <c r="D216" s="128" t="s">
        <v>71</v>
      </c>
      <c r="E216" s="129" t="s">
        <v>2153</v>
      </c>
      <c r="F216" s="129" t="s">
        <v>2154</v>
      </c>
      <c r="I216" s="130"/>
      <c r="J216" s="131">
        <f>BK216</f>
        <v>0</v>
      </c>
      <c r="L216" s="127"/>
      <c r="M216" s="132"/>
      <c r="P216" s="133">
        <f>P217</f>
        <v>0</v>
      </c>
      <c r="R216" s="133">
        <f>R217</f>
        <v>0</v>
      </c>
      <c r="T216" s="134">
        <f>T217</f>
        <v>0</v>
      </c>
      <c r="AR216" s="128" t="s">
        <v>168</v>
      </c>
      <c r="AT216" s="135" t="s">
        <v>71</v>
      </c>
      <c r="AU216" s="135" t="s">
        <v>72</v>
      </c>
      <c r="AY216" s="128" t="s">
        <v>207</v>
      </c>
      <c r="BK216" s="136">
        <f>BK217</f>
        <v>0</v>
      </c>
    </row>
    <row r="217" spans="2:65" s="1" customFormat="1" ht="44.25" customHeight="1">
      <c r="B217" s="139"/>
      <c r="C217" s="140" t="s">
        <v>498</v>
      </c>
      <c r="D217" s="140" t="s">
        <v>212</v>
      </c>
      <c r="E217" s="141" t="s">
        <v>2156</v>
      </c>
      <c r="F217" s="142" t="s">
        <v>2157</v>
      </c>
      <c r="G217" s="143" t="s">
        <v>2158</v>
      </c>
      <c r="H217" s="144">
        <v>2.5000000000000001E-2</v>
      </c>
      <c r="I217" s="145"/>
      <c r="J217" s="146">
        <f>ROUND(I217*H217,2)</f>
        <v>0</v>
      </c>
      <c r="K217" s="147"/>
      <c r="L217" s="28"/>
      <c r="M217" s="166" t="s">
        <v>1</v>
      </c>
      <c r="N217" s="167" t="s">
        <v>38</v>
      </c>
      <c r="O217" s="168"/>
      <c r="P217" s="169">
        <f>O217*H217</f>
        <v>0</v>
      </c>
      <c r="Q217" s="169">
        <v>0</v>
      </c>
      <c r="R217" s="169">
        <f>Q217*H217</f>
        <v>0</v>
      </c>
      <c r="S217" s="169">
        <v>0</v>
      </c>
      <c r="T217" s="170">
        <f>S217*H217</f>
        <v>0</v>
      </c>
      <c r="AR217" s="152" t="s">
        <v>2159</v>
      </c>
      <c r="AT217" s="152" t="s">
        <v>212</v>
      </c>
      <c r="AU217" s="152" t="s">
        <v>79</v>
      </c>
      <c r="AY217" s="13" t="s">
        <v>207</v>
      </c>
      <c r="BE217" s="153">
        <f>IF(N217="základná",J217,0)</f>
        <v>0</v>
      </c>
      <c r="BF217" s="153">
        <f>IF(N217="znížená",J217,0)</f>
        <v>0</v>
      </c>
      <c r="BG217" s="153">
        <f>IF(N217="zákl. prenesená",J217,0)</f>
        <v>0</v>
      </c>
      <c r="BH217" s="153">
        <f>IF(N217="zníž. prenesená",J217,0)</f>
        <v>0</v>
      </c>
      <c r="BI217" s="153">
        <f>IF(N217="nulová",J217,0)</f>
        <v>0</v>
      </c>
      <c r="BJ217" s="13" t="s">
        <v>84</v>
      </c>
      <c r="BK217" s="153">
        <f>ROUND(I217*H217,2)</f>
        <v>0</v>
      </c>
      <c r="BL217" s="13" t="s">
        <v>2159</v>
      </c>
      <c r="BM217" s="152" t="s">
        <v>3630</v>
      </c>
    </row>
    <row r="218" spans="2:65" s="1" customFormat="1" ht="6.95" customHeight="1">
      <c r="B218" s="43"/>
      <c r="C218" s="44"/>
      <c r="D218" s="44"/>
      <c r="E218" s="44"/>
      <c r="F218" s="44"/>
      <c r="G218" s="44"/>
      <c r="H218" s="44"/>
      <c r="I218" s="44"/>
      <c r="J218" s="44"/>
      <c r="K218" s="44"/>
      <c r="L218" s="28"/>
    </row>
  </sheetData>
  <autoFilter ref="C133:K217" xr:uid="{00000000-0009-0000-0000-00000A000000}"/>
  <mergeCells count="15">
    <mergeCell ref="E120:H120"/>
    <mergeCell ref="E124:H124"/>
    <mergeCell ref="E122:H122"/>
    <mergeCell ref="E126:H126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220"/>
  <sheetViews>
    <sheetView showGridLines="0" workbookViewId="0">
      <selection activeCell="J18" sqref="J18:J1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130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170</v>
      </c>
      <c r="L4" s="16"/>
      <c r="M4" s="92" t="s">
        <v>8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13</v>
      </c>
      <c r="L6" s="16"/>
    </row>
    <row r="7" spans="2:46" ht="16.5" customHeight="1">
      <c r="B7" s="16"/>
      <c r="E7" s="220" t="str">
        <f>'Rekapitulácia stavby'!K6</f>
        <v>III.etapa – Vetva V2 Mesto – časť od bodu č.17  po AUPARK</v>
      </c>
      <c r="F7" s="221"/>
      <c r="G7" s="221"/>
      <c r="H7" s="221"/>
      <c r="L7" s="16"/>
    </row>
    <row r="8" spans="2:46" ht="12.75">
      <c r="B8" s="16"/>
      <c r="D8" s="23" t="s">
        <v>171</v>
      </c>
      <c r="L8" s="16"/>
    </row>
    <row r="9" spans="2:46" ht="16.5" customHeight="1">
      <c r="B9" s="16"/>
      <c r="E9" s="220" t="s">
        <v>172</v>
      </c>
      <c r="F9" s="184"/>
      <c r="G9" s="184"/>
      <c r="H9" s="184"/>
      <c r="L9" s="16"/>
    </row>
    <row r="10" spans="2:46" ht="12" customHeight="1">
      <c r="B10" s="16"/>
      <c r="D10" s="23" t="s">
        <v>173</v>
      </c>
      <c r="L10" s="16"/>
    </row>
    <row r="11" spans="2:46" s="1" customFormat="1" ht="16.5" customHeight="1">
      <c r="B11" s="28"/>
      <c r="E11" s="212" t="s">
        <v>174</v>
      </c>
      <c r="F11" s="222"/>
      <c r="G11" s="222"/>
      <c r="H11" s="222"/>
      <c r="L11" s="28"/>
    </row>
    <row r="12" spans="2:46" s="1" customFormat="1" ht="12" customHeight="1">
      <c r="B12" s="28"/>
      <c r="D12" s="23" t="s">
        <v>175</v>
      </c>
      <c r="L12" s="28"/>
    </row>
    <row r="13" spans="2:46" s="1" customFormat="1" ht="16.5" customHeight="1">
      <c r="B13" s="28"/>
      <c r="E13" s="199" t="s">
        <v>3631</v>
      </c>
      <c r="F13" s="222"/>
      <c r="G13" s="222"/>
      <c r="H13" s="222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15</v>
      </c>
      <c r="F15" s="21" t="s">
        <v>1</v>
      </c>
      <c r="I15" s="23" t="s">
        <v>16</v>
      </c>
      <c r="J15" s="21" t="s">
        <v>1</v>
      </c>
      <c r="L15" s="28"/>
    </row>
    <row r="16" spans="2:46" s="1" customFormat="1" ht="12" customHeight="1">
      <c r="B16" s="28"/>
      <c r="D16" s="23" t="s">
        <v>17</v>
      </c>
      <c r="F16" s="21" t="s">
        <v>18</v>
      </c>
      <c r="I16" s="23" t="s">
        <v>19</v>
      </c>
      <c r="J16" s="51" t="str">
        <f>'Rekapitulácia stavby'!AN8</f>
        <v>13. 5. 2022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21</v>
      </c>
      <c r="I18" s="23" t="s">
        <v>22</v>
      </c>
      <c r="J18" s="172">
        <v>36211541</v>
      </c>
      <c r="L18" s="28"/>
    </row>
    <row r="19" spans="2:12" s="1" customFormat="1" ht="18" customHeight="1">
      <c r="B19" s="28"/>
      <c r="E19" s="171" t="s">
        <v>5451</v>
      </c>
      <c r="I19" s="23" t="s">
        <v>23</v>
      </c>
      <c r="J19" s="171" t="s">
        <v>5452</v>
      </c>
      <c r="L19" s="28"/>
    </row>
    <row r="20" spans="2:12" s="1" customFormat="1" ht="6.95" customHeight="1">
      <c r="B20" s="28"/>
      <c r="L20" s="28"/>
    </row>
    <row r="21" spans="2:12" s="1" customFormat="1" ht="12" customHeight="1">
      <c r="B21" s="28"/>
      <c r="D21" s="23" t="s">
        <v>24</v>
      </c>
      <c r="I21" s="23" t="s">
        <v>22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23" t="str">
        <f>'Rekapitulácia stavby'!E14</f>
        <v>Vyplň údaj</v>
      </c>
      <c r="F22" s="191"/>
      <c r="G22" s="191"/>
      <c r="H22" s="191"/>
      <c r="I22" s="23" t="s">
        <v>23</v>
      </c>
      <c r="J22" s="24" t="str">
        <f>'Rekapitulácia stavby'!AN14</f>
        <v>Vyplň údaj</v>
      </c>
      <c r="L22" s="28"/>
    </row>
    <row r="23" spans="2:12" s="1" customFormat="1" ht="6.95" customHeight="1">
      <c r="B23" s="28"/>
      <c r="L23" s="28"/>
    </row>
    <row r="24" spans="2:12" s="1" customFormat="1" ht="12" customHeight="1">
      <c r="B24" s="28"/>
      <c r="D24" s="23" t="s">
        <v>26</v>
      </c>
      <c r="I24" s="23" t="s">
        <v>22</v>
      </c>
      <c r="J24" s="21" t="s">
        <v>1</v>
      </c>
      <c r="L24" s="28"/>
    </row>
    <row r="25" spans="2:12" s="1" customFormat="1" ht="18" customHeight="1">
      <c r="B25" s="28"/>
      <c r="E25" s="21" t="s">
        <v>27</v>
      </c>
      <c r="I25" s="23" t="s">
        <v>23</v>
      </c>
      <c r="J25" s="21" t="s">
        <v>1</v>
      </c>
      <c r="L25" s="28"/>
    </row>
    <row r="26" spans="2:12" s="1" customFormat="1" ht="6.95" customHeight="1">
      <c r="B26" s="28"/>
      <c r="L26" s="28"/>
    </row>
    <row r="27" spans="2:12" s="1" customFormat="1" ht="12" customHeight="1">
      <c r="B27" s="28"/>
      <c r="D27" s="23" t="s">
        <v>29</v>
      </c>
      <c r="I27" s="23" t="s">
        <v>22</v>
      </c>
      <c r="J27" s="21" t="s">
        <v>1</v>
      </c>
      <c r="L27" s="28"/>
    </row>
    <row r="28" spans="2:12" s="1" customFormat="1" ht="18" customHeight="1">
      <c r="B28" s="28"/>
      <c r="E28" s="21" t="s">
        <v>30</v>
      </c>
      <c r="I28" s="23" t="s">
        <v>23</v>
      </c>
      <c r="J28" s="21" t="s">
        <v>1</v>
      </c>
      <c r="L28" s="28"/>
    </row>
    <row r="29" spans="2:12" s="1" customFormat="1" ht="6.95" customHeight="1">
      <c r="B29" s="28"/>
      <c r="L29" s="28"/>
    </row>
    <row r="30" spans="2:12" s="1" customFormat="1" ht="12" customHeight="1">
      <c r="B30" s="28"/>
      <c r="D30" s="23" t="s">
        <v>31</v>
      </c>
      <c r="L30" s="28"/>
    </row>
    <row r="31" spans="2:12" s="7" customFormat="1" ht="16.5" customHeight="1">
      <c r="B31" s="93"/>
      <c r="E31" s="195" t="s">
        <v>1</v>
      </c>
      <c r="F31" s="195"/>
      <c r="G31" s="195"/>
      <c r="H31" s="195"/>
      <c r="L31" s="93"/>
    </row>
    <row r="32" spans="2:12" s="1" customFormat="1" ht="6.95" customHeight="1">
      <c r="B32" s="28"/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35" customHeight="1">
      <c r="B34" s="28"/>
      <c r="D34" s="94" t="s">
        <v>32</v>
      </c>
      <c r="J34" s="65">
        <f>ROUND(J134, 2)</f>
        <v>0</v>
      </c>
      <c r="L34" s="28"/>
    </row>
    <row r="35" spans="2:12" s="1" customFormat="1" ht="6.95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45" customHeight="1">
      <c r="B36" s="28"/>
      <c r="F36" s="31" t="s">
        <v>34</v>
      </c>
      <c r="I36" s="31" t="s">
        <v>33</v>
      </c>
      <c r="J36" s="31" t="s">
        <v>35</v>
      </c>
      <c r="L36" s="28"/>
    </row>
    <row r="37" spans="2:12" s="1" customFormat="1" ht="14.45" customHeight="1">
      <c r="B37" s="28"/>
      <c r="D37" s="54" t="s">
        <v>36</v>
      </c>
      <c r="E37" s="33" t="s">
        <v>37</v>
      </c>
      <c r="F37" s="95">
        <f>ROUND((SUM(BE134:BE219)),  2)</f>
        <v>0</v>
      </c>
      <c r="G37" s="96"/>
      <c r="H37" s="96"/>
      <c r="I37" s="97">
        <v>0.2</v>
      </c>
      <c r="J37" s="95">
        <f>ROUND(((SUM(BE134:BE219))*I37),  2)</f>
        <v>0</v>
      </c>
      <c r="L37" s="28"/>
    </row>
    <row r="38" spans="2:12" s="1" customFormat="1" ht="14.45" customHeight="1">
      <c r="B38" s="28"/>
      <c r="E38" s="33" t="s">
        <v>38</v>
      </c>
      <c r="F38" s="95">
        <f>ROUND((SUM(BF134:BF219)),  2)</f>
        <v>0</v>
      </c>
      <c r="G38" s="96"/>
      <c r="H38" s="96"/>
      <c r="I38" s="97">
        <v>0.2</v>
      </c>
      <c r="J38" s="95">
        <f>ROUND(((SUM(BF134:BF219))*I38),  2)</f>
        <v>0</v>
      </c>
      <c r="L38" s="28"/>
    </row>
    <row r="39" spans="2:12" s="1" customFormat="1" ht="14.45" hidden="1" customHeight="1">
      <c r="B39" s="28"/>
      <c r="E39" s="23" t="s">
        <v>39</v>
      </c>
      <c r="F39" s="84">
        <f>ROUND((SUM(BG134:BG219)),  2)</f>
        <v>0</v>
      </c>
      <c r="I39" s="98">
        <v>0.2</v>
      </c>
      <c r="J39" s="84">
        <f>0</f>
        <v>0</v>
      </c>
      <c r="L39" s="28"/>
    </row>
    <row r="40" spans="2:12" s="1" customFormat="1" ht="14.45" hidden="1" customHeight="1">
      <c r="B40" s="28"/>
      <c r="E40" s="23" t="s">
        <v>40</v>
      </c>
      <c r="F40" s="84">
        <f>ROUND((SUM(BH134:BH219)),  2)</f>
        <v>0</v>
      </c>
      <c r="I40" s="98">
        <v>0.2</v>
      </c>
      <c r="J40" s="84">
        <f>0</f>
        <v>0</v>
      </c>
      <c r="L40" s="28"/>
    </row>
    <row r="41" spans="2:12" s="1" customFormat="1" ht="14.45" hidden="1" customHeight="1">
      <c r="B41" s="28"/>
      <c r="E41" s="33" t="s">
        <v>41</v>
      </c>
      <c r="F41" s="95">
        <f>ROUND((SUM(BI134:BI219)),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6.95" customHeight="1">
      <c r="B42" s="28"/>
      <c r="L42" s="28"/>
    </row>
    <row r="43" spans="2:12" s="1" customFormat="1" ht="25.35" customHeight="1">
      <c r="B43" s="28"/>
      <c r="C43" s="99"/>
      <c r="D43" s="100" t="s">
        <v>42</v>
      </c>
      <c r="E43" s="56"/>
      <c r="F43" s="56"/>
      <c r="G43" s="101" t="s">
        <v>43</v>
      </c>
      <c r="H43" s="102" t="s">
        <v>44</v>
      </c>
      <c r="I43" s="56"/>
      <c r="J43" s="103">
        <f>SUM(J34:J41)</f>
        <v>0</v>
      </c>
      <c r="K43" s="104"/>
      <c r="L43" s="28"/>
    </row>
    <row r="44" spans="2:12" s="1" customFormat="1" ht="14.45" customHeight="1">
      <c r="B44" s="28"/>
      <c r="L44" s="28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47</v>
      </c>
      <c r="E61" s="30"/>
      <c r="F61" s="105" t="s">
        <v>48</v>
      </c>
      <c r="G61" s="42" t="s">
        <v>47</v>
      </c>
      <c r="H61" s="30"/>
      <c r="I61" s="30"/>
      <c r="J61" s="106" t="s">
        <v>48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49</v>
      </c>
      <c r="E65" s="41"/>
      <c r="F65" s="41"/>
      <c r="G65" s="40" t="s">
        <v>50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47</v>
      </c>
      <c r="E76" s="30"/>
      <c r="F76" s="105" t="s">
        <v>48</v>
      </c>
      <c r="G76" s="42" t="s">
        <v>47</v>
      </c>
      <c r="H76" s="30"/>
      <c r="I76" s="30"/>
      <c r="J76" s="106" t="s">
        <v>48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hidden="1" customHeight="1">
      <c r="B82" s="28"/>
      <c r="C82" s="17" t="s">
        <v>177</v>
      </c>
      <c r="L82" s="28"/>
    </row>
    <row r="83" spans="2:12" s="1" customFormat="1" ht="6.95" hidden="1" customHeight="1">
      <c r="B83" s="28"/>
      <c r="L83" s="28"/>
    </row>
    <row r="84" spans="2:12" s="1" customFormat="1" ht="12" hidden="1" customHeight="1">
      <c r="B84" s="28"/>
      <c r="C84" s="23" t="s">
        <v>13</v>
      </c>
      <c r="L84" s="28"/>
    </row>
    <row r="85" spans="2:12" s="1" customFormat="1" ht="16.5" hidden="1" customHeight="1">
      <c r="B85" s="28"/>
      <c r="E85" s="220" t="str">
        <f>E7</f>
        <v>III.etapa – Vetva V2 Mesto – časť od bodu č.17  po AUPARK</v>
      </c>
      <c r="F85" s="221"/>
      <c r="G85" s="221"/>
      <c r="H85" s="221"/>
      <c r="L85" s="28"/>
    </row>
    <row r="86" spans="2:12" ht="12" hidden="1" customHeight="1">
      <c r="B86" s="16"/>
      <c r="C86" s="23" t="s">
        <v>171</v>
      </c>
      <c r="L86" s="16"/>
    </row>
    <row r="87" spans="2:12" ht="16.5" hidden="1" customHeight="1">
      <c r="B87" s="16"/>
      <c r="E87" s="220" t="s">
        <v>172</v>
      </c>
      <c r="F87" s="184"/>
      <c r="G87" s="184"/>
      <c r="H87" s="184"/>
      <c r="L87" s="16"/>
    </row>
    <row r="88" spans="2:12" ht="12" hidden="1" customHeight="1">
      <c r="B88" s="16"/>
      <c r="C88" s="23" t="s">
        <v>173</v>
      </c>
      <c r="L88" s="16"/>
    </row>
    <row r="89" spans="2:12" s="1" customFormat="1" ht="16.5" hidden="1" customHeight="1">
      <c r="B89" s="28"/>
      <c r="E89" s="212" t="s">
        <v>174</v>
      </c>
      <c r="F89" s="222"/>
      <c r="G89" s="222"/>
      <c r="H89" s="222"/>
      <c r="L89" s="28"/>
    </row>
    <row r="90" spans="2:12" s="1" customFormat="1" ht="12" hidden="1" customHeight="1">
      <c r="B90" s="28"/>
      <c r="C90" s="23" t="s">
        <v>175</v>
      </c>
      <c r="L90" s="28"/>
    </row>
    <row r="91" spans="2:12" s="1" customFormat="1" ht="16.5" hidden="1" customHeight="1">
      <c r="B91" s="28"/>
      <c r="E91" s="199" t="str">
        <f>E13</f>
        <v>O1.1.2 - SO 02.100.1 Potrubná časť - Odbočka O1.1.2</v>
      </c>
      <c r="F91" s="222"/>
      <c r="G91" s="222"/>
      <c r="H91" s="222"/>
      <c r="L91" s="28"/>
    </row>
    <row r="92" spans="2:12" s="1" customFormat="1" ht="6.95" hidden="1" customHeight="1">
      <c r="B92" s="28"/>
      <c r="L92" s="28"/>
    </row>
    <row r="93" spans="2:12" s="1" customFormat="1" ht="12" hidden="1" customHeight="1">
      <c r="B93" s="28"/>
      <c r="C93" s="23" t="s">
        <v>17</v>
      </c>
      <c r="F93" s="21" t="str">
        <f>F16</f>
        <v>Žilina</v>
      </c>
      <c r="I93" s="23" t="s">
        <v>19</v>
      </c>
      <c r="J93" s="51" t="str">
        <f>IF(J16="","",J16)</f>
        <v>13. 5. 2022</v>
      </c>
      <c r="L93" s="28"/>
    </row>
    <row r="94" spans="2:12" s="1" customFormat="1" ht="6.95" hidden="1" customHeight="1">
      <c r="B94" s="28"/>
      <c r="L94" s="28"/>
    </row>
    <row r="95" spans="2:12" s="1" customFormat="1" ht="15.2" hidden="1" customHeight="1">
      <c r="B95" s="28"/>
      <c r="C95" s="23" t="s">
        <v>21</v>
      </c>
      <c r="F95" s="21" t="str">
        <f>E19</f>
        <v>MH Teplárenský holding, a.s.</v>
      </c>
      <c r="I95" s="23" t="s">
        <v>26</v>
      </c>
      <c r="J95" s="26" t="str">
        <f>E25</f>
        <v>ENERGIA, s.r.o.</v>
      </c>
      <c r="L95" s="28"/>
    </row>
    <row r="96" spans="2:12" s="1" customFormat="1" ht="15.2" hidden="1" customHeight="1">
      <c r="B96" s="28"/>
      <c r="C96" s="23" t="s">
        <v>24</v>
      </c>
      <c r="F96" s="21" t="str">
        <f>IF(E22="","",E22)</f>
        <v>Vyplň údaj</v>
      </c>
      <c r="I96" s="23" t="s">
        <v>29</v>
      </c>
      <c r="J96" s="26" t="str">
        <f>E28</f>
        <v>Balog</v>
      </c>
      <c r="L96" s="28"/>
    </row>
    <row r="97" spans="2:47" s="1" customFormat="1" ht="10.35" hidden="1" customHeight="1">
      <c r="B97" s="28"/>
      <c r="L97" s="28"/>
    </row>
    <row r="98" spans="2:47" s="1" customFormat="1" ht="29.25" hidden="1" customHeight="1">
      <c r="B98" s="28"/>
      <c r="C98" s="107" t="s">
        <v>178</v>
      </c>
      <c r="D98" s="99"/>
      <c r="E98" s="99"/>
      <c r="F98" s="99"/>
      <c r="G98" s="99"/>
      <c r="H98" s="99"/>
      <c r="I98" s="99"/>
      <c r="J98" s="108" t="s">
        <v>179</v>
      </c>
      <c r="K98" s="99"/>
      <c r="L98" s="28"/>
    </row>
    <row r="99" spans="2:47" s="1" customFormat="1" ht="10.35" hidden="1" customHeight="1">
      <c r="B99" s="28"/>
      <c r="L99" s="28"/>
    </row>
    <row r="100" spans="2:47" s="1" customFormat="1" ht="22.9" hidden="1" customHeight="1">
      <c r="B100" s="28"/>
      <c r="C100" s="109" t="s">
        <v>180</v>
      </c>
      <c r="J100" s="65">
        <f>J134</f>
        <v>0</v>
      </c>
      <c r="L100" s="28"/>
      <c r="AU100" s="13" t="s">
        <v>181</v>
      </c>
    </row>
    <row r="101" spans="2:47" s="8" customFormat="1" ht="24.95" hidden="1" customHeight="1">
      <c r="B101" s="110"/>
      <c r="D101" s="111" t="s">
        <v>182</v>
      </c>
      <c r="E101" s="112"/>
      <c r="F101" s="112"/>
      <c r="G101" s="112"/>
      <c r="H101" s="112"/>
      <c r="I101" s="112"/>
      <c r="J101" s="113">
        <f>J135</f>
        <v>0</v>
      </c>
      <c r="L101" s="110"/>
    </row>
    <row r="102" spans="2:47" s="9" customFormat="1" ht="19.899999999999999" hidden="1" customHeight="1">
      <c r="B102" s="114"/>
      <c r="D102" s="115" t="s">
        <v>183</v>
      </c>
      <c r="E102" s="116"/>
      <c r="F102" s="116"/>
      <c r="G102" s="116"/>
      <c r="H102" s="116"/>
      <c r="I102" s="116"/>
      <c r="J102" s="117">
        <f>J136</f>
        <v>0</v>
      </c>
      <c r="L102" s="114"/>
    </row>
    <row r="103" spans="2:47" s="9" customFormat="1" ht="14.85" hidden="1" customHeight="1">
      <c r="B103" s="114"/>
      <c r="D103" s="115" t="s">
        <v>184</v>
      </c>
      <c r="E103" s="116"/>
      <c r="F103" s="116"/>
      <c r="G103" s="116"/>
      <c r="H103" s="116"/>
      <c r="I103" s="116"/>
      <c r="J103" s="117">
        <f>J137</f>
        <v>0</v>
      </c>
      <c r="L103" s="114"/>
    </row>
    <row r="104" spans="2:47" s="9" customFormat="1" ht="14.85" hidden="1" customHeight="1">
      <c r="B104" s="114"/>
      <c r="D104" s="115" t="s">
        <v>185</v>
      </c>
      <c r="E104" s="116"/>
      <c r="F104" s="116"/>
      <c r="G104" s="116"/>
      <c r="H104" s="116"/>
      <c r="I104" s="116"/>
      <c r="J104" s="117">
        <f>J164</f>
        <v>0</v>
      </c>
      <c r="L104" s="114"/>
    </row>
    <row r="105" spans="2:47" s="9" customFormat="1" ht="14.85" hidden="1" customHeight="1">
      <c r="B105" s="114"/>
      <c r="D105" s="115" t="s">
        <v>186</v>
      </c>
      <c r="E105" s="116"/>
      <c r="F105" s="116"/>
      <c r="G105" s="116"/>
      <c r="H105" s="116"/>
      <c r="I105" s="116"/>
      <c r="J105" s="117">
        <f>J168</f>
        <v>0</v>
      </c>
      <c r="L105" s="114"/>
    </row>
    <row r="106" spans="2:47" s="9" customFormat="1" ht="14.85" hidden="1" customHeight="1">
      <c r="B106" s="114"/>
      <c r="D106" s="115" t="s">
        <v>188</v>
      </c>
      <c r="E106" s="116"/>
      <c r="F106" s="116"/>
      <c r="G106" s="116"/>
      <c r="H106" s="116"/>
      <c r="I106" s="116"/>
      <c r="J106" s="117">
        <f>J191</f>
        <v>0</v>
      </c>
      <c r="L106" s="114"/>
    </row>
    <row r="107" spans="2:47" s="9" customFormat="1" ht="14.85" hidden="1" customHeight="1">
      <c r="B107" s="114"/>
      <c r="D107" s="115" t="s">
        <v>189</v>
      </c>
      <c r="E107" s="116"/>
      <c r="F107" s="116"/>
      <c r="G107" s="116"/>
      <c r="H107" s="116"/>
      <c r="I107" s="116"/>
      <c r="J107" s="117">
        <f>J197</f>
        <v>0</v>
      </c>
      <c r="L107" s="114"/>
    </row>
    <row r="108" spans="2:47" s="9" customFormat="1" ht="14.85" hidden="1" customHeight="1">
      <c r="B108" s="114"/>
      <c r="D108" s="115" t="s">
        <v>190</v>
      </c>
      <c r="E108" s="116"/>
      <c r="F108" s="116"/>
      <c r="G108" s="116"/>
      <c r="H108" s="116"/>
      <c r="I108" s="116"/>
      <c r="J108" s="117">
        <f>J207</f>
        <v>0</v>
      </c>
      <c r="L108" s="114"/>
    </row>
    <row r="109" spans="2:47" s="9" customFormat="1" ht="14.85" hidden="1" customHeight="1">
      <c r="B109" s="114"/>
      <c r="D109" s="115" t="s">
        <v>191</v>
      </c>
      <c r="E109" s="116"/>
      <c r="F109" s="116"/>
      <c r="G109" s="116"/>
      <c r="H109" s="116"/>
      <c r="I109" s="116"/>
      <c r="J109" s="117">
        <f>J210</f>
        <v>0</v>
      </c>
      <c r="L109" s="114"/>
    </row>
    <row r="110" spans="2:47" s="8" customFormat="1" ht="24.95" hidden="1" customHeight="1">
      <c r="B110" s="110"/>
      <c r="D110" s="111" t="s">
        <v>192</v>
      </c>
      <c r="E110" s="112"/>
      <c r="F110" s="112"/>
      <c r="G110" s="112"/>
      <c r="H110" s="112"/>
      <c r="I110" s="112"/>
      <c r="J110" s="113">
        <f>J218</f>
        <v>0</v>
      </c>
      <c r="L110" s="110"/>
    </row>
    <row r="111" spans="2:47" s="1" customFormat="1" ht="21.75" hidden="1" customHeight="1">
      <c r="B111" s="28"/>
      <c r="L111" s="28"/>
    </row>
    <row r="112" spans="2:47" s="1" customFormat="1" ht="6.95" hidden="1" customHeight="1">
      <c r="B112" s="43"/>
      <c r="C112" s="44"/>
      <c r="D112" s="44"/>
      <c r="E112" s="44"/>
      <c r="F112" s="44"/>
      <c r="G112" s="44"/>
      <c r="H112" s="44"/>
      <c r="I112" s="44"/>
      <c r="J112" s="44"/>
      <c r="K112" s="44"/>
      <c r="L112" s="28"/>
    </row>
    <row r="113" spans="2:12" hidden="1"/>
    <row r="114" spans="2:12" hidden="1"/>
    <row r="115" spans="2:12" hidden="1"/>
    <row r="116" spans="2:12" s="1" customFormat="1" ht="6.95" customHeight="1">
      <c r="B116" s="45"/>
      <c r="C116" s="46"/>
      <c r="D116" s="46"/>
      <c r="E116" s="46"/>
      <c r="F116" s="46"/>
      <c r="G116" s="46"/>
      <c r="H116" s="46"/>
      <c r="I116" s="46"/>
      <c r="J116" s="46"/>
      <c r="K116" s="46"/>
      <c r="L116" s="28"/>
    </row>
    <row r="117" spans="2:12" s="1" customFormat="1" ht="24.95" customHeight="1">
      <c r="B117" s="28"/>
      <c r="C117" s="17" t="s">
        <v>193</v>
      </c>
      <c r="L117" s="28"/>
    </row>
    <row r="118" spans="2:12" s="1" customFormat="1" ht="6.95" customHeight="1">
      <c r="B118" s="28"/>
      <c r="L118" s="28"/>
    </row>
    <row r="119" spans="2:12" s="1" customFormat="1" ht="12" customHeight="1">
      <c r="B119" s="28"/>
      <c r="C119" s="23" t="s">
        <v>13</v>
      </c>
      <c r="L119" s="28"/>
    </row>
    <row r="120" spans="2:12" s="1" customFormat="1" ht="16.5" customHeight="1">
      <c r="B120" s="28"/>
      <c r="E120" s="220" t="str">
        <f>E7</f>
        <v>III.etapa – Vetva V2 Mesto – časť od bodu č.17  po AUPARK</v>
      </c>
      <c r="F120" s="221"/>
      <c r="G120" s="221"/>
      <c r="H120" s="221"/>
      <c r="L120" s="28"/>
    </row>
    <row r="121" spans="2:12" ht="12" customHeight="1">
      <c r="B121" s="16"/>
      <c r="C121" s="23" t="s">
        <v>171</v>
      </c>
      <c r="L121" s="16"/>
    </row>
    <row r="122" spans="2:12" ht="16.5" customHeight="1">
      <c r="B122" s="16"/>
      <c r="E122" s="220" t="s">
        <v>172</v>
      </c>
      <c r="F122" s="184"/>
      <c r="G122" s="184"/>
      <c r="H122" s="184"/>
      <c r="L122" s="16"/>
    </row>
    <row r="123" spans="2:12" ht="12" customHeight="1">
      <c r="B123" s="16"/>
      <c r="C123" s="23" t="s">
        <v>173</v>
      </c>
      <c r="L123" s="16"/>
    </row>
    <row r="124" spans="2:12" s="1" customFormat="1" ht="16.5" customHeight="1">
      <c r="B124" s="28"/>
      <c r="E124" s="212" t="s">
        <v>174</v>
      </c>
      <c r="F124" s="222"/>
      <c r="G124" s="222"/>
      <c r="H124" s="222"/>
      <c r="L124" s="28"/>
    </row>
    <row r="125" spans="2:12" s="1" customFormat="1" ht="12" customHeight="1">
      <c r="B125" s="28"/>
      <c r="C125" s="23" t="s">
        <v>175</v>
      </c>
      <c r="L125" s="28"/>
    </row>
    <row r="126" spans="2:12" s="1" customFormat="1" ht="16.5" customHeight="1">
      <c r="B126" s="28"/>
      <c r="E126" s="199" t="str">
        <f>E13</f>
        <v>O1.1.2 - SO 02.100.1 Potrubná časť - Odbočka O1.1.2</v>
      </c>
      <c r="F126" s="222"/>
      <c r="G126" s="222"/>
      <c r="H126" s="222"/>
      <c r="L126" s="28"/>
    </row>
    <row r="127" spans="2:12" s="1" customFormat="1" ht="6.95" customHeight="1">
      <c r="B127" s="28"/>
      <c r="L127" s="28"/>
    </row>
    <row r="128" spans="2:12" s="1" customFormat="1" ht="12" customHeight="1">
      <c r="B128" s="28"/>
      <c r="C128" s="23" t="s">
        <v>17</v>
      </c>
      <c r="F128" s="21" t="str">
        <f>F16</f>
        <v>Žilina</v>
      </c>
      <c r="I128" s="23" t="s">
        <v>19</v>
      </c>
      <c r="J128" s="51" t="str">
        <f>IF(J16="","",J16)</f>
        <v>13. 5. 2022</v>
      </c>
      <c r="L128" s="28"/>
    </row>
    <row r="129" spans="2:65" s="1" customFormat="1" ht="6.95" customHeight="1">
      <c r="B129" s="28"/>
      <c r="L129" s="28"/>
    </row>
    <row r="130" spans="2:65" s="1" customFormat="1" ht="15.2" customHeight="1">
      <c r="B130" s="28"/>
      <c r="C130" s="23" t="s">
        <v>21</v>
      </c>
      <c r="F130" s="21" t="str">
        <f>E19</f>
        <v>MH Teplárenský holding, a.s.</v>
      </c>
      <c r="I130" s="23" t="s">
        <v>26</v>
      </c>
      <c r="J130" s="26" t="str">
        <f>E25</f>
        <v>ENERGIA, s.r.o.</v>
      </c>
      <c r="L130" s="28"/>
    </row>
    <row r="131" spans="2:65" s="1" customFormat="1" ht="15.2" customHeight="1">
      <c r="B131" s="28"/>
      <c r="C131" s="23" t="s">
        <v>24</v>
      </c>
      <c r="F131" s="21" t="str">
        <f>IF(E22="","",E22)</f>
        <v>Vyplň údaj</v>
      </c>
      <c r="I131" s="23" t="s">
        <v>29</v>
      </c>
      <c r="J131" s="26" t="str">
        <f>E28</f>
        <v>Balog</v>
      </c>
      <c r="L131" s="28"/>
    </row>
    <row r="132" spans="2:65" s="1" customFormat="1" ht="10.35" customHeight="1">
      <c r="B132" s="28"/>
      <c r="L132" s="28"/>
    </row>
    <row r="133" spans="2:65" s="10" customFormat="1" ht="29.25" customHeight="1">
      <c r="B133" s="118"/>
      <c r="C133" s="119" t="s">
        <v>194</v>
      </c>
      <c r="D133" s="120" t="s">
        <v>57</v>
      </c>
      <c r="E133" s="120" t="s">
        <v>53</v>
      </c>
      <c r="F133" s="120" t="s">
        <v>54</v>
      </c>
      <c r="G133" s="120" t="s">
        <v>195</v>
      </c>
      <c r="H133" s="120" t="s">
        <v>196</v>
      </c>
      <c r="I133" s="120" t="s">
        <v>197</v>
      </c>
      <c r="J133" s="121" t="s">
        <v>179</v>
      </c>
      <c r="K133" s="122" t="s">
        <v>198</v>
      </c>
      <c r="L133" s="118"/>
      <c r="M133" s="58" t="s">
        <v>1</v>
      </c>
      <c r="N133" s="59" t="s">
        <v>36</v>
      </c>
      <c r="O133" s="59" t="s">
        <v>199</v>
      </c>
      <c r="P133" s="59" t="s">
        <v>200</v>
      </c>
      <c r="Q133" s="59" t="s">
        <v>201</v>
      </c>
      <c r="R133" s="59" t="s">
        <v>202</v>
      </c>
      <c r="S133" s="59" t="s">
        <v>203</v>
      </c>
      <c r="T133" s="60" t="s">
        <v>204</v>
      </c>
    </row>
    <row r="134" spans="2:65" s="1" customFormat="1" ht="22.9" customHeight="1">
      <c r="B134" s="28"/>
      <c r="C134" s="63" t="s">
        <v>180</v>
      </c>
      <c r="J134" s="123">
        <f>BK134</f>
        <v>0</v>
      </c>
      <c r="L134" s="28"/>
      <c r="M134" s="61"/>
      <c r="N134" s="52"/>
      <c r="O134" s="52"/>
      <c r="P134" s="124">
        <f>P135+P218</f>
        <v>0</v>
      </c>
      <c r="Q134" s="52"/>
      <c r="R134" s="124">
        <f>R135+R218</f>
        <v>3.7552000000000002E-2</v>
      </c>
      <c r="S134" s="52"/>
      <c r="T134" s="125">
        <f>T135+T218</f>
        <v>4.2696896000000004</v>
      </c>
      <c r="AT134" s="13" t="s">
        <v>71</v>
      </c>
      <c r="AU134" s="13" t="s">
        <v>181</v>
      </c>
      <c r="BK134" s="126">
        <f>BK135+BK218</f>
        <v>0</v>
      </c>
    </row>
    <row r="135" spans="2:65" s="11" customFormat="1" ht="25.9" customHeight="1">
      <c r="B135" s="127"/>
      <c r="D135" s="128" t="s">
        <v>71</v>
      </c>
      <c r="E135" s="129" t="s">
        <v>205</v>
      </c>
      <c r="F135" s="129" t="s">
        <v>206</v>
      </c>
      <c r="I135" s="130"/>
      <c r="J135" s="131">
        <f>BK135</f>
        <v>0</v>
      </c>
      <c r="L135" s="127"/>
      <c r="M135" s="132"/>
      <c r="P135" s="133">
        <f>P136</f>
        <v>0</v>
      </c>
      <c r="R135" s="133">
        <f>R136</f>
        <v>3.7552000000000002E-2</v>
      </c>
      <c r="T135" s="134">
        <f>T136</f>
        <v>4.2696896000000004</v>
      </c>
      <c r="AR135" s="128" t="s">
        <v>79</v>
      </c>
      <c r="AT135" s="135" t="s">
        <v>71</v>
      </c>
      <c r="AU135" s="135" t="s">
        <v>72</v>
      </c>
      <c r="AY135" s="128" t="s">
        <v>207</v>
      </c>
      <c r="BK135" s="136">
        <f>BK136</f>
        <v>0</v>
      </c>
    </row>
    <row r="136" spans="2:65" s="11" customFormat="1" ht="22.9" customHeight="1">
      <c r="B136" s="127"/>
      <c r="D136" s="128" t="s">
        <v>71</v>
      </c>
      <c r="E136" s="137" t="s">
        <v>208</v>
      </c>
      <c r="F136" s="137" t="s">
        <v>209</v>
      </c>
      <c r="I136" s="130"/>
      <c r="J136" s="138">
        <f>BK136</f>
        <v>0</v>
      </c>
      <c r="L136" s="127"/>
      <c r="M136" s="132"/>
      <c r="P136" s="133">
        <f>P137+P164+P168+P191+P197+P207+P210</f>
        <v>0</v>
      </c>
      <c r="R136" s="133">
        <f>R137+R164+R168+R191+R197+R207+R210</f>
        <v>3.7552000000000002E-2</v>
      </c>
      <c r="T136" s="134">
        <f>T137+T164+T168+T191+T197+T207+T210</f>
        <v>4.2696896000000004</v>
      </c>
      <c r="AR136" s="128" t="s">
        <v>79</v>
      </c>
      <c r="AT136" s="135" t="s">
        <v>71</v>
      </c>
      <c r="AU136" s="135" t="s">
        <v>79</v>
      </c>
      <c r="AY136" s="128" t="s">
        <v>207</v>
      </c>
      <c r="BK136" s="136">
        <f>BK137+BK164+BK168+BK191+BK197+BK207+BK210</f>
        <v>0</v>
      </c>
    </row>
    <row r="137" spans="2:65" s="11" customFormat="1" ht="20.85" customHeight="1">
      <c r="B137" s="127"/>
      <c r="D137" s="128" t="s">
        <v>71</v>
      </c>
      <c r="E137" s="137" t="s">
        <v>210</v>
      </c>
      <c r="F137" s="137" t="s">
        <v>211</v>
      </c>
      <c r="I137" s="130"/>
      <c r="J137" s="138">
        <f>BK137</f>
        <v>0</v>
      </c>
      <c r="L137" s="127"/>
      <c r="M137" s="132"/>
      <c r="P137" s="133">
        <f>SUM(P138:P163)</f>
        <v>0</v>
      </c>
      <c r="R137" s="133">
        <f>SUM(R138:R163)</f>
        <v>0</v>
      </c>
      <c r="T137" s="134">
        <f>SUM(T138:T163)</f>
        <v>0</v>
      </c>
      <c r="AR137" s="128" t="s">
        <v>79</v>
      </c>
      <c r="AT137" s="135" t="s">
        <v>71</v>
      </c>
      <c r="AU137" s="135" t="s">
        <v>84</v>
      </c>
      <c r="AY137" s="128" t="s">
        <v>207</v>
      </c>
      <c r="BK137" s="136">
        <f>SUM(BK138:BK163)</f>
        <v>0</v>
      </c>
    </row>
    <row r="138" spans="2:65" s="1" customFormat="1" ht="33" customHeight="1">
      <c r="B138" s="139"/>
      <c r="C138" s="140" t="s">
        <v>79</v>
      </c>
      <c r="D138" s="140" t="s">
        <v>212</v>
      </c>
      <c r="E138" s="141" t="s">
        <v>213</v>
      </c>
      <c r="F138" s="142" t="s">
        <v>3520</v>
      </c>
      <c r="G138" s="143" t="s">
        <v>215</v>
      </c>
      <c r="H138" s="144">
        <v>315</v>
      </c>
      <c r="I138" s="145"/>
      <c r="J138" s="146">
        <f t="shared" ref="J138:J163" si="0">ROUND(I138*H138,2)</f>
        <v>0</v>
      </c>
      <c r="K138" s="147"/>
      <c r="L138" s="28"/>
      <c r="M138" s="148" t="s">
        <v>1</v>
      </c>
      <c r="N138" s="149" t="s">
        <v>38</v>
      </c>
      <c r="P138" s="150">
        <f t="shared" ref="P138:P163" si="1">O138*H138</f>
        <v>0</v>
      </c>
      <c r="Q138" s="150">
        <v>0</v>
      </c>
      <c r="R138" s="150">
        <f t="shared" ref="R138:R163" si="2">Q138*H138</f>
        <v>0</v>
      </c>
      <c r="S138" s="150">
        <v>0</v>
      </c>
      <c r="T138" s="151">
        <f t="shared" ref="T138:T163" si="3">S138*H138</f>
        <v>0</v>
      </c>
      <c r="AR138" s="152" t="s">
        <v>216</v>
      </c>
      <c r="AT138" s="152" t="s">
        <v>212</v>
      </c>
      <c r="AU138" s="152" t="s">
        <v>88</v>
      </c>
      <c r="AY138" s="13" t="s">
        <v>207</v>
      </c>
      <c r="BE138" s="153">
        <f t="shared" ref="BE138:BE163" si="4">IF(N138="základná",J138,0)</f>
        <v>0</v>
      </c>
      <c r="BF138" s="153">
        <f t="shared" ref="BF138:BF163" si="5">IF(N138="znížená",J138,0)</f>
        <v>0</v>
      </c>
      <c r="BG138" s="153">
        <f t="shared" ref="BG138:BG163" si="6">IF(N138="zákl. prenesená",J138,0)</f>
        <v>0</v>
      </c>
      <c r="BH138" s="153">
        <f t="shared" ref="BH138:BH163" si="7">IF(N138="zníž. prenesená",J138,0)</f>
        <v>0</v>
      </c>
      <c r="BI138" s="153">
        <f t="shared" ref="BI138:BI163" si="8">IF(N138="nulová",J138,0)</f>
        <v>0</v>
      </c>
      <c r="BJ138" s="13" t="s">
        <v>84</v>
      </c>
      <c r="BK138" s="153">
        <f t="shared" ref="BK138:BK163" si="9">ROUND(I138*H138,2)</f>
        <v>0</v>
      </c>
      <c r="BL138" s="13" t="s">
        <v>216</v>
      </c>
      <c r="BM138" s="152" t="s">
        <v>3632</v>
      </c>
    </row>
    <row r="139" spans="2:65" s="1" customFormat="1" ht="33" customHeight="1">
      <c r="B139" s="139"/>
      <c r="C139" s="140" t="s">
        <v>84</v>
      </c>
      <c r="D139" s="140" t="s">
        <v>212</v>
      </c>
      <c r="E139" s="141" t="s">
        <v>218</v>
      </c>
      <c r="F139" s="142" t="s">
        <v>3522</v>
      </c>
      <c r="G139" s="143" t="s">
        <v>215</v>
      </c>
      <c r="H139" s="144">
        <v>315</v>
      </c>
      <c r="I139" s="145"/>
      <c r="J139" s="146">
        <f t="shared" si="0"/>
        <v>0</v>
      </c>
      <c r="K139" s="147"/>
      <c r="L139" s="28"/>
      <c r="M139" s="148" t="s">
        <v>1</v>
      </c>
      <c r="N139" s="149" t="s">
        <v>38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216</v>
      </c>
      <c r="AT139" s="152" t="s">
        <v>212</v>
      </c>
      <c r="AU139" s="152" t="s">
        <v>88</v>
      </c>
      <c r="AY139" s="13" t="s">
        <v>207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84</v>
      </c>
      <c r="BK139" s="153">
        <f t="shared" si="9"/>
        <v>0</v>
      </c>
      <c r="BL139" s="13" t="s">
        <v>216</v>
      </c>
      <c r="BM139" s="152" t="s">
        <v>3633</v>
      </c>
    </row>
    <row r="140" spans="2:65" s="1" customFormat="1" ht="37.9" customHeight="1">
      <c r="B140" s="139"/>
      <c r="C140" s="140" t="s">
        <v>88</v>
      </c>
      <c r="D140" s="140" t="s">
        <v>212</v>
      </c>
      <c r="E140" s="141" t="s">
        <v>260</v>
      </c>
      <c r="F140" s="142" t="s">
        <v>3634</v>
      </c>
      <c r="G140" s="143" t="s">
        <v>253</v>
      </c>
      <c r="H140" s="144">
        <v>7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38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216</v>
      </c>
      <c r="AT140" s="152" t="s">
        <v>212</v>
      </c>
      <c r="AU140" s="152" t="s">
        <v>88</v>
      </c>
      <c r="AY140" s="13" t="s">
        <v>207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84</v>
      </c>
      <c r="BK140" s="153">
        <f t="shared" si="9"/>
        <v>0</v>
      </c>
      <c r="BL140" s="13" t="s">
        <v>216</v>
      </c>
      <c r="BM140" s="152" t="s">
        <v>3635</v>
      </c>
    </row>
    <row r="141" spans="2:65" s="1" customFormat="1" ht="37.9" customHeight="1">
      <c r="B141" s="139"/>
      <c r="C141" s="140" t="s">
        <v>93</v>
      </c>
      <c r="D141" s="140" t="s">
        <v>212</v>
      </c>
      <c r="E141" s="141" t="s">
        <v>264</v>
      </c>
      <c r="F141" s="142" t="s">
        <v>3636</v>
      </c>
      <c r="G141" s="143" t="s">
        <v>253</v>
      </c>
      <c r="H141" s="144">
        <v>7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38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216</v>
      </c>
      <c r="AT141" s="152" t="s">
        <v>212</v>
      </c>
      <c r="AU141" s="152" t="s">
        <v>88</v>
      </c>
      <c r="AY141" s="13" t="s">
        <v>207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84</v>
      </c>
      <c r="BK141" s="153">
        <f t="shared" si="9"/>
        <v>0</v>
      </c>
      <c r="BL141" s="13" t="s">
        <v>216</v>
      </c>
      <c r="BM141" s="152" t="s">
        <v>3637</v>
      </c>
    </row>
    <row r="142" spans="2:65" s="1" customFormat="1" ht="37.9" customHeight="1">
      <c r="B142" s="139"/>
      <c r="C142" s="140" t="s">
        <v>168</v>
      </c>
      <c r="D142" s="140" t="s">
        <v>212</v>
      </c>
      <c r="E142" s="141" t="s">
        <v>268</v>
      </c>
      <c r="F142" s="142" t="s">
        <v>3638</v>
      </c>
      <c r="G142" s="143" t="s">
        <v>253</v>
      </c>
      <c r="H142" s="144">
        <v>1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38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216</v>
      </c>
      <c r="AT142" s="152" t="s">
        <v>212</v>
      </c>
      <c r="AU142" s="152" t="s">
        <v>88</v>
      </c>
      <c r="AY142" s="13" t="s">
        <v>207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84</v>
      </c>
      <c r="BK142" s="153">
        <f t="shared" si="9"/>
        <v>0</v>
      </c>
      <c r="BL142" s="13" t="s">
        <v>216</v>
      </c>
      <c r="BM142" s="152" t="s">
        <v>3639</v>
      </c>
    </row>
    <row r="143" spans="2:65" s="1" customFormat="1" ht="37.9" customHeight="1">
      <c r="B143" s="139"/>
      <c r="C143" s="140" t="s">
        <v>230</v>
      </c>
      <c r="D143" s="140" t="s">
        <v>212</v>
      </c>
      <c r="E143" s="141" t="s">
        <v>272</v>
      </c>
      <c r="F143" s="142" t="s">
        <v>3640</v>
      </c>
      <c r="G143" s="143" t="s">
        <v>253</v>
      </c>
      <c r="H143" s="144">
        <v>1</v>
      </c>
      <c r="I143" s="145"/>
      <c r="J143" s="146">
        <f t="shared" si="0"/>
        <v>0</v>
      </c>
      <c r="K143" s="147"/>
      <c r="L143" s="28"/>
      <c r="M143" s="148" t="s">
        <v>1</v>
      </c>
      <c r="N143" s="149" t="s">
        <v>38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216</v>
      </c>
      <c r="AT143" s="152" t="s">
        <v>212</v>
      </c>
      <c r="AU143" s="152" t="s">
        <v>88</v>
      </c>
      <c r="AY143" s="13" t="s">
        <v>207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84</v>
      </c>
      <c r="BK143" s="153">
        <f t="shared" si="9"/>
        <v>0</v>
      </c>
      <c r="BL143" s="13" t="s">
        <v>216</v>
      </c>
      <c r="BM143" s="152" t="s">
        <v>3641</v>
      </c>
    </row>
    <row r="144" spans="2:65" s="1" customFormat="1" ht="49.15" customHeight="1">
      <c r="B144" s="139"/>
      <c r="C144" s="140" t="s">
        <v>234</v>
      </c>
      <c r="D144" s="140" t="s">
        <v>212</v>
      </c>
      <c r="E144" s="141" t="s">
        <v>307</v>
      </c>
      <c r="F144" s="142" t="s">
        <v>3642</v>
      </c>
      <c r="G144" s="143" t="s">
        <v>253</v>
      </c>
      <c r="H144" s="144">
        <v>1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38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216</v>
      </c>
      <c r="AT144" s="152" t="s">
        <v>212</v>
      </c>
      <c r="AU144" s="152" t="s">
        <v>88</v>
      </c>
      <c r="AY144" s="13" t="s">
        <v>207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84</v>
      </c>
      <c r="BK144" s="153">
        <f t="shared" si="9"/>
        <v>0</v>
      </c>
      <c r="BL144" s="13" t="s">
        <v>216</v>
      </c>
      <c r="BM144" s="152" t="s">
        <v>3643</v>
      </c>
    </row>
    <row r="145" spans="2:65" s="1" customFormat="1" ht="49.15" customHeight="1">
      <c r="B145" s="139"/>
      <c r="C145" s="140" t="s">
        <v>238</v>
      </c>
      <c r="D145" s="140" t="s">
        <v>212</v>
      </c>
      <c r="E145" s="141" t="s">
        <v>311</v>
      </c>
      <c r="F145" s="142" t="s">
        <v>3644</v>
      </c>
      <c r="G145" s="143" t="s">
        <v>253</v>
      </c>
      <c r="H145" s="144">
        <v>1</v>
      </c>
      <c r="I145" s="145"/>
      <c r="J145" s="146">
        <f t="shared" si="0"/>
        <v>0</v>
      </c>
      <c r="K145" s="147"/>
      <c r="L145" s="28"/>
      <c r="M145" s="148" t="s">
        <v>1</v>
      </c>
      <c r="N145" s="149" t="s">
        <v>38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216</v>
      </c>
      <c r="AT145" s="152" t="s">
        <v>212</v>
      </c>
      <c r="AU145" s="152" t="s">
        <v>88</v>
      </c>
      <c r="AY145" s="13" t="s">
        <v>207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84</v>
      </c>
      <c r="BK145" s="153">
        <f t="shared" si="9"/>
        <v>0</v>
      </c>
      <c r="BL145" s="13" t="s">
        <v>216</v>
      </c>
      <c r="BM145" s="152" t="s">
        <v>3645</v>
      </c>
    </row>
    <row r="146" spans="2:65" s="1" customFormat="1" ht="37.9" customHeight="1">
      <c r="B146" s="139"/>
      <c r="C146" s="140" t="s">
        <v>242</v>
      </c>
      <c r="D146" s="140" t="s">
        <v>212</v>
      </c>
      <c r="E146" s="141" t="s">
        <v>323</v>
      </c>
      <c r="F146" s="142" t="s">
        <v>3646</v>
      </c>
      <c r="G146" s="143" t="s">
        <v>253</v>
      </c>
      <c r="H146" s="144">
        <v>5</v>
      </c>
      <c r="I146" s="145"/>
      <c r="J146" s="146">
        <f t="shared" si="0"/>
        <v>0</v>
      </c>
      <c r="K146" s="147"/>
      <c r="L146" s="28"/>
      <c r="M146" s="148" t="s">
        <v>1</v>
      </c>
      <c r="N146" s="149" t="s">
        <v>38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216</v>
      </c>
      <c r="AT146" s="152" t="s">
        <v>212</v>
      </c>
      <c r="AU146" s="152" t="s">
        <v>88</v>
      </c>
      <c r="AY146" s="13" t="s">
        <v>207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84</v>
      </c>
      <c r="BK146" s="153">
        <f t="shared" si="9"/>
        <v>0</v>
      </c>
      <c r="BL146" s="13" t="s">
        <v>216</v>
      </c>
      <c r="BM146" s="152" t="s">
        <v>3647</v>
      </c>
    </row>
    <row r="147" spans="2:65" s="1" customFormat="1" ht="37.9" customHeight="1">
      <c r="B147" s="139"/>
      <c r="C147" s="140" t="s">
        <v>246</v>
      </c>
      <c r="D147" s="140" t="s">
        <v>212</v>
      </c>
      <c r="E147" s="141" t="s">
        <v>327</v>
      </c>
      <c r="F147" s="142" t="s">
        <v>3648</v>
      </c>
      <c r="G147" s="143" t="s">
        <v>253</v>
      </c>
      <c r="H147" s="144">
        <v>5</v>
      </c>
      <c r="I147" s="145"/>
      <c r="J147" s="146">
        <f t="shared" si="0"/>
        <v>0</v>
      </c>
      <c r="K147" s="147"/>
      <c r="L147" s="28"/>
      <c r="M147" s="148" t="s">
        <v>1</v>
      </c>
      <c r="N147" s="149" t="s">
        <v>38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216</v>
      </c>
      <c r="AT147" s="152" t="s">
        <v>212</v>
      </c>
      <c r="AU147" s="152" t="s">
        <v>88</v>
      </c>
      <c r="AY147" s="13" t="s">
        <v>207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84</v>
      </c>
      <c r="BK147" s="153">
        <f t="shared" si="9"/>
        <v>0</v>
      </c>
      <c r="BL147" s="13" t="s">
        <v>216</v>
      </c>
      <c r="BM147" s="152" t="s">
        <v>3649</v>
      </c>
    </row>
    <row r="148" spans="2:65" s="1" customFormat="1" ht="24.2" customHeight="1">
      <c r="B148" s="139"/>
      <c r="C148" s="140" t="s">
        <v>250</v>
      </c>
      <c r="D148" s="140" t="s">
        <v>212</v>
      </c>
      <c r="E148" s="141" t="s">
        <v>363</v>
      </c>
      <c r="F148" s="142" t="s">
        <v>3650</v>
      </c>
      <c r="G148" s="143" t="s">
        <v>253</v>
      </c>
      <c r="H148" s="144">
        <v>1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38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216</v>
      </c>
      <c r="AT148" s="152" t="s">
        <v>212</v>
      </c>
      <c r="AU148" s="152" t="s">
        <v>88</v>
      </c>
      <c r="AY148" s="13" t="s">
        <v>207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84</v>
      </c>
      <c r="BK148" s="153">
        <f t="shared" si="9"/>
        <v>0</v>
      </c>
      <c r="BL148" s="13" t="s">
        <v>216</v>
      </c>
      <c r="BM148" s="152" t="s">
        <v>3651</v>
      </c>
    </row>
    <row r="149" spans="2:65" s="1" customFormat="1" ht="24.2" customHeight="1">
      <c r="B149" s="139"/>
      <c r="C149" s="140" t="s">
        <v>255</v>
      </c>
      <c r="D149" s="140" t="s">
        <v>212</v>
      </c>
      <c r="E149" s="141" t="s">
        <v>367</v>
      </c>
      <c r="F149" s="142" t="s">
        <v>3652</v>
      </c>
      <c r="G149" s="143" t="s">
        <v>253</v>
      </c>
      <c r="H149" s="144">
        <v>1</v>
      </c>
      <c r="I149" s="145"/>
      <c r="J149" s="146">
        <f t="shared" si="0"/>
        <v>0</v>
      </c>
      <c r="K149" s="147"/>
      <c r="L149" s="28"/>
      <c r="M149" s="148" t="s">
        <v>1</v>
      </c>
      <c r="N149" s="149" t="s">
        <v>38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216</v>
      </c>
      <c r="AT149" s="152" t="s">
        <v>212</v>
      </c>
      <c r="AU149" s="152" t="s">
        <v>88</v>
      </c>
      <c r="AY149" s="13" t="s">
        <v>207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84</v>
      </c>
      <c r="BK149" s="153">
        <f t="shared" si="9"/>
        <v>0</v>
      </c>
      <c r="BL149" s="13" t="s">
        <v>216</v>
      </c>
      <c r="BM149" s="152" t="s">
        <v>3653</v>
      </c>
    </row>
    <row r="150" spans="2:65" s="1" customFormat="1" ht="24.2" customHeight="1">
      <c r="B150" s="139"/>
      <c r="C150" s="140" t="s">
        <v>259</v>
      </c>
      <c r="D150" s="140" t="s">
        <v>212</v>
      </c>
      <c r="E150" s="141" t="s">
        <v>2181</v>
      </c>
      <c r="F150" s="142" t="s">
        <v>3654</v>
      </c>
      <c r="G150" s="143" t="s">
        <v>253</v>
      </c>
      <c r="H150" s="144">
        <v>1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38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216</v>
      </c>
      <c r="AT150" s="152" t="s">
        <v>212</v>
      </c>
      <c r="AU150" s="152" t="s">
        <v>88</v>
      </c>
      <c r="AY150" s="13" t="s">
        <v>207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84</v>
      </c>
      <c r="BK150" s="153">
        <f t="shared" si="9"/>
        <v>0</v>
      </c>
      <c r="BL150" s="13" t="s">
        <v>216</v>
      </c>
      <c r="BM150" s="152" t="s">
        <v>3655</v>
      </c>
    </row>
    <row r="151" spans="2:65" s="1" customFormat="1" ht="24.2" customHeight="1">
      <c r="B151" s="139"/>
      <c r="C151" s="140" t="s">
        <v>263</v>
      </c>
      <c r="D151" s="140" t="s">
        <v>212</v>
      </c>
      <c r="E151" s="141" t="s">
        <v>2184</v>
      </c>
      <c r="F151" s="142" t="s">
        <v>3656</v>
      </c>
      <c r="G151" s="143" t="s">
        <v>253</v>
      </c>
      <c r="H151" s="144">
        <v>1</v>
      </c>
      <c r="I151" s="145"/>
      <c r="J151" s="146">
        <f t="shared" si="0"/>
        <v>0</v>
      </c>
      <c r="K151" s="147"/>
      <c r="L151" s="28"/>
      <c r="M151" s="148" t="s">
        <v>1</v>
      </c>
      <c r="N151" s="149" t="s">
        <v>38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216</v>
      </c>
      <c r="AT151" s="152" t="s">
        <v>212</v>
      </c>
      <c r="AU151" s="152" t="s">
        <v>88</v>
      </c>
      <c r="AY151" s="13" t="s">
        <v>207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84</v>
      </c>
      <c r="BK151" s="153">
        <f t="shared" si="9"/>
        <v>0</v>
      </c>
      <c r="BL151" s="13" t="s">
        <v>216</v>
      </c>
      <c r="BM151" s="152" t="s">
        <v>3657</v>
      </c>
    </row>
    <row r="152" spans="2:65" s="1" customFormat="1" ht="24.2" customHeight="1">
      <c r="B152" s="139"/>
      <c r="C152" s="140" t="s">
        <v>267</v>
      </c>
      <c r="D152" s="140" t="s">
        <v>212</v>
      </c>
      <c r="E152" s="141" t="s">
        <v>539</v>
      </c>
      <c r="F152" s="142" t="s">
        <v>3658</v>
      </c>
      <c r="G152" s="143" t="s">
        <v>253</v>
      </c>
      <c r="H152" s="144">
        <v>1</v>
      </c>
      <c r="I152" s="145"/>
      <c r="J152" s="146">
        <f t="shared" si="0"/>
        <v>0</v>
      </c>
      <c r="K152" s="147"/>
      <c r="L152" s="28"/>
      <c r="M152" s="148" t="s">
        <v>1</v>
      </c>
      <c r="N152" s="149" t="s">
        <v>38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216</v>
      </c>
      <c r="AT152" s="152" t="s">
        <v>212</v>
      </c>
      <c r="AU152" s="152" t="s">
        <v>88</v>
      </c>
      <c r="AY152" s="13" t="s">
        <v>207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84</v>
      </c>
      <c r="BK152" s="153">
        <f t="shared" si="9"/>
        <v>0</v>
      </c>
      <c r="BL152" s="13" t="s">
        <v>216</v>
      </c>
      <c r="BM152" s="152" t="s">
        <v>3659</v>
      </c>
    </row>
    <row r="153" spans="2:65" s="1" customFormat="1" ht="24.2" customHeight="1">
      <c r="B153" s="139"/>
      <c r="C153" s="140" t="s">
        <v>271</v>
      </c>
      <c r="D153" s="140" t="s">
        <v>212</v>
      </c>
      <c r="E153" s="141" t="s">
        <v>543</v>
      </c>
      <c r="F153" s="142" t="s">
        <v>3660</v>
      </c>
      <c r="G153" s="143" t="s">
        <v>253</v>
      </c>
      <c r="H153" s="144">
        <v>1</v>
      </c>
      <c r="I153" s="145"/>
      <c r="J153" s="146">
        <f t="shared" si="0"/>
        <v>0</v>
      </c>
      <c r="K153" s="147"/>
      <c r="L153" s="28"/>
      <c r="M153" s="148" t="s">
        <v>1</v>
      </c>
      <c r="N153" s="149" t="s">
        <v>38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216</v>
      </c>
      <c r="AT153" s="152" t="s">
        <v>212</v>
      </c>
      <c r="AU153" s="152" t="s">
        <v>88</v>
      </c>
      <c r="AY153" s="13" t="s">
        <v>207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84</v>
      </c>
      <c r="BK153" s="153">
        <f t="shared" si="9"/>
        <v>0</v>
      </c>
      <c r="BL153" s="13" t="s">
        <v>216</v>
      </c>
      <c r="BM153" s="152" t="s">
        <v>3661</v>
      </c>
    </row>
    <row r="154" spans="2:65" s="1" customFormat="1" ht="24.2" customHeight="1">
      <c r="B154" s="139"/>
      <c r="C154" s="140" t="s">
        <v>275</v>
      </c>
      <c r="D154" s="140" t="s">
        <v>212</v>
      </c>
      <c r="E154" s="141" t="s">
        <v>403</v>
      </c>
      <c r="F154" s="142" t="s">
        <v>3662</v>
      </c>
      <c r="G154" s="143" t="s">
        <v>405</v>
      </c>
      <c r="H154" s="144">
        <v>60</v>
      </c>
      <c r="I154" s="145"/>
      <c r="J154" s="146">
        <f t="shared" si="0"/>
        <v>0</v>
      </c>
      <c r="K154" s="147"/>
      <c r="L154" s="28"/>
      <c r="M154" s="148" t="s">
        <v>1</v>
      </c>
      <c r="N154" s="149" t="s">
        <v>38</v>
      </c>
      <c r="P154" s="150">
        <f t="shared" si="1"/>
        <v>0</v>
      </c>
      <c r="Q154" s="150">
        <v>0</v>
      </c>
      <c r="R154" s="150">
        <f t="shared" si="2"/>
        <v>0</v>
      </c>
      <c r="S154" s="150">
        <v>0</v>
      </c>
      <c r="T154" s="151">
        <f t="shared" si="3"/>
        <v>0</v>
      </c>
      <c r="AR154" s="152" t="s">
        <v>216</v>
      </c>
      <c r="AT154" s="152" t="s">
        <v>212</v>
      </c>
      <c r="AU154" s="152" t="s">
        <v>88</v>
      </c>
      <c r="AY154" s="13" t="s">
        <v>207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84</v>
      </c>
      <c r="BK154" s="153">
        <f t="shared" si="9"/>
        <v>0</v>
      </c>
      <c r="BL154" s="13" t="s">
        <v>216</v>
      </c>
      <c r="BM154" s="152" t="s">
        <v>3663</v>
      </c>
    </row>
    <row r="155" spans="2:65" s="1" customFormat="1" ht="24.2" customHeight="1">
      <c r="B155" s="139"/>
      <c r="C155" s="140" t="s">
        <v>279</v>
      </c>
      <c r="D155" s="140" t="s">
        <v>212</v>
      </c>
      <c r="E155" s="141" t="s">
        <v>408</v>
      </c>
      <c r="F155" s="142" t="s">
        <v>3664</v>
      </c>
      <c r="G155" s="143" t="s">
        <v>405</v>
      </c>
      <c r="H155" s="144">
        <v>55</v>
      </c>
      <c r="I155" s="145"/>
      <c r="J155" s="146">
        <f t="shared" si="0"/>
        <v>0</v>
      </c>
      <c r="K155" s="147"/>
      <c r="L155" s="28"/>
      <c r="M155" s="148" t="s">
        <v>1</v>
      </c>
      <c r="N155" s="149" t="s">
        <v>38</v>
      </c>
      <c r="P155" s="150">
        <f t="shared" si="1"/>
        <v>0</v>
      </c>
      <c r="Q155" s="150">
        <v>0</v>
      </c>
      <c r="R155" s="150">
        <f t="shared" si="2"/>
        <v>0</v>
      </c>
      <c r="S155" s="150">
        <v>0</v>
      </c>
      <c r="T155" s="151">
        <f t="shared" si="3"/>
        <v>0</v>
      </c>
      <c r="AR155" s="152" t="s">
        <v>216</v>
      </c>
      <c r="AT155" s="152" t="s">
        <v>212</v>
      </c>
      <c r="AU155" s="152" t="s">
        <v>88</v>
      </c>
      <c r="AY155" s="13" t="s">
        <v>207</v>
      </c>
      <c r="BE155" s="153">
        <f t="shared" si="4"/>
        <v>0</v>
      </c>
      <c r="BF155" s="153">
        <f t="shared" si="5"/>
        <v>0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3" t="s">
        <v>84</v>
      </c>
      <c r="BK155" s="153">
        <f t="shared" si="9"/>
        <v>0</v>
      </c>
      <c r="BL155" s="13" t="s">
        <v>216</v>
      </c>
      <c r="BM155" s="152" t="s">
        <v>3665</v>
      </c>
    </row>
    <row r="156" spans="2:65" s="1" customFormat="1" ht="24.2" customHeight="1">
      <c r="B156" s="139"/>
      <c r="C156" s="140" t="s">
        <v>283</v>
      </c>
      <c r="D156" s="140" t="s">
        <v>212</v>
      </c>
      <c r="E156" s="141" t="s">
        <v>436</v>
      </c>
      <c r="F156" s="142" t="s">
        <v>484</v>
      </c>
      <c r="G156" s="143" t="s">
        <v>253</v>
      </c>
      <c r="H156" s="144">
        <v>2</v>
      </c>
      <c r="I156" s="145"/>
      <c r="J156" s="146">
        <f t="shared" si="0"/>
        <v>0</v>
      </c>
      <c r="K156" s="147"/>
      <c r="L156" s="28"/>
      <c r="M156" s="148" t="s">
        <v>1</v>
      </c>
      <c r="N156" s="149" t="s">
        <v>38</v>
      </c>
      <c r="P156" s="150">
        <f t="shared" si="1"/>
        <v>0</v>
      </c>
      <c r="Q156" s="150">
        <v>0</v>
      </c>
      <c r="R156" s="150">
        <f t="shared" si="2"/>
        <v>0</v>
      </c>
      <c r="S156" s="150">
        <v>0</v>
      </c>
      <c r="T156" s="151">
        <f t="shared" si="3"/>
        <v>0</v>
      </c>
      <c r="AR156" s="152" t="s">
        <v>216</v>
      </c>
      <c r="AT156" s="152" t="s">
        <v>212</v>
      </c>
      <c r="AU156" s="152" t="s">
        <v>88</v>
      </c>
      <c r="AY156" s="13" t="s">
        <v>207</v>
      </c>
      <c r="BE156" s="153">
        <f t="shared" si="4"/>
        <v>0</v>
      </c>
      <c r="BF156" s="153">
        <f t="shared" si="5"/>
        <v>0</v>
      </c>
      <c r="BG156" s="153">
        <f t="shared" si="6"/>
        <v>0</v>
      </c>
      <c r="BH156" s="153">
        <f t="shared" si="7"/>
        <v>0</v>
      </c>
      <c r="BI156" s="153">
        <f t="shared" si="8"/>
        <v>0</v>
      </c>
      <c r="BJ156" s="13" t="s">
        <v>84</v>
      </c>
      <c r="BK156" s="153">
        <f t="shared" si="9"/>
        <v>0</v>
      </c>
      <c r="BL156" s="13" t="s">
        <v>216</v>
      </c>
      <c r="BM156" s="152" t="s">
        <v>3666</v>
      </c>
    </row>
    <row r="157" spans="2:65" s="1" customFormat="1" ht="24.2" customHeight="1">
      <c r="B157" s="139"/>
      <c r="C157" s="140" t="s">
        <v>7</v>
      </c>
      <c r="D157" s="140" t="s">
        <v>212</v>
      </c>
      <c r="E157" s="141" t="s">
        <v>440</v>
      </c>
      <c r="F157" s="142" t="s">
        <v>488</v>
      </c>
      <c r="G157" s="143" t="s">
        <v>253</v>
      </c>
      <c r="H157" s="144">
        <v>2</v>
      </c>
      <c r="I157" s="145"/>
      <c r="J157" s="146">
        <f t="shared" si="0"/>
        <v>0</v>
      </c>
      <c r="K157" s="147"/>
      <c r="L157" s="28"/>
      <c r="M157" s="148" t="s">
        <v>1</v>
      </c>
      <c r="N157" s="149" t="s">
        <v>38</v>
      </c>
      <c r="P157" s="150">
        <f t="shared" si="1"/>
        <v>0</v>
      </c>
      <c r="Q157" s="150">
        <v>0</v>
      </c>
      <c r="R157" s="150">
        <f t="shared" si="2"/>
        <v>0</v>
      </c>
      <c r="S157" s="150">
        <v>0</v>
      </c>
      <c r="T157" s="151">
        <f t="shared" si="3"/>
        <v>0</v>
      </c>
      <c r="AR157" s="152" t="s">
        <v>216</v>
      </c>
      <c r="AT157" s="152" t="s">
        <v>212</v>
      </c>
      <c r="AU157" s="152" t="s">
        <v>88</v>
      </c>
      <c r="AY157" s="13" t="s">
        <v>207</v>
      </c>
      <c r="BE157" s="153">
        <f t="shared" si="4"/>
        <v>0</v>
      </c>
      <c r="BF157" s="153">
        <f t="shared" si="5"/>
        <v>0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3" t="s">
        <v>84</v>
      </c>
      <c r="BK157" s="153">
        <f t="shared" si="9"/>
        <v>0</v>
      </c>
      <c r="BL157" s="13" t="s">
        <v>216</v>
      </c>
      <c r="BM157" s="152" t="s">
        <v>3667</v>
      </c>
    </row>
    <row r="158" spans="2:65" s="1" customFormat="1" ht="24.2" customHeight="1">
      <c r="B158" s="139"/>
      <c r="C158" s="140" t="s">
        <v>290</v>
      </c>
      <c r="D158" s="140" t="s">
        <v>212</v>
      </c>
      <c r="E158" s="141" t="s">
        <v>444</v>
      </c>
      <c r="F158" s="142" t="s">
        <v>3546</v>
      </c>
      <c r="G158" s="143" t="s">
        <v>253</v>
      </c>
      <c r="H158" s="144">
        <v>82</v>
      </c>
      <c r="I158" s="145"/>
      <c r="J158" s="146">
        <f t="shared" si="0"/>
        <v>0</v>
      </c>
      <c r="K158" s="147"/>
      <c r="L158" s="28"/>
      <c r="M158" s="148" t="s">
        <v>1</v>
      </c>
      <c r="N158" s="149" t="s">
        <v>38</v>
      </c>
      <c r="P158" s="150">
        <f t="shared" si="1"/>
        <v>0</v>
      </c>
      <c r="Q158" s="150">
        <v>0</v>
      </c>
      <c r="R158" s="150">
        <f t="shared" si="2"/>
        <v>0</v>
      </c>
      <c r="S158" s="150">
        <v>0</v>
      </c>
      <c r="T158" s="151">
        <f t="shared" si="3"/>
        <v>0</v>
      </c>
      <c r="AR158" s="152" t="s">
        <v>216</v>
      </c>
      <c r="AT158" s="152" t="s">
        <v>212</v>
      </c>
      <c r="AU158" s="152" t="s">
        <v>88</v>
      </c>
      <c r="AY158" s="13" t="s">
        <v>207</v>
      </c>
      <c r="BE158" s="153">
        <f t="shared" si="4"/>
        <v>0</v>
      </c>
      <c r="BF158" s="153">
        <f t="shared" si="5"/>
        <v>0</v>
      </c>
      <c r="BG158" s="153">
        <f t="shared" si="6"/>
        <v>0</v>
      </c>
      <c r="BH158" s="153">
        <f t="shared" si="7"/>
        <v>0</v>
      </c>
      <c r="BI158" s="153">
        <f t="shared" si="8"/>
        <v>0</v>
      </c>
      <c r="BJ158" s="13" t="s">
        <v>84</v>
      </c>
      <c r="BK158" s="153">
        <f t="shared" si="9"/>
        <v>0</v>
      </c>
      <c r="BL158" s="13" t="s">
        <v>216</v>
      </c>
      <c r="BM158" s="152" t="s">
        <v>3668</v>
      </c>
    </row>
    <row r="159" spans="2:65" s="1" customFormat="1" ht="24.2" customHeight="1">
      <c r="B159" s="139"/>
      <c r="C159" s="140" t="s">
        <v>294</v>
      </c>
      <c r="D159" s="140" t="s">
        <v>212</v>
      </c>
      <c r="E159" s="141" t="s">
        <v>448</v>
      </c>
      <c r="F159" s="142" t="s">
        <v>3548</v>
      </c>
      <c r="G159" s="143" t="s">
        <v>253</v>
      </c>
      <c r="H159" s="144">
        <v>40</v>
      </c>
      <c r="I159" s="145"/>
      <c r="J159" s="146">
        <f t="shared" si="0"/>
        <v>0</v>
      </c>
      <c r="K159" s="147"/>
      <c r="L159" s="28"/>
      <c r="M159" s="148" t="s">
        <v>1</v>
      </c>
      <c r="N159" s="149" t="s">
        <v>38</v>
      </c>
      <c r="P159" s="150">
        <f t="shared" si="1"/>
        <v>0</v>
      </c>
      <c r="Q159" s="150">
        <v>0</v>
      </c>
      <c r="R159" s="150">
        <f t="shared" si="2"/>
        <v>0</v>
      </c>
      <c r="S159" s="150">
        <v>0</v>
      </c>
      <c r="T159" s="151">
        <f t="shared" si="3"/>
        <v>0</v>
      </c>
      <c r="AR159" s="152" t="s">
        <v>216</v>
      </c>
      <c r="AT159" s="152" t="s">
        <v>212</v>
      </c>
      <c r="AU159" s="152" t="s">
        <v>88</v>
      </c>
      <c r="AY159" s="13" t="s">
        <v>207</v>
      </c>
      <c r="BE159" s="153">
        <f t="shared" si="4"/>
        <v>0</v>
      </c>
      <c r="BF159" s="153">
        <f t="shared" si="5"/>
        <v>0</v>
      </c>
      <c r="BG159" s="153">
        <f t="shared" si="6"/>
        <v>0</v>
      </c>
      <c r="BH159" s="153">
        <f t="shared" si="7"/>
        <v>0</v>
      </c>
      <c r="BI159" s="153">
        <f t="shared" si="8"/>
        <v>0</v>
      </c>
      <c r="BJ159" s="13" t="s">
        <v>84</v>
      </c>
      <c r="BK159" s="153">
        <f t="shared" si="9"/>
        <v>0</v>
      </c>
      <c r="BL159" s="13" t="s">
        <v>216</v>
      </c>
      <c r="BM159" s="152" t="s">
        <v>3669</v>
      </c>
    </row>
    <row r="160" spans="2:65" s="1" customFormat="1" ht="33" customHeight="1">
      <c r="B160" s="139"/>
      <c r="C160" s="140" t="s">
        <v>298</v>
      </c>
      <c r="D160" s="140" t="s">
        <v>212</v>
      </c>
      <c r="E160" s="141" t="s">
        <v>452</v>
      </c>
      <c r="F160" s="142" t="s">
        <v>3550</v>
      </c>
      <c r="G160" s="143" t="s">
        <v>253</v>
      </c>
      <c r="H160" s="144">
        <v>2</v>
      </c>
      <c r="I160" s="145"/>
      <c r="J160" s="146">
        <f t="shared" si="0"/>
        <v>0</v>
      </c>
      <c r="K160" s="147"/>
      <c r="L160" s="28"/>
      <c r="M160" s="148" t="s">
        <v>1</v>
      </c>
      <c r="N160" s="149" t="s">
        <v>38</v>
      </c>
      <c r="P160" s="150">
        <f t="shared" si="1"/>
        <v>0</v>
      </c>
      <c r="Q160" s="150">
        <v>0</v>
      </c>
      <c r="R160" s="150">
        <f t="shared" si="2"/>
        <v>0</v>
      </c>
      <c r="S160" s="150">
        <v>0</v>
      </c>
      <c r="T160" s="151">
        <f t="shared" si="3"/>
        <v>0</v>
      </c>
      <c r="AR160" s="152" t="s">
        <v>216</v>
      </c>
      <c r="AT160" s="152" t="s">
        <v>212</v>
      </c>
      <c r="AU160" s="152" t="s">
        <v>88</v>
      </c>
      <c r="AY160" s="13" t="s">
        <v>207</v>
      </c>
      <c r="BE160" s="153">
        <f t="shared" si="4"/>
        <v>0</v>
      </c>
      <c r="BF160" s="153">
        <f t="shared" si="5"/>
        <v>0</v>
      </c>
      <c r="BG160" s="153">
        <f t="shared" si="6"/>
        <v>0</v>
      </c>
      <c r="BH160" s="153">
        <f t="shared" si="7"/>
        <v>0</v>
      </c>
      <c r="BI160" s="153">
        <f t="shared" si="8"/>
        <v>0</v>
      </c>
      <c r="BJ160" s="13" t="s">
        <v>84</v>
      </c>
      <c r="BK160" s="153">
        <f t="shared" si="9"/>
        <v>0</v>
      </c>
      <c r="BL160" s="13" t="s">
        <v>216</v>
      </c>
      <c r="BM160" s="152" t="s">
        <v>3670</v>
      </c>
    </row>
    <row r="161" spans="2:65" s="1" customFormat="1" ht="33" customHeight="1">
      <c r="B161" s="139"/>
      <c r="C161" s="140" t="s">
        <v>302</v>
      </c>
      <c r="D161" s="140" t="s">
        <v>212</v>
      </c>
      <c r="E161" s="141" t="s">
        <v>456</v>
      </c>
      <c r="F161" s="142" t="s">
        <v>3552</v>
      </c>
      <c r="G161" s="143" t="s">
        <v>253</v>
      </c>
      <c r="H161" s="144">
        <v>2</v>
      </c>
      <c r="I161" s="145"/>
      <c r="J161" s="146">
        <f t="shared" si="0"/>
        <v>0</v>
      </c>
      <c r="K161" s="147"/>
      <c r="L161" s="28"/>
      <c r="M161" s="148" t="s">
        <v>1</v>
      </c>
      <c r="N161" s="149" t="s">
        <v>38</v>
      </c>
      <c r="P161" s="150">
        <f t="shared" si="1"/>
        <v>0</v>
      </c>
      <c r="Q161" s="150">
        <v>0</v>
      </c>
      <c r="R161" s="150">
        <f t="shared" si="2"/>
        <v>0</v>
      </c>
      <c r="S161" s="150">
        <v>0</v>
      </c>
      <c r="T161" s="151">
        <f t="shared" si="3"/>
        <v>0</v>
      </c>
      <c r="AR161" s="152" t="s">
        <v>216</v>
      </c>
      <c r="AT161" s="152" t="s">
        <v>212</v>
      </c>
      <c r="AU161" s="152" t="s">
        <v>88</v>
      </c>
      <c r="AY161" s="13" t="s">
        <v>207</v>
      </c>
      <c r="BE161" s="153">
        <f t="shared" si="4"/>
        <v>0</v>
      </c>
      <c r="BF161" s="153">
        <f t="shared" si="5"/>
        <v>0</v>
      </c>
      <c r="BG161" s="153">
        <f t="shared" si="6"/>
        <v>0</v>
      </c>
      <c r="BH161" s="153">
        <f t="shared" si="7"/>
        <v>0</v>
      </c>
      <c r="BI161" s="153">
        <f t="shared" si="8"/>
        <v>0</v>
      </c>
      <c r="BJ161" s="13" t="s">
        <v>84</v>
      </c>
      <c r="BK161" s="153">
        <f t="shared" si="9"/>
        <v>0</v>
      </c>
      <c r="BL161" s="13" t="s">
        <v>216</v>
      </c>
      <c r="BM161" s="152" t="s">
        <v>3671</v>
      </c>
    </row>
    <row r="162" spans="2:65" s="1" customFormat="1" ht="16.5" customHeight="1">
      <c r="B162" s="139"/>
      <c r="C162" s="140" t="s">
        <v>306</v>
      </c>
      <c r="D162" s="140" t="s">
        <v>212</v>
      </c>
      <c r="E162" s="141" t="s">
        <v>460</v>
      </c>
      <c r="F162" s="142" t="s">
        <v>580</v>
      </c>
      <c r="G162" s="143" t="s">
        <v>215</v>
      </c>
      <c r="H162" s="144">
        <v>630</v>
      </c>
      <c r="I162" s="145"/>
      <c r="J162" s="146">
        <f t="shared" si="0"/>
        <v>0</v>
      </c>
      <c r="K162" s="147"/>
      <c r="L162" s="28"/>
      <c r="M162" s="148" t="s">
        <v>1</v>
      </c>
      <c r="N162" s="149" t="s">
        <v>38</v>
      </c>
      <c r="P162" s="150">
        <f t="shared" si="1"/>
        <v>0</v>
      </c>
      <c r="Q162" s="150">
        <v>0</v>
      </c>
      <c r="R162" s="150">
        <f t="shared" si="2"/>
        <v>0</v>
      </c>
      <c r="S162" s="150">
        <v>0</v>
      </c>
      <c r="T162" s="151">
        <f t="shared" si="3"/>
        <v>0</v>
      </c>
      <c r="AR162" s="152" t="s">
        <v>216</v>
      </c>
      <c r="AT162" s="152" t="s">
        <v>212</v>
      </c>
      <c r="AU162" s="152" t="s">
        <v>88</v>
      </c>
      <c r="AY162" s="13" t="s">
        <v>207</v>
      </c>
      <c r="BE162" s="153">
        <f t="shared" si="4"/>
        <v>0</v>
      </c>
      <c r="BF162" s="153">
        <f t="shared" si="5"/>
        <v>0</v>
      </c>
      <c r="BG162" s="153">
        <f t="shared" si="6"/>
        <v>0</v>
      </c>
      <c r="BH162" s="153">
        <f t="shared" si="7"/>
        <v>0</v>
      </c>
      <c r="BI162" s="153">
        <f t="shared" si="8"/>
        <v>0</v>
      </c>
      <c r="BJ162" s="13" t="s">
        <v>84</v>
      </c>
      <c r="BK162" s="153">
        <f t="shared" si="9"/>
        <v>0</v>
      </c>
      <c r="BL162" s="13" t="s">
        <v>216</v>
      </c>
      <c r="BM162" s="152" t="s">
        <v>3672</v>
      </c>
    </row>
    <row r="163" spans="2:65" s="1" customFormat="1" ht="16.5" customHeight="1">
      <c r="B163" s="139"/>
      <c r="C163" s="140" t="s">
        <v>310</v>
      </c>
      <c r="D163" s="140" t="s">
        <v>212</v>
      </c>
      <c r="E163" s="141" t="s">
        <v>499</v>
      </c>
      <c r="F163" s="142" t="s">
        <v>584</v>
      </c>
      <c r="G163" s="143" t="s">
        <v>3219</v>
      </c>
      <c r="H163" s="144">
        <v>1</v>
      </c>
      <c r="I163" s="145"/>
      <c r="J163" s="146">
        <f t="shared" si="0"/>
        <v>0</v>
      </c>
      <c r="K163" s="147"/>
      <c r="L163" s="28"/>
      <c r="M163" s="148" t="s">
        <v>1</v>
      </c>
      <c r="N163" s="149" t="s">
        <v>38</v>
      </c>
      <c r="P163" s="150">
        <f t="shared" si="1"/>
        <v>0</v>
      </c>
      <c r="Q163" s="150">
        <v>0</v>
      </c>
      <c r="R163" s="150">
        <f t="shared" si="2"/>
        <v>0</v>
      </c>
      <c r="S163" s="150">
        <v>0</v>
      </c>
      <c r="T163" s="151">
        <f t="shared" si="3"/>
        <v>0</v>
      </c>
      <c r="AR163" s="152" t="s">
        <v>216</v>
      </c>
      <c r="AT163" s="152" t="s">
        <v>212</v>
      </c>
      <c r="AU163" s="152" t="s">
        <v>88</v>
      </c>
      <c r="AY163" s="13" t="s">
        <v>207</v>
      </c>
      <c r="BE163" s="153">
        <f t="shared" si="4"/>
        <v>0</v>
      </c>
      <c r="BF163" s="153">
        <f t="shared" si="5"/>
        <v>0</v>
      </c>
      <c r="BG163" s="153">
        <f t="shared" si="6"/>
        <v>0</v>
      </c>
      <c r="BH163" s="153">
        <f t="shared" si="7"/>
        <v>0</v>
      </c>
      <c r="BI163" s="153">
        <f t="shared" si="8"/>
        <v>0</v>
      </c>
      <c r="BJ163" s="13" t="s">
        <v>84</v>
      </c>
      <c r="BK163" s="153">
        <f t="shared" si="9"/>
        <v>0</v>
      </c>
      <c r="BL163" s="13" t="s">
        <v>216</v>
      </c>
      <c r="BM163" s="152" t="s">
        <v>3673</v>
      </c>
    </row>
    <row r="164" spans="2:65" s="11" customFormat="1" ht="20.85" customHeight="1">
      <c r="B164" s="127"/>
      <c r="D164" s="128" t="s">
        <v>71</v>
      </c>
      <c r="E164" s="137" t="s">
        <v>587</v>
      </c>
      <c r="F164" s="137" t="s">
        <v>588</v>
      </c>
      <c r="I164" s="130"/>
      <c r="J164" s="138">
        <f>BK164</f>
        <v>0</v>
      </c>
      <c r="L164" s="127"/>
      <c r="M164" s="132"/>
      <c r="P164" s="133">
        <f>SUM(P165:P167)</f>
        <v>0</v>
      </c>
      <c r="R164" s="133">
        <f>SUM(R165:R167)</f>
        <v>0</v>
      </c>
      <c r="T164" s="134">
        <f>SUM(T165:T167)</f>
        <v>0</v>
      </c>
      <c r="AR164" s="128" t="s">
        <v>79</v>
      </c>
      <c r="AT164" s="135" t="s">
        <v>71</v>
      </c>
      <c r="AU164" s="135" t="s">
        <v>84</v>
      </c>
      <c r="AY164" s="128" t="s">
        <v>207</v>
      </c>
      <c r="BK164" s="136">
        <f>SUM(BK165:BK167)</f>
        <v>0</v>
      </c>
    </row>
    <row r="165" spans="2:65" s="1" customFormat="1" ht="16.5" customHeight="1">
      <c r="B165" s="139"/>
      <c r="C165" s="140" t="s">
        <v>314</v>
      </c>
      <c r="D165" s="140" t="s">
        <v>212</v>
      </c>
      <c r="E165" s="141" t="s">
        <v>590</v>
      </c>
      <c r="F165" s="142" t="s">
        <v>591</v>
      </c>
      <c r="G165" s="143" t="s">
        <v>592</v>
      </c>
      <c r="H165" s="144">
        <v>1</v>
      </c>
      <c r="I165" s="145"/>
      <c r="J165" s="146">
        <f>ROUND(I165*H165,2)</f>
        <v>0</v>
      </c>
      <c r="K165" s="147"/>
      <c r="L165" s="28"/>
      <c r="M165" s="148" t="s">
        <v>1</v>
      </c>
      <c r="N165" s="149" t="s">
        <v>38</v>
      </c>
      <c r="P165" s="150">
        <f>O165*H165</f>
        <v>0</v>
      </c>
      <c r="Q165" s="150">
        <v>0</v>
      </c>
      <c r="R165" s="150">
        <f>Q165*H165</f>
        <v>0</v>
      </c>
      <c r="S165" s="150">
        <v>0</v>
      </c>
      <c r="T165" s="151">
        <f>S165*H165</f>
        <v>0</v>
      </c>
      <c r="AR165" s="152" t="s">
        <v>216</v>
      </c>
      <c r="AT165" s="152" t="s">
        <v>212</v>
      </c>
      <c r="AU165" s="152" t="s">
        <v>88</v>
      </c>
      <c r="AY165" s="13" t="s">
        <v>207</v>
      </c>
      <c r="BE165" s="153">
        <f>IF(N165="základná",J165,0)</f>
        <v>0</v>
      </c>
      <c r="BF165" s="153">
        <f>IF(N165="znížená",J165,0)</f>
        <v>0</v>
      </c>
      <c r="BG165" s="153">
        <f>IF(N165="zákl. prenesená",J165,0)</f>
        <v>0</v>
      </c>
      <c r="BH165" s="153">
        <f>IF(N165="zníž. prenesená",J165,0)</f>
        <v>0</v>
      </c>
      <c r="BI165" s="153">
        <f>IF(N165="nulová",J165,0)</f>
        <v>0</v>
      </c>
      <c r="BJ165" s="13" t="s">
        <v>84</v>
      </c>
      <c r="BK165" s="153">
        <f>ROUND(I165*H165,2)</f>
        <v>0</v>
      </c>
      <c r="BL165" s="13" t="s">
        <v>216</v>
      </c>
      <c r="BM165" s="152" t="s">
        <v>3674</v>
      </c>
    </row>
    <row r="166" spans="2:65" s="1" customFormat="1" ht="21.75" customHeight="1">
      <c r="B166" s="139"/>
      <c r="C166" s="140" t="s">
        <v>318</v>
      </c>
      <c r="D166" s="140" t="s">
        <v>212</v>
      </c>
      <c r="E166" s="141" t="s">
        <v>595</v>
      </c>
      <c r="F166" s="142" t="s">
        <v>596</v>
      </c>
      <c r="G166" s="143" t="s">
        <v>405</v>
      </c>
      <c r="H166" s="144">
        <v>9</v>
      </c>
      <c r="I166" s="145"/>
      <c r="J166" s="146">
        <f>ROUND(I166*H166,2)</f>
        <v>0</v>
      </c>
      <c r="K166" s="147"/>
      <c r="L166" s="28"/>
      <c r="M166" s="148" t="s">
        <v>1</v>
      </c>
      <c r="N166" s="149" t="s">
        <v>38</v>
      </c>
      <c r="P166" s="150">
        <f>O166*H166</f>
        <v>0</v>
      </c>
      <c r="Q166" s="150">
        <v>0</v>
      </c>
      <c r="R166" s="150">
        <f>Q166*H166</f>
        <v>0</v>
      </c>
      <c r="S166" s="150">
        <v>0</v>
      </c>
      <c r="T166" s="151">
        <f>S166*H166</f>
        <v>0</v>
      </c>
      <c r="AR166" s="152" t="s">
        <v>216</v>
      </c>
      <c r="AT166" s="152" t="s">
        <v>212</v>
      </c>
      <c r="AU166" s="152" t="s">
        <v>88</v>
      </c>
      <c r="AY166" s="13" t="s">
        <v>207</v>
      </c>
      <c r="BE166" s="153">
        <f>IF(N166="základná",J166,0)</f>
        <v>0</v>
      </c>
      <c r="BF166" s="153">
        <f>IF(N166="znížená",J166,0)</f>
        <v>0</v>
      </c>
      <c r="BG166" s="153">
        <f>IF(N166="zákl. prenesená",J166,0)</f>
        <v>0</v>
      </c>
      <c r="BH166" s="153">
        <f>IF(N166="zníž. prenesená",J166,0)</f>
        <v>0</v>
      </c>
      <c r="BI166" s="153">
        <f>IF(N166="nulová",J166,0)</f>
        <v>0</v>
      </c>
      <c r="BJ166" s="13" t="s">
        <v>84</v>
      </c>
      <c r="BK166" s="153">
        <f>ROUND(I166*H166,2)</f>
        <v>0</v>
      </c>
      <c r="BL166" s="13" t="s">
        <v>216</v>
      </c>
      <c r="BM166" s="152" t="s">
        <v>3675</v>
      </c>
    </row>
    <row r="167" spans="2:65" s="1" customFormat="1" ht="16.5" customHeight="1">
      <c r="B167" s="139"/>
      <c r="C167" s="140" t="s">
        <v>322</v>
      </c>
      <c r="D167" s="140" t="s">
        <v>212</v>
      </c>
      <c r="E167" s="141" t="s">
        <v>599</v>
      </c>
      <c r="F167" s="142" t="s">
        <v>600</v>
      </c>
      <c r="G167" s="143" t="s">
        <v>592</v>
      </c>
      <c r="H167" s="144">
        <v>1</v>
      </c>
      <c r="I167" s="145"/>
      <c r="J167" s="146">
        <f>ROUND(I167*H167,2)</f>
        <v>0</v>
      </c>
      <c r="K167" s="147"/>
      <c r="L167" s="28"/>
      <c r="M167" s="148" t="s">
        <v>1</v>
      </c>
      <c r="N167" s="149" t="s">
        <v>38</v>
      </c>
      <c r="P167" s="150">
        <f>O167*H167</f>
        <v>0</v>
      </c>
      <c r="Q167" s="150">
        <v>0</v>
      </c>
      <c r="R167" s="150">
        <f>Q167*H167</f>
        <v>0</v>
      </c>
      <c r="S167" s="150">
        <v>0</v>
      </c>
      <c r="T167" s="151">
        <f>S167*H167</f>
        <v>0</v>
      </c>
      <c r="AR167" s="152" t="s">
        <v>216</v>
      </c>
      <c r="AT167" s="152" t="s">
        <v>212</v>
      </c>
      <c r="AU167" s="152" t="s">
        <v>88</v>
      </c>
      <c r="AY167" s="13" t="s">
        <v>207</v>
      </c>
      <c r="BE167" s="153">
        <f>IF(N167="základná",J167,0)</f>
        <v>0</v>
      </c>
      <c r="BF167" s="153">
        <f>IF(N167="znížená",J167,0)</f>
        <v>0</v>
      </c>
      <c r="BG167" s="153">
        <f>IF(N167="zákl. prenesená",J167,0)</f>
        <v>0</v>
      </c>
      <c r="BH167" s="153">
        <f>IF(N167="zníž. prenesená",J167,0)</f>
        <v>0</v>
      </c>
      <c r="BI167" s="153">
        <f>IF(N167="nulová",J167,0)</f>
        <v>0</v>
      </c>
      <c r="BJ167" s="13" t="s">
        <v>84</v>
      </c>
      <c r="BK167" s="153">
        <f>ROUND(I167*H167,2)</f>
        <v>0</v>
      </c>
      <c r="BL167" s="13" t="s">
        <v>216</v>
      </c>
      <c r="BM167" s="152" t="s">
        <v>3676</v>
      </c>
    </row>
    <row r="168" spans="2:65" s="11" customFormat="1" ht="20.85" customHeight="1">
      <c r="B168" s="127"/>
      <c r="D168" s="128" t="s">
        <v>71</v>
      </c>
      <c r="E168" s="137" t="s">
        <v>602</v>
      </c>
      <c r="F168" s="137" t="s">
        <v>603</v>
      </c>
      <c r="I168" s="130"/>
      <c r="J168" s="138">
        <f>BK168</f>
        <v>0</v>
      </c>
      <c r="L168" s="127"/>
      <c r="M168" s="132"/>
      <c r="P168" s="133">
        <f>SUM(P169:P190)</f>
        <v>0</v>
      </c>
      <c r="R168" s="133">
        <f>SUM(R169:R190)</f>
        <v>0</v>
      </c>
      <c r="T168" s="134">
        <f>SUM(T169:T190)</f>
        <v>0</v>
      </c>
      <c r="AR168" s="128" t="s">
        <v>79</v>
      </c>
      <c r="AT168" s="135" t="s">
        <v>71</v>
      </c>
      <c r="AU168" s="135" t="s">
        <v>84</v>
      </c>
      <c r="AY168" s="128" t="s">
        <v>207</v>
      </c>
      <c r="BK168" s="136">
        <f>SUM(BK169:BK190)</f>
        <v>0</v>
      </c>
    </row>
    <row r="169" spans="2:65" s="1" customFormat="1" ht="16.5" customHeight="1">
      <c r="B169" s="139"/>
      <c r="C169" s="140" t="s">
        <v>326</v>
      </c>
      <c r="D169" s="140" t="s">
        <v>212</v>
      </c>
      <c r="E169" s="141" t="s">
        <v>605</v>
      </c>
      <c r="F169" s="142" t="s">
        <v>606</v>
      </c>
      <c r="G169" s="143" t="s">
        <v>607</v>
      </c>
      <c r="H169" s="154"/>
      <c r="I169" s="145"/>
      <c r="J169" s="146">
        <f t="shared" ref="J169:J190" si="10">ROUND(I169*H169,2)</f>
        <v>0</v>
      </c>
      <c r="K169" s="147"/>
      <c r="L169" s="28"/>
      <c r="M169" s="148" t="s">
        <v>1</v>
      </c>
      <c r="N169" s="149" t="s">
        <v>38</v>
      </c>
      <c r="P169" s="150">
        <f t="shared" ref="P169:P190" si="11">O169*H169</f>
        <v>0</v>
      </c>
      <c r="Q169" s="150">
        <v>0</v>
      </c>
      <c r="R169" s="150">
        <f t="shared" ref="R169:R190" si="12">Q169*H169</f>
        <v>0</v>
      </c>
      <c r="S169" s="150">
        <v>0</v>
      </c>
      <c r="T169" s="151">
        <f t="shared" ref="T169:T190" si="13">S169*H169</f>
        <v>0</v>
      </c>
      <c r="AR169" s="152" t="s">
        <v>608</v>
      </c>
      <c r="AT169" s="152" t="s">
        <v>212</v>
      </c>
      <c r="AU169" s="152" t="s">
        <v>88</v>
      </c>
      <c r="AY169" s="13" t="s">
        <v>207</v>
      </c>
      <c r="BE169" s="153">
        <f t="shared" ref="BE169:BE190" si="14">IF(N169="základná",J169,0)</f>
        <v>0</v>
      </c>
      <c r="BF169" s="153">
        <f t="shared" ref="BF169:BF190" si="15">IF(N169="znížená",J169,0)</f>
        <v>0</v>
      </c>
      <c r="BG169" s="153">
        <f t="shared" ref="BG169:BG190" si="16">IF(N169="zákl. prenesená",J169,0)</f>
        <v>0</v>
      </c>
      <c r="BH169" s="153">
        <f t="shared" ref="BH169:BH190" si="17">IF(N169="zníž. prenesená",J169,0)</f>
        <v>0</v>
      </c>
      <c r="BI169" s="153">
        <f t="shared" ref="BI169:BI190" si="18">IF(N169="nulová",J169,0)</f>
        <v>0</v>
      </c>
      <c r="BJ169" s="13" t="s">
        <v>84</v>
      </c>
      <c r="BK169" s="153">
        <f t="shared" ref="BK169:BK190" si="19">ROUND(I169*H169,2)</f>
        <v>0</v>
      </c>
      <c r="BL169" s="13" t="s">
        <v>608</v>
      </c>
      <c r="BM169" s="152" t="s">
        <v>3677</v>
      </c>
    </row>
    <row r="170" spans="2:65" s="1" customFormat="1" ht="16.5" customHeight="1">
      <c r="B170" s="139"/>
      <c r="C170" s="140" t="s">
        <v>330</v>
      </c>
      <c r="D170" s="140" t="s">
        <v>212</v>
      </c>
      <c r="E170" s="141" t="s">
        <v>611</v>
      </c>
      <c r="F170" s="142" t="s">
        <v>612</v>
      </c>
      <c r="G170" s="143" t="s">
        <v>607</v>
      </c>
      <c r="H170" s="154"/>
      <c r="I170" s="145"/>
      <c r="J170" s="146">
        <f t="shared" si="10"/>
        <v>0</v>
      </c>
      <c r="K170" s="147"/>
      <c r="L170" s="28"/>
      <c r="M170" s="148" t="s">
        <v>1</v>
      </c>
      <c r="N170" s="149" t="s">
        <v>38</v>
      </c>
      <c r="P170" s="150">
        <f t="shared" si="11"/>
        <v>0</v>
      </c>
      <c r="Q170" s="150">
        <v>0</v>
      </c>
      <c r="R170" s="150">
        <f t="shared" si="12"/>
        <v>0</v>
      </c>
      <c r="S170" s="150">
        <v>0</v>
      </c>
      <c r="T170" s="151">
        <f t="shared" si="13"/>
        <v>0</v>
      </c>
      <c r="AR170" s="152" t="s">
        <v>608</v>
      </c>
      <c r="AT170" s="152" t="s">
        <v>212</v>
      </c>
      <c r="AU170" s="152" t="s">
        <v>88</v>
      </c>
      <c r="AY170" s="13" t="s">
        <v>207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84</v>
      </c>
      <c r="BK170" s="153">
        <f t="shared" si="19"/>
        <v>0</v>
      </c>
      <c r="BL170" s="13" t="s">
        <v>608</v>
      </c>
      <c r="BM170" s="152" t="s">
        <v>3678</v>
      </c>
    </row>
    <row r="171" spans="2:65" s="1" customFormat="1" ht="33" customHeight="1">
      <c r="B171" s="139"/>
      <c r="C171" s="140" t="s">
        <v>334</v>
      </c>
      <c r="D171" s="140" t="s">
        <v>212</v>
      </c>
      <c r="E171" s="141" t="s">
        <v>615</v>
      </c>
      <c r="F171" s="142" t="s">
        <v>3366</v>
      </c>
      <c r="G171" s="143" t="s">
        <v>215</v>
      </c>
      <c r="H171" s="144">
        <v>2</v>
      </c>
      <c r="I171" s="145"/>
      <c r="J171" s="146">
        <f t="shared" si="10"/>
        <v>0</v>
      </c>
      <c r="K171" s="147"/>
      <c r="L171" s="28"/>
      <c r="M171" s="148" t="s">
        <v>1</v>
      </c>
      <c r="N171" s="149" t="s">
        <v>38</v>
      </c>
      <c r="P171" s="150">
        <f t="shared" si="11"/>
        <v>0</v>
      </c>
      <c r="Q171" s="150">
        <v>0</v>
      </c>
      <c r="R171" s="150">
        <f t="shared" si="12"/>
        <v>0</v>
      </c>
      <c r="S171" s="150">
        <v>0</v>
      </c>
      <c r="T171" s="151">
        <f t="shared" si="13"/>
        <v>0</v>
      </c>
      <c r="AR171" s="152" t="s">
        <v>216</v>
      </c>
      <c r="AT171" s="152" t="s">
        <v>212</v>
      </c>
      <c r="AU171" s="152" t="s">
        <v>88</v>
      </c>
      <c r="AY171" s="13" t="s">
        <v>207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84</v>
      </c>
      <c r="BK171" s="153">
        <f t="shared" si="19"/>
        <v>0</v>
      </c>
      <c r="BL171" s="13" t="s">
        <v>216</v>
      </c>
      <c r="BM171" s="152" t="s">
        <v>3679</v>
      </c>
    </row>
    <row r="172" spans="2:65" s="1" customFormat="1" ht="33" customHeight="1">
      <c r="B172" s="139"/>
      <c r="C172" s="140" t="s">
        <v>338</v>
      </c>
      <c r="D172" s="140" t="s">
        <v>212</v>
      </c>
      <c r="E172" s="141" t="s">
        <v>651</v>
      </c>
      <c r="F172" s="142" t="s">
        <v>3680</v>
      </c>
      <c r="G172" s="143" t="s">
        <v>253</v>
      </c>
      <c r="H172" s="144">
        <v>2</v>
      </c>
      <c r="I172" s="145"/>
      <c r="J172" s="146">
        <f t="shared" si="10"/>
        <v>0</v>
      </c>
      <c r="K172" s="147"/>
      <c r="L172" s="28"/>
      <c r="M172" s="148" t="s">
        <v>1</v>
      </c>
      <c r="N172" s="149" t="s">
        <v>38</v>
      </c>
      <c r="P172" s="150">
        <f t="shared" si="11"/>
        <v>0</v>
      </c>
      <c r="Q172" s="150">
        <v>0</v>
      </c>
      <c r="R172" s="150">
        <f t="shared" si="12"/>
        <v>0</v>
      </c>
      <c r="S172" s="150">
        <v>0</v>
      </c>
      <c r="T172" s="151">
        <f t="shared" si="13"/>
        <v>0</v>
      </c>
      <c r="AR172" s="152" t="s">
        <v>216</v>
      </c>
      <c r="AT172" s="152" t="s">
        <v>212</v>
      </c>
      <c r="AU172" s="152" t="s">
        <v>88</v>
      </c>
      <c r="AY172" s="13" t="s">
        <v>207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84</v>
      </c>
      <c r="BK172" s="153">
        <f t="shared" si="19"/>
        <v>0</v>
      </c>
      <c r="BL172" s="13" t="s">
        <v>216</v>
      </c>
      <c r="BM172" s="152" t="s">
        <v>3681</v>
      </c>
    </row>
    <row r="173" spans="2:65" s="1" customFormat="1" ht="24.2" customHeight="1">
      <c r="B173" s="139"/>
      <c r="C173" s="140" t="s">
        <v>342</v>
      </c>
      <c r="D173" s="140" t="s">
        <v>212</v>
      </c>
      <c r="E173" s="141" t="s">
        <v>679</v>
      </c>
      <c r="F173" s="142" t="s">
        <v>819</v>
      </c>
      <c r="G173" s="143" t="s">
        <v>253</v>
      </c>
      <c r="H173" s="144">
        <v>4</v>
      </c>
      <c r="I173" s="145"/>
      <c r="J173" s="146">
        <f t="shared" si="10"/>
        <v>0</v>
      </c>
      <c r="K173" s="147"/>
      <c r="L173" s="28"/>
      <c r="M173" s="148" t="s">
        <v>1</v>
      </c>
      <c r="N173" s="149" t="s">
        <v>38</v>
      </c>
      <c r="P173" s="150">
        <f t="shared" si="11"/>
        <v>0</v>
      </c>
      <c r="Q173" s="150">
        <v>0</v>
      </c>
      <c r="R173" s="150">
        <f t="shared" si="12"/>
        <v>0</v>
      </c>
      <c r="S173" s="150">
        <v>0</v>
      </c>
      <c r="T173" s="151">
        <f t="shared" si="13"/>
        <v>0</v>
      </c>
      <c r="AR173" s="152" t="s">
        <v>216</v>
      </c>
      <c r="AT173" s="152" t="s">
        <v>212</v>
      </c>
      <c r="AU173" s="152" t="s">
        <v>88</v>
      </c>
      <c r="AY173" s="13" t="s">
        <v>207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84</v>
      </c>
      <c r="BK173" s="153">
        <f t="shared" si="19"/>
        <v>0</v>
      </c>
      <c r="BL173" s="13" t="s">
        <v>216</v>
      </c>
      <c r="BM173" s="152" t="s">
        <v>3682</v>
      </c>
    </row>
    <row r="174" spans="2:65" s="1" customFormat="1" ht="16.5" customHeight="1">
      <c r="B174" s="139"/>
      <c r="C174" s="140" t="s">
        <v>346</v>
      </c>
      <c r="D174" s="140" t="s">
        <v>212</v>
      </c>
      <c r="E174" s="141" t="s">
        <v>691</v>
      </c>
      <c r="F174" s="142" t="s">
        <v>855</v>
      </c>
      <c r="G174" s="143" t="s">
        <v>253</v>
      </c>
      <c r="H174" s="144">
        <v>4</v>
      </c>
      <c r="I174" s="145"/>
      <c r="J174" s="146">
        <f t="shared" si="10"/>
        <v>0</v>
      </c>
      <c r="K174" s="147"/>
      <c r="L174" s="28"/>
      <c r="M174" s="148" t="s">
        <v>1</v>
      </c>
      <c r="N174" s="149" t="s">
        <v>38</v>
      </c>
      <c r="P174" s="150">
        <f t="shared" si="11"/>
        <v>0</v>
      </c>
      <c r="Q174" s="150">
        <v>0</v>
      </c>
      <c r="R174" s="150">
        <f t="shared" si="12"/>
        <v>0</v>
      </c>
      <c r="S174" s="150">
        <v>0</v>
      </c>
      <c r="T174" s="151">
        <f t="shared" si="13"/>
        <v>0</v>
      </c>
      <c r="AR174" s="152" t="s">
        <v>216</v>
      </c>
      <c r="AT174" s="152" t="s">
        <v>212</v>
      </c>
      <c r="AU174" s="152" t="s">
        <v>88</v>
      </c>
      <c r="AY174" s="13" t="s">
        <v>207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3" t="s">
        <v>84</v>
      </c>
      <c r="BK174" s="153">
        <f t="shared" si="19"/>
        <v>0</v>
      </c>
      <c r="BL174" s="13" t="s">
        <v>216</v>
      </c>
      <c r="BM174" s="152" t="s">
        <v>3683</v>
      </c>
    </row>
    <row r="175" spans="2:65" s="1" customFormat="1" ht="24.2" customHeight="1">
      <c r="B175" s="139"/>
      <c r="C175" s="140" t="s">
        <v>350</v>
      </c>
      <c r="D175" s="140" t="s">
        <v>212</v>
      </c>
      <c r="E175" s="141" t="s">
        <v>699</v>
      </c>
      <c r="F175" s="142" t="s">
        <v>3684</v>
      </c>
      <c r="G175" s="143" t="s">
        <v>253</v>
      </c>
      <c r="H175" s="144">
        <v>8</v>
      </c>
      <c r="I175" s="145"/>
      <c r="J175" s="146">
        <f t="shared" si="10"/>
        <v>0</v>
      </c>
      <c r="K175" s="147"/>
      <c r="L175" s="28"/>
      <c r="M175" s="148" t="s">
        <v>1</v>
      </c>
      <c r="N175" s="149" t="s">
        <v>38</v>
      </c>
      <c r="P175" s="150">
        <f t="shared" si="11"/>
        <v>0</v>
      </c>
      <c r="Q175" s="150">
        <v>0</v>
      </c>
      <c r="R175" s="150">
        <f t="shared" si="12"/>
        <v>0</v>
      </c>
      <c r="S175" s="150">
        <v>0</v>
      </c>
      <c r="T175" s="151">
        <f t="shared" si="13"/>
        <v>0</v>
      </c>
      <c r="AR175" s="152" t="s">
        <v>216</v>
      </c>
      <c r="AT175" s="152" t="s">
        <v>212</v>
      </c>
      <c r="AU175" s="152" t="s">
        <v>88</v>
      </c>
      <c r="AY175" s="13" t="s">
        <v>207</v>
      </c>
      <c r="BE175" s="153">
        <f t="shared" si="14"/>
        <v>0</v>
      </c>
      <c r="BF175" s="153">
        <f t="shared" si="15"/>
        <v>0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3" t="s">
        <v>84</v>
      </c>
      <c r="BK175" s="153">
        <f t="shared" si="19"/>
        <v>0</v>
      </c>
      <c r="BL175" s="13" t="s">
        <v>216</v>
      </c>
      <c r="BM175" s="152" t="s">
        <v>3685</v>
      </c>
    </row>
    <row r="176" spans="2:65" s="1" customFormat="1" ht="24.2" customHeight="1">
      <c r="B176" s="139"/>
      <c r="C176" s="140" t="s">
        <v>354</v>
      </c>
      <c r="D176" s="140" t="s">
        <v>212</v>
      </c>
      <c r="E176" s="141" t="s">
        <v>703</v>
      </c>
      <c r="F176" s="142" t="s">
        <v>3686</v>
      </c>
      <c r="G176" s="143" t="s">
        <v>253</v>
      </c>
      <c r="H176" s="144">
        <v>1</v>
      </c>
      <c r="I176" s="145"/>
      <c r="J176" s="146">
        <f t="shared" si="10"/>
        <v>0</v>
      </c>
      <c r="K176" s="147"/>
      <c r="L176" s="28"/>
      <c r="M176" s="148" t="s">
        <v>1</v>
      </c>
      <c r="N176" s="149" t="s">
        <v>38</v>
      </c>
      <c r="P176" s="150">
        <f t="shared" si="11"/>
        <v>0</v>
      </c>
      <c r="Q176" s="150">
        <v>0</v>
      </c>
      <c r="R176" s="150">
        <f t="shared" si="12"/>
        <v>0</v>
      </c>
      <c r="S176" s="150">
        <v>0</v>
      </c>
      <c r="T176" s="151">
        <f t="shared" si="13"/>
        <v>0</v>
      </c>
      <c r="AR176" s="152" t="s">
        <v>216</v>
      </c>
      <c r="AT176" s="152" t="s">
        <v>212</v>
      </c>
      <c r="AU176" s="152" t="s">
        <v>88</v>
      </c>
      <c r="AY176" s="13" t="s">
        <v>207</v>
      </c>
      <c r="BE176" s="153">
        <f t="shared" si="14"/>
        <v>0</v>
      </c>
      <c r="BF176" s="153">
        <f t="shared" si="15"/>
        <v>0</v>
      </c>
      <c r="BG176" s="153">
        <f t="shared" si="16"/>
        <v>0</v>
      </c>
      <c r="BH176" s="153">
        <f t="shared" si="17"/>
        <v>0</v>
      </c>
      <c r="BI176" s="153">
        <f t="shared" si="18"/>
        <v>0</v>
      </c>
      <c r="BJ176" s="13" t="s">
        <v>84</v>
      </c>
      <c r="BK176" s="153">
        <f t="shared" si="19"/>
        <v>0</v>
      </c>
      <c r="BL176" s="13" t="s">
        <v>216</v>
      </c>
      <c r="BM176" s="152" t="s">
        <v>3687</v>
      </c>
    </row>
    <row r="177" spans="2:65" s="1" customFormat="1" ht="37.9" customHeight="1">
      <c r="B177" s="139"/>
      <c r="C177" s="140" t="s">
        <v>358</v>
      </c>
      <c r="D177" s="140" t="s">
        <v>212</v>
      </c>
      <c r="E177" s="141" t="s">
        <v>707</v>
      </c>
      <c r="F177" s="142" t="s">
        <v>3688</v>
      </c>
      <c r="G177" s="143" t="s">
        <v>253</v>
      </c>
      <c r="H177" s="144">
        <v>4</v>
      </c>
      <c r="I177" s="145"/>
      <c r="J177" s="146">
        <f t="shared" si="10"/>
        <v>0</v>
      </c>
      <c r="K177" s="147"/>
      <c r="L177" s="28"/>
      <c r="M177" s="148" t="s">
        <v>1</v>
      </c>
      <c r="N177" s="149" t="s">
        <v>38</v>
      </c>
      <c r="P177" s="150">
        <f t="shared" si="11"/>
        <v>0</v>
      </c>
      <c r="Q177" s="150">
        <v>0</v>
      </c>
      <c r="R177" s="150">
        <f t="shared" si="12"/>
        <v>0</v>
      </c>
      <c r="S177" s="150">
        <v>0</v>
      </c>
      <c r="T177" s="151">
        <f t="shared" si="13"/>
        <v>0</v>
      </c>
      <c r="AR177" s="152" t="s">
        <v>216</v>
      </c>
      <c r="AT177" s="152" t="s">
        <v>212</v>
      </c>
      <c r="AU177" s="152" t="s">
        <v>88</v>
      </c>
      <c r="AY177" s="13" t="s">
        <v>207</v>
      </c>
      <c r="BE177" s="153">
        <f t="shared" si="14"/>
        <v>0</v>
      </c>
      <c r="BF177" s="153">
        <f t="shared" si="15"/>
        <v>0</v>
      </c>
      <c r="BG177" s="153">
        <f t="shared" si="16"/>
        <v>0</v>
      </c>
      <c r="BH177" s="153">
        <f t="shared" si="17"/>
        <v>0</v>
      </c>
      <c r="BI177" s="153">
        <f t="shared" si="18"/>
        <v>0</v>
      </c>
      <c r="BJ177" s="13" t="s">
        <v>84</v>
      </c>
      <c r="BK177" s="153">
        <f t="shared" si="19"/>
        <v>0</v>
      </c>
      <c r="BL177" s="13" t="s">
        <v>216</v>
      </c>
      <c r="BM177" s="152" t="s">
        <v>3689</v>
      </c>
    </row>
    <row r="178" spans="2:65" s="1" customFormat="1" ht="37.9" customHeight="1">
      <c r="B178" s="139"/>
      <c r="C178" s="140" t="s">
        <v>362</v>
      </c>
      <c r="D178" s="140" t="s">
        <v>212</v>
      </c>
      <c r="E178" s="141" t="s">
        <v>711</v>
      </c>
      <c r="F178" s="142" t="s">
        <v>3690</v>
      </c>
      <c r="G178" s="143" t="s">
        <v>253</v>
      </c>
      <c r="H178" s="144">
        <v>2</v>
      </c>
      <c r="I178" s="145"/>
      <c r="J178" s="146">
        <f t="shared" si="10"/>
        <v>0</v>
      </c>
      <c r="K178" s="147"/>
      <c r="L178" s="28"/>
      <c r="M178" s="148" t="s">
        <v>1</v>
      </c>
      <c r="N178" s="149" t="s">
        <v>38</v>
      </c>
      <c r="P178" s="150">
        <f t="shared" si="11"/>
        <v>0</v>
      </c>
      <c r="Q178" s="150">
        <v>0</v>
      </c>
      <c r="R178" s="150">
        <f t="shared" si="12"/>
        <v>0</v>
      </c>
      <c r="S178" s="150">
        <v>0</v>
      </c>
      <c r="T178" s="151">
        <f t="shared" si="13"/>
        <v>0</v>
      </c>
      <c r="AR178" s="152" t="s">
        <v>216</v>
      </c>
      <c r="AT178" s="152" t="s">
        <v>212</v>
      </c>
      <c r="AU178" s="152" t="s">
        <v>88</v>
      </c>
      <c r="AY178" s="13" t="s">
        <v>207</v>
      </c>
      <c r="BE178" s="153">
        <f t="shared" si="14"/>
        <v>0</v>
      </c>
      <c r="BF178" s="153">
        <f t="shared" si="15"/>
        <v>0</v>
      </c>
      <c r="BG178" s="153">
        <f t="shared" si="16"/>
        <v>0</v>
      </c>
      <c r="BH178" s="153">
        <f t="shared" si="17"/>
        <v>0</v>
      </c>
      <c r="BI178" s="153">
        <f t="shared" si="18"/>
        <v>0</v>
      </c>
      <c r="BJ178" s="13" t="s">
        <v>84</v>
      </c>
      <c r="BK178" s="153">
        <f t="shared" si="19"/>
        <v>0</v>
      </c>
      <c r="BL178" s="13" t="s">
        <v>216</v>
      </c>
      <c r="BM178" s="152" t="s">
        <v>3691</v>
      </c>
    </row>
    <row r="179" spans="2:65" s="1" customFormat="1" ht="24.2" customHeight="1">
      <c r="B179" s="139"/>
      <c r="C179" s="140" t="s">
        <v>366</v>
      </c>
      <c r="D179" s="140" t="s">
        <v>212</v>
      </c>
      <c r="E179" s="141" t="s">
        <v>715</v>
      </c>
      <c r="F179" s="142" t="s">
        <v>3692</v>
      </c>
      <c r="G179" s="143" t="s">
        <v>253</v>
      </c>
      <c r="H179" s="144">
        <v>8</v>
      </c>
      <c r="I179" s="145"/>
      <c r="J179" s="146">
        <f t="shared" si="10"/>
        <v>0</v>
      </c>
      <c r="K179" s="147"/>
      <c r="L179" s="28"/>
      <c r="M179" s="148" t="s">
        <v>1</v>
      </c>
      <c r="N179" s="149" t="s">
        <v>38</v>
      </c>
      <c r="P179" s="150">
        <f t="shared" si="11"/>
        <v>0</v>
      </c>
      <c r="Q179" s="150">
        <v>0</v>
      </c>
      <c r="R179" s="150">
        <f t="shared" si="12"/>
        <v>0</v>
      </c>
      <c r="S179" s="150">
        <v>0</v>
      </c>
      <c r="T179" s="151">
        <f t="shared" si="13"/>
        <v>0</v>
      </c>
      <c r="AR179" s="152" t="s">
        <v>216</v>
      </c>
      <c r="AT179" s="152" t="s">
        <v>212</v>
      </c>
      <c r="AU179" s="152" t="s">
        <v>88</v>
      </c>
      <c r="AY179" s="13" t="s">
        <v>207</v>
      </c>
      <c r="BE179" s="153">
        <f t="shared" si="14"/>
        <v>0</v>
      </c>
      <c r="BF179" s="153">
        <f t="shared" si="15"/>
        <v>0</v>
      </c>
      <c r="BG179" s="153">
        <f t="shared" si="16"/>
        <v>0</v>
      </c>
      <c r="BH179" s="153">
        <f t="shared" si="17"/>
        <v>0</v>
      </c>
      <c r="BI179" s="153">
        <f t="shared" si="18"/>
        <v>0</v>
      </c>
      <c r="BJ179" s="13" t="s">
        <v>84</v>
      </c>
      <c r="BK179" s="153">
        <f t="shared" si="19"/>
        <v>0</v>
      </c>
      <c r="BL179" s="13" t="s">
        <v>216</v>
      </c>
      <c r="BM179" s="152" t="s">
        <v>3693</v>
      </c>
    </row>
    <row r="180" spans="2:65" s="1" customFormat="1" ht="24.2" customHeight="1">
      <c r="B180" s="139"/>
      <c r="C180" s="140" t="s">
        <v>370</v>
      </c>
      <c r="D180" s="140" t="s">
        <v>212</v>
      </c>
      <c r="E180" s="141" t="s">
        <v>719</v>
      </c>
      <c r="F180" s="142" t="s">
        <v>3694</v>
      </c>
      <c r="G180" s="143" t="s">
        <v>253</v>
      </c>
      <c r="H180" s="144">
        <v>2</v>
      </c>
      <c r="I180" s="145"/>
      <c r="J180" s="146">
        <f t="shared" si="10"/>
        <v>0</v>
      </c>
      <c r="K180" s="147"/>
      <c r="L180" s="28"/>
      <c r="M180" s="148" t="s">
        <v>1</v>
      </c>
      <c r="N180" s="149" t="s">
        <v>38</v>
      </c>
      <c r="P180" s="150">
        <f t="shared" si="11"/>
        <v>0</v>
      </c>
      <c r="Q180" s="150">
        <v>0</v>
      </c>
      <c r="R180" s="150">
        <f t="shared" si="12"/>
        <v>0</v>
      </c>
      <c r="S180" s="150">
        <v>0</v>
      </c>
      <c r="T180" s="151">
        <f t="shared" si="13"/>
        <v>0</v>
      </c>
      <c r="AR180" s="152" t="s">
        <v>216</v>
      </c>
      <c r="AT180" s="152" t="s">
        <v>212</v>
      </c>
      <c r="AU180" s="152" t="s">
        <v>88</v>
      </c>
      <c r="AY180" s="13" t="s">
        <v>207</v>
      </c>
      <c r="BE180" s="153">
        <f t="shared" si="14"/>
        <v>0</v>
      </c>
      <c r="BF180" s="153">
        <f t="shared" si="15"/>
        <v>0</v>
      </c>
      <c r="BG180" s="153">
        <f t="shared" si="16"/>
        <v>0</v>
      </c>
      <c r="BH180" s="153">
        <f t="shared" si="17"/>
        <v>0</v>
      </c>
      <c r="BI180" s="153">
        <f t="shared" si="18"/>
        <v>0</v>
      </c>
      <c r="BJ180" s="13" t="s">
        <v>84</v>
      </c>
      <c r="BK180" s="153">
        <f t="shared" si="19"/>
        <v>0</v>
      </c>
      <c r="BL180" s="13" t="s">
        <v>216</v>
      </c>
      <c r="BM180" s="152" t="s">
        <v>3695</v>
      </c>
    </row>
    <row r="181" spans="2:65" s="1" customFormat="1" ht="33" customHeight="1">
      <c r="B181" s="139"/>
      <c r="C181" s="140" t="s">
        <v>374</v>
      </c>
      <c r="D181" s="140" t="s">
        <v>212</v>
      </c>
      <c r="E181" s="141" t="s">
        <v>723</v>
      </c>
      <c r="F181" s="142" t="s">
        <v>3696</v>
      </c>
      <c r="G181" s="143" t="s">
        <v>215</v>
      </c>
      <c r="H181" s="144">
        <v>2</v>
      </c>
      <c r="I181" s="145"/>
      <c r="J181" s="146">
        <f t="shared" si="10"/>
        <v>0</v>
      </c>
      <c r="K181" s="147"/>
      <c r="L181" s="28"/>
      <c r="M181" s="148" t="s">
        <v>1</v>
      </c>
      <c r="N181" s="149" t="s">
        <v>38</v>
      </c>
      <c r="P181" s="150">
        <f t="shared" si="11"/>
        <v>0</v>
      </c>
      <c r="Q181" s="150">
        <v>0</v>
      </c>
      <c r="R181" s="150">
        <f t="shared" si="12"/>
        <v>0</v>
      </c>
      <c r="S181" s="150">
        <v>0</v>
      </c>
      <c r="T181" s="151">
        <f t="shared" si="13"/>
        <v>0</v>
      </c>
      <c r="AR181" s="152" t="s">
        <v>216</v>
      </c>
      <c r="AT181" s="152" t="s">
        <v>212</v>
      </c>
      <c r="AU181" s="152" t="s">
        <v>88</v>
      </c>
      <c r="AY181" s="13" t="s">
        <v>207</v>
      </c>
      <c r="BE181" s="153">
        <f t="shared" si="14"/>
        <v>0</v>
      </c>
      <c r="BF181" s="153">
        <f t="shared" si="15"/>
        <v>0</v>
      </c>
      <c r="BG181" s="153">
        <f t="shared" si="16"/>
        <v>0</v>
      </c>
      <c r="BH181" s="153">
        <f t="shared" si="17"/>
        <v>0</v>
      </c>
      <c r="BI181" s="153">
        <f t="shared" si="18"/>
        <v>0</v>
      </c>
      <c r="BJ181" s="13" t="s">
        <v>84</v>
      </c>
      <c r="BK181" s="153">
        <f t="shared" si="19"/>
        <v>0</v>
      </c>
      <c r="BL181" s="13" t="s">
        <v>216</v>
      </c>
      <c r="BM181" s="152" t="s">
        <v>3697</v>
      </c>
    </row>
    <row r="182" spans="2:65" s="1" customFormat="1" ht="37.9" customHeight="1">
      <c r="B182" s="139"/>
      <c r="C182" s="140" t="s">
        <v>378</v>
      </c>
      <c r="D182" s="140" t="s">
        <v>212</v>
      </c>
      <c r="E182" s="141" t="s">
        <v>727</v>
      </c>
      <c r="F182" s="142" t="s">
        <v>3698</v>
      </c>
      <c r="G182" s="143" t="s">
        <v>253</v>
      </c>
      <c r="H182" s="144">
        <v>2</v>
      </c>
      <c r="I182" s="145"/>
      <c r="J182" s="146">
        <f t="shared" si="10"/>
        <v>0</v>
      </c>
      <c r="K182" s="147"/>
      <c r="L182" s="28"/>
      <c r="M182" s="148" t="s">
        <v>1</v>
      </c>
      <c r="N182" s="149" t="s">
        <v>38</v>
      </c>
      <c r="P182" s="150">
        <f t="shared" si="11"/>
        <v>0</v>
      </c>
      <c r="Q182" s="150">
        <v>0</v>
      </c>
      <c r="R182" s="150">
        <f t="shared" si="12"/>
        <v>0</v>
      </c>
      <c r="S182" s="150">
        <v>0</v>
      </c>
      <c r="T182" s="151">
        <f t="shared" si="13"/>
        <v>0</v>
      </c>
      <c r="AR182" s="152" t="s">
        <v>216</v>
      </c>
      <c r="AT182" s="152" t="s">
        <v>212</v>
      </c>
      <c r="AU182" s="152" t="s">
        <v>88</v>
      </c>
      <c r="AY182" s="13" t="s">
        <v>207</v>
      </c>
      <c r="BE182" s="153">
        <f t="shared" si="14"/>
        <v>0</v>
      </c>
      <c r="BF182" s="153">
        <f t="shared" si="15"/>
        <v>0</v>
      </c>
      <c r="BG182" s="153">
        <f t="shared" si="16"/>
        <v>0</v>
      </c>
      <c r="BH182" s="153">
        <f t="shared" si="17"/>
        <v>0</v>
      </c>
      <c r="BI182" s="153">
        <f t="shared" si="18"/>
        <v>0</v>
      </c>
      <c r="BJ182" s="13" t="s">
        <v>84</v>
      </c>
      <c r="BK182" s="153">
        <f t="shared" si="19"/>
        <v>0</v>
      </c>
      <c r="BL182" s="13" t="s">
        <v>216</v>
      </c>
      <c r="BM182" s="152" t="s">
        <v>3699</v>
      </c>
    </row>
    <row r="183" spans="2:65" s="1" customFormat="1" ht="37.9" customHeight="1">
      <c r="B183" s="139"/>
      <c r="C183" s="140" t="s">
        <v>382</v>
      </c>
      <c r="D183" s="140" t="s">
        <v>212</v>
      </c>
      <c r="E183" s="141" t="s">
        <v>731</v>
      </c>
      <c r="F183" s="142" t="s">
        <v>3700</v>
      </c>
      <c r="G183" s="143" t="s">
        <v>253</v>
      </c>
      <c r="H183" s="144">
        <v>4</v>
      </c>
      <c r="I183" s="145"/>
      <c r="J183" s="146">
        <f t="shared" si="10"/>
        <v>0</v>
      </c>
      <c r="K183" s="147"/>
      <c r="L183" s="28"/>
      <c r="M183" s="148" t="s">
        <v>1</v>
      </c>
      <c r="N183" s="149" t="s">
        <v>38</v>
      </c>
      <c r="P183" s="150">
        <f t="shared" si="11"/>
        <v>0</v>
      </c>
      <c r="Q183" s="150">
        <v>0</v>
      </c>
      <c r="R183" s="150">
        <f t="shared" si="12"/>
        <v>0</v>
      </c>
      <c r="S183" s="150">
        <v>0</v>
      </c>
      <c r="T183" s="151">
        <f t="shared" si="13"/>
        <v>0</v>
      </c>
      <c r="AR183" s="152" t="s">
        <v>216</v>
      </c>
      <c r="AT183" s="152" t="s">
        <v>212</v>
      </c>
      <c r="AU183" s="152" t="s">
        <v>88</v>
      </c>
      <c r="AY183" s="13" t="s">
        <v>207</v>
      </c>
      <c r="BE183" s="153">
        <f t="shared" si="14"/>
        <v>0</v>
      </c>
      <c r="BF183" s="153">
        <f t="shared" si="15"/>
        <v>0</v>
      </c>
      <c r="BG183" s="153">
        <f t="shared" si="16"/>
        <v>0</v>
      </c>
      <c r="BH183" s="153">
        <f t="shared" si="17"/>
        <v>0</v>
      </c>
      <c r="BI183" s="153">
        <f t="shared" si="18"/>
        <v>0</v>
      </c>
      <c r="BJ183" s="13" t="s">
        <v>84</v>
      </c>
      <c r="BK183" s="153">
        <f t="shared" si="19"/>
        <v>0</v>
      </c>
      <c r="BL183" s="13" t="s">
        <v>216</v>
      </c>
      <c r="BM183" s="152" t="s">
        <v>3701</v>
      </c>
    </row>
    <row r="184" spans="2:65" s="1" customFormat="1" ht="37.9" customHeight="1">
      <c r="B184" s="139"/>
      <c r="C184" s="140" t="s">
        <v>386</v>
      </c>
      <c r="D184" s="140" t="s">
        <v>212</v>
      </c>
      <c r="E184" s="141" t="s">
        <v>758</v>
      </c>
      <c r="F184" s="142" t="s">
        <v>3702</v>
      </c>
      <c r="G184" s="143" t="s">
        <v>253</v>
      </c>
      <c r="H184" s="144">
        <v>3</v>
      </c>
      <c r="I184" s="145"/>
      <c r="J184" s="146">
        <f t="shared" si="10"/>
        <v>0</v>
      </c>
      <c r="K184" s="147"/>
      <c r="L184" s="28"/>
      <c r="M184" s="148" t="s">
        <v>1</v>
      </c>
      <c r="N184" s="149" t="s">
        <v>38</v>
      </c>
      <c r="P184" s="150">
        <f t="shared" si="11"/>
        <v>0</v>
      </c>
      <c r="Q184" s="150">
        <v>0</v>
      </c>
      <c r="R184" s="150">
        <f t="shared" si="12"/>
        <v>0</v>
      </c>
      <c r="S184" s="150">
        <v>0</v>
      </c>
      <c r="T184" s="151">
        <f t="shared" si="13"/>
        <v>0</v>
      </c>
      <c r="AR184" s="152" t="s">
        <v>216</v>
      </c>
      <c r="AT184" s="152" t="s">
        <v>212</v>
      </c>
      <c r="AU184" s="152" t="s">
        <v>88</v>
      </c>
      <c r="AY184" s="13" t="s">
        <v>207</v>
      </c>
      <c r="BE184" s="153">
        <f t="shared" si="14"/>
        <v>0</v>
      </c>
      <c r="BF184" s="153">
        <f t="shared" si="15"/>
        <v>0</v>
      </c>
      <c r="BG184" s="153">
        <f t="shared" si="16"/>
        <v>0</v>
      </c>
      <c r="BH184" s="153">
        <f t="shared" si="17"/>
        <v>0</v>
      </c>
      <c r="BI184" s="153">
        <f t="shared" si="18"/>
        <v>0</v>
      </c>
      <c r="BJ184" s="13" t="s">
        <v>84</v>
      </c>
      <c r="BK184" s="153">
        <f t="shared" si="19"/>
        <v>0</v>
      </c>
      <c r="BL184" s="13" t="s">
        <v>216</v>
      </c>
      <c r="BM184" s="152" t="s">
        <v>3703</v>
      </c>
    </row>
    <row r="185" spans="2:65" s="1" customFormat="1" ht="44.25" customHeight="1">
      <c r="B185" s="139"/>
      <c r="C185" s="140" t="s">
        <v>390</v>
      </c>
      <c r="D185" s="140" t="s">
        <v>212</v>
      </c>
      <c r="E185" s="141" t="s">
        <v>762</v>
      </c>
      <c r="F185" s="142" t="s">
        <v>3704</v>
      </c>
      <c r="G185" s="143" t="s">
        <v>253</v>
      </c>
      <c r="H185" s="144">
        <v>5</v>
      </c>
      <c r="I185" s="145"/>
      <c r="J185" s="146">
        <f t="shared" si="10"/>
        <v>0</v>
      </c>
      <c r="K185" s="147"/>
      <c r="L185" s="28"/>
      <c r="M185" s="148" t="s">
        <v>1</v>
      </c>
      <c r="N185" s="149" t="s">
        <v>38</v>
      </c>
      <c r="P185" s="150">
        <f t="shared" si="11"/>
        <v>0</v>
      </c>
      <c r="Q185" s="150">
        <v>0</v>
      </c>
      <c r="R185" s="150">
        <f t="shared" si="12"/>
        <v>0</v>
      </c>
      <c r="S185" s="150">
        <v>0</v>
      </c>
      <c r="T185" s="151">
        <f t="shared" si="13"/>
        <v>0</v>
      </c>
      <c r="AR185" s="152" t="s">
        <v>216</v>
      </c>
      <c r="AT185" s="152" t="s">
        <v>212</v>
      </c>
      <c r="AU185" s="152" t="s">
        <v>88</v>
      </c>
      <c r="AY185" s="13" t="s">
        <v>207</v>
      </c>
      <c r="BE185" s="153">
        <f t="shared" si="14"/>
        <v>0</v>
      </c>
      <c r="BF185" s="153">
        <f t="shared" si="15"/>
        <v>0</v>
      </c>
      <c r="BG185" s="153">
        <f t="shared" si="16"/>
        <v>0</v>
      </c>
      <c r="BH185" s="153">
        <f t="shared" si="17"/>
        <v>0</v>
      </c>
      <c r="BI185" s="153">
        <f t="shared" si="18"/>
        <v>0</v>
      </c>
      <c r="BJ185" s="13" t="s">
        <v>84</v>
      </c>
      <c r="BK185" s="153">
        <f t="shared" si="19"/>
        <v>0</v>
      </c>
      <c r="BL185" s="13" t="s">
        <v>216</v>
      </c>
      <c r="BM185" s="152" t="s">
        <v>3705</v>
      </c>
    </row>
    <row r="186" spans="2:65" s="1" customFormat="1" ht="33" customHeight="1">
      <c r="B186" s="139"/>
      <c r="C186" s="140" t="s">
        <v>394</v>
      </c>
      <c r="D186" s="140" t="s">
        <v>212</v>
      </c>
      <c r="E186" s="141" t="s">
        <v>766</v>
      </c>
      <c r="F186" s="142" t="s">
        <v>3706</v>
      </c>
      <c r="G186" s="143" t="s">
        <v>253</v>
      </c>
      <c r="H186" s="144">
        <v>5</v>
      </c>
      <c r="I186" s="145"/>
      <c r="J186" s="146">
        <f t="shared" si="10"/>
        <v>0</v>
      </c>
      <c r="K186" s="147"/>
      <c r="L186" s="28"/>
      <c r="M186" s="148" t="s">
        <v>1</v>
      </c>
      <c r="N186" s="149" t="s">
        <v>38</v>
      </c>
      <c r="P186" s="150">
        <f t="shared" si="11"/>
        <v>0</v>
      </c>
      <c r="Q186" s="150">
        <v>0</v>
      </c>
      <c r="R186" s="150">
        <f t="shared" si="12"/>
        <v>0</v>
      </c>
      <c r="S186" s="150">
        <v>0</v>
      </c>
      <c r="T186" s="151">
        <f t="shared" si="13"/>
        <v>0</v>
      </c>
      <c r="AR186" s="152" t="s">
        <v>216</v>
      </c>
      <c r="AT186" s="152" t="s">
        <v>212</v>
      </c>
      <c r="AU186" s="152" t="s">
        <v>88</v>
      </c>
      <c r="AY186" s="13" t="s">
        <v>207</v>
      </c>
      <c r="BE186" s="153">
        <f t="shared" si="14"/>
        <v>0</v>
      </c>
      <c r="BF186" s="153">
        <f t="shared" si="15"/>
        <v>0</v>
      </c>
      <c r="BG186" s="153">
        <f t="shared" si="16"/>
        <v>0</v>
      </c>
      <c r="BH186" s="153">
        <f t="shared" si="17"/>
        <v>0</v>
      </c>
      <c r="BI186" s="153">
        <f t="shared" si="18"/>
        <v>0</v>
      </c>
      <c r="BJ186" s="13" t="s">
        <v>84</v>
      </c>
      <c r="BK186" s="153">
        <f t="shared" si="19"/>
        <v>0</v>
      </c>
      <c r="BL186" s="13" t="s">
        <v>216</v>
      </c>
      <c r="BM186" s="152" t="s">
        <v>3707</v>
      </c>
    </row>
    <row r="187" spans="2:65" s="1" customFormat="1" ht="37.9" customHeight="1">
      <c r="B187" s="139"/>
      <c r="C187" s="140" t="s">
        <v>398</v>
      </c>
      <c r="D187" s="140" t="s">
        <v>212</v>
      </c>
      <c r="E187" s="141" t="s">
        <v>770</v>
      </c>
      <c r="F187" s="142" t="s">
        <v>3708</v>
      </c>
      <c r="G187" s="143" t="s">
        <v>215</v>
      </c>
      <c r="H187" s="144">
        <v>2</v>
      </c>
      <c r="I187" s="145"/>
      <c r="J187" s="146">
        <f t="shared" si="10"/>
        <v>0</v>
      </c>
      <c r="K187" s="147"/>
      <c r="L187" s="28"/>
      <c r="M187" s="148" t="s">
        <v>1</v>
      </c>
      <c r="N187" s="149" t="s">
        <v>38</v>
      </c>
      <c r="P187" s="150">
        <f t="shared" si="11"/>
        <v>0</v>
      </c>
      <c r="Q187" s="150">
        <v>0</v>
      </c>
      <c r="R187" s="150">
        <f t="shared" si="12"/>
        <v>0</v>
      </c>
      <c r="S187" s="150">
        <v>0</v>
      </c>
      <c r="T187" s="151">
        <f t="shared" si="13"/>
        <v>0</v>
      </c>
      <c r="AR187" s="152" t="s">
        <v>216</v>
      </c>
      <c r="AT187" s="152" t="s">
        <v>212</v>
      </c>
      <c r="AU187" s="152" t="s">
        <v>88</v>
      </c>
      <c r="AY187" s="13" t="s">
        <v>207</v>
      </c>
      <c r="BE187" s="153">
        <f t="shared" si="14"/>
        <v>0</v>
      </c>
      <c r="BF187" s="153">
        <f t="shared" si="15"/>
        <v>0</v>
      </c>
      <c r="BG187" s="153">
        <f t="shared" si="16"/>
        <v>0</v>
      </c>
      <c r="BH187" s="153">
        <f t="shared" si="17"/>
        <v>0</v>
      </c>
      <c r="BI187" s="153">
        <f t="shared" si="18"/>
        <v>0</v>
      </c>
      <c r="BJ187" s="13" t="s">
        <v>84</v>
      </c>
      <c r="BK187" s="153">
        <f t="shared" si="19"/>
        <v>0</v>
      </c>
      <c r="BL187" s="13" t="s">
        <v>216</v>
      </c>
      <c r="BM187" s="152" t="s">
        <v>3709</v>
      </c>
    </row>
    <row r="188" spans="2:65" s="1" customFormat="1" ht="44.25" customHeight="1">
      <c r="B188" s="139"/>
      <c r="C188" s="140" t="s">
        <v>402</v>
      </c>
      <c r="D188" s="140" t="s">
        <v>212</v>
      </c>
      <c r="E188" s="141" t="s">
        <v>774</v>
      </c>
      <c r="F188" s="142" t="s">
        <v>3710</v>
      </c>
      <c r="G188" s="143" t="s">
        <v>253</v>
      </c>
      <c r="H188" s="144">
        <v>2</v>
      </c>
      <c r="I188" s="145"/>
      <c r="J188" s="146">
        <f t="shared" si="10"/>
        <v>0</v>
      </c>
      <c r="K188" s="147"/>
      <c r="L188" s="28"/>
      <c r="M188" s="148" t="s">
        <v>1</v>
      </c>
      <c r="N188" s="149" t="s">
        <v>38</v>
      </c>
      <c r="P188" s="150">
        <f t="shared" si="11"/>
        <v>0</v>
      </c>
      <c r="Q188" s="150">
        <v>0</v>
      </c>
      <c r="R188" s="150">
        <f t="shared" si="12"/>
        <v>0</v>
      </c>
      <c r="S188" s="150">
        <v>0</v>
      </c>
      <c r="T188" s="151">
        <f t="shared" si="13"/>
        <v>0</v>
      </c>
      <c r="AR188" s="152" t="s">
        <v>216</v>
      </c>
      <c r="AT188" s="152" t="s">
        <v>212</v>
      </c>
      <c r="AU188" s="152" t="s">
        <v>88</v>
      </c>
      <c r="AY188" s="13" t="s">
        <v>207</v>
      </c>
      <c r="BE188" s="153">
        <f t="shared" si="14"/>
        <v>0</v>
      </c>
      <c r="BF188" s="153">
        <f t="shared" si="15"/>
        <v>0</v>
      </c>
      <c r="BG188" s="153">
        <f t="shared" si="16"/>
        <v>0</v>
      </c>
      <c r="BH188" s="153">
        <f t="shared" si="17"/>
        <v>0</v>
      </c>
      <c r="BI188" s="153">
        <f t="shared" si="18"/>
        <v>0</v>
      </c>
      <c r="BJ188" s="13" t="s">
        <v>84</v>
      </c>
      <c r="BK188" s="153">
        <f t="shared" si="19"/>
        <v>0</v>
      </c>
      <c r="BL188" s="13" t="s">
        <v>216</v>
      </c>
      <c r="BM188" s="152" t="s">
        <v>3711</v>
      </c>
    </row>
    <row r="189" spans="2:65" s="1" customFormat="1" ht="37.9" customHeight="1">
      <c r="B189" s="139"/>
      <c r="C189" s="140" t="s">
        <v>407</v>
      </c>
      <c r="D189" s="140" t="s">
        <v>212</v>
      </c>
      <c r="E189" s="141" t="s">
        <v>778</v>
      </c>
      <c r="F189" s="142" t="s">
        <v>3712</v>
      </c>
      <c r="G189" s="143" t="s">
        <v>253</v>
      </c>
      <c r="H189" s="144">
        <v>1</v>
      </c>
      <c r="I189" s="145"/>
      <c r="J189" s="146">
        <f t="shared" si="10"/>
        <v>0</v>
      </c>
      <c r="K189" s="147"/>
      <c r="L189" s="28"/>
      <c r="M189" s="148" t="s">
        <v>1</v>
      </c>
      <c r="N189" s="149" t="s">
        <v>38</v>
      </c>
      <c r="P189" s="150">
        <f t="shared" si="11"/>
        <v>0</v>
      </c>
      <c r="Q189" s="150">
        <v>0</v>
      </c>
      <c r="R189" s="150">
        <f t="shared" si="12"/>
        <v>0</v>
      </c>
      <c r="S189" s="150">
        <v>0</v>
      </c>
      <c r="T189" s="151">
        <f t="shared" si="13"/>
        <v>0</v>
      </c>
      <c r="AR189" s="152" t="s">
        <v>216</v>
      </c>
      <c r="AT189" s="152" t="s">
        <v>212</v>
      </c>
      <c r="AU189" s="152" t="s">
        <v>88</v>
      </c>
      <c r="AY189" s="13" t="s">
        <v>207</v>
      </c>
      <c r="BE189" s="153">
        <f t="shared" si="14"/>
        <v>0</v>
      </c>
      <c r="BF189" s="153">
        <f t="shared" si="15"/>
        <v>0</v>
      </c>
      <c r="BG189" s="153">
        <f t="shared" si="16"/>
        <v>0</v>
      </c>
      <c r="BH189" s="153">
        <f t="shared" si="17"/>
        <v>0</v>
      </c>
      <c r="BI189" s="153">
        <f t="shared" si="18"/>
        <v>0</v>
      </c>
      <c r="BJ189" s="13" t="s">
        <v>84</v>
      </c>
      <c r="BK189" s="153">
        <f t="shared" si="19"/>
        <v>0</v>
      </c>
      <c r="BL189" s="13" t="s">
        <v>216</v>
      </c>
      <c r="BM189" s="152" t="s">
        <v>3713</v>
      </c>
    </row>
    <row r="190" spans="2:65" s="1" customFormat="1" ht="44.25" customHeight="1">
      <c r="B190" s="139"/>
      <c r="C190" s="140" t="s">
        <v>411</v>
      </c>
      <c r="D190" s="140" t="s">
        <v>212</v>
      </c>
      <c r="E190" s="141" t="s">
        <v>782</v>
      </c>
      <c r="F190" s="142" t="s">
        <v>3714</v>
      </c>
      <c r="G190" s="143" t="s">
        <v>253</v>
      </c>
      <c r="H190" s="144">
        <v>4</v>
      </c>
      <c r="I190" s="145"/>
      <c r="J190" s="146">
        <f t="shared" si="10"/>
        <v>0</v>
      </c>
      <c r="K190" s="147"/>
      <c r="L190" s="28"/>
      <c r="M190" s="148" t="s">
        <v>1</v>
      </c>
      <c r="N190" s="149" t="s">
        <v>38</v>
      </c>
      <c r="P190" s="150">
        <f t="shared" si="11"/>
        <v>0</v>
      </c>
      <c r="Q190" s="150">
        <v>0</v>
      </c>
      <c r="R190" s="150">
        <f t="shared" si="12"/>
        <v>0</v>
      </c>
      <c r="S190" s="150">
        <v>0</v>
      </c>
      <c r="T190" s="151">
        <f t="shared" si="13"/>
        <v>0</v>
      </c>
      <c r="AR190" s="152" t="s">
        <v>216</v>
      </c>
      <c r="AT190" s="152" t="s">
        <v>212</v>
      </c>
      <c r="AU190" s="152" t="s">
        <v>88</v>
      </c>
      <c r="AY190" s="13" t="s">
        <v>207</v>
      </c>
      <c r="BE190" s="153">
        <f t="shared" si="14"/>
        <v>0</v>
      </c>
      <c r="BF190" s="153">
        <f t="shared" si="15"/>
        <v>0</v>
      </c>
      <c r="BG190" s="153">
        <f t="shared" si="16"/>
        <v>0</v>
      </c>
      <c r="BH190" s="153">
        <f t="shared" si="17"/>
        <v>0</v>
      </c>
      <c r="BI190" s="153">
        <f t="shared" si="18"/>
        <v>0</v>
      </c>
      <c r="BJ190" s="13" t="s">
        <v>84</v>
      </c>
      <c r="BK190" s="153">
        <f t="shared" si="19"/>
        <v>0</v>
      </c>
      <c r="BL190" s="13" t="s">
        <v>216</v>
      </c>
      <c r="BM190" s="152" t="s">
        <v>3715</v>
      </c>
    </row>
    <row r="191" spans="2:65" s="11" customFormat="1" ht="20.85" customHeight="1">
      <c r="B191" s="127"/>
      <c r="D191" s="128" t="s">
        <v>71</v>
      </c>
      <c r="E191" s="137" t="s">
        <v>71</v>
      </c>
      <c r="F191" s="137" t="s">
        <v>1876</v>
      </c>
      <c r="I191" s="130"/>
      <c r="J191" s="138">
        <f>BK191</f>
        <v>0</v>
      </c>
      <c r="L191" s="127"/>
      <c r="M191" s="132"/>
      <c r="P191" s="133">
        <f>SUM(P192:P196)</f>
        <v>0</v>
      </c>
      <c r="R191" s="133">
        <f>SUM(R192:R196)</f>
        <v>0</v>
      </c>
      <c r="T191" s="134">
        <f>SUM(T192:T196)</f>
        <v>4.2696896000000004</v>
      </c>
      <c r="AR191" s="128" t="s">
        <v>79</v>
      </c>
      <c r="AT191" s="135" t="s">
        <v>71</v>
      </c>
      <c r="AU191" s="135" t="s">
        <v>84</v>
      </c>
      <c r="AY191" s="128" t="s">
        <v>207</v>
      </c>
      <c r="BK191" s="136">
        <f>SUM(BK192:BK196)</f>
        <v>0</v>
      </c>
    </row>
    <row r="192" spans="2:65" s="1" customFormat="1" ht="24.2" customHeight="1">
      <c r="B192" s="139"/>
      <c r="C192" s="140" t="s">
        <v>415</v>
      </c>
      <c r="D192" s="140" t="s">
        <v>212</v>
      </c>
      <c r="E192" s="141" t="s">
        <v>2340</v>
      </c>
      <c r="F192" s="142" t="s">
        <v>3716</v>
      </c>
      <c r="G192" s="143" t="s">
        <v>1786</v>
      </c>
      <c r="H192" s="144">
        <v>7045</v>
      </c>
      <c r="I192" s="145"/>
      <c r="J192" s="146">
        <f>ROUND(I192*H192,2)</f>
        <v>0</v>
      </c>
      <c r="K192" s="147"/>
      <c r="L192" s="28"/>
      <c r="M192" s="148" t="s">
        <v>1</v>
      </c>
      <c r="N192" s="149" t="s">
        <v>38</v>
      </c>
      <c r="P192" s="150">
        <f>O192*H192</f>
        <v>0</v>
      </c>
      <c r="Q192" s="150">
        <v>0</v>
      </c>
      <c r="R192" s="150">
        <f>Q192*H192</f>
        <v>0</v>
      </c>
      <c r="S192" s="150">
        <v>0</v>
      </c>
      <c r="T192" s="151">
        <f>S192*H192</f>
        <v>0</v>
      </c>
      <c r="AR192" s="152" t="s">
        <v>216</v>
      </c>
      <c r="AT192" s="152" t="s">
        <v>212</v>
      </c>
      <c r="AU192" s="152" t="s">
        <v>88</v>
      </c>
      <c r="AY192" s="13" t="s">
        <v>207</v>
      </c>
      <c r="BE192" s="153">
        <f>IF(N192="základná",J192,0)</f>
        <v>0</v>
      </c>
      <c r="BF192" s="153">
        <f>IF(N192="znížená",J192,0)</f>
        <v>0</v>
      </c>
      <c r="BG192" s="153">
        <f>IF(N192="zákl. prenesená",J192,0)</f>
        <v>0</v>
      </c>
      <c r="BH192" s="153">
        <f>IF(N192="zníž. prenesená",J192,0)</f>
        <v>0</v>
      </c>
      <c r="BI192" s="153">
        <f>IF(N192="nulová",J192,0)</f>
        <v>0</v>
      </c>
      <c r="BJ192" s="13" t="s">
        <v>84</v>
      </c>
      <c r="BK192" s="153">
        <f>ROUND(I192*H192,2)</f>
        <v>0</v>
      </c>
      <c r="BL192" s="13" t="s">
        <v>216</v>
      </c>
      <c r="BM192" s="152" t="s">
        <v>3717</v>
      </c>
    </row>
    <row r="193" spans="2:65" s="1" customFormat="1" ht="16.5" customHeight="1">
      <c r="B193" s="139"/>
      <c r="C193" s="140" t="s">
        <v>419</v>
      </c>
      <c r="D193" s="140" t="s">
        <v>212</v>
      </c>
      <c r="E193" s="141" t="s">
        <v>3486</v>
      </c>
      <c r="F193" s="142" t="s">
        <v>3718</v>
      </c>
      <c r="G193" s="143" t="s">
        <v>405</v>
      </c>
      <c r="H193" s="144">
        <v>606.49</v>
      </c>
      <c r="I193" s="145"/>
      <c r="J193" s="146">
        <f>ROUND(I193*H193,2)</f>
        <v>0</v>
      </c>
      <c r="K193" s="147"/>
      <c r="L193" s="28"/>
      <c r="M193" s="148" t="s">
        <v>1</v>
      </c>
      <c r="N193" s="149" t="s">
        <v>38</v>
      </c>
      <c r="P193" s="150">
        <f>O193*H193</f>
        <v>0</v>
      </c>
      <c r="Q193" s="150">
        <v>0</v>
      </c>
      <c r="R193" s="150">
        <f>Q193*H193</f>
        <v>0</v>
      </c>
      <c r="S193" s="150">
        <v>7.0400000000000003E-3</v>
      </c>
      <c r="T193" s="151">
        <f>S193*H193</f>
        <v>4.2696896000000004</v>
      </c>
      <c r="AR193" s="152" t="s">
        <v>271</v>
      </c>
      <c r="AT193" s="152" t="s">
        <v>212</v>
      </c>
      <c r="AU193" s="152" t="s">
        <v>88</v>
      </c>
      <c r="AY193" s="13" t="s">
        <v>207</v>
      </c>
      <c r="BE193" s="153">
        <f>IF(N193="základná",J193,0)</f>
        <v>0</v>
      </c>
      <c r="BF193" s="153">
        <f>IF(N193="znížená",J193,0)</f>
        <v>0</v>
      </c>
      <c r="BG193" s="153">
        <f>IF(N193="zákl. prenesená",J193,0)</f>
        <v>0</v>
      </c>
      <c r="BH193" s="153">
        <f>IF(N193="zníž. prenesená",J193,0)</f>
        <v>0</v>
      </c>
      <c r="BI193" s="153">
        <f>IF(N193="nulová",J193,0)</f>
        <v>0</v>
      </c>
      <c r="BJ193" s="13" t="s">
        <v>84</v>
      </c>
      <c r="BK193" s="153">
        <f>ROUND(I193*H193,2)</f>
        <v>0</v>
      </c>
      <c r="BL193" s="13" t="s">
        <v>271</v>
      </c>
      <c r="BM193" s="152" t="s">
        <v>3719</v>
      </c>
    </row>
    <row r="194" spans="2:65" s="1" customFormat="1" ht="16.5" customHeight="1">
      <c r="B194" s="139"/>
      <c r="C194" s="140" t="s">
        <v>423</v>
      </c>
      <c r="D194" s="140" t="s">
        <v>212</v>
      </c>
      <c r="E194" s="141" t="s">
        <v>1886</v>
      </c>
      <c r="F194" s="142" t="s">
        <v>1887</v>
      </c>
      <c r="G194" s="143" t="s">
        <v>405</v>
      </c>
      <c r="H194" s="144">
        <v>667.14</v>
      </c>
      <c r="I194" s="145"/>
      <c r="J194" s="146">
        <f>ROUND(I194*H194,2)</f>
        <v>0</v>
      </c>
      <c r="K194" s="147"/>
      <c r="L194" s="28"/>
      <c r="M194" s="148" t="s">
        <v>1</v>
      </c>
      <c r="N194" s="149" t="s">
        <v>38</v>
      </c>
      <c r="P194" s="150">
        <f>O194*H194</f>
        <v>0</v>
      </c>
      <c r="Q194" s="150">
        <v>0</v>
      </c>
      <c r="R194" s="150">
        <f>Q194*H194</f>
        <v>0</v>
      </c>
      <c r="S194" s="150">
        <v>0</v>
      </c>
      <c r="T194" s="151">
        <f>S194*H194</f>
        <v>0</v>
      </c>
      <c r="AR194" s="152" t="s">
        <v>271</v>
      </c>
      <c r="AT194" s="152" t="s">
        <v>212</v>
      </c>
      <c r="AU194" s="152" t="s">
        <v>88</v>
      </c>
      <c r="AY194" s="13" t="s">
        <v>207</v>
      </c>
      <c r="BE194" s="153">
        <f>IF(N194="základná",J194,0)</f>
        <v>0</v>
      </c>
      <c r="BF194" s="153">
        <f>IF(N194="znížená",J194,0)</f>
        <v>0</v>
      </c>
      <c r="BG194" s="153">
        <f>IF(N194="zákl. prenesená",J194,0)</f>
        <v>0</v>
      </c>
      <c r="BH194" s="153">
        <f>IF(N194="zníž. prenesená",J194,0)</f>
        <v>0</v>
      </c>
      <c r="BI194" s="153">
        <f>IF(N194="nulová",J194,0)</f>
        <v>0</v>
      </c>
      <c r="BJ194" s="13" t="s">
        <v>84</v>
      </c>
      <c r="BK194" s="153">
        <f>ROUND(I194*H194,2)</f>
        <v>0</v>
      </c>
      <c r="BL194" s="13" t="s">
        <v>271</v>
      </c>
      <c r="BM194" s="152" t="s">
        <v>3720</v>
      </c>
    </row>
    <row r="195" spans="2:65" s="1" customFormat="1" ht="21.75" customHeight="1">
      <c r="B195" s="139"/>
      <c r="C195" s="140" t="s">
        <v>427</v>
      </c>
      <c r="D195" s="140" t="s">
        <v>212</v>
      </c>
      <c r="E195" s="141" t="s">
        <v>1890</v>
      </c>
      <c r="F195" s="142" t="s">
        <v>1891</v>
      </c>
      <c r="G195" s="143" t="s">
        <v>1892</v>
      </c>
      <c r="H195" s="144">
        <v>4.2649999999999997</v>
      </c>
      <c r="I195" s="145"/>
      <c r="J195" s="146">
        <f>ROUND(I195*H195,2)</f>
        <v>0</v>
      </c>
      <c r="K195" s="147"/>
      <c r="L195" s="28"/>
      <c r="M195" s="148" t="s">
        <v>1</v>
      </c>
      <c r="N195" s="149" t="s">
        <v>38</v>
      </c>
      <c r="P195" s="150">
        <f>O195*H195</f>
        <v>0</v>
      </c>
      <c r="Q195" s="150">
        <v>0</v>
      </c>
      <c r="R195" s="150">
        <f>Q195*H195</f>
        <v>0</v>
      </c>
      <c r="S195" s="150">
        <v>0</v>
      </c>
      <c r="T195" s="151">
        <f>S195*H195</f>
        <v>0</v>
      </c>
      <c r="AR195" s="152" t="s">
        <v>93</v>
      </c>
      <c r="AT195" s="152" t="s">
        <v>212</v>
      </c>
      <c r="AU195" s="152" t="s">
        <v>88</v>
      </c>
      <c r="AY195" s="13" t="s">
        <v>207</v>
      </c>
      <c r="BE195" s="153">
        <f>IF(N195="základná",J195,0)</f>
        <v>0</v>
      </c>
      <c r="BF195" s="153">
        <f>IF(N195="znížená",J195,0)</f>
        <v>0</v>
      </c>
      <c r="BG195" s="153">
        <f>IF(N195="zákl. prenesená",J195,0)</f>
        <v>0</v>
      </c>
      <c r="BH195" s="153">
        <f>IF(N195="zníž. prenesená",J195,0)</f>
        <v>0</v>
      </c>
      <c r="BI195" s="153">
        <f>IF(N195="nulová",J195,0)</f>
        <v>0</v>
      </c>
      <c r="BJ195" s="13" t="s">
        <v>84</v>
      </c>
      <c r="BK195" s="153">
        <f>ROUND(I195*H195,2)</f>
        <v>0</v>
      </c>
      <c r="BL195" s="13" t="s">
        <v>93</v>
      </c>
      <c r="BM195" s="152" t="s">
        <v>3721</v>
      </c>
    </row>
    <row r="196" spans="2:65" s="1" customFormat="1" ht="33" customHeight="1">
      <c r="B196" s="139"/>
      <c r="C196" s="140" t="s">
        <v>431</v>
      </c>
      <c r="D196" s="140" t="s">
        <v>212</v>
      </c>
      <c r="E196" s="141" t="s">
        <v>1895</v>
      </c>
      <c r="F196" s="142" t="s">
        <v>1896</v>
      </c>
      <c r="G196" s="143" t="s">
        <v>1892</v>
      </c>
      <c r="H196" s="144">
        <v>4.2649999999999997</v>
      </c>
      <c r="I196" s="145"/>
      <c r="J196" s="146">
        <f>ROUND(I196*H196,2)</f>
        <v>0</v>
      </c>
      <c r="K196" s="147"/>
      <c r="L196" s="28"/>
      <c r="M196" s="148" t="s">
        <v>1</v>
      </c>
      <c r="N196" s="149" t="s">
        <v>38</v>
      </c>
      <c r="P196" s="150">
        <f>O196*H196</f>
        <v>0</v>
      </c>
      <c r="Q196" s="150">
        <v>0</v>
      </c>
      <c r="R196" s="150">
        <f>Q196*H196</f>
        <v>0</v>
      </c>
      <c r="S196" s="150">
        <v>0</v>
      </c>
      <c r="T196" s="151">
        <f>S196*H196</f>
        <v>0</v>
      </c>
      <c r="AR196" s="152" t="s">
        <v>93</v>
      </c>
      <c r="AT196" s="152" t="s">
        <v>212</v>
      </c>
      <c r="AU196" s="152" t="s">
        <v>88</v>
      </c>
      <c r="AY196" s="13" t="s">
        <v>207</v>
      </c>
      <c r="BE196" s="153">
        <f>IF(N196="základná",J196,0)</f>
        <v>0</v>
      </c>
      <c r="BF196" s="153">
        <f>IF(N196="znížená",J196,0)</f>
        <v>0</v>
      </c>
      <c r="BG196" s="153">
        <f>IF(N196="zákl. prenesená",J196,0)</f>
        <v>0</v>
      </c>
      <c r="BH196" s="153">
        <f>IF(N196="zníž. prenesená",J196,0)</f>
        <v>0</v>
      </c>
      <c r="BI196" s="153">
        <f>IF(N196="nulová",J196,0)</f>
        <v>0</v>
      </c>
      <c r="BJ196" s="13" t="s">
        <v>84</v>
      </c>
      <c r="BK196" s="153">
        <f>ROUND(I196*H196,2)</f>
        <v>0</v>
      </c>
      <c r="BL196" s="13" t="s">
        <v>93</v>
      </c>
      <c r="BM196" s="152" t="s">
        <v>3722</v>
      </c>
    </row>
    <row r="197" spans="2:65" s="11" customFormat="1" ht="20.85" customHeight="1">
      <c r="B197" s="127"/>
      <c r="D197" s="128" t="s">
        <v>71</v>
      </c>
      <c r="E197" s="137" t="s">
        <v>1898</v>
      </c>
      <c r="F197" s="137" t="s">
        <v>1899</v>
      </c>
      <c r="I197" s="130"/>
      <c r="J197" s="138">
        <f>BK197</f>
        <v>0</v>
      </c>
      <c r="L197" s="127"/>
      <c r="M197" s="132"/>
      <c r="P197" s="133">
        <f>SUM(P198:P206)</f>
        <v>0</v>
      </c>
      <c r="R197" s="133">
        <f>SUM(R198:R206)</f>
        <v>3.6592E-2</v>
      </c>
      <c r="T197" s="134">
        <f>SUM(T198:T206)</f>
        <v>0</v>
      </c>
      <c r="AR197" s="128" t="s">
        <v>84</v>
      </c>
      <c r="AT197" s="135" t="s">
        <v>71</v>
      </c>
      <c r="AU197" s="135" t="s">
        <v>84</v>
      </c>
      <c r="AY197" s="128" t="s">
        <v>207</v>
      </c>
      <c r="BK197" s="136">
        <f>SUM(BK198:BK206)</f>
        <v>0</v>
      </c>
    </row>
    <row r="198" spans="2:65" s="1" customFormat="1" ht="21.75" customHeight="1">
      <c r="B198" s="139"/>
      <c r="C198" s="140" t="s">
        <v>435</v>
      </c>
      <c r="D198" s="140" t="s">
        <v>212</v>
      </c>
      <c r="E198" s="141" t="s">
        <v>1901</v>
      </c>
      <c r="F198" s="142" t="s">
        <v>2347</v>
      </c>
      <c r="G198" s="143" t="s">
        <v>405</v>
      </c>
      <c r="H198" s="144">
        <v>6</v>
      </c>
      <c r="I198" s="145"/>
      <c r="J198" s="146">
        <f t="shared" ref="J198:J206" si="20">ROUND(I198*H198,2)</f>
        <v>0</v>
      </c>
      <c r="K198" s="147"/>
      <c r="L198" s="28"/>
      <c r="M198" s="148" t="s">
        <v>1</v>
      </c>
      <c r="N198" s="149" t="s">
        <v>38</v>
      </c>
      <c r="P198" s="150">
        <f t="shared" ref="P198:P206" si="21">O198*H198</f>
        <v>0</v>
      </c>
      <c r="Q198" s="150">
        <v>1E-4</v>
      </c>
      <c r="R198" s="150">
        <f t="shared" ref="R198:R206" si="22">Q198*H198</f>
        <v>6.0000000000000006E-4</v>
      </c>
      <c r="S198" s="150">
        <v>0</v>
      </c>
      <c r="T198" s="151">
        <f t="shared" ref="T198:T206" si="23">S198*H198</f>
        <v>0</v>
      </c>
      <c r="AR198" s="152" t="s">
        <v>271</v>
      </c>
      <c r="AT198" s="152" t="s">
        <v>212</v>
      </c>
      <c r="AU198" s="152" t="s">
        <v>88</v>
      </c>
      <c r="AY198" s="13" t="s">
        <v>207</v>
      </c>
      <c r="BE198" s="153">
        <f t="shared" ref="BE198:BE206" si="24">IF(N198="základná",J198,0)</f>
        <v>0</v>
      </c>
      <c r="BF198" s="153">
        <f t="shared" ref="BF198:BF206" si="25">IF(N198="znížená",J198,0)</f>
        <v>0</v>
      </c>
      <c r="BG198" s="153">
        <f t="shared" ref="BG198:BG206" si="26">IF(N198="zákl. prenesená",J198,0)</f>
        <v>0</v>
      </c>
      <c r="BH198" s="153">
        <f t="shared" ref="BH198:BH206" si="27">IF(N198="zníž. prenesená",J198,0)</f>
        <v>0</v>
      </c>
      <c r="BI198" s="153">
        <f t="shared" ref="BI198:BI206" si="28">IF(N198="nulová",J198,0)</f>
        <v>0</v>
      </c>
      <c r="BJ198" s="13" t="s">
        <v>84</v>
      </c>
      <c r="BK198" s="153">
        <f t="shared" ref="BK198:BK206" si="29">ROUND(I198*H198,2)</f>
        <v>0</v>
      </c>
      <c r="BL198" s="13" t="s">
        <v>271</v>
      </c>
      <c r="BM198" s="152" t="s">
        <v>3723</v>
      </c>
    </row>
    <row r="199" spans="2:65" s="1" customFormat="1" ht="21.75" customHeight="1">
      <c r="B199" s="139"/>
      <c r="C199" s="155" t="s">
        <v>439</v>
      </c>
      <c r="D199" s="155" t="s">
        <v>205</v>
      </c>
      <c r="E199" s="156" t="s">
        <v>1905</v>
      </c>
      <c r="F199" s="157" t="s">
        <v>1906</v>
      </c>
      <c r="G199" s="158" t="s">
        <v>405</v>
      </c>
      <c r="H199" s="159">
        <v>2.04</v>
      </c>
      <c r="I199" s="160"/>
      <c r="J199" s="161">
        <f t="shared" si="20"/>
        <v>0</v>
      </c>
      <c r="K199" s="162"/>
      <c r="L199" s="163"/>
      <c r="M199" s="164" t="s">
        <v>1</v>
      </c>
      <c r="N199" s="165" t="s">
        <v>38</v>
      </c>
      <c r="P199" s="150">
        <f t="shared" si="21"/>
        <v>0</v>
      </c>
      <c r="Q199" s="150">
        <v>3.2000000000000002E-3</v>
      </c>
      <c r="R199" s="150">
        <f t="shared" si="22"/>
        <v>6.5280000000000008E-3</v>
      </c>
      <c r="S199" s="150">
        <v>0</v>
      </c>
      <c r="T199" s="151">
        <f t="shared" si="23"/>
        <v>0</v>
      </c>
      <c r="AR199" s="152" t="s">
        <v>334</v>
      </c>
      <c r="AT199" s="152" t="s">
        <v>205</v>
      </c>
      <c r="AU199" s="152" t="s">
        <v>88</v>
      </c>
      <c r="AY199" s="13" t="s">
        <v>207</v>
      </c>
      <c r="BE199" s="153">
        <f t="shared" si="24"/>
        <v>0</v>
      </c>
      <c r="BF199" s="153">
        <f t="shared" si="25"/>
        <v>0</v>
      </c>
      <c r="BG199" s="153">
        <f t="shared" si="26"/>
        <v>0</v>
      </c>
      <c r="BH199" s="153">
        <f t="shared" si="27"/>
        <v>0</v>
      </c>
      <c r="BI199" s="153">
        <f t="shared" si="28"/>
        <v>0</v>
      </c>
      <c r="BJ199" s="13" t="s">
        <v>84</v>
      </c>
      <c r="BK199" s="153">
        <f t="shared" si="29"/>
        <v>0</v>
      </c>
      <c r="BL199" s="13" t="s">
        <v>271</v>
      </c>
      <c r="BM199" s="152" t="s">
        <v>3724</v>
      </c>
    </row>
    <row r="200" spans="2:65" s="1" customFormat="1" ht="21.75" customHeight="1">
      <c r="B200" s="139"/>
      <c r="C200" s="155" t="s">
        <v>443</v>
      </c>
      <c r="D200" s="155" t="s">
        <v>205</v>
      </c>
      <c r="E200" s="156" t="s">
        <v>1909</v>
      </c>
      <c r="F200" s="157" t="s">
        <v>3271</v>
      </c>
      <c r="G200" s="158" t="s">
        <v>405</v>
      </c>
      <c r="H200" s="159">
        <v>2.04</v>
      </c>
      <c r="I200" s="160"/>
      <c r="J200" s="161">
        <f t="shared" si="20"/>
        <v>0</v>
      </c>
      <c r="K200" s="162"/>
      <c r="L200" s="163"/>
      <c r="M200" s="164" t="s">
        <v>1</v>
      </c>
      <c r="N200" s="165" t="s">
        <v>38</v>
      </c>
      <c r="P200" s="150">
        <f t="shared" si="21"/>
        <v>0</v>
      </c>
      <c r="Q200" s="150">
        <v>3.2000000000000002E-3</v>
      </c>
      <c r="R200" s="150">
        <f t="shared" si="22"/>
        <v>6.5280000000000008E-3</v>
      </c>
      <c r="S200" s="150">
        <v>0</v>
      </c>
      <c r="T200" s="151">
        <f t="shared" si="23"/>
        <v>0</v>
      </c>
      <c r="AR200" s="152" t="s">
        <v>334</v>
      </c>
      <c r="AT200" s="152" t="s">
        <v>205</v>
      </c>
      <c r="AU200" s="152" t="s">
        <v>88</v>
      </c>
      <c r="AY200" s="13" t="s">
        <v>207</v>
      </c>
      <c r="BE200" s="153">
        <f t="shared" si="24"/>
        <v>0</v>
      </c>
      <c r="BF200" s="153">
        <f t="shared" si="25"/>
        <v>0</v>
      </c>
      <c r="BG200" s="153">
        <f t="shared" si="26"/>
        <v>0</v>
      </c>
      <c r="BH200" s="153">
        <f t="shared" si="27"/>
        <v>0</v>
      </c>
      <c r="BI200" s="153">
        <f t="shared" si="28"/>
        <v>0</v>
      </c>
      <c r="BJ200" s="13" t="s">
        <v>84</v>
      </c>
      <c r="BK200" s="153">
        <f t="shared" si="29"/>
        <v>0</v>
      </c>
      <c r="BL200" s="13" t="s">
        <v>271</v>
      </c>
      <c r="BM200" s="152" t="s">
        <v>3725</v>
      </c>
    </row>
    <row r="201" spans="2:65" s="1" customFormat="1" ht="21.75" customHeight="1">
      <c r="B201" s="139"/>
      <c r="C201" s="155" t="s">
        <v>447</v>
      </c>
      <c r="D201" s="155" t="s">
        <v>205</v>
      </c>
      <c r="E201" s="156" t="s">
        <v>1913</v>
      </c>
      <c r="F201" s="157" t="s">
        <v>3494</v>
      </c>
      <c r="G201" s="158" t="s">
        <v>405</v>
      </c>
      <c r="H201" s="159">
        <v>2.04</v>
      </c>
      <c r="I201" s="160"/>
      <c r="J201" s="161">
        <f t="shared" si="20"/>
        <v>0</v>
      </c>
      <c r="K201" s="162"/>
      <c r="L201" s="163"/>
      <c r="M201" s="164" t="s">
        <v>1</v>
      </c>
      <c r="N201" s="165" t="s">
        <v>38</v>
      </c>
      <c r="P201" s="150">
        <f t="shared" si="21"/>
        <v>0</v>
      </c>
      <c r="Q201" s="150">
        <v>6.4000000000000003E-3</v>
      </c>
      <c r="R201" s="150">
        <f t="shared" si="22"/>
        <v>1.3056000000000002E-2</v>
      </c>
      <c r="S201" s="150">
        <v>0</v>
      </c>
      <c r="T201" s="151">
        <f t="shared" si="23"/>
        <v>0</v>
      </c>
      <c r="AR201" s="152" t="s">
        <v>334</v>
      </c>
      <c r="AT201" s="152" t="s">
        <v>205</v>
      </c>
      <c r="AU201" s="152" t="s">
        <v>88</v>
      </c>
      <c r="AY201" s="13" t="s">
        <v>207</v>
      </c>
      <c r="BE201" s="153">
        <f t="shared" si="24"/>
        <v>0</v>
      </c>
      <c r="BF201" s="153">
        <f t="shared" si="25"/>
        <v>0</v>
      </c>
      <c r="BG201" s="153">
        <f t="shared" si="26"/>
        <v>0</v>
      </c>
      <c r="BH201" s="153">
        <f t="shared" si="27"/>
        <v>0</v>
      </c>
      <c r="BI201" s="153">
        <f t="shared" si="28"/>
        <v>0</v>
      </c>
      <c r="BJ201" s="13" t="s">
        <v>84</v>
      </c>
      <c r="BK201" s="153">
        <f t="shared" si="29"/>
        <v>0</v>
      </c>
      <c r="BL201" s="13" t="s">
        <v>271</v>
      </c>
      <c r="BM201" s="152" t="s">
        <v>3726</v>
      </c>
    </row>
    <row r="202" spans="2:65" s="1" customFormat="1" ht="24.2" customHeight="1">
      <c r="B202" s="139"/>
      <c r="C202" s="140" t="s">
        <v>451</v>
      </c>
      <c r="D202" s="140" t="s">
        <v>212</v>
      </c>
      <c r="E202" s="141" t="s">
        <v>1921</v>
      </c>
      <c r="F202" s="142" t="s">
        <v>1922</v>
      </c>
      <c r="G202" s="143" t="s">
        <v>405</v>
      </c>
      <c r="H202" s="144">
        <v>6</v>
      </c>
      <c r="I202" s="145"/>
      <c r="J202" s="146">
        <f t="shared" si="20"/>
        <v>0</v>
      </c>
      <c r="K202" s="147"/>
      <c r="L202" s="28"/>
      <c r="M202" s="148" t="s">
        <v>1</v>
      </c>
      <c r="N202" s="149" t="s">
        <v>38</v>
      </c>
      <c r="P202" s="150">
        <f t="shared" si="21"/>
        <v>0</v>
      </c>
      <c r="Q202" s="150">
        <v>8.0000000000000007E-5</v>
      </c>
      <c r="R202" s="150">
        <f t="shared" si="22"/>
        <v>4.8000000000000007E-4</v>
      </c>
      <c r="S202" s="150">
        <v>0</v>
      </c>
      <c r="T202" s="151">
        <f t="shared" si="23"/>
        <v>0</v>
      </c>
      <c r="AR202" s="152" t="s">
        <v>271</v>
      </c>
      <c r="AT202" s="152" t="s">
        <v>212</v>
      </c>
      <c r="AU202" s="152" t="s">
        <v>88</v>
      </c>
      <c r="AY202" s="13" t="s">
        <v>207</v>
      </c>
      <c r="BE202" s="153">
        <f t="shared" si="24"/>
        <v>0</v>
      </c>
      <c r="BF202" s="153">
        <f t="shared" si="25"/>
        <v>0</v>
      </c>
      <c r="BG202" s="153">
        <f t="shared" si="26"/>
        <v>0</v>
      </c>
      <c r="BH202" s="153">
        <f t="shared" si="27"/>
        <v>0</v>
      </c>
      <c r="BI202" s="153">
        <f t="shared" si="28"/>
        <v>0</v>
      </c>
      <c r="BJ202" s="13" t="s">
        <v>84</v>
      </c>
      <c r="BK202" s="153">
        <f t="shared" si="29"/>
        <v>0</v>
      </c>
      <c r="BL202" s="13" t="s">
        <v>271</v>
      </c>
      <c r="BM202" s="152" t="s">
        <v>3727</v>
      </c>
    </row>
    <row r="203" spans="2:65" s="1" customFormat="1" ht="24.2" customHeight="1">
      <c r="B203" s="139"/>
      <c r="C203" s="155" t="s">
        <v>455</v>
      </c>
      <c r="D203" s="155" t="s">
        <v>205</v>
      </c>
      <c r="E203" s="156" t="s">
        <v>1925</v>
      </c>
      <c r="F203" s="157" t="s">
        <v>1926</v>
      </c>
      <c r="G203" s="158" t="s">
        <v>1892</v>
      </c>
      <c r="H203" s="159">
        <v>8.0000000000000002E-3</v>
      </c>
      <c r="I203" s="160"/>
      <c r="J203" s="161">
        <f t="shared" si="20"/>
        <v>0</v>
      </c>
      <c r="K203" s="162"/>
      <c r="L203" s="163"/>
      <c r="M203" s="164" t="s">
        <v>1</v>
      </c>
      <c r="N203" s="165" t="s">
        <v>38</v>
      </c>
      <c r="P203" s="150">
        <f t="shared" si="21"/>
        <v>0</v>
      </c>
      <c r="Q203" s="150">
        <v>1</v>
      </c>
      <c r="R203" s="150">
        <f t="shared" si="22"/>
        <v>8.0000000000000002E-3</v>
      </c>
      <c r="S203" s="150">
        <v>0</v>
      </c>
      <c r="T203" s="151">
        <f t="shared" si="23"/>
        <v>0</v>
      </c>
      <c r="AR203" s="152" t="s">
        <v>334</v>
      </c>
      <c r="AT203" s="152" t="s">
        <v>205</v>
      </c>
      <c r="AU203" s="152" t="s">
        <v>88</v>
      </c>
      <c r="AY203" s="13" t="s">
        <v>207</v>
      </c>
      <c r="BE203" s="153">
        <f t="shared" si="24"/>
        <v>0</v>
      </c>
      <c r="BF203" s="153">
        <f t="shared" si="25"/>
        <v>0</v>
      </c>
      <c r="BG203" s="153">
        <f t="shared" si="26"/>
        <v>0</v>
      </c>
      <c r="BH203" s="153">
        <f t="shared" si="27"/>
        <v>0</v>
      </c>
      <c r="BI203" s="153">
        <f t="shared" si="28"/>
        <v>0</v>
      </c>
      <c r="BJ203" s="13" t="s">
        <v>84</v>
      </c>
      <c r="BK203" s="153">
        <f t="shared" si="29"/>
        <v>0</v>
      </c>
      <c r="BL203" s="13" t="s">
        <v>271</v>
      </c>
      <c r="BM203" s="152" t="s">
        <v>3728</v>
      </c>
    </row>
    <row r="204" spans="2:65" s="1" customFormat="1" ht="33" customHeight="1">
      <c r="B204" s="139"/>
      <c r="C204" s="140" t="s">
        <v>459</v>
      </c>
      <c r="D204" s="140" t="s">
        <v>212</v>
      </c>
      <c r="E204" s="141" t="s">
        <v>1945</v>
      </c>
      <c r="F204" s="142" t="s">
        <v>1982</v>
      </c>
      <c r="G204" s="143" t="s">
        <v>253</v>
      </c>
      <c r="H204" s="144">
        <v>4</v>
      </c>
      <c r="I204" s="145"/>
      <c r="J204" s="146">
        <f t="shared" si="20"/>
        <v>0</v>
      </c>
      <c r="K204" s="147"/>
      <c r="L204" s="28"/>
      <c r="M204" s="148" t="s">
        <v>1</v>
      </c>
      <c r="N204" s="149" t="s">
        <v>38</v>
      </c>
      <c r="P204" s="150">
        <f t="shared" si="21"/>
        <v>0</v>
      </c>
      <c r="Q204" s="150">
        <v>1E-4</v>
      </c>
      <c r="R204" s="150">
        <f t="shared" si="22"/>
        <v>4.0000000000000002E-4</v>
      </c>
      <c r="S204" s="150">
        <v>0</v>
      </c>
      <c r="T204" s="151">
        <f t="shared" si="23"/>
        <v>0</v>
      </c>
      <c r="AR204" s="152" t="s">
        <v>271</v>
      </c>
      <c r="AT204" s="152" t="s">
        <v>212</v>
      </c>
      <c r="AU204" s="152" t="s">
        <v>88</v>
      </c>
      <c r="AY204" s="13" t="s">
        <v>207</v>
      </c>
      <c r="BE204" s="153">
        <f t="shared" si="24"/>
        <v>0</v>
      </c>
      <c r="BF204" s="153">
        <f t="shared" si="25"/>
        <v>0</v>
      </c>
      <c r="BG204" s="153">
        <f t="shared" si="26"/>
        <v>0</v>
      </c>
      <c r="BH204" s="153">
        <f t="shared" si="27"/>
        <v>0</v>
      </c>
      <c r="BI204" s="153">
        <f t="shared" si="28"/>
        <v>0</v>
      </c>
      <c r="BJ204" s="13" t="s">
        <v>84</v>
      </c>
      <c r="BK204" s="153">
        <f t="shared" si="29"/>
        <v>0</v>
      </c>
      <c r="BL204" s="13" t="s">
        <v>271</v>
      </c>
      <c r="BM204" s="152" t="s">
        <v>3729</v>
      </c>
    </row>
    <row r="205" spans="2:65" s="1" customFormat="1" ht="33" customHeight="1">
      <c r="B205" s="139"/>
      <c r="C205" s="140" t="s">
        <v>216</v>
      </c>
      <c r="D205" s="140" t="s">
        <v>212</v>
      </c>
      <c r="E205" s="141" t="s">
        <v>1949</v>
      </c>
      <c r="F205" s="142" t="s">
        <v>3499</v>
      </c>
      <c r="G205" s="143" t="s">
        <v>253</v>
      </c>
      <c r="H205" s="144">
        <v>2</v>
      </c>
      <c r="I205" s="145"/>
      <c r="J205" s="146">
        <f t="shared" si="20"/>
        <v>0</v>
      </c>
      <c r="K205" s="147"/>
      <c r="L205" s="28"/>
      <c r="M205" s="148" t="s">
        <v>1</v>
      </c>
      <c r="N205" s="149" t="s">
        <v>38</v>
      </c>
      <c r="P205" s="150">
        <f t="shared" si="21"/>
        <v>0</v>
      </c>
      <c r="Q205" s="150">
        <v>1E-4</v>
      </c>
      <c r="R205" s="150">
        <f t="shared" si="22"/>
        <v>2.0000000000000001E-4</v>
      </c>
      <c r="S205" s="150">
        <v>0</v>
      </c>
      <c r="T205" s="151">
        <f t="shared" si="23"/>
        <v>0</v>
      </c>
      <c r="AR205" s="152" t="s">
        <v>271</v>
      </c>
      <c r="AT205" s="152" t="s">
        <v>212</v>
      </c>
      <c r="AU205" s="152" t="s">
        <v>88</v>
      </c>
      <c r="AY205" s="13" t="s">
        <v>207</v>
      </c>
      <c r="BE205" s="153">
        <f t="shared" si="24"/>
        <v>0</v>
      </c>
      <c r="BF205" s="153">
        <f t="shared" si="25"/>
        <v>0</v>
      </c>
      <c r="BG205" s="153">
        <f t="shared" si="26"/>
        <v>0</v>
      </c>
      <c r="BH205" s="153">
        <f t="shared" si="27"/>
        <v>0</v>
      </c>
      <c r="BI205" s="153">
        <f t="shared" si="28"/>
        <v>0</v>
      </c>
      <c r="BJ205" s="13" t="s">
        <v>84</v>
      </c>
      <c r="BK205" s="153">
        <f t="shared" si="29"/>
        <v>0</v>
      </c>
      <c r="BL205" s="13" t="s">
        <v>271</v>
      </c>
      <c r="BM205" s="152" t="s">
        <v>3730</v>
      </c>
    </row>
    <row r="206" spans="2:65" s="1" customFormat="1" ht="33" customHeight="1">
      <c r="B206" s="139"/>
      <c r="C206" s="140" t="s">
        <v>466</v>
      </c>
      <c r="D206" s="140" t="s">
        <v>212</v>
      </c>
      <c r="E206" s="141" t="s">
        <v>1957</v>
      </c>
      <c r="F206" s="142" t="s">
        <v>3731</v>
      </c>
      <c r="G206" s="143" t="s">
        <v>253</v>
      </c>
      <c r="H206" s="144">
        <v>8</v>
      </c>
      <c r="I206" s="145"/>
      <c r="J206" s="146">
        <f t="shared" si="20"/>
        <v>0</v>
      </c>
      <c r="K206" s="147"/>
      <c r="L206" s="28"/>
      <c r="M206" s="148" t="s">
        <v>1</v>
      </c>
      <c r="N206" s="149" t="s">
        <v>38</v>
      </c>
      <c r="P206" s="150">
        <f t="shared" si="21"/>
        <v>0</v>
      </c>
      <c r="Q206" s="150">
        <v>1E-4</v>
      </c>
      <c r="R206" s="150">
        <f t="shared" si="22"/>
        <v>8.0000000000000004E-4</v>
      </c>
      <c r="S206" s="150">
        <v>0</v>
      </c>
      <c r="T206" s="151">
        <f t="shared" si="23"/>
        <v>0</v>
      </c>
      <c r="AR206" s="152" t="s">
        <v>271</v>
      </c>
      <c r="AT206" s="152" t="s">
        <v>212</v>
      </c>
      <c r="AU206" s="152" t="s">
        <v>88</v>
      </c>
      <c r="AY206" s="13" t="s">
        <v>207</v>
      </c>
      <c r="BE206" s="153">
        <f t="shared" si="24"/>
        <v>0</v>
      </c>
      <c r="BF206" s="153">
        <f t="shared" si="25"/>
        <v>0</v>
      </c>
      <c r="BG206" s="153">
        <f t="shared" si="26"/>
        <v>0</v>
      </c>
      <c r="BH206" s="153">
        <f t="shared" si="27"/>
        <v>0</v>
      </c>
      <c r="BI206" s="153">
        <f t="shared" si="28"/>
        <v>0</v>
      </c>
      <c r="BJ206" s="13" t="s">
        <v>84</v>
      </c>
      <c r="BK206" s="153">
        <f t="shared" si="29"/>
        <v>0</v>
      </c>
      <c r="BL206" s="13" t="s">
        <v>271</v>
      </c>
      <c r="BM206" s="152" t="s">
        <v>3732</v>
      </c>
    </row>
    <row r="207" spans="2:65" s="11" customFormat="1" ht="20.85" customHeight="1">
      <c r="B207" s="127"/>
      <c r="D207" s="128" t="s">
        <v>71</v>
      </c>
      <c r="E207" s="137" t="s">
        <v>1988</v>
      </c>
      <c r="F207" s="137" t="s">
        <v>1989</v>
      </c>
      <c r="I207" s="130"/>
      <c r="J207" s="138">
        <f>BK207</f>
        <v>0</v>
      </c>
      <c r="L207" s="127"/>
      <c r="M207" s="132"/>
      <c r="P207" s="133">
        <f>SUM(P208:P209)</f>
        <v>0</v>
      </c>
      <c r="R207" s="133">
        <f>SUM(R208:R209)</f>
        <v>9.6000000000000013E-4</v>
      </c>
      <c r="T207" s="134">
        <f>SUM(T208:T209)</f>
        <v>0</v>
      </c>
      <c r="AR207" s="128" t="s">
        <v>84</v>
      </c>
      <c r="AT207" s="135" t="s">
        <v>71</v>
      </c>
      <c r="AU207" s="135" t="s">
        <v>84</v>
      </c>
      <c r="AY207" s="128" t="s">
        <v>207</v>
      </c>
      <c r="BK207" s="136">
        <f>SUM(BK208:BK209)</f>
        <v>0</v>
      </c>
    </row>
    <row r="208" spans="2:65" s="1" customFormat="1" ht="21.75" customHeight="1">
      <c r="B208" s="139"/>
      <c r="C208" s="140" t="s">
        <v>470</v>
      </c>
      <c r="D208" s="140" t="s">
        <v>212</v>
      </c>
      <c r="E208" s="141" t="s">
        <v>1991</v>
      </c>
      <c r="F208" s="142" t="s">
        <v>1992</v>
      </c>
      <c r="G208" s="143" t="s">
        <v>405</v>
      </c>
      <c r="H208" s="144">
        <v>3</v>
      </c>
      <c r="I208" s="145"/>
      <c r="J208" s="146">
        <f>ROUND(I208*H208,2)</f>
        <v>0</v>
      </c>
      <c r="K208" s="147"/>
      <c r="L208" s="28"/>
      <c r="M208" s="148" t="s">
        <v>1</v>
      </c>
      <c r="N208" s="149" t="s">
        <v>38</v>
      </c>
      <c r="P208" s="150">
        <f>O208*H208</f>
        <v>0</v>
      </c>
      <c r="Q208" s="150">
        <v>1.6000000000000001E-4</v>
      </c>
      <c r="R208" s="150">
        <f>Q208*H208</f>
        <v>4.8000000000000007E-4</v>
      </c>
      <c r="S208" s="150">
        <v>0</v>
      </c>
      <c r="T208" s="151">
        <f>S208*H208</f>
        <v>0</v>
      </c>
      <c r="AR208" s="152" t="s">
        <v>271</v>
      </c>
      <c r="AT208" s="152" t="s">
        <v>212</v>
      </c>
      <c r="AU208" s="152" t="s">
        <v>88</v>
      </c>
      <c r="AY208" s="13" t="s">
        <v>207</v>
      </c>
      <c r="BE208" s="153">
        <f>IF(N208="základná",J208,0)</f>
        <v>0</v>
      </c>
      <c r="BF208" s="153">
        <f>IF(N208="znížená",J208,0)</f>
        <v>0</v>
      </c>
      <c r="BG208" s="153">
        <f>IF(N208="zákl. prenesená",J208,0)</f>
        <v>0</v>
      </c>
      <c r="BH208" s="153">
        <f>IF(N208="zníž. prenesená",J208,0)</f>
        <v>0</v>
      </c>
      <c r="BI208" s="153">
        <f>IF(N208="nulová",J208,0)</f>
        <v>0</v>
      </c>
      <c r="BJ208" s="13" t="s">
        <v>84</v>
      </c>
      <c r="BK208" s="153">
        <f>ROUND(I208*H208,2)</f>
        <v>0</v>
      </c>
      <c r="BL208" s="13" t="s">
        <v>271</v>
      </c>
      <c r="BM208" s="152" t="s">
        <v>3733</v>
      </c>
    </row>
    <row r="209" spans="2:65" s="1" customFormat="1" ht="16.5" customHeight="1">
      <c r="B209" s="139"/>
      <c r="C209" s="140" t="s">
        <v>474</v>
      </c>
      <c r="D209" s="140" t="s">
        <v>212</v>
      </c>
      <c r="E209" s="141" t="s">
        <v>1995</v>
      </c>
      <c r="F209" s="142" t="s">
        <v>2358</v>
      </c>
      <c r="G209" s="143" t="s">
        <v>405</v>
      </c>
      <c r="H209" s="144">
        <v>3</v>
      </c>
      <c r="I209" s="145"/>
      <c r="J209" s="146">
        <f>ROUND(I209*H209,2)</f>
        <v>0</v>
      </c>
      <c r="K209" s="147"/>
      <c r="L209" s="28"/>
      <c r="M209" s="148" t="s">
        <v>1</v>
      </c>
      <c r="N209" s="149" t="s">
        <v>38</v>
      </c>
      <c r="P209" s="150">
        <f>O209*H209</f>
        <v>0</v>
      </c>
      <c r="Q209" s="150">
        <v>1.6000000000000001E-4</v>
      </c>
      <c r="R209" s="150">
        <f>Q209*H209</f>
        <v>4.8000000000000007E-4</v>
      </c>
      <c r="S209" s="150">
        <v>0</v>
      </c>
      <c r="T209" s="151">
        <f>S209*H209</f>
        <v>0</v>
      </c>
      <c r="AR209" s="152" t="s">
        <v>271</v>
      </c>
      <c r="AT209" s="152" t="s">
        <v>212</v>
      </c>
      <c r="AU209" s="152" t="s">
        <v>88</v>
      </c>
      <c r="AY209" s="13" t="s">
        <v>207</v>
      </c>
      <c r="BE209" s="153">
        <f>IF(N209="základná",J209,0)</f>
        <v>0</v>
      </c>
      <c r="BF209" s="153">
        <f>IF(N209="znížená",J209,0)</f>
        <v>0</v>
      </c>
      <c r="BG209" s="153">
        <f>IF(N209="zákl. prenesená",J209,0)</f>
        <v>0</v>
      </c>
      <c r="BH209" s="153">
        <f>IF(N209="zníž. prenesená",J209,0)</f>
        <v>0</v>
      </c>
      <c r="BI209" s="153">
        <f>IF(N209="nulová",J209,0)</f>
        <v>0</v>
      </c>
      <c r="BJ209" s="13" t="s">
        <v>84</v>
      </c>
      <c r="BK209" s="153">
        <f>ROUND(I209*H209,2)</f>
        <v>0</v>
      </c>
      <c r="BL209" s="13" t="s">
        <v>271</v>
      </c>
      <c r="BM209" s="152" t="s">
        <v>3734</v>
      </c>
    </row>
    <row r="210" spans="2:65" s="11" customFormat="1" ht="20.85" customHeight="1">
      <c r="B210" s="127"/>
      <c r="D210" s="128" t="s">
        <v>71</v>
      </c>
      <c r="E210" s="137" t="s">
        <v>1998</v>
      </c>
      <c r="F210" s="137" t="s">
        <v>1999</v>
      </c>
      <c r="I210" s="130"/>
      <c r="J210" s="138">
        <f>BK210</f>
        <v>0</v>
      </c>
      <c r="L210" s="127"/>
      <c r="M210" s="132"/>
      <c r="P210" s="133">
        <f>SUM(P211:P217)</f>
        <v>0</v>
      </c>
      <c r="R210" s="133">
        <f>SUM(R211:R217)</f>
        <v>0</v>
      </c>
      <c r="T210" s="134">
        <f>SUM(T211:T217)</f>
        <v>0</v>
      </c>
      <c r="AR210" s="128" t="s">
        <v>93</v>
      </c>
      <c r="AT210" s="135" t="s">
        <v>71</v>
      </c>
      <c r="AU210" s="135" t="s">
        <v>84</v>
      </c>
      <c r="AY210" s="128" t="s">
        <v>207</v>
      </c>
      <c r="BK210" s="136">
        <f>SUM(BK211:BK217)</f>
        <v>0</v>
      </c>
    </row>
    <row r="211" spans="2:65" s="1" customFormat="1" ht="16.5" customHeight="1">
      <c r="B211" s="139"/>
      <c r="C211" s="140" t="s">
        <v>478</v>
      </c>
      <c r="D211" s="140" t="s">
        <v>212</v>
      </c>
      <c r="E211" s="141" t="s">
        <v>2005</v>
      </c>
      <c r="F211" s="142" t="s">
        <v>2006</v>
      </c>
      <c r="G211" s="143" t="s">
        <v>215</v>
      </c>
      <c r="H211" s="144">
        <v>95</v>
      </c>
      <c r="I211" s="145"/>
      <c r="J211" s="146">
        <f t="shared" ref="J211:J217" si="30">ROUND(I211*H211,2)</f>
        <v>0</v>
      </c>
      <c r="K211" s="147"/>
      <c r="L211" s="28"/>
      <c r="M211" s="148" t="s">
        <v>1</v>
      </c>
      <c r="N211" s="149" t="s">
        <v>38</v>
      </c>
      <c r="P211" s="150">
        <f t="shared" ref="P211:P217" si="31">O211*H211</f>
        <v>0</v>
      </c>
      <c r="Q211" s="150">
        <v>0</v>
      </c>
      <c r="R211" s="150">
        <f t="shared" ref="R211:R217" si="32">Q211*H211</f>
        <v>0</v>
      </c>
      <c r="S211" s="150">
        <v>0</v>
      </c>
      <c r="T211" s="151">
        <f t="shared" ref="T211:T217" si="33">S211*H211</f>
        <v>0</v>
      </c>
      <c r="AR211" s="152" t="s">
        <v>93</v>
      </c>
      <c r="AT211" s="152" t="s">
        <v>212</v>
      </c>
      <c r="AU211" s="152" t="s">
        <v>88</v>
      </c>
      <c r="AY211" s="13" t="s">
        <v>207</v>
      </c>
      <c r="BE211" s="153">
        <f t="shared" ref="BE211:BE217" si="34">IF(N211="základná",J211,0)</f>
        <v>0</v>
      </c>
      <c r="BF211" s="153">
        <f t="shared" ref="BF211:BF217" si="35">IF(N211="znížená",J211,0)</f>
        <v>0</v>
      </c>
      <c r="BG211" s="153">
        <f t="shared" ref="BG211:BG217" si="36">IF(N211="zákl. prenesená",J211,0)</f>
        <v>0</v>
      </c>
      <c r="BH211" s="153">
        <f t="shared" ref="BH211:BH217" si="37">IF(N211="zníž. prenesená",J211,0)</f>
        <v>0</v>
      </c>
      <c r="BI211" s="153">
        <f t="shared" ref="BI211:BI217" si="38">IF(N211="nulová",J211,0)</f>
        <v>0</v>
      </c>
      <c r="BJ211" s="13" t="s">
        <v>84</v>
      </c>
      <c r="BK211" s="153">
        <f t="shared" ref="BK211:BK217" si="39">ROUND(I211*H211,2)</f>
        <v>0</v>
      </c>
      <c r="BL211" s="13" t="s">
        <v>93</v>
      </c>
      <c r="BM211" s="152" t="s">
        <v>3735</v>
      </c>
    </row>
    <row r="212" spans="2:65" s="1" customFormat="1" ht="24.2" customHeight="1">
      <c r="B212" s="139"/>
      <c r="C212" s="140" t="s">
        <v>482</v>
      </c>
      <c r="D212" s="140" t="s">
        <v>212</v>
      </c>
      <c r="E212" s="141" t="s">
        <v>2033</v>
      </c>
      <c r="F212" s="142" t="s">
        <v>2034</v>
      </c>
      <c r="G212" s="143" t="s">
        <v>215</v>
      </c>
      <c r="H212" s="144">
        <v>632</v>
      </c>
      <c r="I212" s="145"/>
      <c r="J212" s="146">
        <f t="shared" si="30"/>
        <v>0</v>
      </c>
      <c r="K212" s="147"/>
      <c r="L212" s="28"/>
      <c r="M212" s="148" t="s">
        <v>1</v>
      </c>
      <c r="N212" s="149" t="s">
        <v>38</v>
      </c>
      <c r="P212" s="150">
        <f t="shared" si="31"/>
        <v>0</v>
      </c>
      <c r="Q212" s="150">
        <v>0</v>
      </c>
      <c r="R212" s="150">
        <f t="shared" si="32"/>
        <v>0</v>
      </c>
      <c r="S212" s="150">
        <v>0</v>
      </c>
      <c r="T212" s="151">
        <f t="shared" si="33"/>
        <v>0</v>
      </c>
      <c r="AR212" s="152" t="s">
        <v>93</v>
      </c>
      <c r="AT212" s="152" t="s">
        <v>212</v>
      </c>
      <c r="AU212" s="152" t="s">
        <v>88</v>
      </c>
      <c r="AY212" s="13" t="s">
        <v>207</v>
      </c>
      <c r="BE212" s="153">
        <f t="shared" si="34"/>
        <v>0</v>
      </c>
      <c r="BF212" s="153">
        <f t="shared" si="35"/>
        <v>0</v>
      </c>
      <c r="BG212" s="153">
        <f t="shared" si="36"/>
        <v>0</v>
      </c>
      <c r="BH212" s="153">
        <f t="shared" si="37"/>
        <v>0</v>
      </c>
      <c r="BI212" s="153">
        <f t="shared" si="38"/>
        <v>0</v>
      </c>
      <c r="BJ212" s="13" t="s">
        <v>84</v>
      </c>
      <c r="BK212" s="153">
        <f t="shared" si="39"/>
        <v>0</v>
      </c>
      <c r="BL212" s="13" t="s">
        <v>93</v>
      </c>
      <c r="BM212" s="152" t="s">
        <v>3736</v>
      </c>
    </row>
    <row r="213" spans="2:65" s="1" customFormat="1" ht="33" customHeight="1">
      <c r="B213" s="139"/>
      <c r="C213" s="140" t="s">
        <v>486</v>
      </c>
      <c r="D213" s="140" t="s">
        <v>212</v>
      </c>
      <c r="E213" s="141" t="s">
        <v>2065</v>
      </c>
      <c r="F213" s="142" t="s">
        <v>2066</v>
      </c>
      <c r="G213" s="143" t="s">
        <v>253</v>
      </c>
      <c r="H213" s="144">
        <v>105</v>
      </c>
      <c r="I213" s="145"/>
      <c r="J213" s="146">
        <f t="shared" si="30"/>
        <v>0</v>
      </c>
      <c r="K213" s="147"/>
      <c r="L213" s="28"/>
      <c r="M213" s="148" t="s">
        <v>1</v>
      </c>
      <c r="N213" s="149" t="s">
        <v>38</v>
      </c>
      <c r="P213" s="150">
        <f t="shared" si="31"/>
        <v>0</v>
      </c>
      <c r="Q213" s="150">
        <v>0</v>
      </c>
      <c r="R213" s="150">
        <f t="shared" si="32"/>
        <v>0</v>
      </c>
      <c r="S213" s="150">
        <v>0</v>
      </c>
      <c r="T213" s="151">
        <f t="shared" si="33"/>
        <v>0</v>
      </c>
      <c r="AR213" s="152" t="s">
        <v>93</v>
      </c>
      <c r="AT213" s="152" t="s">
        <v>212</v>
      </c>
      <c r="AU213" s="152" t="s">
        <v>88</v>
      </c>
      <c r="AY213" s="13" t="s">
        <v>207</v>
      </c>
      <c r="BE213" s="153">
        <f t="shared" si="34"/>
        <v>0</v>
      </c>
      <c r="BF213" s="153">
        <f t="shared" si="35"/>
        <v>0</v>
      </c>
      <c r="BG213" s="153">
        <f t="shared" si="36"/>
        <v>0</v>
      </c>
      <c r="BH213" s="153">
        <f t="shared" si="37"/>
        <v>0</v>
      </c>
      <c r="BI213" s="153">
        <f t="shared" si="38"/>
        <v>0</v>
      </c>
      <c r="BJ213" s="13" t="s">
        <v>84</v>
      </c>
      <c r="BK213" s="153">
        <f t="shared" si="39"/>
        <v>0</v>
      </c>
      <c r="BL213" s="13" t="s">
        <v>93</v>
      </c>
      <c r="BM213" s="152" t="s">
        <v>3737</v>
      </c>
    </row>
    <row r="214" spans="2:65" s="1" customFormat="1" ht="16.5" customHeight="1">
      <c r="B214" s="139"/>
      <c r="C214" s="140" t="s">
        <v>490</v>
      </c>
      <c r="D214" s="140" t="s">
        <v>212</v>
      </c>
      <c r="E214" s="141" t="s">
        <v>2094</v>
      </c>
      <c r="F214" s="142" t="s">
        <v>2095</v>
      </c>
      <c r="G214" s="143" t="s">
        <v>2087</v>
      </c>
      <c r="H214" s="144">
        <v>1</v>
      </c>
      <c r="I214" s="145"/>
      <c r="J214" s="146">
        <f t="shared" si="30"/>
        <v>0</v>
      </c>
      <c r="K214" s="147"/>
      <c r="L214" s="28"/>
      <c r="M214" s="148" t="s">
        <v>1</v>
      </c>
      <c r="N214" s="149" t="s">
        <v>38</v>
      </c>
      <c r="P214" s="150">
        <f t="shared" si="31"/>
        <v>0</v>
      </c>
      <c r="Q214" s="150">
        <v>0</v>
      </c>
      <c r="R214" s="150">
        <f t="shared" si="32"/>
        <v>0</v>
      </c>
      <c r="S214" s="150">
        <v>0</v>
      </c>
      <c r="T214" s="151">
        <f t="shared" si="33"/>
        <v>0</v>
      </c>
      <c r="AR214" s="152" t="s">
        <v>93</v>
      </c>
      <c r="AT214" s="152" t="s">
        <v>212</v>
      </c>
      <c r="AU214" s="152" t="s">
        <v>88</v>
      </c>
      <c r="AY214" s="13" t="s">
        <v>207</v>
      </c>
      <c r="BE214" s="153">
        <f t="shared" si="34"/>
        <v>0</v>
      </c>
      <c r="BF214" s="153">
        <f t="shared" si="35"/>
        <v>0</v>
      </c>
      <c r="BG214" s="153">
        <f t="shared" si="36"/>
        <v>0</v>
      </c>
      <c r="BH214" s="153">
        <f t="shared" si="37"/>
        <v>0</v>
      </c>
      <c r="BI214" s="153">
        <f t="shared" si="38"/>
        <v>0</v>
      </c>
      <c r="BJ214" s="13" t="s">
        <v>84</v>
      </c>
      <c r="BK214" s="153">
        <f t="shared" si="39"/>
        <v>0</v>
      </c>
      <c r="BL214" s="13" t="s">
        <v>93</v>
      </c>
      <c r="BM214" s="152" t="s">
        <v>3738</v>
      </c>
    </row>
    <row r="215" spans="2:65" s="1" customFormat="1" ht="24.2" customHeight="1">
      <c r="B215" s="139"/>
      <c r="C215" s="140" t="s">
        <v>494</v>
      </c>
      <c r="D215" s="140" t="s">
        <v>212</v>
      </c>
      <c r="E215" s="141" t="s">
        <v>2118</v>
      </c>
      <c r="F215" s="142" t="s">
        <v>2119</v>
      </c>
      <c r="G215" s="143" t="s">
        <v>215</v>
      </c>
      <c r="H215" s="144">
        <v>632</v>
      </c>
      <c r="I215" s="145"/>
      <c r="J215" s="146">
        <f t="shared" si="30"/>
        <v>0</v>
      </c>
      <c r="K215" s="147"/>
      <c r="L215" s="28"/>
      <c r="M215" s="148" t="s">
        <v>1</v>
      </c>
      <c r="N215" s="149" t="s">
        <v>38</v>
      </c>
      <c r="P215" s="150">
        <f t="shared" si="31"/>
        <v>0</v>
      </c>
      <c r="Q215" s="150">
        <v>0</v>
      </c>
      <c r="R215" s="150">
        <f t="shared" si="32"/>
        <v>0</v>
      </c>
      <c r="S215" s="150">
        <v>0</v>
      </c>
      <c r="T215" s="151">
        <f t="shared" si="33"/>
        <v>0</v>
      </c>
      <c r="AR215" s="152" t="s">
        <v>93</v>
      </c>
      <c r="AT215" s="152" t="s">
        <v>212</v>
      </c>
      <c r="AU215" s="152" t="s">
        <v>88</v>
      </c>
      <c r="AY215" s="13" t="s">
        <v>207</v>
      </c>
      <c r="BE215" s="153">
        <f t="shared" si="34"/>
        <v>0</v>
      </c>
      <c r="BF215" s="153">
        <f t="shared" si="35"/>
        <v>0</v>
      </c>
      <c r="BG215" s="153">
        <f t="shared" si="36"/>
        <v>0</v>
      </c>
      <c r="BH215" s="153">
        <f t="shared" si="37"/>
        <v>0</v>
      </c>
      <c r="BI215" s="153">
        <f t="shared" si="38"/>
        <v>0</v>
      </c>
      <c r="BJ215" s="13" t="s">
        <v>84</v>
      </c>
      <c r="BK215" s="153">
        <f t="shared" si="39"/>
        <v>0</v>
      </c>
      <c r="BL215" s="13" t="s">
        <v>93</v>
      </c>
      <c r="BM215" s="152" t="s">
        <v>3739</v>
      </c>
    </row>
    <row r="216" spans="2:65" s="1" customFormat="1" ht="24.2" customHeight="1">
      <c r="B216" s="139"/>
      <c r="C216" s="140" t="s">
        <v>498</v>
      </c>
      <c r="D216" s="140" t="s">
        <v>212</v>
      </c>
      <c r="E216" s="141" t="s">
        <v>2134</v>
      </c>
      <c r="F216" s="142" t="s">
        <v>2135</v>
      </c>
      <c r="G216" s="143" t="s">
        <v>253</v>
      </c>
      <c r="H216" s="144">
        <v>1</v>
      </c>
      <c r="I216" s="145"/>
      <c r="J216" s="146">
        <f t="shared" si="30"/>
        <v>0</v>
      </c>
      <c r="K216" s="147"/>
      <c r="L216" s="28"/>
      <c r="M216" s="148" t="s">
        <v>1</v>
      </c>
      <c r="N216" s="149" t="s">
        <v>38</v>
      </c>
      <c r="P216" s="150">
        <f t="shared" si="31"/>
        <v>0</v>
      </c>
      <c r="Q216" s="150">
        <v>0</v>
      </c>
      <c r="R216" s="150">
        <f t="shared" si="32"/>
        <v>0</v>
      </c>
      <c r="S216" s="150">
        <v>0</v>
      </c>
      <c r="T216" s="151">
        <f t="shared" si="33"/>
        <v>0</v>
      </c>
      <c r="AR216" s="152" t="s">
        <v>216</v>
      </c>
      <c r="AT216" s="152" t="s">
        <v>212</v>
      </c>
      <c r="AU216" s="152" t="s">
        <v>88</v>
      </c>
      <c r="AY216" s="13" t="s">
        <v>207</v>
      </c>
      <c r="BE216" s="153">
        <f t="shared" si="34"/>
        <v>0</v>
      </c>
      <c r="BF216" s="153">
        <f t="shared" si="35"/>
        <v>0</v>
      </c>
      <c r="BG216" s="153">
        <f t="shared" si="36"/>
        <v>0</v>
      </c>
      <c r="BH216" s="153">
        <f t="shared" si="37"/>
        <v>0</v>
      </c>
      <c r="BI216" s="153">
        <f t="shared" si="38"/>
        <v>0</v>
      </c>
      <c r="BJ216" s="13" t="s">
        <v>84</v>
      </c>
      <c r="BK216" s="153">
        <f t="shared" si="39"/>
        <v>0</v>
      </c>
      <c r="BL216" s="13" t="s">
        <v>216</v>
      </c>
      <c r="BM216" s="152" t="s">
        <v>3740</v>
      </c>
    </row>
    <row r="217" spans="2:65" s="1" customFormat="1" ht="24.2" customHeight="1">
      <c r="B217" s="139"/>
      <c r="C217" s="140" t="s">
        <v>502</v>
      </c>
      <c r="D217" s="140" t="s">
        <v>212</v>
      </c>
      <c r="E217" s="141" t="s">
        <v>2138</v>
      </c>
      <c r="F217" s="142" t="s">
        <v>2139</v>
      </c>
      <c r="G217" s="143" t="s">
        <v>215</v>
      </c>
      <c r="H217" s="144">
        <v>632</v>
      </c>
      <c r="I217" s="145"/>
      <c r="J217" s="146">
        <f t="shared" si="30"/>
        <v>0</v>
      </c>
      <c r="K217" s="147"/>
      <c r="L217" s="28"/>
      <c r="M217" s="148" t="s">
        <v>1</v>
      </c>
      <c r="N217" s="149" t="s">
        <v>38</v>
      </c>
      <c r="P217" s="150">
        <f t="shared" si="31"/>
        <v>0</v>
      </c>
      <c r="Q217" s="150">
        <v>0</v>
      </c>
      <c r="R217" s="150">
        <f t="shared" si="32"/>
        <v>0</v>
      </c>
      <c r="S217" s="150">
        <v>0</v>
      </c>
      <c r="T217" s="151">
        <f t="shared" si="33"/>
        <v>0</v>
      </c>
      <c r="AR217" s="152" t="s">
        <v>93</v>
      </c>
      <c r="AT217" s="152" t="s">
        <v>212</v>
      </c>
      <c r="AU217" s="152" t="s">
        <v>88</v>
      </c>
      <c r="AY217" s="13" t="s">
        <v>207</v>
      </c>
      <c r="BE217" s="153">
        <f t="shared" si="34"/>
        <v>0</v>
      </c>
      <c r="BF217" s="153">
        <f t="shared" si="35"/>
        <v>0</v>
      </c>
      <c r="BG217" s="153">
        <f t="shared" si="36"/>
        <v>0</v>
      </c>
      <c r="BH217" s="153">
        <f t="shared" si="37"/>
        <v>0</v>
      </c>
      <c r="BI217" s="153">
        <f t="shared" si="38"/>
        <v>0</v>
      </c>
      <c r="BJ217" s="13" t="s">
        <v>84</v>
      </c>
      <c r="BK217" s="153">
        <f t="shared" si="39"/>
        <v>0</v>
      </c>
      <c r="BL217" s="13" t="s">
        <v>93</v>
      </c>
      <c r="BM217" s="152" t="s">
        <v>3741</v>
      </c>
    </row>
    <row r="218" spans="2:65" s="11" customFormat="1" ht="25.9" customHeight="1">
      <c r="B218" s="127"/>
      <c r="D218" s="128" t="s">
        <v>71</v>
      </c>
      <c r="E218" s="129" t="s">
        <v>2153</v>
      </c>
      <c r="F218" s="129" t="s">
        <v>2154</v>
      </c>
      <c r="I218" s="130"/>
      <c r="J218" s="131">
        <f>BK218</f>
        <v>0</v>
      </c>
      <c r="L218" s="127"/>
      <c r="M218" s="132"/>
      <c r="P218" s="133">
        <f>P219</f>
        <v>0</v>
      </c>
      <c r="R218" s="133">
        <f>R219</f>
        <v>0</v>
      </c>
      <c r="T218" s="134">
        <f>T219</f>
        <v>0</v>
      </c>
      <c r="AR218" s="128" t="s">
        <v>168</v>
      </c>
      <c r="AT218" s="135" t="s">
        <v>71</v>
      </c>
      <c r="AU218" s="135" t="s">
        <v>72</v>
      </c>
      <c r="AY218" s="128" t="s">
        <v>207</v>
      </c>
      <c r="BK218" s="136">
        <f>BK219</f>
        <v>0</v>
      </c>
    </row>
    <row r="219" spans="2:65" s="1" customFormat="1" ht="44.25" customHeight="1">
      <c r="B219" s="139"/>
      <c r="C219" s="140" t="s">
        <v>506</v>
      </c>
      <c r="D219" s="140" t="s">
        <v>212</v>
      </c>
      <c r="E219" s="141" t="s">
        <v>2156</v>
      </c>
      <c r="F219" s="142" t="s">
        <v>2157</v>
      </c>
      <c r="G219" s="143" t="s">
        <v>2158</v>
      </c>
      <c r="H219" s="144">
        <v>2.5000000000000001E-2</v>
      </c>
      <c r="I219" s="145"/>
      <c r="J219" s="146">
        <f>ROUND(I219*H219,2)</f>
        <v>0</v>
      </c>
      <c r="K219" s="147"/>
      <c r="L219" s="28"/>
      <c r="M219" s="166" t="s">
        <v>1</v>
      </c>
      <c r="N219" s="167" t="s">
        <v>38</v>
      </c>
      <c r="O219" s="168"/>
      <c r="P219" s="169">
        <f>O219*H219</f>
        <v>0</v>
      </c>
      <c r="Q219" s="169">
        <v>0</v>
      </c>
      <c r="R219" s="169">
        <f>Q219*H219</f>
        <v>0</v>
      </c>
      <c r="S219" s="169">
        <v>0</v>
      </c>
      <c r="T219" s="170">
        <f>S219*H219</f>
        <v>0</v>
      </c>
      <c r="AR219" s="152" t="s">
        <v>2159</v>
      </c>
      <c r="AT219" s="152" t="s">
        <v>212</v>
      </c>
      <c r="AU219" s="152" t="s">
        <v>79</v>
      </c>
      <c r="AY219" s="13" t="s">
        <v>207</v>
      </c>
      <c r="BE219" s="153">
        <f>IF(N219="základná",J219,0)</f>
        <v>0</v>
      </c>
      <c r="BF219" s="153">
        <f>IF(N219="znížená",J219,0)</f>
        <v>0</v>
      </c>
      <c r="BG219" s="153">
        <f>IF(N219="zákl. prenesená",J219,0)</f>
        <v>0</v>
      </c>
      <c r="BH219" s="153">
        <f>IF(N219="zníž. prenesená",J219,0)</f>
        <v>0</v>
      </c>
      <c r="BI219" s="153">
        <f>IF(N219="nulová",J219,0)</f>
        <v>0</v>
      </c>
      <c r="BJ219" s="13" t="s">
        <v>84</v>
      </c>
      <c r="BK219" s="153">
        <f>ROUND(I219*H219,2)</f>
        <v>0</v>
      </c>
      <c r="BL219" s="13" t="s">
        <v>2159</v>
      </c>
      <c r="BM219" s="152" t="s">
        <v>3742</v>
      </c>
    </row>
    <row r="220" spans="2:65" s="1" customFormat="1" ht="6.95" customHeight="1">
      <c r="B220" s="43"/>
      <c r="C220" s="44"/>
      <c r="D220" s="44"/>
      <c r="E220" s="44"/>
      <c r="F220" s="44"/>
      <c r="G220" s="44"/>
      <c r="H220" s="44"/>
      <c r="I220" s="44"/>
      <c r="J220" s="44"/>
      <c r="K220" s="44"/>
      <c r="L220" s="28"/>
    </row>
  </sheetData>
  <autoFilter ref="C133:K219" xr:uid="{00000000-0009-0000-0000-00000B000000}"/>
  <mergeCells count="15">
    <mergeCell ref="E120:H120"/>
    <mergeCell ref="E124:H124"/>
    <mergeCell ref="E122:H122"/>
    <mergeCell ref="E126:H126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204"/>
  <sheetViews>
    <sheetView showGridLines="0" workbookViewId="0">
      <selection activeCell="J18" sqref="J18:J1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133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170</v>
      </c>
      <c r="L4" s="16"/>
      <c r="M4" s="92" t="s">
        <v>8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13</v>
      </c>
      <c r="L6" s="16"/>
    </row>
    <row r="7" spans="2:46" ht="16.5" customHeight="1">
      <c r="B7" s="16"/>
      <c r="E7" s="220" t="str">
        <f>'Rekapitulácia stavby'!K6</f>
        <v>III.etapa – Vetva V2 Mesto – časť od bodu č.17  po AUPARK</v>
      </c>
      <c r="F7" s="221"/>
      <c r="G7" s="221"/>
      <c r="H7" s="221"/>
      <c r="L7" s="16"/>
    </row>
    <row r="8" spans="2:46" ht="12.75">
      <c r="B8" s="16"/>
      <c r="D8" s="23" t="s">
        <v>171</v>
      </c>
      <c r="L8" s="16"/>
    </row>
    <row r="9" spans="2:46" ht="16.5" customHeight="1">
      <c r="B9" s="16"/>
      <c r="E9" s="220" t="s">
        <v>172</v>
      </c>
      <c r="F9" s="184"/>
      <c r="G9" s="184"/>
      <c r="H9" s="184"/>
      <c r="L9" s="16"/>
    </row>
    <row r="10" spans="2:46" ht="12" customHeight="1">
      <c r="B10" s="16"/>
      <c r="D10" s="23" t="s">
        <v>173</v>
      </c>
      <c r="L10" s="16"/>
    </row>
    <row r="11" spans="2:46" s="1" customFormat="1" ht="16.5" customHeight="1">
      <c r="B11" s="28"/>
      <c r="E11" s="212" t="s">
        <v>174</v>
      </c>
      <c r="F11" s="222"/>
      <c r="G11" s="222"/>
      <c r="H11" s="222"/>
      <c r="L11" s="28"/>
    </row>
    <row r="12" spans="2:46" s="1" customFormat="1" ht="12" customHeight="1">
      <c r="B12" s="28"/>
      <c r="D12" s="23" t="s">
        <v>175</v>
      </c>
      <c r="L12" s="28"/>
    </row>
    <row r="13" spans="2:46" s="1" customFormat="1" ht="16.5" customHeight="1">
      <c r="B13" s="28"/>
      <c r="E13" s="199" t="s">
        <v>3743</v>
      </c>
      <c r="F13" s="222"/>
      <c r="G13" s="222"/>
      <c r="H13" s="222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15</v>
      </c>
      <c r="F15" s="21" t="s">
        <v>1</v>
      </c>
      <c r="I15" s="23" t="s">
        <v>16</v>
      </c>
      <c r="J15" s="21" t="s">
        <v>1</v>
      </c>
      <c r="L15" s="28"/>
    </row>
    <row r="16" spans="2:46" s="1" customFormat="1" ht="12" customHeight="1">
      <c r="B16" s="28"/>
      <c r="D16" s="23" t="s">
        <v>17</v>
      </c>
      <c r="F16" s="21" t="s">
        <v>18</v>
      </c>
      <c r="I16" s="23" t="s">
        <v>19</v>
      </c>
      <c r="J16" s="51" t="str">
        <f>'Rekapitulácia stavby'!AN8</f>
        <v>13. 5. 2022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21</v>
      </c>
      <c r="I18" s="23" t="s">
        <v>22</v>
      </c>
      <c r="J18" s="172">
        <v>36211541</v>
      </c>
      <c r="L18" s="28"/>
    </row>
    <row r="19" spans="2:12" s="1" customFormat="1" ht="18" customHeight="1">
      <c r="B19" s="28"/>
      <c r="E19" s="171" t="s">
        <v>5451</v>
      </c>
      <c r="I19" s="23" t="s">
        <v>23</v>
      </c>
      <c r="J19" s="171" t="s">
        <v>5452</v>
      </c>
      <c r="L19" s="28"/>
    </row>
    <row r="20" spans="2:12" s="1" customFormat="1" ht="6.95" customHeight="1">
      <c r="B20" s="28"/>
      <c r="L20" s="28"/>
    </row>
    <row r="21" spans="2:12" s="1" customFormat="1" ht="12" customHeight="1">
      <c r="B21" s="28"/>
      <c r="D21" s="23" t="s">
        <v>24</v>
      </c>
      <c r="I21" s="23" t="s">
        <v>22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23" t="str">
        <f>'Rekapitulácia stavby'!E14</f>
        <v>Vyplň údaj</v>
      </c>
      <c r="F22" s="191"/>
      <c r="G22" s="191"/>
      <c r="H22" s="191"/>
      <c r="I22" s="23" t="s">
        <v>23</v>
      </c>
      <c r="J22" s="24" t="str">
        <f>'Rekapitulácia stavby'!AN14</f>
        <v>Vyplň údaj</v>
      </c>
      <c r="L22" s="28"/>
    </row>
    <row r="23" spans="2:12" s="1" customFormat="1" ht="6.95" customHeight="1">
      <c r="B23" s="28"/>
      <c r="L23" s="28"/>
    </row>
    <row r="24" spans="2:12" s="1" customFormat="1" ht="12" customHeight="1">
      <c r="B24" s="28"/>
      <c r="D24" s="23" t="s">
        <v>26</v>
      </c>
      <c r="I24" s="23" t="s">
        <v>22</v>
      </c>
      <c r="J24" s="21" t="s">
        <v>1</v>
      </c>
      <c r="L24" s="28"/>
    </row>
    <row r="25" spans="2:12" s="1" customFormat="1" ht="18" customHeight="1">
      <c r="B25" s="28"/>
      <c r="E25" s="21" t="s">
        <v>27</v>
      </c>
      <c r="I25" s="23" t="s">
        <v>23</v>
      </c>
      <c r="J25" s="21" t="s">
        <v>1</v>
      </c>
      <c r="L25" s="28"/>
    </row>
    <row r="26" spans="2:12" s="1" customFormat="1" ht="6.95" customHeight="1">
      <c r="B26" s="28"/>
      <c r="L26" s="28"/>
    </row>
    <row r="27" spans="2:12" s="1" customFormat="1" ht="12" customHeight="1">
      <c r="B27" s="28"/>
      <c r="D27" s="23" t="s">
        <v>29</v>
      </c>
      <c r="I27" s="23" t="s">
        <v>22</v>
      </c>
      <c r="J27" s="21" t="s">
        <v>1</v>
      </c>
      <c r="L27" s="28"/>
    </row>
    <row r="28" spans="2:12" s="1" customFormat="1" ht="18" customHeight="1">
      <c r="B28" s="28"/>
      <c r="E28" s="21" t="s">
        <v>30</v>
      </c>
      <c r="I28" s="23" t="s">
        <v>23</v>
      </c>
      <c r="J28" s="21" t="s">
        <v>1</v>
      </c>
      <c r="L28" s="28"/>
    </row>
    <row r="29" spans="2:12" s="1" customFormat="1" ht="6.95" customHeight="1">
      <c r="B29" s="28"/>
      <c r="L29" s="28"/>
    </row>
    <row r="30" spans="2:12" s="1" customFormat="1" ht="12" customHeight="1">
      <c r="B30" s="28"/>
      <c r="D30" s="23" t="s">
        <v>31</v>
      </c>
      <c r="L30" s="28"/>
    </row>
    <row r="31" spans="2:12" s="7" customFormat="1" ht="16.5" customHeight="1">
      <c r="B31" s="93"/>
      <c r="E31" s="195" t="s">
        <v>1</v>
      </c>
      <c r="F31" s="195"/>
      <c r="G31" s="195"/>
      <c r="H31" s="195"/>
      <c r="L31" s="93"/>
    </row>
    <row r="32" spans="2:12" s="1" customFormat="1" ht="6.95" customHeight="1">
      <c r="B32" s="28"/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35" customHeight="1">
      <c r="B34" s="28"/>
      <c r="D34" s="94" t="s">
        <v>32</v>
      </c>
      <c r="J34" s="65">
        <f>ROUND(J134, 2)</f>
        <v>0</v>
      </c>
      <c r="L34" s="28"/>
    </row>
    <row r="35" spans="2:12" s="1" customFormat="1" ht="6.95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45" customHeight="1">
      <c r="B36" s="28"/>
      <c r="F36" s="31" t="s">
        <v>34</v>
      </c>
      <c r="I36" s="31" t="s">
        <v>33</v>
      </c>
      <c r="J36" s="31" t="s">
        <v>35</v>
      </c>
      <c r="L36" s="28"/>
    </row>
    <row r="37" spans="2:12" s="1" customFormat="1" ht="14.45" customHeight="1">
      <c r="B37" s="28"/>
      <c r="D37" s="54" t="s">
        <v>36</v>
      </c>
      <c r="E37" s="33" t="s">
        <v>37</v>
      </c>
      <c r="F37" s="95">
        <f>ROUND((SUM(BE134:BE203)),  2)</f>
        <v>0</v>
      </c>
      <c r="G37" s="96"/>
      <c r="H37" s="96"/>
      <c r="I37" s="97">
        <v>0.2</v>
      </c>
      <c r="J37" s="95">
        <f>ROUND(((SUM(BE134:BE203))*I37),  2)</f>
        <v>0</v>
      </c>
      <c r="L37" s="28"/>
    </row>
    <row r="38" spans="2:12" s="1" customFormat="1" ht="14.45" customHeight="1">
      <c r="B38" s="28"/>
      <c r="E38" s="33" t="s">
        <v>38</v>
      </c>
      <c r="F38" s="95">
        <f>ROUND((SUM(BF134:BF203)),  2)</f>
        <v>0</v>
      </c>
      <c r="G38" s="96"/>
      <c r="H38" s="96"/>
      <c r="I38" s="97">
        <v>0.2</v>
      </c>
      <c r="J38" s="95">
        <f>ROUND(((SUM(BF134:BF203))*I38),  2)</f>
        <v>0</v>
      </c>
      <c r="L38" s="28"/>
    </row>
    <row r="39" spans="2:12" s="1" customFormat="1" ht="14.45" hidden="1" customHeight="1">
      <c r="B39" s="28"/>
      <c r="E39" s="23" t="s">
        <v>39</v>
      </c>
      <c r="F39" s="84">
        <f>ROUND((SUM(BG134:BG203)),  2)</f>
        <v>0</v>
      </c>
      <c r="I39" s="98">
        <v>0.2</v>
      </c>
      <c r="J39" s="84">
        <f>0</f>
        <v>0</v>
      </c>
      <c r="L39" s="28"/>
    </row>
    <row r="40" spans="2:12" s="1" customFormat="1" ht="14.45" hidden="1" customHeight="1">
      <c r="B40" s="28"/>
      <c r="E40" s="23" t="s">
        <v>40</v>
      </c>
      <c r="F40" s="84">
        <f>ROUND((SUM(BH134:BH203)),  2)</f>
        <v>0</v>
      </c>
      <c r="I40" s="98">
        <v>0.2</v>
      </c>
      <c r="J40" s="84">
        <f>0</f>
        <v>0</v>
      </c>
      <c r="L40" s="28"/>
    </row>
    <row r="41" spans="2:12" s="1" customFormat="1" ht="14.45" hidden="1" customHeight="1">
      <c r="B41" s="28"/>
      <c r="E41" s="33" t="s">
        <v>41</v>
      </c>
      <c r="F41" s="95">
        <f>ROUND((SUM(BI134:BI203)),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6.95" customHeight="1">
      <c r="B42" s="28"/>
      <c r="L42" s="28"/>
    </row>
    <row r="43" spans="2:12" s="1" customFormat="1" ht="25.35" customHeight="1">
      <c r="B43" s="28"/>
      <c r="C43" s="99"/>
      <c r="D43" s="100" t="s">
        <v>42</v>
      </c>
      <c r="E43" s="56"/>
      <c r="F43" s="56"/>
      <c r="G43" s="101" t="s">
        <v>43</v>
      </c>
      <c r="H43" s="102" t="s">
        <v>44</v>
      </c>
      <c r="I43" s="56"/>
      <c r="J43" s="103">
        <f>SUM(J34:J41)</f>
        <v>0</v>
      </c>
      <c r="K43" s="104"/>
      <c r="L43" s="28"/>
    </row>
    <row r="44" spans="2:12" s="1" customFormat="1" ht="14.45" customHeight="1">
      <c r="B44" s="28"/>
      <c r="L44" s="28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47</v>
      </c>
      <c r="E61" s="30"/>
      <c r="F61" s="105" t="s">
        <v>48</v>
      </c>
      <c r="G61" s="42" t="s">
        <v>47</v>
      </c>
      <c r="H61" s="30"/>
      <c r="I61" s="30"/>
      <c r="J61" s="106" t="s">
        <v>48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49</v>
      </c>
      <c r="E65" s="41"/>
      <c r="F65" s="41"/>
      <c r="G65" s="40" t="s">
        <v>50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47</v>
      </c>
      <c r="E76" s="30"/>
      <c r="F76" s="105" t="s">
        <v>48</v>
      </c>
      <c r="G76" s="42" t="s">
        <v>47</v>
      </c>
      <c r="H76" s="30"/>
      <c r="I76" s="30"/>
      <c r="J76" s="106" t="s">
        <v>48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hidden="1" customHeight="1">
      <c r="B82" s="28"/>
      <c r="C82" s="17" t="s">
        <v>177</v>
      </c>
      <c r="L82" s="28"/>
    </row>
    <row r="83" spans="2:12" s="1" customFormat="1" ht="6.95" hidden="1" customHeight="1">
      <c r="B83" s="28"/>
      <c r="L83" s="28"/>
    </row>
    <row r="84" spans="2:12" s="1" customFormat="1" ht="12" hidden="1" customHeight="1">
      <c r="B84" s="28"/>
      <c r="C84" s="23" t="s">
        <v>13</v>
      </c>
      <c r="L84" s="28"/>
    </row>
    <row r="85" spans="2:12" s="1" customFormat="1" ht="16.5" hidden="1" customHeight="1">
      <c r="B85" s="28"/>
      <c r="E85" s="220" t="str">
        <f>E7</f>
        <v>III.etapa – Vetva V2 Mesto – časť od bodu č.17  po AUPARK</v>
      </c>
      <c r="F85" s="221"/>
      <c r="G85" s="221"/>
      <c r="H85" s="221"/>
      <c r="L85" s="28"/>
    </row>
    <row r="86" spans="2:12" ht="12" hidden="1" customHeight="1">
      <c r="B86" s="16"/>
      <c r="C86" s="23" t="s">
        <v>171</v>
      </c>
      <c r="L86" s="16"/>
    </row>
    <row r="87" spans="2:12" ht="16.5" hidden="1" customHeight="1">
      <c r="B87" s="16"/>
      <c r="E87" s="220" t="s">
        <v>172</v>
      </c>
      <c r="F87" s="184"/>
      <c r="G87" s="184"/>
      <c r="H87" s="184"/>
      <c r="L87" s="16"/>
    </row>
    <row r="88" spans="2:12" ht="12" hidden="1" customHeight="1">
      <c r="B88" s="16"/>
      <c r="C88" s="23" t="s">
        <v>173</v>
      </c>
      <c r="L88" s="16"/>
    </row>
    <row r="89" spans="2:12" s="1" customFormat="1" ht="16.5" hidden="1" customHeight="1">
      <c r="B89" s="28"/>
      <c r="E89" s="212" t="s">
        <v>174</v>
      </c>
      <c r="F89" s="222"/>
      <c r="G89" s="222"/>
      <c r="H89" s="222"/>
      <c r="L89" s="28"/>
    </row>
    <row r="90" spans="2:12" s="1" customFormat="1" ht="12" hidden="1" customHeight="1">
      <c r="B90" s="28"/>
      <c r="C90" s="23" t="s">
        <v>175</v>
      </c>
      <c r="L90" s="28"/>
    </row>
    <row r="91" spans="2:12" s="1" customFormat="1" ht="16.5" hidden="1" customHeight="1">
      <c r="B91" s="28"/>
      <c r="E91" s="199" t="str">
        <f>E13</f>
        <v>O1.1.3 - SO 02.100.1 Potrubná časť - Odbočka O1.1.3</v>
      </c>
      <c r="F91" s="222"/>
      <c r="G91" s="222"/>
      <c r="H91" s="222"/>
      <c r="L91" s="28"/>
    </row>
    <row r="92" spans="2:12" s="1" customFormat="1" ht="6.95" hidden="1" customHeight="1">
      <c r="B92" s="28"/>
      <c r="L92" s="28"/>
    </row>
    <row r="93" spans="2:12" s="1" customFormat="1" ht="12" hidden="1" customHeight="1">
      <c r="B93" s="28"/>
      <c r="C93" s="23" t="s">
        <v>17</v>
      </c>
      <c r="F93" s="21" t="str">
        <f>F16</f>
        <v>Žilina</v>
      </c>
      <c r="I93" s="23" t="s">
        <v>19</v>
      </c>
      <c r="J93" s="51" t="str">
        <f>IF(J16="","",J16)</f>
        <v>13. 5. 2022</v>
      </c>
      <c r="L93" s="28"/>
    </row>
    <row r="94" spans="2:12" s="1" customFormat="1" ht="6.95" hidden="1" customHeight="1">
      <c r="B94" s="28"/>
      <c r="L94" s="28"/>
    </row>
    <row r="95" spans="2:12" s="1" customFormat="1" ht="15.2" hidden="1" customHeight="1">
      <c r="B95" s="28"/>
      <c r="C95" s="23" t="s">
        <v>21</v>
      </c>
      <c r="F95" s="21" t="str">
        <f>E19</f>
        <v>MH Teplárenský holding, a.s.</v>
      </c>
      <c r="I95" s="23" t="s">
        <v>26</v>
      </c>
      <c r="J95" s="26" t="str">
        <f>E25</f>
        <v>ENERGIA, s.r.o.</v>
      </c>
      <c r="L95" s="28"/>
    </row>
    <row r="96" spans="2:12" s="1" customFormat="1" ht="15.2" hidden="1" customHeight="1">
      <c r="B96" s="28"/>
      <c r="C96" s="23" t="s">
        <v>24</v>
      </c>
      <c r="F96" s="21" t="str">
        <f>IF(E22="","",E22)</f>
        <v>Vyplň údaj</v>
      </c>
      <c r="I96" s="23" t="s">
        <v>29</v>
      </c>
      <c r="J96" s="26" t="str">
        <f>E28</f>
        <v>Balog</v>
      </c>
      <c r="L96" s="28"/>
    </row>
    <row r="97" spans="2:47" s="1" customFormat="1" ht="10.35" hidden="1" customHeight="1">
      <c r="B97" s="28"/>
      <c r="L97" s="28"/>
    </row>
    <row r="98" spans="2:47" s="1" customFormat="1" ht="29.25" hidden="1" customHeight="1">
      <c r="B98" s="28"/>
      <c r="C98" s="107" t="s">
        <v>178</v>
      </c>
      <c r="D98" s="99"/>
      <c r="E98" s="99"/>
      <c r="F98" s="99"/>
      <c r="G98" s="99"/>
      <c r="H98" s="99"/>
      <c r="I98" s="99"/>
      <c r="J98" s="108" t="s">
        <v>179</v>
      </c>
      <c r="K98" s="99"/>
      <c r="L98" s="28"/>
    </row>
    <row r="99" spans="2:47" s="1" customFormat="1" ht="10.35" hidden="1" customHeight="1">
      <c r="B99" s="28"/>
      <c r="L99" s="28"/>
    </row>
    <row r="100" spans="2:47" s="1" customFormat="1" ht="22.9" hidden="1" customHeight="1">
      <c r="B100" s="28"/>
      <c r="C100" s="109" t="s">
        <v>180</v>
      </c>
      <c r="J100" s="65">
        <f>J134</f>
        <v>0</v>
      </c>
      <c r="L100" s="28"/>
      <c r="AU100" s="13" t="s">
        <v>181</v>
      </c>
    </row>
    <row r="101" spans="2:47" s="8" customFormat="1" ht="24.95" hidden="1" customHeight="1">
      <c r="B101" s="110"/>
      <c r="D101" s="111" t="s">
        <v>182</v>
      </c>
      <c r="E101" s="112"/>
      <c r="F101" s="112"/>
      <c r="G101" s="112"/>
      <c r="H101" s="112"/>
      <c r="I101" s="112"/>
      <c r="J101" s="113">
        <f>J135</f>
        <v>0</v>
      </c>
      <c r="L101" s="110"/>
    </row>
    <row r="102" spans="2:47" s="9" customFormat="1" ht="19.899999999999999" hidden="1" customHeight="1">
      <c r="B102" s="114"/>
      <c r="D102" s="115" t="s">
        <v>183</v>
      </c>
      <c r="E102" s="116"/>
      <c r="F102" s="116"/>
      <c r="G102" s="116"/>
      <c r="H102" s="116"/>
      <c r="I102" s="116"/>
      <c r="J102" s="117">
        <f>J136</f>
        <v>0</v>
      </c>
      <c r="L102" s="114"/>
    </row>
    <row r="103" spans="2:47" s="9" customFormat="1" ht="14.85" hidden="1" customHeight="1">
      <c r="B103" s="114"/>
      <c r="D103" s="115" t="s">
        <v>2162</v>
      </c>
      <c r="E103" s="116"/>
      <c r="F103" s="116"/>
      <c r="G103" s="116"/>
      <c r="H103" s="116"/>
      <c r="I103" s="116"/>
      <c r="J103" s="117">
        <f>J137</f>
        <v>0</v>
      </c>
      <c r="L103" s="114"/>
    </row>
    <row r="104" spans="2:47" s="9" customFormat="1" ht="14.85" hidden="1" customHeight="1">
      <c r="B104" s="114"/>
      <c r="D104" s="115" t="s">
        <v>185</v>
      </c>
      <c r="E104" s="116"/>
      <c r="F104" s="116"/>
      <c r="G104" s="116"/>
      <c r="H104" s="116"/>
      <c r="I104" s="116"/>
      <c r="J104" s="117">
        <f>J154</f>
        <v>0</v>
      </c>
      <c r="L104" s="114"/>
    </row>
    <row r="105" spans="2:47" s="9" customFormat="1" ht="14.85" hidden="1" customHeight="1">
      <c r="B105" s="114"/>
      <c r="D105" s="115" t="s">
        <v>2163</v>
      </c>
      <c r="E105" s="116"/>
      <c r="F105" s="116"/>
      <c r="G105" s="116"/>
      <c r="H105" s="116"/>
      <c r="I105" s="116"/>
      <c r="J105" s="117">
        <f>J158</f>
        <v>0</v>
      </c>
      <c r="L105" s="114"/>
    </row>
    <row r="106" spans="2:47" s="9" customFormat="1" ht="14.85" hidden="1" customHeight="1">
      <c r="B106" s="114"/>
      <c r="D106" s="115" t="s">
        <v>3744</v>
      </c>
      <c r="E106" s="116"/>
      <c r="F106" s="116"/>
      <c r="G106" s="116"/>
      <c r="H106" s="116"/>
      <c r="I106" s="116"/>
      <c r="J106" s="117">
        <f>J179</f>
        <v>0</v>
      </c>
      <c r="L106" s="114"/>
    </row>
    <row r="107" spans="2:47" s="9" customFormat="1" ht="14.85" hidden="1" customHeight="1">
      <c r="B107" s="114"/>
      <c r="D107" s="115" t="s">
        <v>189</v>
      </c>
      <c r="E107" s="116"/>
      <c r="F107" s="116"/>
      <c r="G107" s="116"/>
      <c r="H107" s="116"/>
      <c r="I107" s="116"/>
      <c r="J107" s="117">
        <f>J185</f>
        <v>0</v>
      </c>
      <c r="L107" s="114"/>
    </row>
    <row r="108" spans="2:47" s="9" customFormat="1" ht="14.85" hidden="1" customHeight="1">
      <c r="B108" s="114"/>
      <c r="D108" s="115" t="s">
        <v>190</v>
      </c>
      <c r="E108" s="116"/>
      <c r="F108" s="116"/>
      <c r="G108" s="116"/>
      <c r="H108" s="116"/>
      <c r="I108" s="116"/>
      <c r="J108" s="117">
        <f>J191</f>
        <v>0</v>
      </c>
      <c r="L108" s="114"/>
    </row>
    <row r="109" spans="2:47" s="9" customFormat="1" ht="14.85" hidden="1" customHeight="1">
      <c r="B109" s="114"/>
      <c r="D109" s="115" t="s">
        <v>191</v>
      </c>
      <c r="E109" s="116"/>
      <c r="F109" s="116"/>
      <c r="G109" s="116"/>
      <c r="H109" s="116"/>
      <c r="I109" s="116"/>
      <c r="J109" s="117">
        <f>J194</f>
        <v>0</v>
      </c>
      <c r="L109" s="114"/>
    </row>
    <row r="110" spans="2:47" s="8" customFormat="1" ht="24.95" hidden="1" customHeight="1">
      <c r="B110" s="110"/>
      <c r="D110" s="111" t="s">
        <v>192</v>
      </c>
      <c r="E110" s="112"/>
      <c r="F110" s="112"/>
      <c r="G110" s="112"/>
      <c r="H110" s="112"/>
      <c r="I110" s="112"/>
      <c r="J110" s="113">
        <f>J202</f>
        <v>0</v>
      </c>
      <c r="L110" s="110"/>
    </row>
    <row r="111" spans="2:47" s="1" customFormat="1" ht="21.75" hidden="1" customHeight="1">
      <c r="B111" s="28"/>
      <c r="L111" s="28"/>
    </row>
    <row r="112" spans="2:47" s="1" customFormat="1" ht="6.95" hidden="1" customHeight="1">
      <c r="B112" s="43"/>
      <c r="C112" s="44"/>
      <c r="D112" s="44"/>
      <c r="E112" s="44"/>
      <c r="F112" s="44"/>
      <c r="G112" s="44"/>
      <c r="H112" s="44"/>
      <c r="I112" s="44"/>
      <c r="J112" s="44"/>
      <c r="K112" s="44"/>
      <c r="L112" s="28"/>
    </row>
    <row r="113" spans="2:12" hidden="1"/>
    <row r="114" spans="2:12" hidden="1"/>
    <row r="115" spans="2:12" hidden="1"/>
    <row r="116" spans="2:12" s="1" customFormat="1" ht="6.95" customHeight="1">
      <c r="B116" s="45"/>
      <c r="C116" s="46"/>
      <c r="D116" s="46"/>
      <c r="E116" s="46"/>
      <c r="F116" s="46"/>
      <c r="G116" s="46"/>
      <c r="H116" s="46"/>
      <c r="I116" s="46"/>
      <c r="J116" s="46"/>
      <c r="K116" s="46"/>
      <c r="L116" s="28"/>
    </row>
    <row r="117" spans="2:12" s="1" customFormat="1" ht="24.95" customHeight="1">
      <c r="B117" s="28"/>
      <c r="C117" s="17" t="s">
        <v>193</v>
      </c>
      <c r="L117" s="28"/>
    </row>
    <row r="118" spans="2:12" s="1" customFormat="1" ht="6.95" customHeight="1">
      <c r="B118" s="28"/>
      <c r="L118" s="28"/>
    </row>
    <row r="119" spans="2:12" s="1" customFormat="1" ht="12" customHeight="1">
      <c r="B119" s="28"/>
      <c r="C119" s="23" t="s">
        <v>13</v>
      </c>
      <c r="L119" s="28"/>
    </row>
    <row r="120" spans="2:12" s="1" customFormat="1" ht="16.5" customHeight="1">
      <c r="B120" s="28"/>
      <c r="E120" s="220" t="str">
        <f>E7</f>
        <v>III.etapa – Vetva V2 Mesto – časť od bodu č.17  po AUPARK</v>
      </c>
      <c r="F120" s="221"/>
      <c r="G120" s="221"/>
      <c r="H120" s="221"/>
      <c r="L120" s="28"/>
    </row>
    <row r="121" spans="2:12" ht="12" customHeight="1">
      <c r="B121" s="16"/>
      <c r="C121" s="23" t="s">
        <v>171</v>
      </c>
      <c r="L121" s="16"/>
    </row>
    <row r="122" spans="2:12" ht="16.5" customHeight="1">
      <c r="B122" s="16"/>
      <c r="E122" s="220" t="s">
        <v>172</v>
      </c>
      <c r="F122" s="184"/>
      <c r="G122" s="184"/>
      <c r="H122" s="184"/>
      <c r="L122" s="16"/>
    </row>
    <row r="123" spans="2:12" ht="12" customHeight="1">
      <c r="B123" s="16"/>
      <c r="C123" s="23" t="s">
        <v>173</v>
      </c>
      <c r="L123" s="16"/>
    </row>
    <row r="124" spans="2:12" s="1" customFormat="1" ht="16.5" customHeight="1">
      <c r="B124" s="28"/>
      <c r="E124" s="212" t="s">
        <v>174</v>
      </c>
      <c r="F124" s="222"/>
      <c r="G124" s="222"/>
      <c r="H124" s="222"/>
      <c r="L124" s="28"/>
    </row>
    <row r="125" spans="2:12" s="1" customFormat="1" ht="12" customHeight="1">
      <c r="B125" s="28"/>
      <c r="C125" s="23" t="s">
        <v>175</v>
      </c>
      <c r="L125" s="28"/>
    </row>
    <row r="126" spans="2:12" s="1" customFormat="1" ht="16.5" customHeight="1">
      <c r="B126" s="28"/>
      <c r="E126" s="199" t="str">
        <f>E13</f>
        <v>O1.1.3 - SO 02.100.1 Potrubná časť - Odbočka O1.1.3</v>
      </c>
      <c r="F126" s="222"/>
      <c r="G126" s="222"/>
      <c r="H126" s="222"/>
      <c r="L126" s="28"/>
    </row>
    <row r="127" spans="2:12" s="1" customFormat="1" ht="6.95" customHeight="1">
      <c r="B127" s="28"/>
      <c r="L127" s="28"/>
    </row>
    <row r="128" spans="2:12" s="1" customFormat="1" ht="12" customHeight="1">
      <c r="B128" s="28"/>
      <c r="C128" s="23" t="s">
        <v>17</v>
      </c>
      <c r="F128" s="21" t="str">
        <f>F16</f>
        <v>Žilina</v>
      </c>
      <c r="I128" s="23" t="s">
        <v>19</v>
      </c>
      <c r="J128" s="51" t="str">
        <f>IF(J16="","",J16)</f>
        <v>13. 5. 2022</v>
      </c>
      <c r="L128" s="28"/>
    </row>
    <row r="129" spans="2:65" s="1" customFormat="1" ht="6.95" customHeight="1">
      <c r="B129" s="28"/>
      <c r="L129" s="28"/>
    </row>
    <row r="130" spans="2:65" s="1" customFormat="1" ht="15.2" customHeight="1">
      <c r="B130" s="28"/>
      <c r="C130" s="23" t="s">
        <v>21</v>
      </c>
      <c r="F130" s="21" t="str">
        <f>E19</f>
        <v>MH Teplárenský holding, a.s.</v>
      </c>
      <c r="I130" s="23" t="s">
        <v>26</v>
      </c>
      <c r="J130" s="26" t="str">
        <f>E25</f>
        <v>ENERGIA, s.r.o.</v>
      </c>
      <c r="L130" s="28"/>
    </row>
    <row r="131" spans="2:65" s="1" customFormat="1" ht="15.2" customHeight="1">
      <c r="B131" s="28"/>
      <c r="C131" s="23" t="s">
        <v>24</v>
      </c>
      <c r="F131" s="21" t="str">
        <f>IF(E22="","",E22)</f>
        <v>Vyplň údaj</v>
      </c>
      <c r="I131" s="23" t="s">
        <v>29</v>
      </c>
      <c r="J131" s="26" t="str">
        <f>E28</f>
        <v>Balog</v>
      </c>
      <c r="L131" s="28"/>
    </row>
    <row r="132" spans="2:65" s="1" customFormat="1" ht="10.35" customHeight="1">
      <c r="B132" s="28"/>
      <c r="L132" s="28"/>
    </row>
    <row r="133" spans="2:65" s="10" customFormat="1" ht="29.25" customHeight="1">
      <c r="B133" s="118"/>
      <c r="C133" s="119" t="s">
        <v>194</v>
      </c>
      <c r="D133" s="120" t="s">
        <v>57</v>
      </c>
      <c r="E133" s="120" t="s">
        <v>53</v>
      </c>
      <c r="F133" s="120" t="s">
        <v>54</v>
      </c>
      <c r="G133" s="120" t="s">
        <v>195</v>
      </c>
      <c r="H133" s="120" t="s">
        <v>196</v>
      </c>
      <c r="I133" s="120" t="s">
        <v>197</v>
      </c>
      <c r="J133" s="121" t="s">
        <v>179</v>
      </c>
      <c r="K133" s="122" t="s">
        <v>198</v>
      </c>
      <c r="L133" s="118"/>
      <c r="M133" s="58" t="s">
        <v>1</v>
      </c>
      <c r="N133" s="59" t="s">
        <v>36</v>
      </c>
      <c r="O133" s="59" t="s">
        <v>199</v>
      </c>
      <c r="P133" s="59" t="s">
        <v>200</v>
      </c>
      <c r="Q133" s="59" t="s">
        <v>201</v>
      </c>
      <c r="R133" s="59" t="s">
        <v>202</v>
      </c>
      <c r="S133" s="59" t="s">
        <v>203</v>
      </c>
      <c r="T133" s="60" t="s">
        <v>204</v>
      </c>
    </row>
    <row r="134" spans="2:65" s="1" customFormat="1" ht="22.9" customHeight="1">
      <c r="B134" s="28"/>
      <c r="C134" s="63" t="s">
        <v>180</v>
      </c>
      <c r="J134" s="123">
        <f>BK134</f>
        <v>0</v>
      </c>
      <c r="L134" s="28"/>
      <c r="M134" s="61"/>
      <c r="N134" s="52"/>
      <c r="O134" s="52"/>
      <c r="P134" s="124">
        <f>P135+P202</f>
        <v>0</v>
      </c>
      <c r="Q134" s="52"/>
      <c r="R134" s="124">
        <f>R135+R202</f>
        <v>1.6472000000000004E-2</v>
      </c>
      <c r="S134" s="52"/>
      <c r="T134" s="125">
        <f>T135+T202</f>
        <v>0.17952479999999998</v>
      </c>
      <c r="AT134" s="13" t="s">
        <v>71</v>
      </c>
      <c r="AU134" s="13" t="s">
        <v>181</v>
      </c>
      <c r="BK134" s="126">
        <f>BK135+BK202</f>
        <v>0</v>
      </c>
    </row>
    <row r="135" spans="2:65" s="11" customFormat="1" ht="25.9" customHeight="1">
      <c r="B135" s="127"/>
      <c r="D135" s="128" t="s">
        <v>71</v>
      </c>
      <c r="E135" s="129" t="s">
        <v>205</v>
      </c>
      <c r="F135" s="129" t="s">
        <v>206</v>
      </c>
      <c r="I135" s="130"/>
      <c r="J135" s="131">
        <f>BK135</f>
        <v>0</v>
      </c>
      <c r="L135" s="127"/>
      <c r="M135" s="132"/>
      <c r="P135" s="133">
        <f>P136</f>
        <v>0</v>
      </c>
      <c r="R135" s="133">
        <f>R136</f>
        <v>1.6472000000000004E-2</v>
      </c>
      <c r="T135" s="134">
        <f>T136</f>
        <v>0.17952479999999998</v>
      </c>
      <c r="AR135" s="128" t="s">
        <v>79</v>
      </c>
      <c r="AT135" s="135" t="s">
        <v>71</v>
      </c>
      <c r="AU135" s="135" t="s">
        <v>72</v>
      </c>
      <c r="AY135" s="128" t="s">
        <v>207</v>
      </c>
      <c r="BK135" s="136">
        <f>BK136</f>
        <v>0</v>
      </c>
    </row>
    <row r="136" spans="2:65" s="11" customFormat="1" ht="22.9" customHeight="1">
      <c r="B136" s="127"/>
      <c r="D136" s="128" t="s">
        <v>71</v>
      </c>
      <c r="E136" s="137" t="s">
        <v>208</v>
      </c>
      <c r="F136" s="137" t="s">
        <v>209</v>
      </c>
      <c r="I136" s="130"/>
      <c r="J136" s="138">
        <f>BK136</f>
        <v>0</v>
      </c>
      <c r="L136" s="127"/>
      <c r="M136" s="132"/>
      <c r="P136" s="133">
        <f>P137+P154+P158+P179+P185+P191+P194</f>
        <v>0</v>
      </c>
      <c r="R136" s="133">
        <f>R137+R154+R158+R179+R185+R191+R194</f>
        <v>1.6472000000000004E-2</v>
      </c>
      <c r="T136" s="134">
        <f>T137+T154+T158+T179+T185+T191+T194</f>
        <v>0.17952479999999998</v>
      </c>
      <c r="AR136" s="128" t="s">
        <v>79</v>
      </c>
      <c r="AT136" s="135" t="s">
        <v>71</v>
      </c>
      <c r="AU136" s="135" t="s">
        <v>79</v>
      </c>
      <c r="AY136" s="128" t="s">
        <v>207</v>
      </c>
      <c r="BK136" s="136">
        <f>BK137+BK154+BK158+BK179+BK185+BK191+BK194</f>
        <v>0</v>
      </c>
    </row>
    <row r="137" spans="2:65" s="11" customFormat="1" ht="20.85" customHeight="1">
      <c r="B137" s="127"/>
      <c r="D137" s="128" t="s">
        <v>71</v>
      </c>
      <c r="E137" s="137" t="s">
        <v>2164</v>
      </c>
      <c r="F137" s="137" t="s">
        <v>211</v>
      </c>
      <c r="I137" s="130"/>
      <c r="J137" s="138">
        <f>BK137</f>
        <v>0</v>
      </c>
      <c r="L137" s="127"/>
      <c r="M137" s="132"/>
      <c r="P137" s="133">
        <f>SUM(P138:P153)</f>
        <v>0</v>
      </c>
      <c r="R137" s="133">
        <f>SUM(R138:R153)</f>
        <v>0</v>
      </c>
      <c r="T137" s="134">
        <f>SUM(T138:T153)</f>
        <v>0</v>
      </c>
      <c r="AR137" s="128" t="s">
        <v>79</v>
      </c>
      <c r="AT137" s="135" t="s">
        <v>71</v>
      </c>
      <c r="AU137" s="135" t="s">
        <v>84</v>
      </c>
      <c r="AY137" s="128" t="s">
        <v>207</v>
      </c>
      <c r="BK137" s="136">
        <f>SUM(BK138:BK153)</f>
        <v>0</v>
      </c>
    </row>
    <row r="138" spans="2:65" s="1" customFormat="1" ht="33" customHeight="1">
      <c r="B138" s="139"/>
      <c r="C138" s="140" t="s">
        <v>79</v>
      </c>
      <c r="D138" s="140" t="s">
        <v>212</v>
      </c>
      <c r="E138" s="141" t="s">
        <v>213</v>
      </c>
      <c r="F138" s="142" t="s">
        <v>3085</v>
      </c>
      <c r="G138" s="143" t="s">
        <v>215</v>
      </c>
      <c r="H138" s="144">
        <v>95</v>
      </c>
      <c r="I138" s="145"/>
      <c r="J138" s="146">
        <f t="shared" ref="J138:J153" si="0">ROUND(I138*H138,2)</f>
        <v>0</v>
      </c>
      <c r="K138" s="147"/>
      <c r="L138" s="28"/>
      <c r="M138" s="148" t="s">
        <v>1</v>
      </c>
      <c r="N138" s="149" t="s">
        <v>38</v>
      </c>
      <c r="P138" s="150">
        <f t="shared" ref="P138:P153" si="1">O138*H138</f>
        <v>0</v>
      </c>
      <c r="Q138" s="150">
        <v>0</v>
      </c>
      <c r="R138" s="150">
        <f t="shared" ref="R138:R153" si="2">Q138*H138</f>
        <v>0</v>
      </c>
      <c r="S138" s="150">
        <v>0</v>
      </c>
      <c r="T138" s="151">
        <f t="shared" ref="T138:T153" si="3">S138*H138</f>
        <v>0</v>
      </c>
      <c r="AR138" s="152" t="s">
        <v>216</v>
      </c>
      <c r="AT138" s="152" t="s">
        <v>212</v>
      </c>
      <c r="AU138" s="152" t="s">
        <v>88</v>
      </c>
      <c r="AY138" s="13" t="s">
        <v>207</v>
      </c>
      <c r="BE138" s="153">
        <f t="shared" ref="BE138:BE153" si="4">IF(N138="základná",J138,0)</f>
        <v>0</v>
      </c>
      <c r="BF138" s="153">
        <f t="shared" ref="BF138:BF153" si="5">IF(N138="znížená",J138,0)</f>
        <v>0</v>
      </c>
      <c r="BG138" s="153">
        <f t="shared" ref="BG138:BG153" si="6">IF(N138="zákl. prenesená",J138,0)</f>
        <v>0</v>
      </c>
      <c r="BH138" s="153">
        <f t="shared" ref="BH138:BH153" si="7">IF(N138="zníž. prenesená",J138,0)</f>
        <v>0</v>
      </c>
      <c r="BI138" s="153">
        <f t="shared" ref="BI138:BI153" si="8">IF(N138="nulová",J138,0)</f>
        <v>0</v>
      </c>
      <c r="BJ138" s="13" t="s">
        <v>84</v>
      </c>
      <c r="BK138" s="153">
        <f t="shared" ref="BK138:BK153" si="9">ROUND(I138*H138,2)</f>
        <v>0</v>
      </c>
      <c r="BL138" s="13" t="s">
        <v>216</v>
      </c>
      <c r="BM138" s="152" t="s">
        <v>3745</v>
      </c>
    </row>
    <row r="139" spans="2:65" s="1" customFormat="1" ht="33" customHeight="1">
      <c r="B139" s="139"/>
      <c r="C139" s="140" t="s">
        <v>84</v>
      </c>
      <c r="D139" s="140" t="s">
        <v>212</v>
      </c>
      <c r="E139" s="141" t="s">
        <v>218</v>
      </c>
      <c r="F139" s="142" t="s">
        <v>3087</v>
      </c>
      <c r="G139" s="143" t="s">
        <v>215</v>
      </c>
      <c r="H139" s="144">
        <v>95</v>
      </c>
      <c r="I139" s="145"/>
      <c r="J139" s="146">
        <f t="shared" si="0"/>
        <v>0</v>
      </c>
      <c r="K139" s="147"/>
      <c r="L139" s="28"/>
      <c r="M139" s="148" t="s">
        <v>1</v>
      </c>
      <c r="N139" s="149" t="s">
        <v>38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216</v>
      </c>
      <c r="AT139" s="152" t="s">
        <v>212</v>
      </c>
      <c r="AU139" s="152" t="s">
        <v>88</v>
      </c>
      <c r="AY139" s="13" t="s">
        <v>207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84</v>
      </c>
      <c r="BK139" s="153">
        <f t="shared" si="9"/>
        <v>0</v>
      </c>
      <c r="BL139" s="13" t="s">
        <v>216</v>
      </c>
      <c r="BM139" s="152" t="s">
        <v>3746</v>
      </c>
    </row>
    <row r="140" spans="2:65" s="1" customFormat="1" ht="37.9" customHeight="1">
      <c r="B140" s="139"/>
      <c r="C140" s="140" t="s">
        <v>88</v>
      </c>
      <c r="D140" s="140" t="s">
        <v>212</v>
      </c>
      <c r="E140" s="141" t="s">
        <v>251</v>
      </c>
      <c r="F140" s="142" t="s">
        <v>3747</v>
      </c>
      <c r="G140" s="143" t="s">
        <v>253</v>
      </c>
      <c r="H140" s="144">
        <v>5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38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216</v>
      </c>
      <c r="AT140" s="152" t="s">
        <v>212</v>
      </c>
      <c r="AU140" s="152" t="s">
        <v>88</v>
      </c>
      <c r="AY140" s="13" t="s">
        <v>207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84</v>
      </c>
      <c r="BK140" s="153">
        <f t="shared" si="9"/>
        <v>0</v>
      </c>
      <c r="BL140" s="13" t="s">
        <v>216</v>
      </c>
      <c r="BM140" s="152" t="s">
        <v>3748</v>
      </c>
    </row>
    <row r="141" spans="2:65" s="1" customFormat="1" ht="37.9" customHeight="1">
      <c r="B141" s="139"/>
      <c r="C141" s="140" t="s">
        <v>93</v>
      </c>
      <c r="D141" s="140" t="s">
        <v>212</v>
      </c>
      <c r="E141" s="141" t="s">
        <v>256</v>
      </c>
      <c r="F141" s="142" t="s">
        <v>3749</v>
      </c>
      <c r="G141" s="143" t="s">
        <v>253</v>
      </c>
      <c r="H141" s="144">
        <v>5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38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216</v>
      </c>
      <c r="AT141" s="152" t="s">
        <v>212</v>
      </c>
      <c r="AU141" s="152" t="s">
        <v>88</v>
      </c>
      <c r="AY141" s="13" t="s">
        <v>207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84</v>
      </c>
      <c r="BK141" s="153">
        <f t="shared" si="9"/>
        <v>0</v>
      </c>
      <c r="BL141" s="13" t="s">
        <v>216</v>
      </c>
      <c r="BM141" s="152" t="s">
        <v>3750</v>
      </c>
    </row>
    <row r="142" spans="2:65" s="1" customFormat="1" ht="24.2" customHeight="1">
      <c r="B142" s="139"/>
      <c r="C142" s="140" t="s">
        <v>168</v>
      </c>
      <c r="D142" s="140" t="s">
        <v>212</v>
      </c>
      <c r="E142" s="141" t="s">
        <v>299</v>
      </c>
      <c r="F142" s="142" t="s">
        <v>3751</v>
      </c>
      <c r="G142" s="143" t="s">
        <v>253</v>
      </c>
      <c r="H142" s="144">
        <v>1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38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216</v>
      </c>
      <c r="AT142" s="152" t="s">
        <v>212</v>
      </c>
      <c r="AU142" s="152" t="s">
        <v>88</v>
      </c>
      <c r="AY142" s="13" t="s">
        <v>207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84</v>
      </c>
      <c r="BK142" s="153">
        <f t="shared" si="9"/>
        <v>0</v>
      </c>
      <c r="BL142" s="13" t="s">
        <v>216</v>
      </c>
      <c r="BM142" s="152" t="s">
        <v>3752</v>
      </c>
    </row>
    <row r="143" spans="2:65" s="1" customFormat="1" ht="24.2" customHeight="1">
      <c r="B143" s="139"/>
      <c r="C143" s="140" t="s">
        <v>230</v>
      </c>
      <c r="D143" s="140" t="s">
        <v>212</v>
      </c>
      <c r="E143" s="141" t="s">
        <v>303</v>
      </c>
      <c r="F143" s="142" t="s">
        <v>3753</v>
      </c>
      <c r="G143" s="143" t="s">
        <v>253</v>
      </c>
      <c r="H143" s="144">
        <v>1</v>
      </c>
      <c r="I143" s="145"/>
      <c r="J143" s="146">
        <f t="shared" si="0"/>
        <v>0</v>
      </c>
      <c r="K143" s="147"/>
      <c r="L143" s="28"/>
      <c r="M143" s="148" t="s">
        <v>1</v>
      </c>
      <c r="N143" s="149" t="s">
        <v>38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216</v>
      </c>
      <c r="AT143" s="152" t="s">
        <v>212</v>
      </c>
      <c r="AU143" s="152" t="s">
        <v>88</v>
      </c>
      <c r="AY143" s="13" t="s">
        <v>207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84</v>
      </c>
      <c r="BK143" s="153">
        <f t="shared" si="9"/>
        <v>0</v>
      </c>
      <c r="BL143" s="13" t="s">
        <v>216</v>
      </c>
      <c r="BM143" s="152" t="s">
        <v>3754</v>
      </c>
    </row>
    <row r="144" spans="2:65" s="1" customFormat="1" ht="49.15" customHeight="1">
      <c r="B144" s="139"/>
      <c r="C144" s="140" t="s">
        <v>234</v>
      </c>
      <c r="D144" s="140" t="s">
        <v>212</v>
      </c>
      <c r="E144" s="141" t="s">
        <v>323</v>
      </c>
      <c r="F144" s="142" t="s">
        <v>3755</v>
      </c>
      <c r="G144" s="143" t="s">
        <v>253</v>
      </c>
      <c r="H144" s="144">
        <v>1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38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216</v>
      </c>
      <c r="AT144" s="152" t="s">
        <v>212</v>
      </c>
      <c r="AU144" s="152" t="s">
        <v>88</v>
      </c>
      <c r="AY144" s="13" t="s">
        <v>207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84</v>
      </c>
      <c r="BK144" s="153">
        <f t="shared" si="9"/>
        <v>0</v>
      </c>
      <c r="BL144" s="13" t="s">
        <v>216</v>
      </c>
      <c r="BM144" s="152" t="s">
        <v>3756</v>
      </c>
    </row>
    <row r="145" spans="2:65" s="1" customFormat="1" ht="49.15" customHeight="1">
      <c r="B145" s="139"/>
      <c r="C145" s="140" t="s">
        <v>238</v>
      </c>
      <c r="D145" s="140" t="s">
        <v>212</v>
      </c>
      <c r="E145" s="141" t="s">
        <v>327</v>
      </c>
      <c r="F145" s="142" t="s">
        <v>3757</v>
      </c>
      <c r="G145" s="143" t="s">
        <v>253</v>
      </c>
      <c r="H145" s="144">
        <v>1</v>
      </c>
      <c r="I145" s="145"/>
      <c r="J145" s="146">
        <f t="shared" si="0"/>
        <v>0</v>
      </c>
      <c r="K145" s="147"/>
      <c r="L145" s="28"/>
      <c r="M145" s="148" t="s">
        <v>1</v>
      </c>
      <c r="N145" s="149" t="s">
        <v>38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216</v>
      </c>
      <c r="AT145" s="152" t="s">
        <v>212</v>
      </c>
      <c r="AU145" s="152" t="s">
        <v>88</v>
      </c>
      <c r="AY145" s="13" t="s">
        <v>207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84</v>
      </c>
      <c r="BK145" s="153">
        <f t="shared" si="9"/>
        <v>0</v>
      </c>
      <c r="BL145" s="13" t="s">
        <v>216</v>
      </c>
      <c r="BM145" s="152" t="s">
        <v>3758</v>
      </c>
    </row>
    <row r="146" spans="2:65" s="1" customFormat="1" ht="24.2" customHeight="1">
      <c r="B146" s="139"/>
      <c r="C146" s="140" t="s">
        <v>242</v>
      </c>
      <c r="D146" s="140" t="s">
        <v>212</v>
      </c>
      <c r="E146" s="141" t="s">
        <v>331</v>
      </c>
      <c r="F146" s="142" t="s">
        <v>3097</v>
      </c>
      <c r="G146" s="143" t="s">
        <v>253</v>
      </c>
      <c r="H146" s="144">
        <v>1</v>
      </c>
      <c r="I146" s="145"/>
      <c r="J146" s="146">
        <f t="shared" si="0"/>
        <v>0</v>
      </c>
      <c r="K146" s="147"/>
      <c r="L146" s="28"/>
      <c r="M146" s="148" t="s">
        <v>1</v>
      </c>
      <c r="N146" s="149" t="s">
        <v>38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216</v>
      </c>
      <c r="AT146" s="152" t="s">
        <v>212</v>
      </c>
      <c r="AU146" s="152" t="s">
        <v>88</v>
      </c>
      <c r="AY146" s="13" t="s">
        <v>207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84</v>
      </c>
      <c r="BK146" s="153">
        <f t="shared" si="9"/>
        <v>0</v>
      </c>
      <c r="BL146" s="13" t="s">
        <v>216</v>
      </c>
      <c r="BM146" s="152" t="s">
        <v>3759</v>
      </c>
    </row>
    <row r="147" spans="2:65" s="1" customFormat="1" ht="24.2" customHeight="1">
      <c r="B147" s="139"/>
      <c r="C147" s="140" t="s">
        <v>246</v>
      </c>
      <c r="D147" s="140" t="s">
        <v>212</v>
      </c>
      <c r="E147" s="141" t="s">
        <v>335</v>
      </c>
      <c r="F147" s="142" t="s">
        <v>3099</v>
      </c>
      <c r="G147" s="143" t="s">
        <v>253</v>
      </c>
      <c r="H147" s="144">
        <v>1</v>
      </c>
      <c r="I147" s="145"/>
      <c r="J147" s="146">
        <f t="shared" si="0"/>
        <v>0</v>
      </c>
      <c r="K147" s="147"/>
      <c r="L147" s="28"/>
      <c r="M147" s="148" t="s">
        <v>1</v>
      </c>
      <c r="N147" s="149" t="s">
        <v>38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216</v>
      </c>
      <c r="AT147" s="152" t="s">
        <v>212</v>
      </c>
      <c r="AU147" s="152" t="s">
        <v>88</v>
      </c>
      <c r="AY147" s="13" t="s">
        <v>207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84</v>
      </c>
      <c r="BK147" s="153">
        <f t="shared" si="9"/>
        <v>0</v>
      </c>
      <c r="BL147" s="13" t="s">
        <v>216</v>
      </c>
      <c r="BM147" s="152" t="s">
        <v>3760</v>
      </c>
    </row>
    <row r="148" spans="2:65" s="1" customFormat="1" ht="33" customHeight="1">
      <c r="B148" s="139"/>
      <c r="C148" s="140" t="s">
        <v>250</v>
      </c>
      <c r="D148" s="140" t="s">
        <v>212</v>
      </c>
      <c r="E148" s="141" t="s">
        <v>363</v>
      </c>
      <c r="F148" s="142" t="s">
        <v>3101</v>
      </c>
      <c r="G148" s="143" t="s">
        <v>253</v>
      </c>
      <c r="H148" s="144">
        <v>1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38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216</v>
      </c>
      <c r="AT148" s="152" t="s">
        <v>212</v>
      </c>
      <c r="AU148" s="152" t="s">
        <v>88</v>
      </c>
      <c r="AY148" s="13" t="s">
        <v>207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84</v>
      </c>
      <c r="BK148" s="153">
        <f t="shared" si="9"/>
        <v>0</v>
      </c>
      <c r="BL148" s="13" t="s">
        <v>216</v>
      </c>
      <c r="BM148" s="152" t="s">
        <v>3761</v>
      </c>
    </row>
    <row r="149" spans="2:65" s="1" customFormat="1" ht="33" customHeight="1">
      <c r="B149" s="139"/>
      <c r="C149" s="140" t="s">
        <v>255</v>
      </c>
      <c r="D149" s="140" t="s">
        <v>212</v>
      </c>
      <c r="E149" s="141" t="s">
        <v>367</v>
      </c>
      <c r="F149" s="142" t="s">
        <v>3103</v>
      </c>
      <c r="G149" s="143" t="s">
        <v>253</v>
      </c>
      <c r="H149" s="144">
        <v>1</v>
      </c>
      <c r="I149" s="145"/>
      <c r="J149" s="146">
        <f t="shared" si="0"/>
        <v>0</v>
      </c>
      <c r="K149" s="147"/>
      <c r="L149" s="28"/>
      <c r="M149" s="148" t="s">
        <v>1</v>
      </c>
      <c r="N149" s="149" t="s">
        <v>38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216</v>
      </c>
      <c r="AT149" s="152" t="s">
        <v>212</v>
      </c>
      <c r="AU149" s="152" t="s">
        <v>88</v>
      </c>
      <c r="AY149" s="13" t="s">
        <v>207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84</v>
      </c>
      <c r="BK149" s="153">
        <f t="shared" si="9"/>
        <v>0</v>
      </c>
      <c r="BL149" s="13" t="s">
        <v>216</v>
      </c>
      <c r="BM149" s="152" t="s">
        <v>3762</v>
      </c>
    </row>
    <row r="150" spans="2:65" s="1" customFormat="1" ht="24.2" customHeight="1">
      <c r="B150" s="139"/>
      <c r="C150" s="140" t="s">
        <v>259</v>
      </c>
      <c r="D150" s="140" t="s">
        <v>212</v>
      </c>
      <c r="E150" s="141" t="s">
        <v>2181</v>
      </c>
      <c r="F150" s="142" t="s">
        <v>3105</v>
      </c>
      <c r="G150" s="143" t="s">
        <v>253</v>
      </c>
      <c r="H150" s="144">
        <v>24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38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216</v>
      </c>
      <c r="AT150" s="152" t="s">
        <v>212</v>
      </c>
      <c r="AU150" s="152" t="s">
        <v>88</v>
      </c>
      <c r="AY150" s="13" t="s">
        <v>207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84</v>
      </c>
      <c r="BK150" s="153">
        <f t="shared" si="9"/>
        <v>0</v>
      </c>
      <c r="BL150" s="13" t="s">
        <v>216</v>
      </c>
      <c r="BM150" s="152" t="s">
        <v>3763</v>
      </c>
    </row>
    <row r="151" spans="2:65" s="1" customFormat="1" ht="24.2" customHeight="1">
      <c r="B151" s="139"/>
      <c r="C151" s="140" t="s">
        <v>263</v>
      </c>
      <c r="D151" s="140" t="s">
        <v>212</v>
      </c>
      <c r="E151" s="141" t="s">
        <v>2184</v>
      </c>
      <c r="F151" s="142" t="s">
        <v>3107</v>
      </c>
      <c r="G151" s="143" t="s">
        <v>253</v>
      </c>
      <c r="H151" s="144">
        <v>14</v>
      </c>
      <c r="I151" s="145"/>
      <c r="J151" s="146">
        <f t="shared" si="0"/>
        <v>0</v>
      </c>
      <c r="K151" s="147"/>
      <c r="L151" s="28"/>
      <c r="M151" s="148" t="s">
        <v>1</v>
      </c>
      <c r="N151" s="149" t="s">
        <v>38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216</v>
      </c>
      <c r="AT151" s="152" t="s">
        <v>212</v>
      </c>
      <c r="AU151" s="152" t="s">
        <v>88</v>
      </c>
      <c r="AY151" s="13" t="s">
        <v>207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84</v>
      </c>
      <c r="BK151" s="153">
        <f t="shared" si="9"/>
        <v>0</v>
      </c>
      <c r="BL151" s="13" t="s">
        <v>216</v>
      </c>
      <c r="BM151" s="152" t="s">
        <v>3764</v>
      </c>
    </row>
    <row r="152" spans="2:65" s="1" customFormat="1" ht="16.5" customHeight="1">
      <c r="B152" s="139"/>
      <c r="C152" s="140" t="s">
        <v>267</v>
      </c>
      <c r="D152" s="140" t="s">
        <v>212</v>
      </c>
      <c r="E152" s="141" t="s">
        <v>539</v>
      </c>
      <c r="F152" s="142" t="s">
        <v>580</v>
      </c>
      <c r="G152" s="143" t="s">
        <v>215</v>
      </c>
      <c r="H152" s="144">
        <v>190</v>
      </c>
      <c r="I152" s="145"/>
      <c r="J152" s="146">
        <f t="shared" si="0"/>
        <v>0</v>
      </c>
      <c r="K152" s="147"/>
      <c r="L152" s="28"/>
      <c r="M152" s="148" t="s">
        <v>1</v>
      </c>
      <c r="N152" s="149" t="s">
        <v>38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216</v>
      </c>
      <c r="AT152" s="152" t="s">
        <v>212</v>
      </c>
      <c r="AU152" s="152" t="s">
        <v>88</v>
      </c>
      <c r="AY152" s="13" t="s">
        <v>207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84</v>
      </c>
      <c r="BK152" s="153">
        <f t="shared" si="9"/>
        <v>0</v>
      </c>
      <c r="BL152" s="13" t="s">
        <v>216</v>
      </c>
      <c r="BM152" s="152" t="s">
        <v>3765</v>
      </c>
    </row>
    <row r="153" spans="2:65" s="1" customFormat="1" ht="16.5" customHeight="1">
      <c r="B153" s="139"/>
      <c r="C153" s="140" t="s">
        <v>271</v>
      </c>
      <c r="D153" s="140" t="s">
        <v>212</v>
      </c>
      <c r="E153" s="141" t="s">
        <v>403</v>
      </c>
      <c r="F153" s="142" t="s">
        <v>584</v>
      </c>
      <c r="G153" s="143" t="s">
        <v>2205</v>
      </c>
      <c r="H153" s="144">
        <v>1</v>
      </c>
      <c r="I153" s="145"/>
      <c r="J153" s="146">
        <f t="shared" si="0"/>
        <v>0</v>
      </c>
      <c r="K153" s="147"/>
      <c r="L153" s="28"/>
      <c r="M153" s="148" t="s">
        <v>1</v>
      </c>
      <c r="N153" s="149" t="s">
        <v>38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216</v>
      </c>
      <c r="AT153" s="152" t="s">
        <v>212</v>
      </c>
      <c r="AU153" s="152" t="s">
        <v>88</v>
      </c>
      <c r="AY153" s="13" t="s">
        <v>207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84</v>
      </c>
      <c r="BK153" s="153">
        <f t="shared" si="9"/>
        <v>0</v>
      </c>
      <c r="BL153" s="13" t="s">
        <v>216</v>
      </c>
      <c r="BM153" s="152" t="s">
        <v>3766</v>
      </c>
    </row>
    <row r="154" spans="2:65" s="11" customFormat="1" ht="20.85" customHeight="1">
      <c r="B154" s="127"/>
      <c r="D154" s="128" t="s">
        <v>71</v>
      </c>
      <c r="E154" s="137" t="s">
        <v>587</v>
      </c>
      <c r="F154" s="137" t="s">
        <v>588</v>
      </c>
      <c r="I154" s="130"/>
      <c r="J154" s="138">
        <f>BK154</f>
        <v>0</v>
      </c>
      <c r="L154" s="127"/>
      <c r="M154" s="132"/>
      <c r="P154" s="133">
        <f>SUM(P155:P157)</f>
        <v>0</v>
      </c>
      <c r="R154" s="133">
        <f>SUM(R155:R157)</f>
        <v>0</v>
      </c>
      <c r="T154" s="134">
        <f>SUM(T155:T157)</f>
        <v>0</v>
      </c>
      <c r="AR154" s="128" t="s">
        <v>79</v>
      </c>
      <c r="AT154" s="135" t="s">
        <v>71</v>
      </c>
      <c r="AU154" s="135" t="s">
        <v>84</v>
      </c>
      <c r="AY154" s="128" t="s">
        <v>207</v>
      </c>
      <c r="BK154" s="136">
        <f>SUM(BK155:BK157)</f>
        <v>0</v>
      </c>
    </row>
    <row r="155" spans="2:65" s="1" customFormat="1" ht="16.5" customHeight="1">
      <c r="B155" s="139"/>
      <c r="C155" s="140" t="s">
        <v>275</v>
      </c>
      <c r="D155" s="140" t="s">
        <v>212</v>
      </c>
      <c r="E155" s="141" t="s">
        <v>590</v>
      </c>
      <c r="F155" s="142" t="s">
        <v>591</v>
      </c>
      <c r="G155" s="143" t="s">
        <v>592</v>
      </c>
      <c r="H155" s="144">
        <v>1</v>
      </c>
      <c r="I155" s="145"/>
      <c r="J155" s="146">
        <f>ROUND(I155*H155,2)</f>
        <v>0</v>
      </c>
      <c r="K155" s="147"/>
      <c r="L155" s="28"/>
      <c r="M155" s="148" t="s">
        <v>1</v>
      </c>
      <c r="N155" s="149" t="s">
        <v>38</v>
      </c>
      <c r="P155" s="150">
        <f>O155*H155</f>
        <v>0</v>
      </c>
      <c r="Q155" s="150">
        <v>0</v>
      </c>
      <c r="R155" s="150">
        <f>Q155*H155</f>
        <v>0</v>
      </c>
      <c r="S155" s="150">
        <v>0</v>
      </c>
      <c r="T155" s="151">
        <f>S155*H155</f>
        <v>0</v>
      </c>
      <c r="AR155" s="152" t="s">
        <v>216</v>
      </c>
      <c r="AT155" s="152" t="s">
        <v>212</v>
      </c>
      <c r="AU155" s="152" t="s">
        <v>88</v>
      </c>
      <c r="AY155" s="13" t="s">
        <v>207</v>
      </c>
      <c r="BE155" s="153">
        <f>IF(N155="základná",J155,0)</f>
        <v>0</v>
      </c>
      <c r="BF155" s="153">
        <f>IF(N155="znížená",J155,0)</f>
        <v>0</v>
      </c>
      <c r="BG155" s="153">
        <f>IF(N155="zákl. prenesená",J155,0)</f>
        <v>0</v>
      </c>
      <c r="BH155" s="153">
        <f>IF(N155="zníž. prenesená",J155,0)</f>
        <v>0</v>
      </c>
      <c r="BI155" s="153">
        <f>IF(N155="nulová",J155,0)</f>
        <v>0</v>
      </c>
      <c r="BJ155" s="13" t="s">
        <v>84</v>
      </c>
      <c r="BK155" s="153">
        <f>ROUND(I155*H155,2)</f>
        <v>0</v>
      </c>
      <c r="BL155" s="13" t="s">
        <v>216</v>
      </c>
      <c r="BM155" s="152" t="s">
        <v>3767</v>
      </c>
    </row>
    <row r="156" spans="2:65" s="1" customFormat="1" ht="21.75" customHeight="1">
      <c r="B156" s="139"/>
      <c r="C156" s="140" t="s">
        <v>279</v>
      </c>
      <c r="D156" s="140" t="s">
        <v>212</v>
      </c>
      <c r="E156" s="141" t="s">
        <v>595</v>
      </c>
      <c r="F156" s="142" t="s">
        <v>596</v>
      </c>
      <c r="G156" s="143" t="s">
        <v>405</v>
      </c>
      <c r="H156" s="144">
        <v>1</v>
      </c>
      <c r="I156" s="145"/>
      <c r="J156" s="146">
        <f>ROUND(I156*H156,2)</f>
        <v>0</v>
      </c>
      <c r="K156" s="147"/>
      <c r="L156" s="28"/>
      <c r="M156" s="148" t="s">
        <v>1</v>
      </c>
      <c r="N156" s="149" t="s">
        <v>38</v>
      </c>
      <c r="P156" s="150">
        <f>O156*H156</f>
        <v>0</v>
      </c>
      <c r="Q156" s="150">
        <v>0</v>
      </c>
      <c r="R156" s="150">
        <f>Q156*H156</f>
        <v>0</v>
      </c>
      <c r="S156" s="150">
        <v>0</v>
      </c>
      <c r="T156" s="151">
        <f>S156*H156</f>
        <v>0</v>
      </c>
      <c r="AR156" s="152" t="s">
        <v>216</v>
      </c>
      <c r="AT156" s="152" t="s">
        <v>212</v>
      </c>
      <c r="AU156" s="152" t="s">
        <v>88</v>
      </c>
      <c r="AY156" s="13" t="s">
        <v>207</v>
      </c>
      <c r="BE156" s="153">
        <f>IF(N156="základná",J156,0)</f>
        <v>0</v>
      </c>
      <c r="BF156" s="153">
        <f>IF(N156="znížená",J156,0)</f>
        <v>0</v>
      </c>
      <c r="BG156" s="153">
        <f>IF(N156="zákl. prenesená",J156,0)</f>
        <v>0</v>
      </c>
      <c r="BH156" s="153">
        <f>IF(N156="zníž. prenesená",J156,0)</f>
        <v>0</v>
      </c>
      <c r="BI156" s="153">
        <f>IF(N156="nulová",J156,0)</f>
        <v>0</v>
      </c>
      <c r="BJ156" s="13" t="s">
        <v>84</v>
      </c>
      <c r="BK156" s="153">
        <f>ROUND(I156*H156,2)</f>
        <v>0</v>
      </c>
      <c r="BL156" s="13" t="s">
        <v>216</v>
      </c>
      <c r="BM156" s="152" t="s">
        <v>3768</v>
      </c>
    </row>
    <row r="157" spans="2:65" s="1" customFormat="1" ht="16.5" customHeight="1">
      <c r="B157" s="139"/>
      <c r="C157" s="140" t="s">
        <v>283</v>
      </c>
      <c r="D157" s="140" t="s">
        <v>212</v>
      </c>
      <c r="E157" s="141" t="s">
        <v>599</v>
      </c>
      <c r="F157" s="142" t="s">
        <v>600</v>
      </c>
      <c r="G157" s="143" t="s">
        <v>592</v>
      </c>
      <c r="H157" s="144">
        <v>1</v>
      </c>
      <c r="I157" s="145"/>
      <c r="J157" s="146">
        <f>ROUND(I157*H157,2)</f>
        <v>0</v>
      </c>
      <c r="K157" s="147"/>
      <c r="L157" s="28"/>
      <c r="M157" s="148" t="s">
        <v>1</v>
      </c>
      <c r="N157" s="149" t="s">
        <v>38</v>
      </c>
      <c r="P157" s="150">
        <f>O157*H157</f>
        <v>0</v>
      </c>
      <c r="Q157" s="150">
        <v>0</v>
      </c>
      <c r="R157" s="150">
        <f>Q157*H157</f>
        <v>0</v>
      </c>
      <c r="S157" s="150">
        <v>0</v>
      </c>
      <c r="T157" s="151">
        <f>S157*H157</f>
        <v>0</v>
      </c>
      <c r="AR157" s="152" t="s">
        <v>216</v>
      </c>
      <c r="AT157" s="152" t="s">
        <v>212</v>
      </c>
      <c r="AU157" s="152" t="s">
        <v>88</v>
      </c>
      <c r="AY157" s="13" t="s">
        <v>207</v>
      </c>
      <c r="BE157" s="153">
        <f>IF(N157="základná",J157,0)</f>
        <v>0</v>
      </c>
      <c r="BF157" s="153">
        <f>IF(N157="znížená",J157,0)</f>
        <v>0</v>
      </c>
      <c r="BG157" s="153">
        <f>IF(N157="zákl. prenesená",J157,0)</f>
        <v>0</v>
      </c>
      <c r="BH157" s="153">
        <f>IF(N157="zníž. prenesená",J157,0)</f>
        <v>0</v>
      </c>
      <c r="BI157" s="153">
        <f>IF(N157="nulová",J157,0)</f>
        <v>0</v>
      </c>
      <c r="BJ157" s="13" t="s">
        <v>84</v>
      </c>
      <c r="BK157" s="153">
        <f>ROUND(I157*H157,2)</f>
        <v>0</v>
      </c>
      <c r="BL157" s="13" t="s">
        <v>216</v>
      </c>
      <c r="BM157" s="152" t="s">
        <v>3769</v>
      </c>
    </row>
    <row r="158" spans="2:65" s="11" customFormat="1" ht="20.85" customHeight="1">
      <c r="B158" s="127"/>
      <c r="D158" s="128" t="s">
        <v>71</v>
      </c>
      <c r="E158" s="137" t="s">
        <v>2210</v>
      </c>
      <c r="F158" s="137" t="s">
        <v>2211</v>
      </c>
      <c r="I158" s="130"/>
      <c r="J158" s="138">
        <f>BK158</f>
        <v>0</v>
      </c>
      <c r="L158" s="127"/>
      <c r="M158" s="132"/>
      <c r="P158" s="133">
        <f>SUM(P159:P178)</f>
        <v>0</v>
      </c>
      <c r="R158" s="133">
        <f>SUM(R159:R178)</f>
        <v>0</v>
      </c>
      <c r="T158" s="134">
        <f>SUM(T159:T178)</f>
        <v>0</v>
      </c>
      <c r="AR158" s="128" t="s">
        <v>79</v>
      </c>
      <c r="AT158" s="135" t="s">
        <v>71</v>
      </c>
      <c r="AU158" s="135" t="s">
        <v>84</v>
      </c>
      <c r="AY158" s="128" t="s">
        <v>207</v>
      </c>
      <c r="BK158" s="136">
        <f>SUM(BK159:BK178)</f>
        <v>0</v>
      </c>
    </row>
    <row r="159" spans="2:65" s="1" customFormat="1" ht="16.5" customHeight="1">
      <c r="B159" s="139"/>
      <c r="C159" s="140" t="s">
        <v>7</v>
      </c>
      <c r="D159" s="140" t="s">
        <v>212</v>
      </c>
      <c r="E159" s="141" t="s">
        <v>605</v>
      </c>
      <c r="F159" s="142" t="s">
        <v>606</v>
      </c>
      <c r="G159" s="143" t="s">
        <v>607</v>
      </c>
      <c r="H159" s="154"/>
      <c r="I159" s="145"/>
      <c r="J159" s="146">
        <f t="shared" ref="J159:J178" si="10">ROUND(I159*H159,2)</f>
        <v>0</v>
      </c>
      <c r="K159" s="147"/>
      <c r="L159" s="28"/>
      <c r="M159" s="148" t="s">
        <v>1</v>
      </c>
      <c r="N159" s="149" t="s">
        <v>38</v>
      </c>
      <c r="P159" s="150">
        <f t="shared" ref="P159:P178" si="11">O159*H159</f>
        <v>0</v>
      </c>
      <c r="Q159" s="150">
        <v>0</v>
      </c>
      <c r="R159" s="150">
        <f t="shared" ref="R159:R178" si="12">Q159*H159</f>
        <v>0</v>
      </c>
      <c r="S159" s="150">
        <v>0</v>
      </c>
      <c r="T159" s="151">
        <f t="shared" ref="T159:T178" si="13">S159*H159</f>
        <v>0</v>
      </c>
      <c r="AR159" s="152" t="s">
        <v>216</v>
      </c>
      <c r="AT159" s="152" t="s">
        <v>212</v>
      </c>
      <c r="AU159" s="152" t="s">
        <v>88</v>
      </c>
      <c r="AY159" s="13" t="s">
        <v>207</v>
      </c>
      <c r="BE159" s="153">
        <f t="shared" ref="BE159:BE178" si="14">IF(N159="základná",J159,0)</f>
        <v>0</v>
      </c>
      <c r="BF159" s="153">
        <f t="shared" ref="BF159:BF178" si="15">IF(N159="znížená",J159,0)</f>
        <v>0</v>
      </c>
      <c r="BG159" s="153">
        <f t="shared" ref="BG159:BG178" si="16">IF(N159="zákl. prenesená",J159,0)</f>
        <v>0</v>
      </c>
      <c r="BH159" s="153">
        <f t="shared" ref="BH159:BH178" si="17">IF(N159="zníž. prenesená",J159,0)</f>
        <v>0</v>
      </c>
      <c r="BI159" s="153">
        <f t="shared" ref="BI159:BI178" si="18">IF(N159="nulová",J159,0)</f>
        <v>0</v>
      </c>
      <c r="BJ159" s="13" t="s">
        <v>84</v>
      </c>
      <c r="BK159" s="153">
        <f t="shared" ref="BK159:BK178" si="19">ROUND(I159*H159,2)</f>
        <v>0</v>
      </c>
      <c r="BL159" s="13" t="s">
        <v>216</v>
      </c>
      <c r="BM159" s="152" t="s">
        <v>3770</v>
      </c>
    </row>
    <row r="160" spans="2:65" s="1" customFormat="1" ht="16.5" customHeight="1">
      <c r="B160" s="139"/>
      <c r="C160" s="140" t="s">
        <v>290</v>
      </c>
      <c r="D160" s="140" t="s">
        <v>212</v>
      </c>
      <c r="E160" s="141" t="s">
        <v>611</v>
      </c>
      <c r="F160" s="142" t="s">
        <v>612</v>
      </c>
      <c r="G160" s="143" t="s">
        <v>607</v>
      </c>
      <c r="H160" s="154"/>
      <c r="I160" s="145"/>
      <c r="J160" s="146">
        <f t="shared" si="10"/>
        <v>0</v>
      </c>
      <c r="K160" s="147"/>
      <c r="L160" s="28"/>
      <c r="M160" s="148" t="s">
        <v>1</v>
      </c>
      <c r="N160" s="149" t="s">
        <v>38</v>
      </c>
      <c r="P160" s="150">
        <f t="shared" si="11"/>
        <v>0</v>
      </c>
      <c r="Q160" s="150">
        <v>0</v>
      </c>
      <c r="R160" s="150">
        <f t="shared" si="12"/>
        <v>0</v>
      </c>
      <c r="S160" s="150">
        <v>0</v>
      </c>
      <c r="T160" s="151">
        <f t="shared" si="13"/>
        <v>0</v>
      </c>
      <c r="AR160" s="152" t="s">
        <v>216</v>
      </c>
      <c r="AT160" s="152" t="s">
        <v>212</v>
      </c>
      <c r="AU160" s="152" t="s">
        <v>88</v>
      </c>
      <c r="AY160" s="13" t="s">
        <v>207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84</v>
      </c>
      <c r="BK160" s="153">
        <f t="shared" si="19"/>
        <v>0</v>
      </c>
      <c r="BL160" s="13" t="s">
        <v>216</v>
      </c>
      <c r="BM160" s="152" t="s">
        <v>3771</v>
      </c>
    </row>
    <row r="161" spans="2:65" s="1" customFormat="1" ht="24.2" customHeight="1">
      <c r="B161" s="139"/>
      <c r="C161" s="140" t="s">
        <v>294</v>
      </c>
      <c r="D161" s="140" t="s">
        <v>212</v>
      </c>
      <c r="E161" s="141" t="s">
        <v>615</v>
      </c>
      <c r="F161" s="142" t="s">
        <v>3116</v>
      </c>
      <c r="G161" s="143" t="s">
        <v>215</v>
      </c>
      <c r="H161" s="144">
        <v>2</v>
      </c>
      <c r="I161" s="145"/>
      <c r="J161" s="146">
        <f t="shared" si="10"/>
        <v>0</v>
      </c>
      <c r="K161" s="147"/>
      <c r="L161" s="28"/>
      <c r="M161" s="148" t="s">
        <v>1</v>
      </c>
      <c r="N161" s="149" t="s">
        <v>38</v>
      </c>
      <c r="P161" s="150">
        <f t="shared" si="11"/>
        <v>0</v>
      </c>
      <c r="Q161" s="150">
        <v>0</v>
      </c>
      <c r="R161" s="150">
        <f t="shared" si="12"/>
        <v>0</v>
      </c>
      <c r="S161" s="150">
        <v>0</v>
      </c>
      <c r="T161" s="151">
        <f t="shared" si="13"/>
        <v>0</v>
      </c>
      <c r="AR161" s="152" t="s">
        <v>216</v>
      </c>
      <c r="AT161" s="152" t="s">
        <v>212</v>
      </c>
      <c r="AU161" s="152" t="s">
        <v>88</v>
      </c>
      <c r="AY161" s="13" t="s">
        <v>207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84</v>
      </c>
      <c r="BK161" s="153">
        <f t="shared" si="19"/>
        <v>0</v>
      </c>
      <c r="BL161" s="13" t="s">
        <v>216</v>
      </c>
      <c r="BM161" s="152" t="s">
        <v>3772</v>
      </c>
    </row>
    <row r="162" spans="2:65" s="1" customFormat="1" ht="37.9" customHeight="1">
      <c r="B162" s="139"/>
      <c r="C162" s="140" t="s">
        <v>298</v>
      </c>
      <c r="D162" s="140" t="s">
        <v>212</v>
      </c>
      <c r="E162" s="141" t="s">
        <v>651</v>
      </c>
      <c r="F162" s="142" t="s">
        <v>3773</v>
      </c>
      <c r="G162" s="143" t="s">
        <v>253</v>
      </c>
      <c r="H162" s="144">
        <v>2</v>
      </c>
      <c r="I162" s="145"/>
      <c r="J162" s="146">
        <f t="shared" si="10"/>
        <v>0</v>
      </c>
      <c r="K162" s="147"/>
      <c r="L162" s="28"/>
      <c r="M162" s="148" t="s">
        <v>1</v>
      </c>
      <c r="N162" s="149" t="s">
        <v>38</v>
      </c>
      <c r="P162" s="150">
        <f t="shared" si="11"/>
        <v>0</v>
      </c>
      <c r="Q162" s="150">
        <v>0</v>
      </c>
      <c r="R162" s="150">
        <f t="shared" si="12"/>
        <v>0</v>
      </c>
      <c r="S162" s="150">
        <v>0</v>
      </c>
      <c r="T162" s="151">
        <f t="shared" si="13"/>
        <v>0</v>
      </c>
      <c r="AR162" s="152" t="s">
        <v>216</v>
      </c>
      <c r="AT162" s="152" t="s">
        <v>212</v>
      </c>
      <c r="AU162" s="152" t="s">
        <v>88</v>
      </c>
      <c r="AY162" s="13" t="s">
        <v>207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84</v>
      </c>
      <c r="BK162" s="153">
        <f t="shared" si="19"/>
        <v>0</v>
      </c>
      <c r="BL162" s="13" t="s">
        <v>216</v>
      </c>
      <c r="BM162" s="152" t="s">
        <v>3774</v>
      </c>
    </row>
    <row r="163" spans="2:65" s="1" customFormat="1" ht="33" customHeight="1">
      <c r="B163" s="139"/>
      <c r="C163" s="140" t="s">
        <v>302</v>
      </c>
      <c r="D163" s="140" t="s">
        <v>212</v>
      </c>
      <c r="E163" s="141" t="s">
        <v>679</v>
      </c>
      <c r="F163" s="142" t="s">
        <v>3120</v>
      </c>
      <c r="G163" s="143" t="s">
        <v>253</v>
      </c>
      <c r="H163" s="144">
        <v>2</v>
      </c>
      <c r="I163" s="145"/>
      <c r="J163" s="146">
        <f t="shared" si="10"/>
        <v>0</v>
      </c>
      <c r="K163" s="147"/>
      <c r="L163" s="28"/>
      <c r="M163" s="148" t="s">
        <v>1</v>
      </c>
      <c r="N163" s="149" t="s">
        <v>38</v>
      </c>
      <c r="P163" s="150">
        <f t="shared" si="11"/>
        <v>0</v>
      </c>
      <c r="Q163" s="150">
        <v>0</v>
      </c>
      <c r="R163" s="150">
        <f t="shared" si="12"/>
        <v>0</v>
      </c>
      <c r="S163" s="150">
        <v>0</v>
      </c>
      <c r="T163" s="151">
        <f t="shared" si="13"/>
        <v>0</v>
      </c>
      <c r="AR163" s="152" t="s">
        <v>216</v>
      </c>
      <c r="AT163" s="152" t="s">
        <v>212</v>
      </c>
      <c r="AU163" s="152" t="s">
        <v>88</v>
      </c>
      <c r="AY163" s="13" t="s">
        <v>207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84</v>
      </c>
      <c r="BK163" s="153">
        <f t="shared" si="19"/>
        <v>0</v>
      </c>
      <c r="BL163" s="13" t="s">
        <v>216</v>
      </c>
      <c r="BM163" s="152" t="s">
        <v>3775</v>
      </c>
    </row>
    <row r="164" spans="2:65" s="1" customFormat="1" ht="24.2" customHeight="1">
      <c r="B164" s="139"/>
      <c r="C164" s="140" t="s">
        <v>306</v>
      </c>
      <c r="D164" s="140" t="s">
        <v>212</v>
      </c>
      <c r="E164" s="141" t="s">
        <v>691</v>
      </c>
      <c r="F164" s="142" t="s">
        <v>3122</v>
      </c>
      <c r="G164" s="143" t="s">
        <v>253</v>
      </c>
      <c r="H164" s="144">
        <v>4</v>
      </c>
      <c r="I164" s="145"/>
      <c r="J164" s="146">
        <f t="shared" si="10"/>
        <v>0</v>
      </c>
      <c r="K164" s="147"/>
      <c r="L164" s="28"/>
      <c r="M164" s="148" t="s">
        <v>1</v>
      </c>
      <c r="N164" s="149" t="s">
        <v>38</v>
      </c>
      <c r="P164" s="150">
        <f t="shared" si="11"/>
        <v>0</v>
      </c>
      <c r="Q164" s="150">
        <v>0</v>
      </c>
      <c r="R164" s="150">
        <f t="shared" si="12"/>
        <v>0</v>
      </c>
      <c r="S164" s="150">
        <v>0</v>
      </c>
      <c r="T164" s="151">
        <f t="shared" si="13"/>
        <v>0</v>
      </c>
      <c r="AR164" s="152" t="s">
        <v>216</v>
      </c>
      <c r="AT164" s="152" t="s">
        <v>212</v>
      </c>
      <c r="AU164" s="152" t="s">
        <v>88</v>
      </c>
      <c r="AY164" s="13" t="s">
        <v>207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84</v>
      </c>
      <c r="BK164" s="153">
        <f t="shared" si="19"/>
        <v>0</v>
      </c>
      <c r="BL164" s="13" t="s">
        <v>216</v>
      </c>
      <c r="BM164" s="152" t="s">
        <v>3776</v>
      </c>
    </row>
    <row r="165" spans="2:65" s="1" customFormat="1" ht="16.5" customHeight="1">
      <c r="B165" s="139"/>
      <c r="C165" s="140" t="s">
        <v>310</v>
      </c>
      <c r="D165" s="140" t="s">
        <v>212</v>
      </c>
      <c r="E165" s="141" t="s">
        <v>699</v>
      </c>
      <c r="F165" s="142" t="s">
        <v>3124</v>
      </c>
      <c r="G165" s="143" t="s">
        <v>253</v>
      </c>
      <c r="H165" s="144">
        <v>4</v>
      </c>
      <c r="I165" s="145"/>
      <c r="J165" s="146">
        <f t="shared" si="10"/>
        <v>0</v>
      </c>
      <c r="K165" s="147"/>
      <c r="L165" s="28"/>
      <c r="M165" s="148" t="s">
        <v>1</v>
      </c>
      <c r="N165" s="149" t="s">
        <v>38</v>
      </c>
      <c r="P165" s="150">
        <f t="shared" si="11"/>
        <v>0</v>
      </c>
      <c r="Q165" s="150">
        <v>0</v>
      </c>
      <c r="R165" s="150">
        <f t="shared" si="12"/>
        <v>0</v>
      </c>
      <c r="S165" s="150">
        <v>0</v>
      </c>
      <c r="T165" s="151">
        <f t="shared" si="13"/>
        <v>0</v>
      </c>
      <c r="AR165" s="152" t="s">
        <v>216</v>
      </c>
      <c r="AT165" s="152" t="s">
        <v>212</v>
      </c>
      <c r="AU165" s="152" t="s">
        <v>88</v>
      </c>
      <c r="AY165" s="13" t="s">
        <v>207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84</v>
      </c>
      <c r="BK165" s="153">
        <f t="shared" si="19"/>
        <v>0</v>
      </c>
      <c r="BL165" s="13" t="s">
        <v>216</v>
      </c>
      <c r="BM165" s="152" t="s">
        <v>3777</v>
      </c>
    </row>
    <row r="166" spans="2:65" s="1" customFormat="1" ht="37.9" customHeight="1">
      <c r="B166" s="139"/>
      <c r="C166" s="140" t="s">
        <v>314</v>
      </c>
      <c r="D166" s="140" t="s">
        <v>212</v>
      </c>
      <c r="E166" s="141" t="s">
        <v>758</v>
      </c>
      <c r="F166" s="142" t="s">
        <v>3778</v>
      </c>
      <c r="G166" s="143" t="s">
        <v>253</v>
      </c>
      <c r="H166" s="144">
        <v>3</v>
      </c>
      <c r="I166" s="145"/>
      <c r="J166" s="146">
        <f t="shared" si="10"/>
        <v>0</v>
      </c>
      <c r="K166" s="147"/>
      <c r="L166" s="28"/>
      <c r="M166" s="148" t="s">
        <v>1</v>
      </c>
      <c r="N166" s="149" t="s">
        <v>38</v>
      </c>
      <c r="P166" s="150">
        <f t="shared" si="11"/>
        <v>0</v>
      </c>
      <c r="Q166" s="150">
        <v>0</v>
      </c>
      <c r="R166" s="150">
        <f t="shared" si="12"/>
        <v>0</v>
      </c>
      <c r="S166" s="150">
        <v>0</v>
      </c>
      <c r="T166" s="151">
        <f t="shared" si="13"/>
        <v>0</v>
      </c>
      <c r="AR166" s="152" t="s">
        <v>216</v>
      </c>
      <c r="AT166" s="152" t="s">
        <v>212</v>
      </c>
      <c r="AU166" s="152" t="s">
        <v>88</v>
      </c>
      <c r="AY166" s="13" t="s">
        <v>207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84</v>
      </c>
      <c r="BK166" s="153">
        <f t="shared" si="19"/>
        <v>0</v>
      </c>
      <c r="BL166" s="13" t="s">
        <v>216</v>
      </c>
      <c r="BM166" s="152" t="s">
        <v>3779</v>
      </c>
    </row>
    <row r="167" spans="2:65" s="1" customFormat="1" ht="37.9" customHeight="1">
      <c r="B167" s="139"/>
      <c r="C167" s="140" t="s">
        <v>318</v>
      </c>
      <c r="D167" s="140" t="s">
        <v>212</v>
      </c>
      <c r="E167" s="141" t="s">
        <v>762</v>
      </c>
      <c r="F167" s="142" t="s">
        <v>3780</v>
      </c>
      <c r="G167" s="143" t="s">
        <v>253</v>
      </c>
      <c r="H167" s="144">
        <v>5</v>
      </c>
      <c r="I167" s="145"/>
      <c r="J167" s="146">
        <f t="shared" si="10"/>
        <v>0</v>
      </c>
      <c r="K167" s="147"/>
      <c r="L167" s="28"/>
      <c r="M167" s="148" t="s">
        <v>1</v>
      </c>
      <c r="N167" s="149" t="s">
        <v>38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216</v>
      </c>
      <c r="AT167" s="152" t="s">
        <v>212</v>
      </c>
      <c r="AU167" s="152" t="s">
        <v>88</v>
      </c>
      <c r="AY167" s="13" t="s">
        <v>207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84</v>
      </c>
      <c r="BK167" s="153">
        <f t="shared" si="19"/>
        <v>0</v>
      </c>
      <c r="BL167" s="13" t="s">
        <v>216</v>
      </c>
      <c r="BM167" s="152" t="s">
        <v>3781</v>
      </c>
    </row>
    <row r="168" spans="2:65" s="1" customFormat="1" ht="33" customHeight="1">
      <c r="B168" s="139"/>
      <c r="C168" s="140" t="s">
        <v>322</v>
      </c>
      <c r="D168" s="140" t="s">
        <v>212</v>
      </c>
      <c r="E168" s="141" t="s">
        <v>766</v>
      </c>
      <c r="F168" s="142" t="s">
        <v>3782</v>
      </c>
      <c r="G168" s="143" t="s">
        <v>253</v>
      </c>
      <c r="H168" s="144">
        <v>5</v>
      </c>
      <c r="I168" s="145"/>
      <c r="J168" s="146">
        <f t="shared" si="10"/>
        <v>0</v>
      </c>
      <c r="K168" s="147"/>
      <c r="L168" s="28"/>
      <c r="M168" s="148" t="s">
        <v>1</v>
      </c>
      <c r="N168" s="149" t="s">
        <v>38</v>
      </c>
      <c r="P168" s="150">
        <f t="shared" si="11"/>
        <v>0</v>
      </c>
      <c r="Q168" s="150">
        <v>0</v>
      </c>
      <c r="R168" s="150">
        <f t="shared" si="12"/>
        <v>0</v>
      </c>
      <c r="S168" s="150">
        <v>0</v>
      </c>
      <c r="T168" s="151">
        <f t="shared" si="13"/>
        <v>0</v>
      </c>
      <c r="AR168" s="152" t="s">
        <v>216</v>
      </c>
      <c r="AT168" s="152" t="s">
        <v>212</v>
      </c>
      <c r="AU168" s="152" t="s">
        <v>88</v>
      </c>
      <c r="AY168" s="13" t="s">
        <v>207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84</v>
      </c>
      <c r="BK168" s="153">
        <f t="shared" si="19"/>
        <v>0</v>
      </c>
      <c r="BL168" s="13" t="s">
        <v>216</v>
      </c>
      <c r="BM168" s="152" t="s">
        <v>3783</v>
      </c>
    </row>
    <row r="169" spans="2:65" s="1" customFormat="1" ht="37.9" customHeight="1">
      <c r="B169" s="139"/>
      <c r="C169" s="140" t="s">
        <v>326</v>
      </c>
      <c r="D169" s="140" t="s">
        <v>212</v>
      </c>
      <c r="E169" s="141" t="s">
        <v>770</v>
      </c>
      <c r="F169" s="142" t="s">
        <v>3784</v>
      </c>
      <c r="G169" s="143" t="s">
        <v>215</v>
      </c>
      <c r="H169" s="144">
        <v>2</v>
      </c>
      <c r="I169" s="145"/>
      <c r="J169" s="146">
        <f t="shared" si="10"/>
        <v>0</v>
      </c>
      <c r="K169" s="147"/>
      <c r="L169" s="28"/>
      <c r="M169" s="148" t="s">
        <v>1</v>
      </c>
      <c r="N169" s="149" t="s">
        <v>38</v>
      </c>
      <c r="P169" s="150">
        <f t="shared" si="11"/>
        <v>0</v>
      </c>
      <c r="Q169" s="150">
        <v>0</v>
      </c>
      <c r="R169" s="150">
        <f t="shared" si="12"/>
        <v>0</v>
      </c>
      <c r="S169" s="150">
        <v>0</v>
      </c>
      <c r="T169" s="151">
        <f t="shared" si="13"/>
        <v>0</v>
      </c>
      <c r="AR169" s="152" t="s">
        <v>216</v>
      </c>
      <c r="AT169" s="152" t="s">
        <v>212</v>
      </c>
      <c r="AU169" s="152" t="s">
        <v>88</v>
      </c>
      <c r="AY169" s="13" t="s">
        <v>207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84</v>
      </c>
      <c r="BK169" s="153">
        <f t="shared" si="19"/>
        <v>0</v>
      </c>
      <c r="BL169" s="13" t="s">
        <v>216</v>
      </c>
      <c r="BM169" s="152" t="s">
        <v>3785</v>
      </c>
    </row>
    <row r="170" spans="2:65" s="1" customFormat="1" ht="37.9" customHeight="1">
      <c r="B170" s="139"/>
      <c r="C170" s="140" t="s">
        <v>330</v>
      </c>
      <c r="D170" s="140" t="s">
        <v>212</v>
      </c>
      <c r="E170" s="141" t="s">
        <v>774</v>
      </c>
      <c r="F170" s="142" t="s">
        <v>3786</v>
      </c>
      <c r="G170" s="143" t="s">
        <v>253</v>
      </c>
      <c r="H170" s="144">
        <v>2</v>
      </c>
      <c r="I170" s="145"/>
      <c r="J170" s="146">
        <f t="shared" si="10"/>
        <v>0</v>
      </c>
      <c r="K170" s="147"/>
      <c r="L170" s="28"/>
      <c r="M170" s="148" t="s">
        <v>1</v>
      </c>
      <c r="N170" s="149" t="s">
        <v>38</v>
      </c>
      <c r="P170" s="150">
        <f t="shared" si="11"/>
        <v>0</v>
      </c>
      <c r="Q170" s="150">
        <v>0</v>
      </c>
      <c r="R170" s="150">
        <f t="shared" si="12"/>
        <v>0</v>
      </c>
      <c r="S170" s="150">
        <v>0</v>
      </c>
      <c r="T170" s="151">
        <f t="shared" si="13"/>
        <v>0</v>
      </c>
      <c r="AR170" s="152" t="s">
        <v>216</v>
      </c>
      <c r="AT170" s="152" t="s">
        <v>212</v>
      </c>
      <c r="AU170" s="152" t="s">
        <v>88</v>
      </c>
      <c r="AY170" s="13" t="s">
        <v>207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84</v>
      </c>
      <c r="BK170" s="153">
        <f t="shared" si="19"/>
        <v>0</v>
      </c>
      <c r="BL170" s="13" t="s">
        <v>216</v>
      </c>
      <c r="BM170" s="152" t="s">
        <v>3787</v>
      </c>
    </row>
    <row r="171" spans="2:65" s="1" customFormat="1" ht="37.9" customHeight="1">
      <c r="B171" s="139"/>
      <c r="C171" s="140" t="s">
        <v>334</v>
      </c>
      <c r="D171" s="140" t="s">
        <v>212</v>
      </c>
      <c r="E171" s="141" t="s">
        <v>778</v>
      </c>
      <c r="F171" s="142" t="s">
        <v>3788</v>
      </c>
      <c r="G171" s="143" t="s">
        <v>253</v>
      </c>
      <c r="H171" s="144">
        <v>1</v>
      </c>
      <c r="I171" s="145"/>
      <c r="J171" s="146">
        <f t="shared" si="10"/>
        <v>0</v>
      </c>
      <c r="K171" s="147"/>
      <c r="L171" s="28"/>
      <c r="M171" s="148" t="s">
        <v>1</v>
      </c>
      <c r="N171" s="149" t="s">
        <v>38</v>
      </c>
      <c r="P171" s="150">
        <f t="shared" si="11"/>
        <v>0</v>
      </c>
      <c r="Q171" s="150">
        <v>0</v>
      </c>
      <c r="R171" s="150">
        <f t="shared" si="12"/>
        <v>0</v>
      </c>
      <c r="S171" s="150">
        <v>0</v>
      </c>
      <c r="T171" s="151">
        <f t="shared" si="13"/>
        <v>0</v>
      </c>
      <c r="AR171" s="152" t="s">
        <v>216</v>
      </c>
      <c r="AT171" s="152" t="s">
        <v>212</v>
      </c>
      <c r="AU171" s="152" t="s">
        <v>88</v>
      </c>
      <c r="AY171" s="13" t="s">
        <v>207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84</v>
      </c>
      <c r="BK171" s="153">
        <f t="shared" si="19"/>
        <v>0</v>
      </c>
      <c r="BL171" s="13" t="s">
        <v>216</v>
      </c>
      <c r="BM171" s="152" t="s">
        <v>3789</v>
      </c>
    </row>
    <row r="172" spans="2:65" s="1" customFormat="1" ht="37.9" customHeight="1">
      <c r="B172" s="139"/>
      <c r="C172" s="140" t="s">
        <v>338</v>
      </c>
      <c r="D172" s="140" t="s">
        <v>212</v>
      </c>
      <c r="E172" s="141" t="s">
        <v>782</v>
      </c>
      <c r="F172" s="142" t="s">
        <v>3790</v>
      </c>
      <c r="G172" s="143" t="s">
        <v>253</v>
      </c>
      <c r="H172" s="144">
        <v>4</v>
      </c>
      <c r="I172" s="145"/>
      <c r="J172" s="146">
        <f t="shared" si="10"/>
        <v>0</v>
      </c>
      <c r="K172" s="147"/>
      <c r="L172" s="28"/>
      <c r="M172" s="148" t="s">
        <v>1</v>
      </c>
      <c r="N172" s="149" t="s">
        <v>38</v>
      </c>
      <c r="P172" s="150">
        <f t="shared" si="11"/>
        <v>0</v>
      </c>
      <c r="Q172" s="150">
        <v>0</v>
      </c>
      <c r="R172" s="150">
        <f t="shared" si="12"/>
        <v>0</v>
      </c>
      <c r="S172" s="150">
        <v>0</v>
      </c>
      <c r="T172" s="151">
        <f t="shared" si="13"/>
        <v>0</v>
      </c>
      <c r="AR172" s="152" t="s">
        <v>216</v>
      </c>
      <c r="AT172" s="152" t="s">
        <v>212</v>
      </c>
      <c r="AU172" s="152" t="s">
        <v>88</v>
      </c>
      <c r="AY172" s="13" t="s">
        <v>207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84</v>
      </c>
      <c r="BK172" s="153">
        <f t="shared" si="19"/>
        <v>0</v>
      </c>
      <c r="BL172" s="13" t="s">
        <v>216</v>
      </c>
      <c r="BM172" s="152" t="s">
        <v>3791</v>
      </c>
    </row>
    <row r="173" spans="2:65" s="1" customFormat="1" ht="24.2" customHeight="1">
      <c r="B173" s="139"/>
      <c r="C173" s="140" t="s">
        <v>342</v>
      </c>
      <c r="D173" s="140" t="s">
        <v>212</v>
      </c>
      <c r="E173" s="141" t="s">
        <v>790</v>
      </c>
      <c r="F173" s="142" t="s">
        <v>3792</v>
      </c>
      <c r="G173" s="143" t="s">
        <v>253</v>
      </c>
      <c r="H173" s="144">
        <v>5</v>
      </c>
      <c r="I173" s="145"/>
      <c r="J173" s="146">
        <f t="shared" si="10"/>
        <v>0</v>
      </c>
      <c r="K173" s="147"/>
      <c r="L173" s="28"/>
      <c r="M173" s="148" t="s">
        <v>1</v>
      </c>
      <c r="N173" s="149" t="s">
        <v>38</v>
      </c>
      <c r="P173" s="150">
        <f t="shared" si="11"/>
        <v>0</v>
      </c>
      <c r="Q173" s="150">
        <v>0</v>
      </c>
      <c r="R173" s="150">
        <f t="shared" si="12"/>
        <v>0</v>
      </c>
      <c r="S173" s="150">
        <v>0</v>
      </c>
      <c r="T173" s="151">
        <f t="shared" si="13"/>
        <v>0</v>
      </c>
      <c r="AR173" s="152" t="s">
        <v>216</v>
      </c>
      <c r="AT173" s="152" t="s">
        <v>212</v>
      </c>
      <c r="AU173" s="152" t="s">
        <v>88</v>
      </c>
      <c r="AY173" s="13" t="s">
        <v>207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84</v>
      </c>
      <c r="BK173" s="153">
        <f t="shared" si="19"/>
        <v>0</v>
      </c>
      <c r="BL173" s="13" t="s">
        <v>216</v>
      </c>
      <c r="BM173" s="152" t="s">
        <v>3793</v>
      </c>
    </row>
    <row r="174" spans="2:65" s="1" customFormat="1" ht="37.9" customHeight="1">
      <c r="B174" s="139"/>
      <c r="C174" s="140" t="s">
        <v>346</v>
      </c>
      <c r="D174" s="140" t="s">
        <v>212</v>
      </c>
      <c r="E174" s="141" t="s">
        <v>794</v>
      </c>
      <c r="F174" s="142" t="s">
        <v>3794</v>
      </c>
      <c r="G174" s="143" t="s">
        <v>253</v>
      </c>
      <c r="H174" s="144">
        <v>4</v>
      </c>
      <c r="I174" s="145"/>
      <c r="J174" s="146">
        <f t="shared" si="10"/>
        <v>0</v>
      </c>
      <c r="K174" s="147"/>
      <c r="L174" s="28"/>
      <c r="M174" s="148" t="s">
        <v>1</v>
      </c>
      <c r="N174" s="149" t="s">
        <v>38</v>
      </c>
      <c r="P174" s="150">
        <f t="shared" si="11"/>
        <v>0</v>
      </c>
      <c r="Q174" s="150">
        <v>0</v>
      </c>
      <c r="R174" s="150">
        <f t="shared" si="12"/>
        <v>0</v>
      </c>
      <c r="S174" s="150">
        <v>0</v>
      </c>
      <c r="T174" s="151">
        <f t="shared" si="13"/>
        <v>0</v>
      </c>
      <c r="AR174" s="152" t="s">
        <v>216</v>
      </c>
      <c r="AT174" s="152" t="s">
        <v>212</v>
      </c>
      <c r="AU174" s="152" t="s">
        <v>88</v>
      </c>
      <c r="AY174" s="13" t="s">
        <v>207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3" t="s">
        <v>84</v>
      </c>
      <c r="BK174" s="153">
        <f t="shared" si="19"/>
        <v>0</v>
      </c>
      <c r="BL174" s="13" t="s">
        <v>216</v>
      </c>
      <c r="BM174" s="152" t="s">
        <v>3795</v>
      </c>
    </row>
    <row r="175" spans="2:65" s="1" customFormat="1" ht="24.2" customHeight="1">
      <c r="B175" s="139"/>
      <c r="C175" s="140" t="s">
        <v>350</v>
      </c>
      <c r="D175" s="140" t="s">
        <v>212</v>
      </c>
      <c r="E175" s="141" t="s">
        <v>798</v>
      </c>
      <c r="F175" s="142" t="s">
        <v>3796</v>
      </c>
      <c r="G175" s="143" t="s">
        <v>253</v>
      </c>
      <c r="H175" s="144">
        <v>6</v>
      </c>
      <c r="I175" s="145"/>
      <c r="J175" s="146">
        <f t="shared" si="10"/>
        <v>0</v>
      </c>
      <c r="K175" s="147"/>
      <c r="L175" s="28"/>
      <c r="M175" s="148" t="s">
        <v>1</v>
      </c>
      <c r="N175" s="149" t="s">
        <v>38</v>
      </c>
      <c r="P175" s="150">
        <f t="shared" si="11"/>
        <v>0</v>
      </c>
      <c r="Q175" s="150">
        <v>0</v>
      </c>
      <c r="R175" s="150">
        <f t="shared" si="12"/>
        <v>0</v>
      </c>
      <c r="S175" s="150">
        <v>0</v>
      </c>
      <c r="T175" s="151">
        <f t="shared" si="13"/>
        <v>0</v>
      </c>
      <c r="AR175" s="152" t="s">
        <v>216</v>
      </c>
      <c r="AT175" s="152" t="s">
        <v>212</v>
      </c>
      <c r="AU175" s="152" t="s">
        <v>88</v>
      </c>
      <c r="AY175" s="13" t="s">
        <v>207</v>
      </c>
      <c r="BE175" s="153">
        <f t="shared" si="14"/>
        <v>0</v>
      </c>
      <c r="BF175" s="153">
        <f t="shared" si="15"/>
        <v>0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3" t="s">
        <v>84</v>
      </c>
      <c r="BK175" s="153">
        <f t="shared" si="19"/>
        <v>0</v>
      </c>
      <c r="BL175" s="13" t="s">
        <v>216</v>
      </c>
      <c r="BM175" s="152" t="s">
        <v>3797</v>
      </c>
    </row>
    <row r="176" spans="2:65" s="1" customFormat="1" ht="33" customHeight="1">
      <c r="B176" s="139"/>
      <c r="C176" s="140" t="s">
        <v>354</v>
      </c>
      <c r="D176" s="140" t="s">
        <v>212</v>
      </c>
      <c r="E176" s="141" t="s">
        <v>802</v>
      </c>
      <c r="F176" s="142" t="s">
        <v>3798</v>
      </c>
      <c r="G176" s="143" t="s">
        <v>215</v>
      </c>
      <c r="H176" s="144">
        <v>2</v>
      </c>
      <c r="I176" s="145"/>
      <c r="J176" s="146">
        <f t="shared" si="10"/>
        <v>0</v>
      </c>
      <c r="K176" s="147"/>
      <c r="L176" s="28"/>
      <c r="M176" s="148" t="s">
        <v>1</v>
      </c>
      <c r="N176" s="149" t="s">
        <v>38</v>
      </c>
      <c r="P176" s="150">
        <f t="shared" si="11"/>
        <v>0</v>
      </c>
      <c r="Q176" s="150">
        <v>0</v>
      </c>
      <c r="R176" s="150">
        <f t="shared" si="12"/>
        <v>0</v>
      </c>
      <c r="S176" s="150">
        <v>0</v>
      </c>
      <c r="T176" s="151">
        <f t="shared" si="13"/>
        <v>0</v>
      </c>
      <c r="AR176" s="152" t="s">
        <v>216</v>
      </c>
      <c r="AT176" s="152" t="s">
        <v>212</v>
      </c>
      <c r="AU176" s="152" t="s">
        <v>88</v>
      </c>
      <c r="AY176" s="13" t="s">
        <v>207</v>
      </c>
      <c r="BE176" s="153">
        <f t="shared" si="14"/>
        <v>0</v>
      </c>
      <c r="BF176" s="153">
        <f t="shared" si="15"/>
        <v>0</v>
      </c>
      <c r="BG176" s="153">
        <f t="shared" si="16"/>
        <v>0</v>
      </c>
      <c r="BH176" s="153">
        <f t="shared" si="17"/>
        <v>0</v>
      </c>
      <c r="BI176" s="153">
        <f t="shared" si="18"/>
        <v>0</v>
      </c>
      <c r="BJ176" s="13" t="s">
        <v>84</v>
      </c>
      <c r="BK176" s="153">
        <f t="shared" si="19"/>
        <v>0</v>
      </c>
      <c r="BL176" s="13" t="s">
        <v>216</v>
      </c>
      <c r="BM176" s="152" t="s">
        <v>3799</v>
      </c>
    </row>
    <row r="177" spans="2:65" s="1" customFormat="1" ht="37.9" customHeight="1">
      <c r="B177" s="139"/>
      <c r="C177" s="140" t="s">
        <v>358</v>
      </c>
      <c r="D177" s="140" t="s">
        <v>212</v>
      </c>
      <c r="E177" s="141" t="s">
        <v>806</v>
      </c>
      <c r="F177" s="142" t="s">
        <v>3800</v>
      </c>
      <c r="G177" s="143" t="s">
        <v>253</v>
      </c>
      <c r="H177" s="144">
        <v>2</v>
      </c>
      <c r="I177" s="145"/>
      <c r="J177" s="146">
        <f t="shared" si="10"/>
        <v>0</v>
      </c>
      <c r="K177" s="147"/>
      <c r="L177" s="28"/>
      <c r="M177" s="148" t="s">
        <v>1</v>
      </c>
      <c r="N177" s="149" t="s">
        <v>38</v>
      </c>
      <c r="P177" s="150">
        <f t="shared" si="11"/>
        <v>0</v>
      </c>
      <c r="Q177" s="150">
        <v>0</v>
      </c>
      <c r="R177" s="150">
        <f t="shared" si="12"/>
        <v>0</v>
      </c>
      <c r="S177" s="150">
        <v>0</v>
      </c>
      <c r="T177" s="151">
        <f t="shared" si="13"/>
        <v>0</v>
      </c>
      <c r="AR177" s="152" t="s">
        <v>216</v>
      </c>
      <c r="AT177" s="152" t="s">
        <v>212</v>
      </c>
      <c r="AU177" s="152" t="s">
        <v>88</v>
      </c>
      <c r="AY177" s="13" t="s">
        <v>207</v>
      </c>
      <c r="BE177" s="153">
        <f t="shared" si="14"/>
        <v>0</v>
      </c>
      <c r="BF177" s="153">
        <f t="shared" si="15"/>
        <v>0</v>
      </c>
      <c r="BG177" s="153">
        <f t="shared" si="16"/>
        <v>0</v>
      </c>
      <c r="BH177" s="153">
        <f t="shared" si="17"/>
        <v>0</v>
      </c>
      <c r="BI177" s="153">
        <f t="shared" si="18"/>
        <v>0</v>
      </c>
      <c r="BJ177" s="13" t="s">
        <v>84</v>
      </c>
      <c r="BK177" s="153">
        <f t="shared" si="19"/>
        <v>0</v>
      </c>
      <c r="BL177" s="13" t="s">
        <v>216</v>
      </c>
      <c r="BM177" s="152" t="s">
        <v>3801</v>
      </c>
    </row>
    <row r="178" spans="2:65" s="1" customFormat="1" ht="37.9" customHeight="1">
      <c r="B178" s="139"/>
      <c r="C178" s="140" t="s">
        <v>362</v>
      </c>
      <c r="D178" s="140" t="s">
        <v>212</v>
      </c>
      <c r="E178" s="141" t="s">
        <v>2977</v>
      </c>
      <c r="F178" s="142" t="s">
        <v>3802</v>
      </c>
      <c r="G178" s="143" t="s">
        <v>253</v>
      </c>
      <c r="H178" s="144">
        <v>6</v>
      </c>
      <c r="I178" s="145"/>
      <c r="J178" s="146">
        <f t="shared" si="10"/>
        <v>0</v>
      </c>
      <c r="K178" s="147"/>
      <c r="L178" s="28"/>
      <c r="M178" s="148" t="s">
        <v>1</v>
      </c>
      <c r="N178" s="149" t="s">
        <v>38</v>
      </c>
      <c r="P178" s="150">
        <f t="shared" si="11"/>
        <v>0</v>
      </c>
      <c r="Q178" s="150">
        <v>0</v>
      </c>
      <c r="R178" s="150">
        <f t="shared" si="12"/>
        <v>0</v>
      </c>
      <c r="S178" s="150">
        <v>0</v>
      </c>
      <c r="T178" s="151">
        <f t="shared" si="13"/>
        <v>0</v>
      </c>
      <c r="AR178" s="152" t="s">
        <v>216</v>
      </c>
      <c r="AT178" s="152" t="s">
        <v>212</v>
      </c>
      <c r="AU178" s="152" t="s">
        <v>88</v>
      </c>
      <c r="AY178" s="13" t="s">
        <v>207</v>
      </c>
      <c r="BE178" s="153">
        <f t="shared" si="14"/>
        <v>0</v>
      </c>
      <c r="BF178" s="153">
        <f t="shared" si="15"/>
        <v>0</v>
      </c>
      <c r="BG178" s="153">
        <f t="shared" si="16"/>
        <v>0</v>
      </c>
      <c r="BH178" s="153">
        <f t="shared" si="17"/>
        <v>0</v>
      </c>
      <c r="BI178" s="153">
        <f t="shared" si="18"/>
        <v>0</v>
      </c>
      <c r="BJ178" s="13" t="s">
        <v>84</v>
      </c>
      <c r="BK178" s="153">
        <f t="shared" si="19"/>
        <v>0</v>
      </c>
      <c r="BL178" s="13" t="s">
        <v>216</v>
      </c>
      <c r="BM178" s="152" t="s">
        <v>3803</v>
      </c>
    </row>
    <row r="179" spans="2:65" s="11" customFormat="1" ht="20.85" customHeight="1">
      <c r="B179" s="127"/>
      <c r="D179" s="128" t="s">
        <v>71</v>
      </c>
      <c r="E179" s="137" t="s">
        <v>3804</v>
      </c>
      <c r="F179" s="137" t="s">
        <v>3154</v>
      </c>
      <c r="I179" s="130"/>
      <c r="J179" s="138">
        <f>BK179</f>
        <v>0</v>
      </c>
      <c r="L179" s="127"/>
      <c r="M179" s="132"/>
      <c r="P179" s="133">
        <f>SUM(P180:P184)</f>
        <v>0</v>
      </c>
      <c r="R179" s="133">
        <f>SUM(R180:R184)</f>
        <v>0</v>
      </c>
      <c r="T179" s="134">
        <f>SUM(T180:T184)</f>
        <v>0.17952479999999998</v>
      </c>
      <c r="AR179" s="128" t="s">
        <v>79</v>
      </c>
      <c r="AT179" s="135" t="s">
        <v>71</v>
      </c>
      <c r="AU179" s="135" t="s">
        <v>84</v>
      </c>
      <c r="AY179" s="128" t="s">
        <v>207</v>
      </c>
      <c r="BK179" s="136">
        <f>SUM(BK180:BK184)</f>
        <v>0</v>
      </c>
    </row>
    <row r="180" spans="2:65" s="1" customFormat="1" ht="24.2" customHeight="1">
      <c r="B180" s="139"/>
      <c r="C180" s="140" t="s">
        <v>366</v>
      </c>
      <c r="D180" s="140" t="s">
        <v>212</v>
      </c>
      <c r="E180" s="141" t="s">
        <v>3155</v>
      </c>
      <c r="F180" s="142" t="s">
        <v>3156</v>
      </c>
      <c r="G180" s="143" t="s">
        <v>1786</v>
      </c>
      <c r="H180" s="144">
        <v>438</v>
      </c>
      <c r="I180" s="145"/>
      <c r="J180" s="146">
        <f>ROUND(I180*H180,2)</f>
        <v>0</v>
      </c>
      <c r="K180" s="147"/>
      <c r="L180" s="28"/>
      <c r="M180" s="148" t="s">
        <v>1</v>
      </c>
      <c r="N180" s="149" t="s">
        <v>38</v>
      </c>
      <c r="P180" s="150">
        <f>O180*H180</f>
        <v>0</v>
      </c>
      <c r="Q180" s="150">
        <v>0</v>
      </c>
      <c r="R180" s="150">
        <f>Q180*H180</f>
        <v>0</v>
      </c>
      <c r="S180" s="150">
        <v>0</v>
      </c>
      <c r="T180" s="151">
        <f>S180*H180</f>
        <v>0</v>
      </c>
      <c r="AR180" s="152" t="s">
        <v>216</v>
      </c>
      <c r="AT180" s="152" t="s">
        <v>212</v>
      </c>
      <c r="AU180" s="152" t="s">
        <v>88</v>
      </c>
      <c r="AY180" s="13" t="s">
        <v>207</v>
      </c>
      <c r="BE180" s="153">
        <f>IF(N180="základná",J180,0)</f>
        <v>0</v>
      </c>
      <c r="BF180" s="153">
        <f>IF(N180="znížená",J180,0)</f>
        <v>0</v>
      </c>
      <c r="BG180" s="153">
        <f>IF(N180="zákl. prenesená",J180,0)</f>
        <v>0</v>
      </c>
      <c r="BH180" s="153">
        <f>IF(N180="zníž. prenesená",J180,0)</f>
        <v>0</v>
      </c>
      <c r="BI180" s="153">
        <f>IF(N180="nulová",J180,0)</f>
        <v>0</v>
      </c>
      <c r="BJ180" s="13" t="s">
        <v>84</v>
      </c>
      <c r="BK180" s="153">
        <f>ROUND(I180*H180,2)</f>
        <v>0</v>
      </c>
      <c r="BL180" s="13" t="s">
        <v>216</v>
      </c>
      <c r="BM180" s="152" t="s">
        <v>3805</v>
      </c>
    </row>
    <row r="181" spans="2:65" s="1" customFormat="1" ht="16.5" customHeight="1">
      <c r="B181" s="139"/>
      <c r="C181" s="140" t="s">
        <v>370</v>
      </c>
      <c r="D181" s="140" t="s">
        <v>212</v>
      </c>
      <c r="E181" s="141" t="s">
        <v>3158</v>
      </c>
      <c r="F181" s="142" t="s">
        <v>1883</v>
      </c>
      <c r="G181" s="143" t="s">
        <v>405</v>
      </c>
      <c r="H181" s="144">
        <v>65.52</v>
      </c>
      <c r="I181" s="145"/>
      <c r="J181" s="146">
        <f>ROUND(I181*H181,2)</f>
        <v>0</v>
      </c>
      <c r="K181" s="147"/>
      <c r="L181" s="28"/>
      <c r="M181" s="148" t="s">
        <v>1</v>
      </c>
      <c r="N181" s="149" t="s">
        <v>38</v>
      </c>
      <c r="P181" s="150">
        <f>O181*H181</f>
        <v>0</v>
      </c>
      <c r="Q181" s="150">
        <v>0</v>
      </c>
      <c r="R181" s="150">
        <f>Q181*H181</f>
        <v>0</v>
      </c>
      <c r="S181" s="150">
        <v>2.7399999999999998E-3</v>
      </c>
      <c r="T181" s="151">
        <f>S181*H181</f>
        <v>0.17952479999999998</v>
      </c>
      <c r="AR181" s="152" t="s">
        <v>271</v>
      </c>
      <c r="AT181" s="152" t="s">
        <v>212</v>
      </c>
      <c r="AU181" s="152" t="s">
        <v>88</v>
      </c>
      <c r="AY181" s="13" t="s">
        <v>207</v>
      </c>
      <c r="BE181" s="153">
        <f>IF(N181="základná",J181,0)</f>
        <v>0</v>
      </c>
      <c r="BF181" s="153">
        <f>IF(N181="znížená",J181,0)</f>
        <v>0</v>
      </c>
      <c r="BG181" s="153">
        <f>IF(N181="zákl. prenesená",J181,0)</f>
        <v>0</v>
      </c>
      <c r="BH181" s="153">
        <f>IF(N181="zníž. prenesená",J181,0)</f>
        <v>0</v>
      </c>
      <c r="BI181" s="153">
        <f>IF(N181="nulová",J181,0)</f>
        <v>0</v>
      </c>
      <c r="BJ181" s="13" t="s">
        <v>84</v>
      </c>
      <c r="BK181" s="153">
        <f>ROUND(I181*H181,2)</f>
        <v>0</v>
      </c>
      <c r="BL181" s="13" t="s">
        <v>271</v>
      </c>
      <c r="BM181" s="152" t="s">
        <v>3806</v>
      </c>
    </row>
    <row r="182" spans="2:65" s="1" customFormat="1" ht="16.5" customHeight="1">
      <c r="B182" s="139"/>
      <c r="C182" s="140" t="s">
        <v>374</v>
      </c>
      <c r="D182" s="140" t="s">
        <v>212</v>
      </c>
      <c r="E182" s="141" t="s">
        <v>1886</v>
      </c>
      <c r="F182" s="142" t="s">
        <v>3160</v>
      </c>
      <c r="G182" s="143" t="s">
        <v>405</v>
      </c>
      <c r="H182" s="144">
        <v>72.069999999999993</v>
      </c>
      <c r="I182" s="145"/>
      <c r="J182" s="146">
        <f>ROUND(I182*H182,2)</f>
        <v>0</v>
      </c>
      <c r="K182" s="147"/>
      <c r="L182" s="28"/>
      <c r="M182" s="148" t="s">
        <v>1</v>
      </c>
      <c r="N182" s="149" t="s">
        <v>38</v>
      </c>
      <c r="P182" s="150">
        <f>O182*H182</f>
        <v>0</v>
      </c>
      <c r="Q182" s="150">
        <v>0</v>
      </c>
      <c r="R182" s="150">
        <f>Q182*H182</f>
        <v>0</v>
      </c>
      <c r="S182" s="150">
        <v>0</v>
      </c>
      <c r="T182" s="151">
        <f>S182*H182</f>
        <v>0</v>
      </c>
      <c r="AR182" s="152" t="s">
        <v>216</v>
      </c>
      <c r="AT182" s="152" t="s">
        <v>212</v>
      </c>
      <c r="AU182" s="152" t="s">
        <v>88</v>
      </c>
      <c r="AY182" s="13" t="s">
        <v>207</v>
      </c>
      <c r="BE182" s="153">
        <f>IF(N182="základná",J182,0)</f>
        <v>0</v>
      </c>
      <c r="BF182" s="153">
        <f>IF(N182="znížená",J182,0)</f>
        <v>0</v>
      </c>
      <c r="BG182" s="153">
        <f>IF(N182="zákl. prenesená",J182,0)</f>
        <v>0</v>
      </c>
      <c r="BH182" s="153">
        <f>IF(N182="zníž. prenesená",J182,0)</f>
        <v>0</v>
      </c>
      <c r="BI182" s="153">
        <f>IF(N182="nulová",J182,0)</f>
        <v>0</v>
      </c>
      <c r="BJ182" s="13" t="s">
        <v>84</v>
      </c>
      <c r="BK182" s="153">
        <f>ROUND(I182*H182,2)</f>
        <v>0</v>
      </c>
      <c r="BL182" s="13" t="s">
        <v>216</v>
      </c>
      <c r="BM182" s="152" t="s">
        <v>3807</v>
      </c>
    </row>
    <row r="183" spans="2:65" s="1" customFormat="1" ht="21.75" customHeight="1">
      <c r="B183" s="139"/>
      <c r="C183" s="140" t="s">
        <v>378</v>
      </c>
      <c r="D183" s="140" t="s">
        <v>212</v>
      </c>
      <c r="E183" s="141" t="s">
        <v>1890</v>
      </c>
      <c r="F183" s="142" t="s">
        <v>1891</v>
      </c>
      <c r="G183" s="143" t="s">
        <v>1892</v>
      </c>
      <c r="H183" s="144">
        <v>0.17599999999999999</v>
      </c>
      <c r="I183" s="145"/>
      <c r="J183" s="146">
        <f>ROUND(I183*H183,2)</f>
        <v>0</v>
      </c>
      <c r="K183" s="147"/>
      <c r="L183" s="28"/>
      <c r="M183" s="148" t="s">
        <v>1</v>
      </c>
      <c r="N183" s="149" t="s">
        <v>38</v>
      </c>
      <c r="P183" s="150">
        <f>O183*H183</f>
        <v>0</v>
      </c>
      <c r="Q183" s="150">
        <v>0</v>
      </c>
      <c r="R183" s="150">
        <f>Q183*H183</f>
        <v>0</v>
      </c>
      <c r="S183" s="150">
        <v>0</v>
      </c>
      <c r="T183" s="151">
        <f>S183*H183</f>
        <v>0</v>
      </c>
      <c r="AR183" s="152" t="s">
        <v>93</v>
      </c>
      <c r="AT183" s="152" t="s">
        <v>212</v>
      </c>
      <c r="AU183" s="152" t="s">
        <v>88</v>
      </c>
      <c r="AY183" s="13" t="s">
        <v>207</v>
      </c>
      <c r="BE183" s="153">
        <f>IF(N183="základná",J183,0)</f>
        <v>0</v>
      </c>
      <c r="BF183" s="153">
        <f>IF(N183="znížená",J183,0)</f>
        <v>0</v>
      </c>
      <c r="BG183" s="153">
        <f>IF(N183="zákl. prenesená",J183,0)</f>
        <v>0</v>
      </c>
      <c r="BH183" s="153">
        <f>IF(N183="zníž. prenesená",J183,0)</f>
        <v>0</v>
      </c>
      <c r="BI183" s="153">
        <f>IF(N183="nulová",J183,0)</f>
        <v>0</v>
      </c>
      <c r="BJ183" s="13" t="s">
        <v>84</v>
      </c>
      <c r="BK183" s="153">
        <f>ROUND(I183*H183,2)</f>
        <v>0</v>
      </c>
      <c r="BL183" s="13" t="s">
        <v>93</v>
      </c>
      <c r="BM183" s="152" t="s">
        <v>3808</v>
      </c>
    </row>
    <row r="184" spans="2:65" s="1" customFormat="1" ht="33" customHeight="1">
      <c r="B184" s="139"/>
      <c r="C184" s="140" t="s">
        <v>382</v>
      </c>
      <c r="D184" s="140" t="s">
        <v>212</v>
      </c>
      <c r="E184" s="141" t="s">
        <v>1895</v>
      </c>
      <c r="F184" s="142" t="s">
        <v>1896</v>
      </c>
      <c r="G184" s="143" t="s">
        <v>1892</v>
      </c>
      <c r="H184" s="144">
        <v>0.17599999999999999</v>
      </c>
      <c r="I184" s="145"/>
      <c r="J184" s="146">
        <f>ROUND(I184*H184,2)</f>
        <v>0</v>
      </c>
      <c r="K184" s="147"/>
      <c r="L184" s="28"/>
      <c r="M184" s="148" t="s">
        <v>1</v>
      </c>
      <c r="N184" s="149" t="s">
        <v>38</v>
      </c>
      <c r="P184" s="150">
        <f>O184*H184</f>
        <v>0</v>
      </c>
      <c r="Q184" s="150">
        <v>0</v>
      </c>
      <c r="R184" s="150">
        <f>Q184*H184</f>
        <v>0</v>
      </c>
      <c r="S184" s="150">
        <v>0</v>
      </c>
      <c r="T184" s="151">
        <f>S184*H184</f>
        <v>0</v>
      </c>
      <c r="AR184" s="152" t="s">
        <v>93</v>
      </c>
      <c r="AT184" s="152" t="s">
        <v>212</v>
      </c>
      <c r="AU184" s="152" t="s">
        <v>88</v>
      </c>
      <c r="AY184" s="13" t="s">
        <v>207</v>
      </c>
      <c r="BE184" s="153">
        <f>IF(N184="základná",J184,0)</f>
        <v>0</v>
      </c>
      <c r="BF184" s="153">
        <f>IF(N184="znížená",J184,0)</f>
        <v>0</v>
      </c>
      <c r="BG184" s="153">
        <f>IF(N184="zákl. prenesená",J184,0)</f>
        <v>0</v>
      </c>
      <c r="BH184" s="153">
        <f>IF(N184="zníž. prenesená",J184,0)</f>
        <v>0</v>
      </c>
      <c r="BI184" s="153">
        <f>IF(N184="nulová",J184,0)</f>
        <v>0</v>
      </c>
      <c r="BJ184" s="13" t="s">
        <v>84</v>
      </c>
      <c r="BK184" s="153">
        <f>ROUND(I184*H184,2)</f>
        <v>0</v>
      </c>
      <c r="BL184" s="13" t="s">
        <v>93</v>
      </c>
      <c r="BM184" s="152" t="s">
        <v>3809</v>
      </c>
    </row>
    <row r="185" spans="2:65" s="11" customFormat="1" ht="20.85" customHeight="1">
      <c r="B185" s="127"/>
      <c r="D185" s="128" t="s">
        <v>71</v>
      </c>
      <c r="E185" s="137" t="s">
        <v>1898</v>
      </c>
      <c r="F185" s="137" t="s">
        <v>1899</v>
      </c>
      <c r="I185" s="130"/>
      <c r="J185" s="138">
        <f>BK185</f>
        <v>0</v>
      </c>
      <c r="L185" s="127"/>
      <c r="M185" s="132"/>
      <c r="P185" s="133">
        <f>SUM(P186:P190)</f>
        <v>0</v>
      </c>
      <c r="R185" s="133">
        <f>SUM(R186:R190)</f>
        <v>1.5832000000000002E-2</v>
      </c>
      <c r="T185" s="134">
        <f>SUM(T186:T190)</f>
        <v>0</v>
      </c>
      <c r="AR185" s="128" t="s">
        <v>84</v>
      </c>
      <c r="AT185" s="135" t="s">
        <v>71</v>
      </c>
      <c r="AU185" s="135" t="s">
        <v>84</v>
      </c>
      <c r="AY185" s="128" t="s">
        <v>207</v>
      </c>
      <c r="BK185" s="136">
        <f>SUM(BK186:BK190)</f>
        <v>0</v>
      </c>
    </row>
    <row r="186" spans="2:65" s="1" customFormat="1" ht="24.2" customHeight="1">
      <c r="B186" s="139"/>
      <c r="C186" s="140" t="s">
        <v>386</v>
      </c>
      <c r="D186" s="140" t="s">
        <v>212</v>
      </c>
      <c r="E186" s="141" t="s">
        <v>1901</v>
      </c>
      <c r="F186" s="142" t="s">
        <v>2263</v>
      </c>
      <c r="G186" s="143" t="s">
        <v>405</v>
      </c>
      <c r="H186" s="144">
        <v>3</v>
      </c>
      <c r="I186" s="145"/>
      <c r="J186" s="146">
        <f>ROUND(I186*H186,2)</f>
        <v>0</v>
      </c>
      <c r="K186" s="147"/>
      <c r="L186" s="28"/>
      <c r="M186" s="148" t="s">
        <v>1</v>
      </c>
      <c r="N186" s="149" t="s">
        <v>38</v>
      </c>
      <c r="P186" s="150">
        <f>O186*H186</f>
        <v>0</v>
      </c>
      <c r="Q186" s="150">
        <v>1E-4</v>
      </c>
      <c r="R186" s="150">
        <f>Q186*H186</f>
        <v>3.0000000000000003E-4</v>
      </c>
      <c r="S186" s="150">
        <v>0</v>
      </c>
      <c r="T186" s="151">
        <f>S186*H186</f>
        <v>0</v>
      </c>
      <c r="AR186" s="152" t="s">
        <v>271</v>
      </c>
      <c r="AT186" s="152" t="s">
        <v>212</v>
      </c>
      <c r="AU186" s="152" t="s">
        <v>88</v>
      </c>
      <c r="AY186" s="13" t="s">
        <v>207</v>
      </c>
      <c r="BE186" s="153">
        <f>IF(N186="základná",J186,0)</f>
        <v>0</v>
      </c>
      <c r="BF186" s="153">
        <f>IF(N186="znížená",J186,0)</f>
        <v>0</v>
      </c>
      <c r="BG186" s="153">
        <f>IF(N186="zákl. prenesená",J186,0)</f>
        <v>0</v>
      </c>
      <c r="BH186" s="153">
        <f>IF(N186="zníž. prenesená",J186,0)</f>
        <v>0</v>
      </c>
      <c r="BI186" s="153">
        <f>IF(N186="nulová",J186,0)</f>
        <v>0</v>
      </c>
      <c r="BJ186" s="13" t="s">
        <v>84</v>
      </c>
      <c r="BK186" s="153">
        <f>ROUND(I186*H186,2)</f>
        <v>0</v>
      </c>
      <c r="BL186" s="13" t="s">
        <v>271</v>
      </c>
      <c r="BM186" s="152" t="s">
        <v>3810</v>
      </c>
    </row>
    <row r="187" spans="2:65" s="1" customFormat="1" ht="21.75" customHeight="1">
      <c r="B187" s="139"/>
      <c r="C187" s="155" t="s">
        <v>390</v>
      </c>
      <c r="D187" s="155" t="s">
        <v>205</v>
      </c>
      <c r="E187" s="156" t="s">
        <v>1905</v>
      </c>
      <c r="F187" s="157" t="s">
        <v>2265</v>
      </c>
      <c r="G187" s="158" t="s">
        <v>405</v>
      </c>
      <c r="H187" s="159">
        <v>3.06</v>
      </c>
      <c r="I187" s="160"/>
      <c r="J187" s="161">
        <f>ROUND(I187*H187,2)</f>
        <v>0</v>
      </c>
      <c r="K187" s="162"/>
      <c r="L187" s="163"/>
      <c r="M187" s="164" t="s">
        <v>1</v>
      </c>
      <c r="N187" s="165" t="s">
        <v>38</v>
      </c>
      <c r="P187" s="150">
        <f>O187*H187</f>
        <v>0</v>
      </c>
      <c r="Q187" s="150">
        <v>3.2000000000000002E-3</v>
      </c>
      <c r="R187" s="150">
        <f>Q187*H187</f>
        <v>9.7920000000000004E-3</v>
      </c>
      <c r="S187" s="150">
        <v>0</v>
      </c>
      <c r="T187" s="151">
        <f>S187*H187</f>
        <v>0</v>
      </c>
      <c r="AR187" s="152" t="s">
        <v>334</v>
      </c>
      <c r="AT187" s="152" t="s">
        <v>205</v>
      </c>
      <c r="AU187" s="152" t="s">
        <v>88</v>
      </c>
      <c r="AY187" s="13" t="s">
        <v>207</v>
      </c>
      <c r="BE187" s="153">
        <f>IF(N187="základná",J187,0)</f>
        <v>0</v>
      </c>
      <c r="BF187" s="153">
        <f>IF(N187="znížená",J187,0)</f>
        <v>0</v>
      </c>
      <c r="BG187" s="153">
        <f>IF(N187="zákl. prenesená",J187,0)</f>
        <v>0</v>
      </c>
      <c r="BH187" s="153">
        <f>IF(N187="zníž. prenesená",J187,0)</f>
        <v>0</v>
      </c>
      <c r="BI187" s="153">
        <f>IF(N187="nulová",J187,0)</f>
        <v>0</v>
      </c>
      <c r="BJ187" s="13" t="s">
        <v>84</v>
      </c>
      <c r="BK187" s="153">
        <f>ROUND(I187*H187,2)</f>
        <v>0</v>
      </c>
      <c r="BL187" s="13" t="s">
        <v>271</v>
      </c>
      <c r="BM187" s="152" t="s">
        <v>3811</v>
      </c>
    </row>
    <row r="188" spans="2:65" s="1" customFormat="1" ht="24.2" customHeight="1">
      <c r="B188" s="139"/>
      <c r="C188" s="140" t="s">
        <v>394</v>
      </c>
      <c r="D188" s="140" t="s">
        <v>212</v>
      </c>
      <c r="E188" s="141" t="s">
        <v>1921</v>
      </c>
      <c r="F188" s="142" t="s">
        <v>1922</v>
      </c>
      <c r="G188" s="143" t="s">
        <v>405</v>
      </c>
      <c r="H188" s="144">
        <v>3</v>
      </c>
      <c r="I188" s="145"/>
      <c r="J188" s="146">
        <f>ROUND(I188*H188,2)</f>
        <v>0</v>
      </c>
      <c r="K188" s="147"/>
      <c r="L188" s="28"/>
      <c r="M188" s="148" t="s">
        <v>1</v>
      </c>
      <c r="N188" s="149" t="s">
        <v>38</v>
      </c>
      <c r="P188" s="150">
        <f>O188*H188</f>
        <v>0</v>
      </c>
      <c r="Q188" s="150">
        <v>8.0000000000000007E-5</v>
      </c>
      <c r="R188" s="150">
        <f>Q188*H188</f>
        <v>2.4000000000000003E-4</v>
      </c>
      <c r="S188" s="150">
        <v>0</v>
      </c>
      <c r="T188" s="151">
        <f>S188*H188</f>
        <v>0</v>
      </c>
      <c r="AR188" s="152" t="s">
        <v>271</v>
      </c>
      <c r="AT188" s="152" t="s">
        <v>212</v>
      </c>
      <c r="AU188" s="152" t="s">
        <v>88</v>
      </c>
      <c r="AY188" s="13" t="s">
        <v>207</v>
      </c>
      <c r="BE188" s="153">
        <f>IF(N188="základná",J188,0)</f>
        <v>0</v>
      </c>
      <c r="BF188" s="153">
        <f>IF(N188="znížená",J188,0)</f>
        <v>0</v>
      </c>
      <c r="BG188" s="153">
        <f>IF(N188="zákl. prenesená",J188,0)</f>
        <v>0</v>
      </c>
      <c r="BH188" s="153">
        <f>IF(N188="zníž. prenesená",J188,0)</f>
        <v>0</v>
      </c>
      <c r="BI188" s="153">
        <f>IF(N188="nulová",J188,0)</f>
        <v>0</v>
      </c>
      <c r="BJ188" s="13" t="s">
        <v>84</v>
      </c>
      <c r="BK188" s="153">
        <f>ROUND(I188*H188,2)</f>
        <v>0</v>
      </c>
      <c r="BL188" s="13" t="s">
        <v>271</v>
      </c>
      <c r="BM188" s="152" t="s">
        <v>3812</v>
      </c>
    </row>
    <row r="189" spans="2:65" s="1" customFormat="1" ht="24.2" customHeight="1">
      <c r="B189" s="139"/>
      <c r="C189" s="155" t="s">
        <v>398</v>
      </c>
      <c r="D189" s="155" t="s">
        <v>205</v>
      </c>
      <c r="E189" s="156" t="s">
        <v>1925</v>
      </c>
      <c r="F189" s="157" t="s">
        <v>1926</v>
      </c>
      <c r="G189" s="158" t="s">
        <v>1892</v>
      </c>
      <c r="H189" s="159">
        <v>4.0000000000000001E-3</v>
      </c>
      <c r="I189" s="160"/>
      <c r="J189" s="161">
        <f>ROUND(I189*H189,2)</f>
        <v>0</v>
      </c>
      <c r="K189" s="162"/>
      <c r="L189" s="163"/>
      <c r="M189" s="164" t="s">
        <v>1</v>
      </c>
      <c r="N189" s="165" t="s">
        <v>38</v>
      </c>
      <c r="P189" s="150">
        <f>O189*H189</f>
        <v>0</v>
      </c>
      <c r="Q189" s="150">
        <v>1</v>
      </c>
      <c r="R189" s="150">
        <f>Q189*H189</f>
        <v>4.0000000000000001E-3</v>
      </c>
      <c r="S189" s="150">
        <v>0</v>
      </c>
      <c r="T189" s="151">
        <f>S189*H189</f>
        <v>0</v>
      </c>
      <c r="AR189" s="152" t="s">
        <v>334</v>
      </c>
      <c r="AT189" s="152" t="s">
        <v>205</v>
      </c>
      <c r="AU189" s="152" t="s">
        <v>88</v>
      </c>
      <c r="AY189" s="13" t="s">
        <v>207</v>
      </c>
      <c r="BE189" s="153">
        <f>IF(N189="základná",J189,0)</f>
        <v>0</v>
      </c>
      <c r="BF189" s="153">
        <f>IF(N189="znížená",J189,0)</f>
        <v>0</v>
      </c>
      <c r="BG189" s="153">
        <f>IF(N189="zákl. prenesená",J189,0)</f>
        <v>0</v>
      </c>
      <c r="BH189" s="153">
        <f>IF(N189="zníž. prenesená",J189,0)</f>
        <v>0</v>
      </c>
      <c r="BI189" s="153">
        <f>IF(N189="nulová",J189,0)</f>
        <v>0</v>
      </c>
      <c r="BJ189" s="13" t="s">
        <v>84</v>
      </c>
      <c r="BK189" s="153">
        <f>ROUND(I189*H189,2)</f>
        <v>0</v>
      </c>
      <c r="BL189" s="13" t="s">
        <v>271</v>
      </c>
      <c r="BM189" s="152" t="s">
        <v>3813</v>
      </c>
    </row>
    <row r="190" spans="2:65" s="1" customFormat="1" ht="24.2" customHeight="1">
      <c r="B190" s="139"/>
      <c r="C190" s="140" t="s">
        <v>402</v>
      </c>
      <c r="D190" s="140" t="s">
        <v>212</v>
      </c>
      <c r="E190" s="141" t="s">
        <v>1953</v>
      </c>
      <c r="F190" s="142" t="s">
        <v>3814</v>
      </c>
      <c r="G190" s="143" t="s">
        <v>253</v>
      </c>
      <c r="H190" s="144">
        <v>15</v>
      </c>
      <c r="I190" s="145"/>
      <c r="J190" s="146">
        <f>ROUND(I190*H190,2)</f>
        <v>0</v>
      </c>
      <c r="K190" s="147"/>
      <c r="L190" s="28"/>
      <c r="M190" s="148" t="s">
        <v>1</v>
      </c>
      <c r="N190" s="149" t="s">
        <v>38</v>
      </c>
      <c r="P190" s="150">
        <f>O190*H190</f>
        <v>0</v>
      </c>
      <c r="Q190" s="150">
        <v>1E-4</v>
      </c>
      <c r="R190" s="150">
        <f>Q190*H190</f>
        <v>1.5E-3</v>
      </c>
      <c r="S190" s="150">
        <v>0</v>
      </c>
      <c r="T190" s="151">
        <f>S190*H190</f>
        <v>0</v>
      </c>
      <c r="AR190" s="152" t="s">
        <v>271</v>
      </c>
      <c r="AT190" s="152" t="s">
        <v>212</v>
      </c>
      <c r="AU190" s="152" t="s">
        <v>88</v>
      </c>
      <c r="AY190" s="13" t="s">
        <v>207</v>
      </c>
      <c r="BE190" s="153">
        <f>IF(N190="základná",J190,0)</f>
        <v>0</v>
      </c>
      <c r="BF190" s="153">
        <f>IF(N190="znížená",J190,0)</f>
        <v>0</v>
      </c>
      <c r="BG190" s="153">
        <f>IF(N190="zákl. prenesená",J190,0)</f>
        <v>0</v>
      </c>
      <c r="BH190" s="153">
        <f>IF(N190="zníž. prenesená",J190,0)</f>
        <v>0</v>
      </c>
      <c r="BI190" s="153">
        <f>IF(N190="nulová",J190,0)</f>
        <v>0</v>
      </c>
      <c r="BJ190" s="13" t="s">
        <v>84</v>
      </c>
      <c r="BK190" s="153">
        <f>ROUND(I190*H190,2)</f>
        <v>0</v>
      </c>
      <c r="BL190" s="13" t="s">
        <v>271</v>
      </c>
      <c r="BM190" s="152" t="s">
        <v>3815</v>
      </c>
    </row>
    <row r="191" spans="2:65" s="11" customFormat="1" ht="20.85" customHeight="1">
      <c r="B191" s="127"/>
      <c r="D191" s="128" t="s">
        <v>71</v>
      </c>
      <c r="E191" s="137" t="s">
        <v>1988</v>
      </c>
      <c r="F191" s="137" t="s">
        <v>1989</v>
      </c>
      <c r="I191" s="130"/>
      <c r="J191" s="138">
        <f>BK191</f>
        <v>0</v>
      </c>
      <c r="L191" s="127"/>
      <c r="M191" s="132"/>
      <c r="P191" s="133">
        <f>SUM(P192:P193)</f>
        <v>0</v>
      </c>
      <c r="R191" s="133">
        <f>SUM(R192:R193)</f>
        <v>6.4000000000000005E-4</v>
      </c>
      <c r="T191" s="134">
        <f>SUM(T192:T193)</f>
        <v>0</v>
      </c>
      <c r="AR191" s="128" t="s">
        <v>84</v>
      </c>
      <c r="AT191" s="135" t="s">
        <v>71</v>
      </c>
      <c r="AU191" s="135" t="s">
        <v>84</v>
      </c>
      <c r="AY191" s="128" t="s">
        <v>207</v>
      </c>
      <c r="BK191" s="136">
        <f>SUM(BK192:BK193)</f>
        <v>0</v>
      </c>
    </row>
    <row r="192" spans="2:65" s="1" customFormat="1" ht="21.75" customHeight="1">
      <c r="B192" s="139"/>
      <c r="C192" s="140" t="s">
        <v>407</v>
      </c>
      <c r="D192" s="140" t="s">
        <v>212</v>
      </c>
      <c r="E192" s="141" t="s">
        <v>1991</v>
      </c>
      <c r="F192" s="142" t="s">
        <v>1992</v>
      </c>
      <c r="G192" s="143" t="s">
        <v>405</v>
      </c>
      <c r="H192" s="144">
        <v>2</v>
      </c>
      <c r="I192" s="145"/>
      <c r="J192" s="146">
        <f>ROUND(I192*H192,2)</f>
        <v>0</v>
      </c>
      <c r="K192" s="147"/>
      <c r="L192" s="28"/>
      <c r="M192" s="148" t="s">
        <v>1</v>
      </c>
      <c r="N192" s="149" t="s">
        <v>38</v>
      </c>
      <c r="P192" s="150">
        <f>O192*H192</f>
        <v>0</v>
      </c>
      <c r="Q192" s="150">
        <v>1.6000000000000001E-4</v>
      </c>
      <c r="R192" s="150">
        <f>Q192*H192</f>
        <v>3.2000000000000003E-4</v>
      </c>
      <c r="S192" s="150">
        <v>0</v>
      </c>
      <c r="T192" s="151">
        <f>S192*H192</f>
        <v>0</v>
      </c>
      <c r="AR192" s="152" t="s">
        <v>271</v>
      </c>
      <c r="AT192" s="152" t="s">
        <v>212</v>
      </c>
      <c r="AU192" s="152" t="s">
        <v>88</v>
      </c>
      <c r="AY192" s="13" t="s">
        <v>207</v>
      </c>
      <c r="BE192" s="153">
        <f>IF(N192="základná",J192,0)</f>
        <v>0</v>
      </c>
      <c r="BF192" s="153">
        <f>IF(N192="znížená",J192,0)</f>
        <v>0</v>
      </c>
      <c r="BG192" s="153">
        <f>IF(N192="zákl. prenesená",J192,0)</f>
        <v>0</v>
      </c>
      <c r="BH192" s="153">
        <f>IF(N192="zníž. prenesená",J192,0)</f>
        <v>0</v>
      </c>
      <c r="BI192" s="153">
        <f>IF(N192="nulová",J192,0)</f>
        <v>0</v>
      </c>
      <c r="BJ192" s="13" t="s">
        <v>84</v>
      </c>
      <c r="BK192" s="153">
        <f>ROUND(I192*H192,2)</f>
        <v>0</v>
      </c>
      <c r="BL192" s="13" t="s">
        <v>271</v>
      </c>
      <c r="BM192" s="152" t="s">
        <v>3816</v>
      </c>
    </row>
    <row r="193" spans="2:65" s="1" customFormat="1" ht="16.5" customHeight="1">
      <c r="B193" s="139"/>
      <c r="C193" s="140" t="s">
        <v>411</v>
      </c>
      <c r="D193" s="140" t="s">
        <v>212</v>
      </c>
      <c r="E193" s="141" t="s">
        <v>1995</v>
      </c>
      <c r="F193" s="142" t="s">
        <v>1996</v>
      </c>
      <c r="G193" s="143" t="s">
        <v>405</v>
      </c>
      <c r="H193" s="144">
        <v>2</v>
      </c>
      <c r="I193" s="145"/>
      <c r="J193" s="146">
        <f>ROUND(I193*H193,2)</f>
        <v>0</v>
      </c>
      <c r="K193" s="147"/>
      <c r="L193" s="28"/>
      <c r="M193" s="148" t="s">
        <v>1</v>
      </c>
      <c r="N193" s="149" t="s">
        <v>38</v>
      </c>
      <c r="P193" s="150">
        <f>O193*H193</f>
        <v>0</v>
      </c>
      <c r="Q193" s="150">
        <v>1.6000000000000001E-4</v>
      </c>
      <c r="R193" s="150">
        <f>Q193*H193</f>
        <v>3.2000000000000003E-4</v>
      </c>
      <c r="S193" s="150">
        <v>0</v>
      </c>
      <c r="T193" s="151">
        <f>S193*H193</f>
        <v>0</v>
      </c>
      <c r="AR193" s="152" t="s">
        <v>271</v>
      </c>
      <c r="AT193" s="152" t="s">
        <v>212</v>
      </c>
      <c r="AU193" s="152" t="s">
        <v>88</v>
      </c>
      <c r="AY193" s="13" t="s">
        <v>207</v>
      </c>
      <c r="BE193" s="153">
        <f>IF(N193="základná",J193,0)</f>
        <v>0</v>
      </c>
      <c r="BF193" s="153">
        <f>IF(N193="znížená",J193,0)</f>
        <v>0</v>
      </c>
      <c r="BG193" s="153">
        <f>IF(N193="zákl. prenesená",J193,0)</f>
        <v>0</v>
      </c>
      <c r="BH193" s="153">
        <f>IF(N193="zníž. prenesená",J193,0)</f>
        <v>0</v>
      </c>
      <c r="BI193" s="153">
        <f>IF(N193="nulová",J193,0)</f>
        <v>0</v>
      </c>
      <c r="BJ193" s="13" t="s">
        <v>84</v>
      </c>
      <c r="BK193" s="153">
        <f>ROUND(I193*H193,2)</f>
        <v>0</v>
      </c>
      <c r="BL193" s="13" t="s">
        <v>271</v>
      </c>
      <c r="BM193" s="152" t="s">
        <v>3817</v>
      </c>
    </row>
    <row r="194" spans="2:65" s="11" customFormat="1" ht="20.85" customHeight="1">
      <c r="B194" s="127"/>
      <c r="D194" s="128" t="s">
        <v>71</v>
      </c>
      <c r="E194" s="137" t="s">
        <v>1998</v>
      </c>
      <c r="F194" s="137" t="s">
        <v>1999</v>
      </c>
      <c r="I194" s="130"/>
      <c r="J194" s="138">
        <f>BK194</f>
        <v>0</v>
      </c>
      <c r="L194" s="127"/>
      <c r="M194" s="132"/>
      <c r="P194" s="133">
        <f>SUM(P195:P201)</f>
        <v>0</v>
      </c>
      <c r="R194" s="133">
        <f>SUM(R195:R201)</f>
        <v>0</v>
      </c>
      <c r="T194" s="134">
        <f>SUM(T195:T201)</f>
        <v>0</v>
      </c>
      <c r="AR194" s="128" t="s">
        <v>93</v>
      </c>
      <c r="AT194" s="135" t="s">
        <v>71</v>
      </c>
      <c r="AU194" s="135" t="s">
        <v>84</v>
      </c>
      <c r="AY194" s="128" t="s">
        <v>207</v>
      </c>
      <c r="BK194" s="136">
        <f>SUM(BK195:BK201)</f>
        <v>0</v>
      </c>
    </row>
    <row r="195" spans="2:65" s="1" customFormat="1" ht="16.5" customHeight="1">
      <c r="B195" s="139"/>
      <c r="C195" s="140" t="s">
        <v>415</v>
      </c>
      <c r="D195" s="140" t="s">
        <v>212</v>
      </c>
      <c r="E195" s="141" t="s">
        <v>3173</v>
      </c>
      <c r="F195" s="142" t="s">
        <v>3174</v>
      </c>
      <c r="G195" s="143" t="s">
        <v>215</v>
      </c>
      <c r="H195" s="144">
        <v>29</v>
      </c>
      <c r="I195" s="145"/>
      <c r="J195" s="146">
        <f t="shared" ref="J195:J201" si="20">ROUND(I195*H195,2)</f>
        <v>0</v>
      </c>
      <c r="K195" s="147"/>
      <c r="L195" s="28"/>
      <c r="M195" s="148" t="s">
        <v>1</v>
      </c>
      <c r="N195" s="149" t="s">
        <v>38</v>
      </c>
      <c r="P195" s="150">
        <f t="shared" ref="P195:P201" si="21">O195*H195</f>
        <v>0</v>
      </c>
      <c r="Q195" s="150">
        <v>0</v>
      </c>
      <c r="R195" s="150">
        <f t="shared" ref="R195:R201" si="22">Q195*H195</f>
        <v>0</v>
      </c>
      <c r="S195" s="150">
        <v>0</v>
      </c>
      <c r="T195" s="151">
        <f t="shared" ref="T195:T201" si="23">S195*H195</f>
        <v>0</v>
      </c>
      <c r="AR195" s="152" t="s">
        <v>93</v>
      </c>
      <c r="AT195" s="152" t="s">
        <v>212</v>
      </c>
      <c r="AU195" s="152" t="s">
        <v>88</v>
      </c>
      <c r="AY195" s="13" t="s">
        <v>207</v>
      </c>
      <c r="BE195" s="153">
        <f t="shared" ref="BE195:BE201" si="24">IF(N195="základná",J195,0)</f>
        <v>0</v>
      </c>
      <c r="BF195" s="153">
        <f t="shared" ref="BF195:BF201" si="25">IF(N195="znížená",J195,0)</f>
        <v>0</v>
      </c>
      <c r="BG195" s="153">
        <f t="shared" ref="BG195:BG201" si="26">IF(N195="zákl. prenesená",J195,0)</f>
        <v>0</v>
      </c>
      <c r="BH195" s="153">
        <f t="shared" ref="BH195:BH201" si="27">IF(N195="zníž. prenesená",J195,0)</f>
        <v>0</v>
      </c>
      <c r="BI195" s="153">
        <f t="shared" ref="BI195:BI201" si="28">IF(N195="nulová",J195,0)</f>
        <v>0</v>
      </c>
      <c r="BJ195" s="13" t="s">
        <v>84</v>
      </c>
      <c r="BK195" s="153">
        <f t="shared" ref="BK195:BK201" si="29">ROUND(I195*H195,2)</f>
        <v>0</v>
      </c>
      <c r="BL195" s="13" t="s">
        <v>93</v>
      </c>
      <c r="BM195" s="152" t="s">
        <v>3818</v>
      </c>
    </row>
    <row r="196" spans="2:65" s="1" customFormat="1" ht="24.2" customHeight="1">
      <c r="B196" s="139"/>
      <c r="C196" s="140" t="s">
        <v>419</v>
      </c>
      <c r="D196" s="140" t="s">
        <v>212</v>
      </c>
      <c r="E196" s="141" t="s">
        <v>2025</v>
      </c>
      <c r="F196" s="142" t="s">
        <v>2026</v>
      </c>
      <c r="G196" s="143" t="s">
        <v>215</v>
      </c>
      <c r="H196" s="144">
        <v>192</v>
      </c>
      <c r="I196" s="145"/>
      <c r="J196" s="146">
        <f t="shared" si="20"/>
        <v>0</v>
      </c>
      <c r="K196" s="147"/>
      <c r="L196" s="28"/>
      <c r="M196" s="148" t="s">
        <v>1</v>
      </c>
      <c r="N196" s="149" t="s">
        <v>38</v>
      </c>
      <c r="P196" s="150">
        <f t="shared" si="21"/>
        <v>0</v>
      </c>
      <c r="Q196" s="150">
        <v>0</v>
      </c>
      <c r="R196" s="150">
        <f t="shared" si="22"/>
        <v>0</v>
      </c>
      <c r="S196" s="150">
        <v>0</v>
      </c>
      <c r="T196" s="151">
        <f t="shared" si="23"/>
        <v>0</v>
      </c>
      <c r="AR196" s="152" t="s">
        <v>93</v>
      </c>
      <c r="AT196" s="152" t="s">
        <v>212</v>
      </c>
      <c r="AU196" s="152" t="s">
        <v>88</v>
      </c>
      <c r="AY196" s="13" t="s">
        <v>207</v>
      </c>
      <c r="BE196" s="153">
        <f t="shared" si="24"/>
        <v>0</v>
      </c>
      <c r="BF196" s="153">
        <f t="shared" si="25"/>
        <v>0</v>
      </c>
      <c r="BG196" s="153">
        <f t="shared" si="26"/>
        <v>0</v>
      </c>
      <c r="BH196" s="153">
        <f t="shared" si="27"/>
        <v>0</v>
      </c>
      <c r="BI196" s="153">
        <f t="shared" si="28"/>
        <v>0</v>
      </c>
      <c r="BJ196" s="13" t="s">
        <v>84</v>
      </c>
      <c r="BK196" s="153">
        <f t="shared" si="29"/>
        <v>0</v>
      </c>
      <c r="BL196" s="13" t="s">
        <v>93</v>
      </c>
      <c r="BM196" s="152" t="s">
        <v>3819</v>
      </c>
    </row>
    <row r="197" spans="2:65" s="1" customFormat="1" ht="33" customHeight="1">
      <c r="B197" s="139"/>
      <c r="C197" s="140" t="s">
        <v>423</v>
      </c>
      <c r="D197" s="140" t="s">
        <v>212</v>
      </c>
      <c r="E197" s="141" t="s">
        <v>3820</v>
      </c>
      <c r="F197" s="142" t="s">
        <v>3821</v>
      </c>
      <c r="G197" s="143" t="s">
        <v>253</v>
      </c>
      <c r="H197" s="144">
        <v>32</v>
      </c>
      <c r="I197" s="145"/>
      <c r="J197" s="146">
        <f t="shared" si="20"/>
        <v>0</v>
      </c>
      <c r="K197" s="147"/>
      <c r="L197" s="28"/>
      <c r="M197" s="148" t="s">
        <v>1</v>
      </c>
      <c r="N197" s="149" t="s">
        <v>38</v>
      </c>
      <c r="P197" s="150">
        <f t="shared" si="21"/>
        <v>0</v>
      </c>
      <c r="Q197" s="150">
        <v>0</v>
      </c>
      <c r="R197" s="150">
        <f t="shared" si="22"/>
        <v>0</v>
      </c>
      <c r="S197" s="150">
        <v>0</v>
      </c>
      <c r="T197" s="151">
        <f t="shared" si="23"/>
        <v>0</v>
      </c>
      <c r="AR197" s="152" t="s">
        <v>93</v>
      </c>
      <c r="AT197" s="152" t="s">
        <v>212</v>
      </c>
      <c r="AU197" s="152" t="s">
        <v>88</v>
      </c>
      <c r="AY197" s="13" t="s">
        <v>207</v>
      </c>
      <c r="BE197" s="153">
        <f t="shared" si="24"/>
        <v>0</v>
      </c>
      <c r="BF197" s="153">
        <f t="shared" si="25"/>
        <v>0</v>
      </c>
      <c r="BG197" s="153">
        <f t="shared" si="26"/>
        <v>0</v>
      </c>
      <c r="BH197" s="153">
        <f t="shared" si="27"/>
        <v>0</v>
      </c>
      <c r="BI197" s="153">
        <f t="shared" si="28"/>
        <v>0</v>
      </c>
      <c r="BJ197" s="13" t="s">
        <v>84</v>
      </c>
      <c r="BK197" s="153">
        <f t="shared" si="29"/>
        <v>0</v>
      </c>
      <c r="BL197" s="13" t="s">
        <v>93</v>
      </c>
      <c r="BM197" s="152" t="s">
        <v>3822</v>
      </c>
    </row>
    <row r="198" spans="2:65" s="1" customFormat="1" ht="16.5" customHeight="1">
      <c r="B198" s="139"/>
      <c r="C198" s="140" t="s">
        <v>427</v>
      </c>
      <c r="D198" s="140" t="s">
        <v>212</v>
      </c>
      <c r="E198" s="141" t="s">
        <v>2085</v>
      </c>
      <c r="F198" s="142" t="s">
        <v>2086</v>
      </c>
      <c r="G198" s="143" t="s">
        <v>2087</v>
      </c>
      <c r="H198" s="144">
        <v>1</v>
      </c>
      <c r="I198" s="145"/>
      <c r="J198" s="146">
        <f t="shared" si="20"/>
        <v>0</v>
      </c>
      <c r="K198" s="147"/>
      <c r="L198" s="28"/>
      <c r="M198" s="148" t="s">
        <v>1</v>
      </c>
      <c r="N198" s="149" t="s">
        <v>38</v>
      </c>
      <c r="P198" s="150">
        <f t="shared" si="21"/>
        <v>0</v>
      </c>
      <c r="Q198" s="150">
        <v>0</v>
      </c>
      <c r="R198" s="150">
        <f t="shared" si="22"/>
        <v>0</v>
      </c>
      <c r="S198" s="150">
        <v>0</v>
      </c>
      <c r="T198" s="151">
        <f t="shared" si="23"/>
        <v>0</v>
      </c>
      <c r="AR198" s="152" t="s">
        <v>93</v>
      </c>
      <c r="AT198" s="152" t="s">
        <v>212</v>
      </c>
      <c r="AU198" s="152" t="s">
        <v>88</v>
      </c>
      <c r="AY198" s="13" t="s">
        <v>207</v>
      </c>
      <c r="BE198" s="153">
        <f t="shared" si="24"/>
        <v>0</v>
      </c>
      <c r="BF198" s="153">
        <f t="shared" si="25"/>
        <v>0</v>
      </c>
      <c r="BG198" s="153">
        <f t="shared" si="26"/>
        <v>0</v>
      </c>
      <c r="BH198" s="153">
        <f t="shared" si="27"/>
        <v>0</v>
      </c>
      <c r="BI198" s="153">
        <f t="shared" si="28"/>
        <v>0</v>
      </c>
      <c r="BJ198" s="13" t="s">
        <v>84</v>
      </c>
      <c r="BK198" s="153">
        <f t="shared" si="29"/>
        <v>0</v>
      </c>
      <c r="BL198" s="13" t="s">
        <v>93</v>
      </c>
      <c r="BM198" s="152" t="s">
        <v>3823</v>
      </c>
    </row>
    <row r="199" spans="2:65" s="1" customFormat="1" ht="21.75" customHeight="1">
      <c r="B199" s="139"/>
      <c r="C199" s="140" t="s">
        <v>431</v>
      </c>
      <c r="D199" s="140" t="s">
        <v>212</v>
      </c>
      <c r="E199" s="141" t="s">
        <v>2110</v>
      </c>
      <c r="F199" s="142" t="s">
        <v>2111</v>
      </c>
      <c r="G199" s="143" t="s">
        <v>215</v>
      </c>
      <c r="H199" s="144">
        <v>192</v>
      </c>
      <c r="I199" s="145"/>
      <c r="J199" s="146">
        <f t="shared" si="20"/>
        <v>0</v>
      </c>
      <c r="K199" s="147"/>
      <c r="L199" s="28"/>
      <c r="M199" s="148" t="s">
        <v>1</v>
      </c>
      <c r="N199" s="149" t="s">
        <v>38</v>
      </c>
      <c r="P199" s="150">
        <f t="shared" si="21"/>
        <v>0</v>
      </c>
      <c r="Q199" s="150">
        <v>0</v>
      </c>
      <c r="R199" s="150">
        <f t="shared" si="22"/>
        <v>0</v>
      </c>
      <c r="S199" s="150">
        <v>0</v>
      </c>
      <c r="T199" s="151">
        <f t="shared" si="23"/>
        <v>0</v>
      </c>
      <c r="AR199" s="152" t="s">
        <v>93</v>
      </c>
      <c r="AT199" s="152" t="s">
        <v>212</v>
      </c>
      <c r="AU199" s="152" t="s">
        <v>88</v>
      </c>
      <c r="AY199" s="13" t="s">
        <v>207</v>
      </c>
      <c r="BE199" s="153">
        <f t="shared" si="24"/>
        <v>0</v>
      </c>
      <c r="BF199" s="153">
        <f t="shared" si="25"/>
        <v>0</v>
      </c>
      <c r="BG199" s="153">
        <f t="shared" si="26"/>
        <v>0</v>
      </c>
      <c r="BH199" s="153">
        <f t="shared" si="27"/>
        <v>0</v>
      </c>
      <c r="BI199" s="153">
        <f t="shared" si="28"/>
        <v>0</v>
      </c>
      <c r="BJ199" s="13" t="s">
        <v>84</v>
      </c>
      <c r="BK199" s="153">
        <f t="shared" si="29"/>
        <v>0</v>
      </c>
      <c r="BL199" s="13" t="s">
        <v>93</v>
      </c>
      <c r="BM199" s="152" t="s">
        <v>3824</v>
      </c>
    </row>
    <row r="200" spans="2:65" s="1" customFormat="1" ht="24.2" customHeight="1">
      <c r="B200" s="139"/>
      <c r="C200" s="140" t="s">
        <v>435</v>
      </c>
      <c r="D200" s="140" t="s">
        <v>212</v>
      </c>
      <c r="E200" s="141" t="s">
        <v>2134</v>
      </c>
      <c r="F200" s="142" t="s">
        <v>2135</v>
      </c>
      <c r="G200" s="143" t="s">
        <v>253</v>
      </c>
      <c r="H200" s="144">
        <v>1</v>
      </c>
      <c r="I200" s="145"/>
      <c r="J200" s="146">
        <f t="shared" si="20"/>
        <v>0</v>
      </c>
      <c r="K200" s="147"/>
      <c r="L200" s="28"/>
      <c r="M200" s="148" t="s">
        <v>1</v>
      </c>
      <c r="N200" s="149" t="s">
        <v>38</v>
      </c>
      <c r="P200" s="150">
        <f t="shared" si="21"/>
        <v>0</v>
      </c>
      <c r="Q200" s="150">
        <v>0</v>
      </c>
      <c r="R200" s="150">
        <f t="shared" si="22"/>
        <v>0</v>
      </c>
      <c r="S200" s="150">
        <v>0</v>
      </c>
      <c r="T200" s="151">
        <f t="shared" si="23"/>
        <v>0</v>
      </c>
      <c r="AR200" s="152" t="s">
        <v>216</v>
      </c>
      <c r="AT200" s="152" t="s">
        <v>212</v>
      </c>
      <c r="AU200" s="152" t="s">
        <v>88</v>
      </c>
      <c r="AY200" s="13" t="s">
        <v>207</v>
      </c>
      <c r="BE200" s="153">
        <f t="shared" si="24"/>
        <v>0</v>
      </c>
      <c r="BF200" s="153">
        <f t="shared" si="25"/>
        <v>0</v>
      </c>
      <c r="BG200" s="153">
        <f t="shared" si="26"/>
        <v>0</v>
      </c>
      <c r="BH200" s="153">
        <f t="shared" si="27"/>
        <v>0</v>
      </c>
      <c r="BI200" s="153">
        <f t="shared" si="28"/>
        <v>0</v>
      </c>
      <c r="BJ200" s="13" t="s">
        <v>84</v>
      </c>
      <c r="BK200" s="153">
        <f t="shared" si="29"/>
        <v>0</v>
      </c>
      <c r="BL200" s="13" t="s">
        <v>216</v>
      </c>
      <c r="BM200" s="152" t="s">
        <v>3825</v>
      </c>
    </row>
    <row r="201" spans="2:65" s="1" customFormat="1" ht="24.2" customHeight="1">
      <c r="B201" s="139"/>
      <c r="C201" s="140" t="s">
        <v>439</v>
      </c>
      <c r="D201" s="140" t="s">
        <v>212</v>
      </c>
      <c r="E201" s="141" t="s">
        <v>3181</v>
      </c>
      <c r="F201" s="142" t="s">
        <v>3182</v>
      </c>
      <c r="G201" s="143" t="s">
        <v>215</v>
      </c>
      <c r="H201" s="144">
        <v>192</v>
      </c>
      <c r="I201" s="145"/>
      <c r="J201" s="146">
        <f t="shared" si="20"/>
        <v>0</v>
      </c>
      <c r="K201" s="147"/>
      <c r="L201" s="28"/>
      <c r="M201" s="148" t="s">
        <v>1</v>
      </c>
      <c r="N201" s="149" t="s">
        <v>38</v>
      </c>
      <c r="P201" s="150">
        <f t="shared" si="21"/>
        <v>0</v>
      </c>
      <c r="Q201" s="150">
        <v>0</v>
      </c>
      <c r="R201" s="150">
        <f t="shared" si="22"/>
        <v>0</v>
      </c>
      <c r="S201" s="150">
        <v>0</v>
      </c>
      <c r="T201" s="151">
        <f t="shared" si="23"/>
        <v>0</v>
      </c>
      <c r="AR201" s="152" t="s">
        <v>93</v>
      </c>
      <c r="AT201" s="152" t="s">
        <v>212</v>
      </c>
      <c r="AU201" s="152" t="s">
        <v>88</v>
      </c>
      <c r="AY201" s="13" t="s">
        <v>207</v>
      </c>
      <c r="BE201" s="153">
        <f t="shared" si="24"/>
        <v>0</v>
      </c>
      <c r="BF201" s="153">
        <f t="shared" si="25"/>
        <v>0</v>
      </c>
      <c r="BG201" s="153">
        <f t="shared" si="26"/>
        <v>0</v>
      </c>
      <c r="BH201" s="153">
        <f t="shared" si="27"/>
        <v>0</v>
      </c>
      <c r="BI201" s="153">
        <f t="shared" si="28"/>
        <v>0</v>
      </c>
      <c r="BJ201" s="13" t="s">
        <v>84</v>
      </c>
      <c r="BK201" s="153">
        <f t="shared" si="29"/>
        <v>0</v>
      </c>
      <c r="BL201" s="13" t="s">
        <v>93</v>
      </c>
      <c r="BM201" s="152" t="s">
        <v>3826</v>
      </c>
    </row>
    <row r="202" spans="2:65" s="11" customFormat="1" ht="25.9" customHeight="1">
      <c r="B202" s="127"/>
      <c r="D202" s="128" t="s">
        <v>71</v>
      </c>
      <c r="E202" s="129" t="s">
        <v>2153</v>
      </c>
      <c r="F202" s="129" t="s">
        <v>2154</v>
      </c>
      <c r="I202" s="130"/>
      <c r="J202" s="131">
        <f>BK202</f>
        <v>0</v>
      </c>
      <c r="L202" s="127"/>
      <c r="M202" s="132"/>
      <c r="P202" s="133">
        <f>P203</f>
        <v>0</v>
      </c>
      <c r="R202" s="133">
        <f>R203</f>
        <v>0</v>
      </c>
      <c r="T202" s="134">
        <f>T203</f>
        <v>0</v>
      </c>
      <c r="AR202" s="128" t="s">
        <v>168</v>
      </c>
      <c r="AT202" s="135" t="s">
        <v>71</v>
      </c>
      <c r="AU202" s="135" t="s">
        <v>72</v>
      </c>
      <c r="AY202" s="128" t="s">
        <v>207</v>
      </c>
      <c r="BK202" s="136">
        <f>BK203</f>
        <v>0</v>
      </c>
    </row>
    <row r="203" spans="2:65" s="1" customFormat="1" ht="44.25" customHeight="1">
      <c r="B203" s="139"/>
      <c r="C203" s="140" t="s">
        <v>443</v>
      </c>
      <c r="D203" s="140" t="s">
        <v>212</v>
      </c>
      <c r="E203" s="141" t="s">
        <v>2156</v>
      </c>
      <c r="F203" s="142" t="s">
        <v>2157</v>
      </c>
      <c r="G203" s="143" t="s">
        <v>2158</v>
      </c>
      <c r="H203" s="144">
        <v>2.5000000000000001E-2</v>
      </c>
      <c r="I203" s="145"/>
      <c r="J203" s="146">
        <f>ROUND(I203*H203,2)</f>
        <v>0</v>
      </c>
      <c r="K203" s="147"/>
      <c r="L203" s="28"/>
      <c r="M203" s="166" t="s">
        <v>1</v>
      </c>
      <c r="N203" s="167" t="s">
        <v>38</v>
      </c>
      <c r="O203" s="168"/>
      <c r="P203" s="169">
        <f>O203*H203</f>
        <v>0</v>
      </c>
      <c r="Q203" s="169">
        <v>0</v>
      </c>
      <c r="R203" s="169">
        <f>Q203*H203</f>
        <v>0</v>
      </c>
      <c r="S203" s="169">
        <v>0</v>
      </c>
      <c r="T203" s="170">
        <f>S203*H203</f>
        <v>0</v>
      </c>
      <c r="AR203" s="152" t="s">
        <v>2159</v>
      </c>
      <c r="AT203" s="152" t="s">
        <v>212</v>
      </c>
      <c r="AU203" s="152" t="s">
        <v>79</v>
      </c>
      <c r="AY203" s="13" t="s">
        <v>207</v>
      </c>
      <c r="BE203" s="153">
        <f>IF(N203="základná",J203,0)</f>
        <v>0</v>
      </c>
      <c r="BF203" s="153">
        <f>IF(N203="znížená",J203,0)</f>
        <v>0</v>
      </c>
      <c r="BG203" s="153">
        <f>IF(N203="zákl. prenesená",J203,0)</f>
        <v>0</v>
      </c>
      <c r="BH203" s="153">
        <f>IF(N203="zníž. prenesená",J203,0)</f>
        <v>0</v>
      </c>
      <c r="BI203" s="153">
        <f>IF(N203="nulová",J203,0)</f>
        <v>0</v>
      </c>
      <c r="BJ203" s="13" t="s">
        <v>84</v>
      </c>
      <c r="BK203" s="153">
        <f>ROUND(I203*H203,2)</f>
        <v>0</v>
      </c>
      <c r="BL203" s="13" t="s">
        <v>2159</v>
      </c>
      <c r="BM203" s="152" t="s">
        <v>3827</v>
      </c>
    </row>
    <row r="204" spans="2:65" s="1" customFormat="1" ht="6.95" customHeight="1">
      <c r="B204" s="43"/>
      <c r="C204" s="44"/>
      <c r="D204" s="44"/>
      <c r="E204" s="44"/>
      <c r="F204" s="44"/>
      <c r="G204" s="44"/>
      <c r="H204" s="44"/>
      <c r="I204" s="44"/>
      <c r="J204" s="44"/>
      <c r="K204" s="44"/>
      <c r="L204" s="28"/>
    </row>
  </sheetData>
  <autoFilter ref="C133:K203" xr:uid="{00000000-0009-0000-0000-00000C000000}"/>
  <mergeCells count="15">
    <mergeCell ref="E120:H120"/>
    <mergeCell ref="E124:H124"/>
    <mergeCell ref="E122:H122"/>
    <mergeCell ref="E126:H126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245"/>
  <sheetViews>
    <sheetView showGridLines="0" workbookViewId="0">
      <selection activeCell="J18" sqref="J18:J1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139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170</v>
      </c>
      <c r="L4" s="16"/>
      <c r="M4" s="92" t="s">
        <v>8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13</v>
      </c>
      <c r="L6" s="16"/>
    </row>
    <row r="7" spans="2:46" ht="16.5" customHeight="1">
      <c r="B7" s="16"/>
      <c r="E7" s="220" t="str">
        <f>'Rekapitulácia stavby'!K6</f>
        <v>III.etapa – Vetva V2 Mesto – časť od bodu č.17  po AUPARK</v>
      </c>
      <c r="F7" s="221"/>
      <c r="G7" s="221"/>
      <c r="H7" s="221"/>
      <c r="L7" s="16"/>
    </row>
    <row r="8" spans="2:46" ht="12.75">
      <c r="B8" s="16"/>
      <c r="D8" s="23" t="s">
        <v>171</v>
      </c>
      <c r="L8" s="16"/>
    </row>
    <row r="9" spans="2:46" ht="16.5" customHeight="1">
      <c r="B9" s="16"/>
      <c r="E9" s="220" t="s">
        <v>172</v>
      </c>
      <c r="F9" s="184"/>
      <c r="G9" s="184"/>
      <c r="H9" s="184"/>
      <c r="L9" s="16"/>
    </row>
    <row r="10" spans="2:46" ht="12" customHeight="1">
      <c r="B10" s="16"/>
      <c r="D10" s="23" t="s">
        <v>173</v>
      </c>
      <c r="L10" s="16"/>
    </row>
    <row r="11" spans="2:46" s="1" customFormat="1" ht="16.5" customHeight="1">
      <c r="B11" s="28"/>
      <c r="E11" s="212" t="s">
        <v>174</v>
      </c>
      <c r="F11" s="222"/>
      <c r="G11" s="222"/>
      <c r="H11" s="222"/>
      <c r="L11" s="28"/>
    </row>
    <row r="12" spans="2:46" s="1" customFormat="1" ht="12" customHeight="1">
      <c r="B12" s="28"/>
      <c r="D12" s="23" t="s">
        <v>175</v>
      </c>
      <c r="L12" s="28"/>
    </row>
    <row r="13" spans="2:46" s="1" customFormat="1" ht="16.5" customHeight="1">
      <c r="B13" s="28"/>
      <c r="E13" s="199" t="s">
        <v>3828</v>
      </c>
      <c r="F13" s="222"/>
      <c r="G13" s="222"/>
      <c r="H13" s="222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15</v>
      </c>
      <c r="F15" s="21" t="s">
        <v>1</v>
      </c>
      <c r="I15" s="23" t="s">
        <v>16</v>
      </c>
      <c r="J15" s="21" t="s">
        <v>1</v>
      </c>
      <c r="L15" s="28"/>
    </row>
    <row r="16" spans="2:46" s="1" customFormat="1" ht="12" customHeight="1">
      <c r="B16" s="28"/>
      <c r="D16" s="23" t="s">
        <v>17</v>
      </c>
      <c r="F16" s="21" t="s">
        <v>18</v>
      </c>
      <c r="I16" s="23" t="s">
        <v>19</v>
      </c>
      <c r="J16" s="51" t="str">
        <f>'Rekapitulácia stavby'!AN8</f>
        <v>13. 5. 2022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21</v>
      </c>
      <c r="I18" s="23" t="s">
        <v>22</v>
      </c>
      <c r="J18" s="172">
        <v>36211541</v>
      </c>
      <c r="L18" s="28"/>
    </row>
    <row r="19" spans="2:12" s="1" customFormat="1" ht="18" customHeight="1">
      <c r="B19" s="28"/>
      <c r="E19" s="171" t="s">
        <v>5451</v>
      </c>
      <c r="I19" s="23" t="s">
        <v>23</v>
      </c>
      <c r="J19" s="171" t="s">
        <v>5452</v>
      </c>
      <c r="L19" s="28"/>
    </row>
    <row r="20" spans="2:12" s="1" customFormat="1" ht="6.95" customHeight="1">
      <c r="B20" s="28"/>
      <c r="L20" s="28"/>
    </row>
    <row r="21" spans="2:12" s="1" customFormat="1" ht="12" customHeight="1">
      <c r="B21" s="28"/>
      <c r="D21" s="23" t="s">
        <v>24</v>
      </c>
      <c r="I21" s="23" t="s">
        <v>22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23" t="str">
        <f>'Rekapitulácia stavby'!E14</f>
        <v>Vyplň údaj</v>
      </c>
      <c r="F22" s="191"/>
      <c r="G22" s="191"/>
      <c r="H22" s="191"/>
      <c r="I22" s="23" t="s">
        <v>23</v>
      </c>
      <c r="J22" s="24" t="str">
        <f>'Rekapitulácia stavby'!AN14</f>
        <v>Vyplň údaj</v>
      </c>
      <c r="L22" s="28"/>
    </row>
    <row r="23" spans="2:12" s="1" customFormat="1" ht="6.95" customHeight="1">
      <c r="B23" s="28"/>
      <c r="L23" s="28"/>
    </row>
    <row r="24" spans="2:12" s="1" customFormat="1" ht="12" customHeight="1">
      <c r="B24" s="28"/>
      <c r="D24" s="23" t="s">
        <v>26</v>
      </c>
      <c r="I24" s="23" t="s">
        <v>22</v>
      </c>
      <c r="J24" s="21" t="s">
        <v>1</v>
      </c>
      <c r="L24" s="28"/>
    </row>
    <row r="25" spans="2:12" s="1" customFormat="1" ht="18" customHeight="1">
      <c r="B25" s="28"/>
      <c r="E25" s="21" t="s">
        <v>27</v>
      </c>
      <c r="I25" s="23" t="s">
        <v>23</v>
      </c>
      <c r="J25" s="21" t="s">
        <v>1</v>
      </c>
      <c r="L25" s="28"/>
    </row>
    <row r="26" spans="2:12" s="1" customFormat="1" ht="6.95" customHeight="1">
      <c r="B26" s="28"/>
      <c r="L26" s="28"/>
    </row>
    <row r="27" spans="2:12" s="1" customFormat="1" ht="12" customHeight="1">
      <c r="B27" s="28"/>
      <c r="D27" s="23" t="s">
        <v>29</v>
      </c>
      <c r="I27" s="23" t="s">
        <v>22</v>
      </c>
      <c r="J27" s="21" t="s">
        <v>1</v>
      </c>
      <c r="L27" s="28"/>
    </row>
    <row r="28" spans="2:12" s="1" customFormat="1" ht="18" customHeight="1">
      <c r="B28" s="28"/>
      <c r="E28" s="21" t="s">
        <v>30</v>
      </c>
      <c r="I28" s="23" t="s">
        <v>23</v>
      </c>
      <c r="J28" s="21" t="s">
        <v>1</v>
      </c>
      <c r="L28" s="28"/>
    </row>
    <row r="29" spans="2:12" s="1" customFormat="1" ht="6.95" customHeight="1">
      <c r="B29" s="28"/>
      <c r="L29" s="28"/>
    </row>
    <row r="30" spans="2:12" s="1" customFormat="1" ht="12" customHeight="1">
      <c r="B30" s="28"/>
      <c r="D30" s="23" t="s">
        <v>31</v>
      </c>
      <c r="L30" s="28"/>
    </row>
    <row r="31" spans="2:12" s="7" customFormat="1" ht="16.5" customHeight="1">
      <c r="B31" s="93"/>
      <c r="E31" s="195" t="s">
        <v>1</v>
      </c>
      <c r="F31" s="195"/>
      <c r="G31" s="195"/>
      <c r="H31" s="195"/>
      <c r="L31" s="93"/>
    </row>
    <row r="32" spans="2:12" s="1" customFormat="1" ht="6.95" customHeight="1">
      <c r="B32" s="28"/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35" customHeight="1">
      <c r="B34" s="28"/>
      <c r="D34" s="94" t="s">
        <v>32</v>
      </c>
      <c r="J34" s="65">
        <f>ROUND(J135, 2)</f>
        <v>0</v>
      </c>
      <c r="L34" s="28"/>
    </row>
    <row r="35" spans="2:12" s="1" customFormat="1" ht="6.95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45" customHeight="1">
      <c r="B36" s="28"/>
      <c r="F36" s="31" t="s">
        <v>34</v>
      </c>
      <c r="I36" s="31" t="s">
        <v>33</v>
      </c>
      <c r="J36" s="31" t="s">
        <v>35</v>
      </c>
      <c r="L36" s="28"/>
    </row>
    <row r="37" spans="2:12" s="1" customFormat="1" ht="14.45" customHeight="1">
      <c r="B37" s="28"/>
      <c r="D37" s="54" t="s">
        <v>36</v>
      </c>
      <c r="E37" s="33" t="s">
        <v>37</v>
      </c>
      <c r="F37" s="95">
        <f>ROUND((SUM(BE135:BE244)),  2)</f>
        <v>0</v>
      </c>
      <c r="G37" s="96"/>
      <c r="H37" s="96"/>
      <c r="I37" s="97">
        <v>0.2</v>
      </c>
      <c r="J37" s="95">
        <f>ROUND(((SUM(BE135:BE244))*I37),  2)</f>
        <v>0</v>
      </c>
      <c r="L37" s="28"/>
    </row>
    <row r="38" spans="2:12" s="1" customFormat="1" ht="14.45" customHeight="1">
      <c r="B38" s="28"/>
      <c r="E38" s="33" t="s">
        <v>38</v>
      </c>
      <c r="F38" s="95">
        <f>ROUND((SUM(BF135:BF244)),  2)</f>
        <v>0</v>
      </c>
      <c r="G38" s="96"/>
      <c r="H38" s="96"/>
      <c r="I38" s="97">
        <v>0.2</v>
      </c>
      <c r="J38" s="95">
        <f>ROUND(((SUM(BF135:BF244))*I38),  2)</f>
        <v>0</v>
      </c>
      <c r="L38" s="28"/>
    </row>
    <row r="39" spans="2:12" s="1" customFormat="1" ht="14.45" hidden="1" customHeight="1">
      <c r="B39" s="28"/>
      <c r="E39" s="23" t="s">
        <v>39</v>
      </c>
      <c r="F39" s="84">
        <f>ROUND((SUM(BG135:BG244)),  2)</f>
        <v>0</v>
      </c>
      <c r="I39" s="98">
        <v>0.2</v>
      </c>
      <c r="J39" s="84">
        <f>0</f>
        <v>0</v>
      </c>
      <c r="L39" s="28"/>
    </row>
    <row r="40" spans="2:12" s="1" customFormat="1" ht="14.45" hidden="1" customHeight="1">
      <c r="B40" s="28"/>
      <c r="E40" s="23" t="s">
        <v>40</v>
      </c>
      <c r="F40" s="84">
        <f>ROUND((SUM(BH135:BH244)),  2)</f>
        <v>0</v>
      </c>
      <c r="I40" s="98">
        <v>0.2</v>
      </c>
      <c r="J40" s="84">
        <f>0</f>
        <v>0</v>
      </c>
      <c r="L40" s="28"/>
    </row>
    <row r="41" spans="2:12" s="1" customFormat="1" ht="14.45" hidden="1" customHeight="1">
      <c r="B41" s="28"/>
      <c r="E41" s="33" t="s">
        <v>41</v>
      </c>
      <c r="F41" s="95">
        <f>ROUND((SUM(BI135:BI244)),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6.95" customHeight="1">
      <c r="B42" s="28"/>
      <c r="L42" s="28"/>
    </row>
    <row r="43" spans="2:12" s="1" customFormat="1" ht="25.35" customHeight="1">
      <c r="B43" s="28"/>
      <c r="C43" s="99"/>
      <c r="D43" s="100" t="s">
        <v>42</v>
      </c>
      <c r="E43" s="56"/>
      <c r="F43" s="56"/>
      <c r="G43" s="101" t="s">
        <v>43</v>
      </c>
      <c r="H43" s="102" t="s">
        <v>44</v>
      </c>
      <c r="I43" s="56"/>
      <c r="J43" s="103">
        <f>SUM(J34:J41)</f>
        <v>0</v>
      </c>
      <c r="K43" s="104"/>
      <c r="L43" s="28"/>
    </row>
    <row r="44" spans="2:12" s="1" customFormat="1" ht="14.45" customHeight="1">
      <c r="B44" s="28"/>
      <c r="L44" s="28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47</v>
      </c>
      <c r="E61" s="30"/>
      <c r="F61" s="105" t="s">
        <v>48</v>
      </c>
      <c r="G61" s="42" t="s">
        <v>47</v>
      </c>
      <c r="H61" s="30"/>
      <c r="I61" s="30"/>
      <c r="J61" s="106" t="s">
        <v>48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49</v>
      </c>
      <c r="E65" s="41"/>
      <c r="F65" s="41"/>
      <c r="G65" s="40" t="s">
        <v>50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47</v>
      </c>
      <c r="E76" s="30"/>
      <c r="F76" s="105" t="s">
        <v>48</v>
      </c>
      <c r="G76" s="42" t="s">
        <v>47</v>
      </c>
      <c r="H76" s="30"/>
      <c r="I76" s="30"/>
      <c r="J76" s="106" t="s">
        <v>48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hidden="1" customHeight="1">
      <c r="B82" s="28"/>
      <c r="C82" s="17" t="s">
        <v>177</v>
      </c>
      <c r="L82" s="28"/>
    </row>
    <row r="83" spans="2:12" s="1" customFormat="1" ht="6.95" hidden="1" customHeight="1">
      <c r="B83" s="28"/>
      <c r="L83" s="28"/>
    </row>
    <row r="84" spans="2:12" s="1" customFormat="1" ht="12" hidden="1" customHeight="1">
      <c r="B84" s="28"/>
      <c r="C84" s="23" t="s">
        <v>13</v>
      </c>
      <c r="L84" s="28"/>
    </row>
    <row r="85" spans="2:12" s="1" customFormat="1" ht="16.5" hidden="1" customHeight="1">
      <c r="B85" s="28"/>
      <c r="E85" s="220" t="str">
        <f>E7</f>
        <v>III.etapa – Vetva V2 Mesto – časť od bodu č.17  po AUPARK</v>
      </c>
      <c r="F85" s="221"/>
      <c r="G85" s="221"/>
      <c r="H85" s="221"/>
      <c r="L85" s="28"/>
    </row>
    <row r="86" spans="2:12" ht="12" hidden="1" customHeight="1">
      <c r="B86" s="16"/>
      <c r="C86" s="23" t="s">
        <v>171</v>
      </c>
      <c r="L86" s="16"/>
    </row>
    <row r="87" spans="2:12" ht="16.5" hidden="1" customHeight="1">
      <c r="B87" s="16"/>
      <c r="E87" s="220" t="s">
        <v>172</v>
      </c>
      <c r="F87" s="184"/>
      <c r="G87" s="184"/>
      <c r="H87" s="184"/>
      <c r="L87" s="16"/>
    </row>
    <row r="88" spans="2:12" ht="12" hidden="1" customHeight="1">
      <c r="B88" s="16"/>
      <c r="C88" s="23" t="s">
        <v>173</v>
      </c>
      <c r="L88" s="16"/>
    </row>
    <row r="89" spans="2:12" s="1" customFormat="1" ht="16.5" hidden="1" customHeight="1">
      <c r="B89" s="28"/>
      <c r="E89" s="212" t="s">
        <v>174</v>
      </c>
      <c r="F89" s="222"/>
      <c r="G89" s="222"/>
      <c r="H89" s="222"/>
      <c r="L89" s="28"/>
    </row>
    <row r="90" spans="2:12" s="1" customFormat="1" ht="12" hidden="1" customHeight="1">
      <c r="B90" s="28"/>
      <c r="C90" s="23" t="s">
        <v>175</v>
      </c>
      <c r="L90" s="28"/>
    </row>
    <row r="91" spans="2:12" s="1" customFormat="1" ht="16.5" hidden="1" customHeight="1">
      <c r="B91" s="28"/>
      <c r="E91" s="199" t="str">
        <f>E13</f>
        <v>O2 - SO 02.100,1 Potrubná časť - Odbočka O2</v>
      </c>
      <c r="F91" s="222"/>
      <c r="G91" s="222"/>
      <c r="H91" s="222"/>
      <c r="L91" s="28"/>
    </row>
    <row r="92" spans="2:12" s="1" customFormat="1" ht="6.95" hidden="1" customHeight="1">
      <c r="B92" s="28"/>
      <c r="L92" s="28"/>
    </row>
    <row r="93" spans="2:12" s="1" customFormat="1" ht="12" hidden="1" customHeight="1">
      <c r="B93" s="28"/>
      <c r="C93" s="23" t="s">
        <v>17</v>
      </c>
      <c r="F93" s="21" t="str">
        <f>F16</f>
        <v>Žilina</v>
      </c>
      <c r="I93" s="23" t="s">
        <v>19</v>
      </c>
      <c r="J93" s="51" t="str">
        <f>IF(J16="","",J16)</f>
        <v>13. 5. 2022</v>
      </c>
      <c r="L93" s="28"/>
    </row>
    <row r="94" spans="2:12" s="1" customFormat="1" ht="6.95" hidden="1" customHeight="1">
      <c r="B94" s="28"/>
      <c r="L94" s="28"/>
    </row>
    <row r="95" spans="2:12" s="1" customFormat="1" ht="15.2" hidden="1" customHeight="1">
      <c r="B95" s="28"/>
      <c r="C95" s="23" t="s">
        <v>21</v>
      </c>
      <c r="F95" s="21" t="str">
        <f>E19</f>
        <v>MH Teplárenský holding, a.s.</v>
      </c>
      <c r="I95" s="23" t="s">
        <v>26</v>
      </c>
      <c r="J95" s="26" t="str">
        <f>E25</f>
        <v>ENERGIA, s.r.o.</v>
      </c>
      <c r="L95" s="28"/>
    </row>
    <row r="96" spans="2:12" s="1" customFormat="1" ht="15.2" hidden="1" customHeight="1">
      <c r="B96" s="28"/>
      <c r="C96" s="23" t="s">
        <v>24</v>
      </c>
      <c r="F96" s="21" t="str">
        <f>IF(E22="","",E22)</f>
        <v>Vyplň údaj</v>
      </c>
      <c r="I96" s="23" t="s">
        <v>29</v>
      </c>
      <c r="J96" s="26" t="str">
        <f>E28</f>
        <v>Balog</v>
      </c>
      <c r="L96" s="28"/>
    </row>
    <row r="97" spans="2:47" s="1" customFormat="1" ht="10.35" hidden="1" customHeight="1">
      <c r="B97" s="28"/>
      <c r="L97" s="28"/>
    </row>
    <row r="98" spans="2:47" s="1" customFormat="1" ht="29.25" hidden="1" customHeight="1">
      <c r="B98" s="28"/>
      <c r="C98" s="107" t="s">
        <v>178</v>
      </c>
      <c r="D98" s="99"/>
      <c r="E98" s="99"/>
      <c r="F98" s="99"/>
      <c r="G98" s="99"/>
      <c r="H98" s="99"/>
      <c r="I98" s="99"/>
      <c r="J98" s="108" t="s">
        <v>179</v>
      </c>
      <c r="K98" s="99"/>
      <c r="L98" s="28"/>
    </row>
    <row r="99" spans="2:47" s="1" customFormat="1" ht="10.35" hidden="1" customHeight="1">
      <c r="B99" s="28"/>
      <c r="L99" s="28"/>
    </row>
    <row r="100" spans="2:47" s="1" customFormat="1" ht="22.9" hidden="1" customHeight="1">
      <c r="B100" s="28"/>
      <c r="C100" s="109" t="s">
        <v>180</v>
      </c>
      <c r="J100" s="65">
        <f>J135</f>
        <v>0</v>
      </c>
      <c r="L100" s="28"/>
      <c r="AU100" s="13" t="s">
        <v>181</v>
      </c>
    </row>
    <row r="101" spans="2:47" s="8" customFormat="1" ht="24.95" hidden="1" customHeight="1">
      <c r="B101" s="110"/>
      <c r="D101" s="111" t="s">
        <v>182</v>
      </c>
      <c r="E101" s="112"/>
      <c r="F101" s="112"/>
      <c r="G101" s="112"/>
      <c r="H101" s="112"/>
      <c r="I101" s="112"/>
      <c r="J101" s="113">
        <f>J136</f>
        <v>0</v>
      </c>
      <c r="L101" s="110"/>
    </row>
    <row r="102" spans="2:47" s="9" customFormat="1" ht="19.899999999999999" hidden="1" customHeight="1">
      <c r="B102" s="114"/>
      <c r="D102" s="115" t="s">
        <v>183</v>
      </c>
      <c r="E102" s="116"/>
      <c r="F102" s="116"/>
      <c r="G102" s="116"/>
      <c r="H102" s="116"/>
      <c r="I102" s="116"/>
      <c r="J102" s="117">
        <f>J137</f>
        <v>0</v>
      </c>
      <c r="L102" s="114"/>
    </row>
    <row r="103" spans="2:47" s="9" customFormat="1" ht="14.85" hidden="1" customHeight="1">
      <c r="B103" s="114"/>
      <c r="D103" s="115" t="s">
        <v>184</v>
      </c>
      <c r="E103" s="116"/>
      <c r="F103" s="116"/>
      <c r="G103" s="116"/>
      <c r="H103" s="116"/>
      <c r="I103" s="116"/>
      <c r="J103" s="117">
        <f>J138</f>
        <v>0</v>
      </c>
      <c r="L103" s="114"/>
    </row>
    <row r="104" spans="2:47" s="9" customFormat="1" ht="14.85" hidden="1" customHeight="1">
      <c r="B104" s="114"/>
      <c r="D104" s="115" t="s">
        <v>185</v>
      </c>
      <c r="E104" s="116"/>
      <c r="F104" s="116"/>
      <c r="G104" s="116"/>
      <c r="H104" s="116"/>
      <c r="I104" s="116"/>
      <c r="J104" s="117">
        <f>J173</f>
        <v>0</v>
      </c>
      <c r="L104" s="114"/>
    </row>
    <row r="105" spans="2:47" s="9" customFormat="1" ht="14.85" hidden="1" customHeight="1">
      <c r="B105" s="114"/>
      <c r="D105" s="115" t="s">
        <v>186</v>
      </c>
      <c r="E105" s="116"/>
      <c r="F105" s="116"/>
      <c r="G105" s="116"/>
      <c r="H105" s="116"/>
      <c r="I105" s="116"/>
      <c r="J105" s="117">
        <f>J177</f>
        <v>0</v>
      </c>
      <c r="L105" s="114"/>
    </row>
    <row r="106" spans="2:47" s="9" customFormat="1" ht="14.85" hidden="1" customHeight="1">
      <c r="B106" s="114"/>
      <c r="D106" s="115" t="s">
        <v>187</v>
      </c>
      <c r="E106" s="116"/>
      <c r="F106" s="116"/>
      <c r="G106" s="116"/>
      <c r="H106" s="116"/>
      <c r="I106" s="116"/>
      <c r="J106" s="117">
        <f>J201</f>
        <v>0</v>
      </c>
      <c r="L106" s="114"/>
    </row>
    <row r="107" spans="2:47" s="9" customFormat="1" ht="14.85" hidden="1" customHeight="1">
      <c r="B107" s="114"/>
      <c r="D107" s="115" t="s">
        <v>188</v>
      </c>
      <c r="E107" s="116"/>
      <c r="F107" s="116"/>
      <c r="G107" s="116"/>
      <c r="H107" s="116"/>
      <c r="I107" s="116"/>
      <c r="J107" s="117">
        <f>J210</f>
        <v>0</v>
      </c>
      <c r="L107" s="114"/>
    </row>
    <row r="108" spans="2:47" s="9" customFormat="1" ht="14.85" hidden="1" customHeight="1">
      <c r="B108" s="114"/>
      <c r="D108" s="115" t="s">
        <v>189</v>
      </c>
      <c r="E108" s="116"/>
      <c r="F108" s="116"/>
      <c r="G108" s="116"/>
      <c r="H108" s="116"/>
      <c r="I108" s="116"/>
      <c r="J108" s="117">
        <f>J216</f>
        <v>0</v>
      </c>
      <c r="L108" s="114"/>
    </row>
    <row r="109" spans="2:47" s="9" customFormat="1" ht="14.85" hidden="1" customHeight="1">
      <c r="B109" s="114"/>
      <c r="D109" s="115" t="s">
        <v>190</v>
      </c>
      <c r="E109" s="116"/>
      <c r="F109" s="116"/>
      <c r="G109" s="116"/>
      <c r="H109" s="116"/>
      <c r="I109" s="116"/>
      <c r="J109" s="117">
        <f>J226</f>
        <v>0</v>
      </c>
      <c r="L109" s="114"/>
    </row>
    <row r="110" spans="2:47" s="9" customFormat="1" ht="14.85" hidden="1" customHeight="1">
      <c r="B110" s="114"/>
      <c r="D110" s="115" t="s">
        <v>191</v>
      </c>
      <c r="E110" s="116"/>
      <c r="F110" s="116"/>
      <c r="G110" s="116"/>
      <c r="H110" s="116"/>
      <c r="I110" s="116"/>
      <c r="J110" s="117">
        <f>J229</f>
        <v>0</v>
      </c>
      <c r="L110" s="114"/>
    </row>
    <row r="111" spans="2:47" s="8" customFormat="1" ht="24.95" hidden="1" customHeight="1">
      <c r="B111" s="110"/>
      <c r="D111" s="111" t="s">
        <v>192</v>
      </c>
      <c r="E111" s="112"/>
      <c r="F111" s="112"/>
      <c r="G111" s="112"/>
      <c r="H111" s="112"/>
      <c r="I111" s="112"/>
      <c r="J111" s="113">
        <f>J243</f>
        <v>0</v>
      </c>
      <c r="L111" s="110"/>
    </row>
    <row r="112" spans="2:47" s="1" customFormat="1" ht="21.75" hidden="1" customHeight="1">
      <c r="B112" s="28"/>
      <c r="L112" s="28"/>
    </row>
    <row r="113" spans="2:12" s="1" customFormat="1" ht="6.95" hidden="1" customHeight="1"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28"/>
    </row>
    <row r="114" spans="2:12" hidden="1"/>
    <row r="115" spans="2:12" hidden="1"/>
    <row r="116" spans="2:12" hidden="1"/>
    <row r="117" spans="2:12" s="1" customFormat="1" ht="6.95" customHeight="1">
      <c r="B117" s="45"/>
      <c r="C117" s="46"/>
      <c r="D117" s="46"/>
      <c r="E117" s="46"/>
      <c r="F117" s="46"/>
      <c r="G117" s="46"/>
      <c r="H117" s="46"/>
      <c r="I117" s="46"/>
      <c r="J117" s="46"/>
      <c r="K117" s="46"/>
      <c r="L117" s="28"/>
    </row>
    <row r="118" spans="2:12" s="1" customFormat="1" ht="24.95" customHeight="1">
      <c r="B118" s="28"/>
      <c r="C118" s="17" t="s">
        <v>193</v>
      </c>
      <c r="L118" s="28"/>
    </row>
    <row r="119" spans="2:12" s="1" customFormat="1" ht="6.95" customHeight="1">
      <c r="B119" s="28"/>
      <c r="L119" s="28"/>
    </row>
    <row r="120" spans="2:12" s="1" customFormat="1" ht="12" customHeight="1">
      <c r="B120" s="28"/>
      <c r="C120" s="23" t="s">
        <v>13</v>
      </c>
      <c r="L120" s="28"/>
    </row>
    <row r="121" spans="2:12" s="1" customFormat="1" ht="16.5" customHeight="1">
      <c r="B121" s="28"/>
      <c r="E121" s="220" t="str">
        <f>E7</f>
        <v>III.etapa – Vetva V2 Mesto – časť od bodu č.17  po AUPARK</v>
      </c>
      <c r="F121" s="221"/>
      <c r="G121" s="221"/>
      <c r="H121" s="221"/>
      <c r="L121" s="28"/>
    </row>
    <row r="122" spans="2:12" ht="12" customHeight="1">
      <c r="B122" s="16"/>
      <c r="C122" s="23" t="s">
        <v>171</v>
      </c>
      <c r="L122" s="16"/>
    </row>
    <row r="123" spans="2:12" ht="16.5" customHeight="1">
      <c r="B123" s="16"/>
      <c r="E123" s="220" t="s">
        <v>172</v>
      </c>
      <c r="F123" s="184"/>
      <c r="G123" s="184"/>
      <c r="H123" s="184"/>
      <c r="L123" s="16"/>
    </row>
    <row r="124" spans="2:12" ht="12" customHeight="1">
      <c r="B124" s="16"/>
      <c r="C124" s="23" t="s">
        <v>173</v>
      </c>
      <c r="L124" s="16"/>
    </row>
    <row r="125" spans="2:12" s="1" customFormat="1" ht="16.5" customHeight="1">
      <c r="B125" s="28"/>
      <c r="E125" s="212" t="s">
        <v>174</v>
      </c>
      <c r="F125" s="222"/>
      <c r="G125" s="222"/>
      <c r="H125" s="222"/>
      <c r="L125" s="28"/>
    </row>
    <row r="126" spans="2:12" s="1" customFormat="1" ht="12" customHeight="1">
      <c r="B126" s="28"/>
      <c r="C126" s="23" t="s">
        <v>175</v>
      </c>
      <c r="L126" s="28"/>
    </row>
    <row r="127" spans="2:12" s="1" customFormat="1" ht="16.5" customHeight="1">
      <c r="B127" s="28"/>
      <c r="E127" s="199" t="str">
        <f>E13</f>
        <v>O2 - SO 02.100,1 Potrubná časť - Odbočka O2</v>
      </c>
      <c r="F127" s="222"/>
      <c r="G127" s="222"/>
      <c r="H127" s="222"/>
      <c r="L127" s="28"/>
    </row>
    <row r="128" spans="2:12" s="1" customFormat="1" ht="6.95" customHeight="1">
      <c r="B128" s="28"/>
      <c r="L128" s="28"/>
    </row>
    <row r="129" spans="2:65" s="1" customFormat="1" ht="12" customHeight="1">
      <c r="B129" s="28"/>
      <c r="C129" s="23" t="s">
        <v>17</v>
      </c>
      <c r="F129" s="21" t="str">
        <f>F16</f>
        <v>Žilina</v>
      </c>
      <c r="I129" s="23" t="s">
        <v>19</v>
      </c>
      <c r="J129" s="51" t="str">
        <f>IF(J16="","",J16)</f>
        <v>13. 5. 2022</v>
      </c>
      <c r="L129" s="28"/>
    </row>
    <row r="130" spans="2:65" s="1" customFormat="1" ht="6.95" customHeight="1">
      <c r="B130" s="28"/>
      <c r="L130" s="28"/>
    </row>
    <row r="131" spans="2:65" s="1" customFormat="1" ht="15.2" customHeight="1">
      <c r="B131" s="28"/>
      <c r="C131" s="23" t="s">
        <v>21</v>
      </c>
      <c r="F131" s="21" t="str">
        <f>E19</f>
        <v>MH Teplárenský holding, a.s.</v>
      </c>
      <c r="I131" s="23" t="s">
        <v>26</v>
      </c>
      <c r="J131" s="26" t="str">
        <f>E25</f>
        <v>ENERGIA, s.r.o.</v>
      </c>
      <c r="L131" s="28"/>
    </row>
    <row r="132" spans="2:65" s="1" customFormat="1" ht="15.2" customHeight="1">
      <c r="B132" s="28"/>
      <c r="C132" s="23" t="s">
        <v>24</v>
      </c>
      <c r="F132" s="21" t="str">
        <f>IF(E22="","",E22)</f>
        <v>Vyplň údaj</v>
      </c>
      <c r="I132" s="23" t="s">
        <v>29</v>
      </c>
      <c r="J132" s="26" t="str">
        <f>E28</f>
        <v>Balog</v>
      </c>
      <c r="L132" s="28"/>
    </row>
    <row r="133" spans="2:65" s="1" customFormat="1" ht="10.35" customHeight="1">
      <c r="B133" s="28"/>
      <c r="L133" s="28"/>
    </row>
    <row r="134" spans="2:65" s="10" customFormat="1" ht="29.25" customHeight="1">
      <c r="B134" s="118"/>
      <c r="C134" s="119" t="s">
        <v>194</v>
      </c>
      <c r="D134" s="120" t="s">
        <v>57</v>
      </c>
      <c r="E134" s="120" t="s">
        <v>53</v>
      </c>
      <c r="F134" s="120" t="s">
        <v>54</v>
      </c>
      <c r="G134" s="120" t="s">
        <v>195</v>
      </c>
      <c r="H134" s="120" t="s">
        <v>196</v>
      </c>
      <c r="I134" s="120" t="s">
        <v>197</v>
      </c>
      <c r="J134" s="121" t="s">
        <v>179</v>
      </c>
      <c r="K134" s="122" t="s">
        <v>198</v>
      </c>
      <c r="L134" s="118"/>
      <c r="M134" s="58" t="s">
        <v>1</v>
      </c>
      <c r="N134" s="59" t="s">
        <v>36</v>
      </c>
      <c r="O134" s="59" t="s">
        <v>199</v>
      </c>
      <c r="P134" s="59" t="s">
        <v>200</v>
      </c>
      <c r="Q134" s="59" t="s">
        <v>201</v>
      </c>
      <c r="R134" s="59" t="s">
        <v>202</v>
      </c>
      <c r="S134" s="59" t="s">
        <v>203</v>
      </c>
      <c r="T134" s="60" t="s">
        <v>204</v>
      </c>
    </row>
    <row r="135" spans="2:65" s="1" customFormat="1" ht="22.9" customHeight="1">
      <c r="B135" s="28"/>
      <c r="C135" s="63" t="s">
        <v>180</v>
      </c>
      <c r="J135" s="123">
        <f>BK135</f>
        <v>0</v>
      </c>
      <c r="L135" s="28"/>
      <c r="M135" s="61"/>
      <c r="N135" s="52"/>
      <c r="O135" s="52"/>
      <c r="P135" s="124">
        <f>P136+P243</f>
        <v>0</v>
      </c>
      <c r="Q135" s="52"/>
      <c r="R135" s="124">
        <f>R136+R243</f>
        <v>0.13420399999999999</v>
      </c>
      <c r="S135" s="52"/>
      <c r="T135" s="125">
        <f>T136+T243</f>
        <v>7.40758282</v>
      </c>
      <c r="AT135" s="13" t="s">
        <v>71</v>
      </c>
      <c r="AU135" s="13" t="s">
        <v>181</v>
      </c>
      <c r="BK135" s="126">
        <f>BK136+BK243</f>
        <v>0</v>
      </c>
    </row>
    <row r="136" spans="2:65" s="11" customFormat="1" ht="25.9" customHeight="1">
      <c r="B136" s="127"/>
      <c r="D136" s="128" t="s">
        <v>71</v>
      </c>
      <c r="E136" s="129" t="s">
        <v>205</v>
      </c>
      <c r="F136" s="129" t="s">
        <v>206</v>
      </c>
      <c r="I136" s="130"/>
      <c r="J136" s="131">
        <f>BK136</f>
        <v>0</v>
      </c>
      <c r="L136" s="127"/>
      <c r="M136" s="132"/>
      <c r="P136" s="133">
        <f>P137</f>
        <v>0</v>
      </c>
      <c r="R136" s="133">
        <f>R137</f>
        <v>0.13420399999999999</v>
      </c>
      <c r="T136" s="134">
        <f>T137</f>
        <v>7.40758282</v>
      </c>
      <c r="AR136" s="128" t="s">
        <v>79</v>
      </c>
      <c r="AT136" s="135" t="s">
        <v>71</v>
      </c>
      <c r="AU136" s="135" t="s">
        <v>72</v>
      </c>
      <c r="AY136" s="128" t="s">
        <v>207</v>
      </c>
      <c r="BK136" s="136">
        <f>BK137</f>
        <v>0</v>
      </c>
    </row>
    <row r="137" spans="2:65" s="11" customFormat="1" ht="22.9" customHeight="1">
      <c r="B137" s="127"/>
      <c r="D137" s="128" t="s">
        <v>71</v>
      </c>
      <c r="E137" s="137" t="s">
        <v>208</v>
      </c>
      <c r="F137" s="137" t="s">
        <v>209</v>
      </c>
      <c r="I137" s="130"/>
      <c r="J137" s="138">
        <f>BK137</f>
        <v>0</v>
      </c>
      <c r="L137" s="127"/>
      <c r="M137" s="132"/>
      <c r="P137" s="133">
        <f>P138+P173+P177+P201+P210+P216+P226+P229</f>
        <v>0</v>
      </c>
      <c r="R137" s="133">
        <f>R138+R173+R177+R201+R210+R216+R226+R229</f>
        <v>0.13420399999999999</v>
      </c>
      <c r="T137" s="134">
        <f>T138+T173+T177+T201+T210+T216+T226+T229</f>
        <v>7.40758282</v>
      </c>
      <c r="AR137" s="128" t="s">
        <v>79</v>
      </c>
      <c r="AT137" s="135" t="s">
        <v>71</v>
      </c>
      <c r="AU137" s="135" t="s">
        <v>79</v>
      </c>
      <c r="AY137" s="128" t="s">
        <v>207</v>
      </c>
      <c r="BK137" s="136">
        <f>BK138+BK173+BK177+BK201+BK210+BK216+BK226+BK229</f>
        <v>0</v>
      </c>
    </row>
    <row r="138" spans="2:65" s="11" customFormat="1" ht="20.85" customHeight="1">
      <c r="B138" s="127"/>
      <c r="D138" s="128" t="s">
        <v>71</v>
      </c>
      <c r="E138" s="137" t="s">
        <v>210</v>
      </c>
      <c r="F138" s="137" t="s">
        <v>211</v>
      </c>
      <c r="I138" s="130"/>
      <c r="J138" s="138">
        <f>BK138</f>
        <v>0</v>
      </c>
      <c r="L138" s="127"/>
      <c r="M138" s="132"/>
      <c r="P138" s="133">
        <f>SUM(P139:P172)</f>
        <v>0</v>
      </c>
      <c r="R138" s="133">
        <f>SUM(R139:R172)</f>
        <v>0</v>
      </c>
      <c r="T138" s="134">
        <f>SUM(T139:T172)</f>
        <v>0</v>
      </c>
      <c r="AR138" s="128" t="s">
        <v>79</v>
      </c>
      <c r="AT138" s="135" t="s">
        <v>71</v>
      </c>
      <c r="AU138" s="135" t="s">
        <v>84</v>
      </c>
      <c r="AY138" s="128" t="s">
        <v>207</v>
      </c>
      <c r="BK138" s="136">
        <f>SUM(BK139:BK172)</f>
        <v>0</v>
      </c>
    </row>
    <row r="139" spans="2:65" s="1" customFormat="1" ht="33" customHeight="1">
      <c r="B139" s="139"/>
      <c r="C139" s="140" t="s">
        <v>79</v>
      </c>
      <c r="D139" s="140" t="s">
        <v>212</v>
      </c>
      <c r="E139" s="141" t="s">
        <v>213</v>
      </c>
      <c r="F139" s="142" t="s">
        <v>2290</v>
      </c>
      <c r="G139" s="143" t="s">
        <v>215</v>
      </c>
      <c r="H139" s="144">
        <v>455</v>
      </c>
      <c r="I139" s="145"/>
      <c r="J139" s="146">
        <f t="shared" ref="J139:J172" si="0">ROUND(I139*H139,2)</f>
        <v>0</v>
      </c>
      <c r="K139" s="147"/>
      <c r="L139" s="28"/>
      <c r="M139" s="148" t="s">
        <v>1</v>
      </c>
      <c r="N139" s="149" t="s">
        <v>38</v>
      </c>
      <c r="P139" s="150">
        <f t="shared" ref="P139:P172" si="1">O139*H139</f>
        <v>0</v>
      </c>
      <c r="Q139" s="150">
        <v>0</v>
      </c>
      <c r="R139" s="150">
        <f t="shared" ref="R139:R172" si="2">Q139*H139</f>
        <v>0</v>
      </c>
      <c r="S139" s="150">
        <v>0</v>
      </c>
      <c r="T139" s="151">
        <f t="shared" ref="T139:T172" si="3">S139*H139</f>
        <v>0</v>
      </c>
      <c r="AR139" s="152" t="s">
        <v>216</v>
      </c>
      <c r="AT139" s="152" t="s">
        <v>212</v>
      </c>
      <c r="AU139" s="152" t="s">
        <v>88</v>
      </c>
      <c r="AY139" s="13" t="s">
        <v>207</v>
      </c>
      <c r="BE139" s="153">
        <f t="shared" ref="BE139:BE172" si="4">IF(N139="základná",J139,0)</f>
        <v>0</v>
      </c>
      <c r="BF139" s="153">
        <f t="shared" ref="BF139:BF172" si="5">IF(N139="znížená",J139,0)</f>
        <v>0</v>
      </c>
      <c r="BG139" s="153">
        <f t="shared" ref="BG139:BG172" si="6">IF(N139="zákl. prenesená",J139,0)</f>
        <v>0</v>
      </c>
      <c r="BH139" s="153">
        <f t="shared" ref="BH139:BH172" si="7">IF(N139="zníž. prenesená",J139,0)</f>
        <v>0</v>
      </c>
      <c r="BI139" s="153">
        <f t="shared" ref="BI139:BI172" si="8">IF(N139="nulová",J139,0)</f>
        <v>0</v>
      </c>
      <c r="BJ139" s="13" t="s">
        <v>84</v>
      </c>
      <c r="BK139" s="153">
        <f t="shared" ref="BK139:BK172" si="9">ROUND(I139*H139,2)</f>
        <v>0</v>
      </c>
      <c r="BL139" s="13" t="s">
        <v>216</v>
      </c>
      <c r="BM139" s="152" t="s">
        <v>3829</v>
      </c>
    </row>
    <row r="140" spans="2:65" s="1" customFormat="1" ht="33" customHeight="1">
      <c r="B140" s="139"/>
      <c r="C140" s="140" t="s">
        <v>84</v>
      </c>
      <c r="D140" s="140" t="s">
        <v>212</v>
      </c>
      <c r="E140" s="141" t="s">
        <v>218</v>
      </c>
      <c r="F140" s="142" t="s">
        <v>2292</v>
      </c>
      <c r="G140" s="143" t="s">
        <v>215</v>
      </c>
      <c r="H140" s="144">
        <v>455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38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216</v>
      </c>
      <c r="AT140" s="152" t="s">
        <v>212</v>
      </c>
      <c r="AU140" s="152" t="s">
        <v>88</v>
      </c>
      <c r="AY140" s="13" t="s">
        <v>207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84</v>
      </c>
      <c r="BK140" s="153">
        <f t="shared" si="9"/>
        <v>0</v>
      </c>
      <c r="BL140" s="13" t="s">
        <v>216</v>
      </c>
      <c r="BM140" s="152" t="s">
        <v>3830</v>
      </c>
    </row>
    <row r="141" spans="2:65" s="1" customFormat="1" ht="33" customHeight="1">
      <c r="B141" s="139"/>
      <c r="C141" s="140" t="s">
        <v>88</v>
      </c>
      <c r="D141" s="140" t="s">
        <v>212</v>
      </c>
      <c r="E141" s="141" t="s">
        <v>227</v>
      </c>
      <c r="F141" s="142" t="s">
        <v>3186</v>
      </c>
      <c r="G141" s="143" t="s">
        <v>215</v>
      </c>
      <c r="H141" s="144">
        <v>32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38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216</v>
      </c>
      <c r="AT141" s="152" t="s">
        <v>212</v>
      </c>
      <c r="AU141" s="152" t="s">
        <v>88</v>
      </c>
      <c r="AY141" s="13" t="s">
        <v>207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84</v>
      </c>
      <c r="BK141" s="153">
        <f t="shared" si="9"/>
        <v>0</v>
      </c>
      <c r="BL141" s="13" t="s">
        <v>216</v>
      </c>
      <c r="BM141" s="152" t="s">
        <v>3831</v>
      </c>
    </row>
    <row r="142" spans="2:65" s="1" customFormat="1" ht="33" customHeight="1">
      <c r="B142" s="139"/>
      <c r="C142" s="140" t="s">
        <v>93</v>
      </c>
      <c r="D142" s="140" t="s">
        <v>212</v>
      </c>
      <c r="E142" s="141" t="s">
        <v>231</v>
      </c>
      <c r="F142" s="142" t="s">
        <v>3188</v>
      </c>
      <c r="G142" s="143" t="s">
        <v>215</v>
      </c>
      <c r="H142" s="144">
        <v>32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38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216</v>
      </c>
      <c r="AT142" s="152" t="s">
        <v>212</v>
      </c>
      <c r="AU142" s="152" t="s">
        <v>88</v>
      </c>
      <c r="AY142" s="13" t="s">
        <v>207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84</v>
      </c>
      <c r="BK142" s="153">
        <f t="shared" si="9"/>
        <v>0</v>
      </c>
      <c r="BL142" s="13" t="s">
        <v>216</v>
      </c>
      <c r="BM142" s="152" t="s">
        <v>3832</v>
      </c>
    </row>
    <row r="143" spans="2:65" s="1" customFormat="1" ht="37.9" customHeight="1">
      <c r="B143" s="139"/>
      <c r="C143" s="140" t="s">
        <v>168</v>
      </c>
      <c r="D143" s="140" t="s">
        <v>212</v>
      </c>
      <c r="E143" s="141" t="s">
        <v>260</v>
      </c>
      <c r="F143" s="142" t="s">
        <v>3833</v>
      </c>
      <c r="G143" s="143" t="s">
        <v>253</v>
      </c>
      <c r="H143" s="144">
        <v>4</v>
      </c>
      <c r="I143" s="145"/>
      <c r="J143" s="146">
        <f t="shared" si="0"/>
        <v>0</v>
      </c>
      <c r="K143" s="147"/>
      <c r="L143" s="28"/>
      <c r="M143" s="148" t="s">
        <v>1</v>
      </c>
      <c r="N143" s="149" t="s">
        <v>38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216</v>
      </c>
      <c r="AT143" s="152" t="s">
        <v>212</v>
      </c>
      <c r="AU143" s="152" t="s">
        <v>88</v>
      </c>
      <c r="AY143" s="13" t="s">
        <v>207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84</v>
      </c>
      <c r="BK143" s="153">
        <f t="shared" si="9"/>
        <v>0</v>
      </c>
      <c r="BL143" s="13" t="s">
        <v>216</v>
      </c>
      <c r="BM143" s="152" t="s">
        <v>3834</v>
      </c>
    </row>
    <row r="144" spans="2:65" s="1" customFormat="1" ht="37.9" customHeight="1">
      <c r="B144" s="139"/>
      <c r="C144" s="140" t="s">
        <v>230</v>
      </c>
      <c r="D144" s="140" t="s">
        <v>212</v>
      </c>
      <c r="E144" s="141" t="s">
        <v>264</v>
      </c>
      <c r="F144" s="142" t="s">
        <v>3835</v>
      </c>
      <c r="G144" s="143" t="s">
        <v>253</v>
      </c>
      <c r="H144" s="144">
        <v>4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38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216</v>
      </c>
      <c r="AT144" s="152" t="s">
        <v>212</v>
      </c>
      <c r="AU144" s="152" t="s">
        <v>88</v>
      </c>
      <c r="AY144" s="13" t="s">
        <v>207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84</v>
      </c>
      <c r="BK144" s="153">
        <f t="shared" si="9"/>
        <v>0</v>
      </c>
      <c r="BL144" s="13" t="s">
        <v>216</v>
      </c>
      <c r="BM144" s="152" t="s">
        <v>3836</v>
      </c>
    </row>
    <row r="145" spans="2:65" s="1" customFormat="1" ht="37.9" customHeight="1">
      <c r="B145" s="139"/>
      <c r="C145" s="140" t="s">
        <v>234</v>
      </c>
      <c r="D145" s="140" t="s">
        <v>212</v>
      </c>
      <c r="E145" s="141" t="s">
        <v>268</v>
      </c>
      <c r="F145" s="142" t="s">
        <v>3837</v>
      </c>
      <c r="G145" s="143" t="s">
        <v>253</v>
      </c>
      <c r="H145" s="144">
        <v>3</v>
      </c>
      <c r="I145" s="145"/>
      <c r="J145" s="146">
        <f t="shared" si="0"/>
        <v>0</v>
      </c>
      <c r="K145" s="147"/>
      <c r="L145" s="28"/>
      <c r="M145" s="148" t="s">
        <v>1</v>
      </c>
      <c r="N145" s="149" t="s">
        <v>38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216</v>
      </c>
      <c r="AT145" s="152" t="s">
        <v>212</v>
      </c>
      <c r="AU145" s="152" t="s">
        <v>88</v>
      </c>
      <c r="AY145" s="13" t="s">
        <v>207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84</v>
      </c>
      <c r="BK145" s="153">
        <f t="shared" si="9"/>
        <v>0</v>
      </c>
      <c r="BL145" s="13" t="s">
        <v>216</v>
      </c>
      <c r="BM145" s="152" t="s">
        <v>3838</v>
      </c>
    </row>
    <row r="146" spans="2:65" s="1" customFormat="1" ht="37.9" customHeight="1">
      <c r="B146" s="139"/>
      <c r="C146" s="140" t="s">
        <v>238</v>
      </c>
      <c r="D146" s="140" t="s">
        <v>212</v>
      </c>
      <c r="E146" s="141" t="s">
        <v>272</v>
      </c>
      <c r="F146" s="142" t="s">
        <v>3839</v>
      </c>
      <c r="G146" s="143" t="s">
        <v>253</v>
      </c>
      <c r="H146" s="144">
        <v>3</v>
      </c>
      <c r="I146" s="145"/>
      <c r="J146" s="146">
        <f t="shared" si="0"/>
        <v>0</v>
      </c>
      <c r="K146" s="147"/>
      <c r="L146" s="28"/>
      <c r="M146" s="148" t="s">
        <v>1</v>
      </c>
      <c r="N146" s="149" t="s">
        <v>38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216</v>
      </c>
      <c r="AT146" s="152" t="s">
        <v>212</v>
      </c>
      <c r="AU146" s="152" t="s">
        <v>88</v>
      </c>
      <c r="AY146" s="13" t="s">
        <v>207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84</v>
      </c>
      <c r="BK146" s="153">
        <f t="shared" si="9"/>
        <v>0</v>
      </c>
      <c r="BL146" s="13" t="s">
        <v>216</v>
      </c>
      <c r="BM146" s="152" t="s">
        <v>3840</v>
      </c>
    </row>
    <row r="147" spans="2:65" s="1" customFormat="1" ht="49.15" customHeight="1">
      <c r="B147" s="139"/>
      <c r="C147" s="140" t="s">
        <v>242</v>
      </c>
      <c r="D147" s="140" t="s">
        <v>212</v>
      </c>
      <c r="E147" s="141" t="s">
        <v>3841</v>
      </c>
      <c r="F147" s="142" t="s">
        <v>3842</v>
      </c>
      <c r="G147" s="143" t="s">
        <v>253</v>
      </c>
      <c r="H147" s="144">
        <v>1</v>
      </c>
      <c r="I147" s="145"/>
      <c r="J147" s="146">
        <f t="shared" si="0"/>
        <v>0</v>
      </c>
      <c r="K147" s="147"/>
      <c r="L147" s="28"/>
      <c r="M147" s="148" t="s">
        <v>1</v>
      </c>
      <c r="N147" s="149" t="s">
        <v>38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216</v>
      </c>
      <c r="AT147" s="152" t="s">
        <v>212</v>
      </c>
      <c r="AU147" s="152" t="s">
        <v>88</v>
      </c>
      <c r="AY147" s="13" t="s">
        <v>207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84</v>
      </c>
      <c r="BK147" s="153">
        <f t="shared" si="9"/>
        <v>0</v>
      </c>
      <c r="BL147" s="13" t="s">
        <v>216</v>
      </c>
      <c r="BM147" s="152" t="s">
        <v>3843</v>
      </c>
    </row>
    <row r="148" spans="2:65" s="1" customFormat="1" ht="49.15" customHeight="1">
      <c r="B148" s="139"/>
      <c r="C148" s="140" t="s">
        <v>246</v>
      </c>
      <c r="D148" s="140" t="s">
        <v>212</v>
      </c>
      <c r="E148" s="141" t="s">
        <v>3844</v>
      </c>
      <c r="F148" s="142" t="s">
        <v>3845</v>
      </c>
      <c r="G148" s="143" t="s">
        <v>253</v>
      </c>
      <c r="H148" s="144">
        <v>1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38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216</v>
      </c>
      <c r="AT148" s="152" t="s">
        <v>212</v>
      </c>
      <c r="AU148" s="152" t="s">
        <v>88</v>
      </c>
      <c r="AY148" s="13" t="s">
        <v>207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84</v>
      </c>
      <c r="BK148" s="153">
        <f t="shared" si="9"/>
        <v>0</v>
      </c>
      <c r="BL148" s="13" t="s">
        <v>216</v>
      </c>
      <c r="BM148" s="152" t="s">
        <v>3846</v>
      </c>
    </row>
    <row r="149" spans="2:65" s="1" customFormat="1" ht="37.9" customHeight="1">
      <c r="B149" s="139"/>
      <c r="C149" s="140" t="s">
        <v>250</v>
      </c>
      <c r="D149" s="140" t="s">
        <v>212</v>
      </c>
      <c r="E149" s="141" t="s">
        <v>323</v>
      </c>
      <c r="F149" s="142" t="s">
        <v>3847</v>
      </c>
      <c r="G149" s="143" t="s">
        <v>253</v>
      </c>
      <c r="H149" s="144">
        <v>12</v>
      </c>
      <c r="I149" s="145"/>
      <c r="J149" s="146">
        <f t="shared" si="0"/>
        <v>0</v>
      </c>
      <c r="K149" s="147"/>
      <c r="L149" s="28"/>
      <c r="M149" s="148" t="s">
        <v>1</v>
      </c>
      <c r="N149" s="149" t="s">
        <v>38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216</v>
      </c>
      <c r="AT149" s="152" t="s">
        <v>212</v>
      </c>
      <c r="AU149" s="152" t="s">
        <v>88</v>
      </c>
      <c r="AY149" s="13" t="s">
        <v>207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84</v>
      </c>
      <c r="BK149" s="153">
        <f t="shared" si="9"/>
        <v>0</v>
      </c>
      <c r="BL149" s="13" t="s">
        <v>216</v>
      </c>
      <c r="BM149" s="152" t="s">
        <v>3848</v>
      </c>
    </row>
    <row r="150" spans="2:65" s="1" customFormat="1" ht="37.9" customHeight="1">
      <c r="B150" s="139"/>
      <c r="C150" s="140" t="s">
        <v>255</v>
      </c>
      <c r="D150" s="140" t="s">
        <v>212</v>
      </c>
      <c r="E150" s="141" t="s">
        <v>327</v>
      </c>
      <c r="F150" s="142" t="s">
        <v>3849</v>
      </c>
      <c r="G150" s="143" t="s">
        <v>253</v>
      </c>
      <c r="H150" s="144">
        <v>12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38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216</v>
      </c>
      <c r="AT150" s="152" t="s">
        <v>212</v>
      </c>
      <c r="AU150" s="152" t="s">
        <v>88</v>
      </c>
      <c r="AY150" s="13" t="s">
        <v>207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84</v>
      </c>
      <c r="BK150" s="153">
        <f t="shared" si="9"/>
        <v>0</v>
      </c>
      <c r="BL150" s="13" t="s">
        <v>216</v>
      </c>
      <c r="BM150" s="152" t="s">
        <v>3850</v>
      </c>
    </row>
    <row r="151" spans="2:65" s="1" customFormat="1" ht="24.2" customHeight="1">
      <c r="B151" s="139"/>
      <c r="C151" s="140" t="s">
        <v>259</v>
      </c>
      <c r="D151" s="140" t="s">
        <v>212</v>
      </c>
      <c r="E151" s="141" t="s">
        <v>331</v>
      </c>
      <c r="F151" s="142" t="s">
        <v>3851</v>
      </c>
      <c r="G151" s="143" t="s">
        <v>253</v>
      </c>
      <c r="H151" s="144">
        <v>1</v>
      </c>
      <c r="I151" s="145"/>
      <c r="J151" s="146">
        <f t="shared" si="0"/>
        <v>0</v>
      </c>
      <c r="K151" s="147"/>
      <c r="L151" s="28"/>
      <c r="M151" s="148" t="s">
        <v>1</v>
      </c>
      <c r="N151" s="149" t="s">
        <v>38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216</v>
      </c>
      <c r="AT151" s="152" t="s">
        <v>212</v>
      </c>
      <c r="AU151" s="152" t="s">
        <v>88</v>
      </c>
      <c r="AY151" s="13" t="s">
        <v>207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84</v>
      </c>
      <c r="BK151" s="153">
        <f t="shared" si="9"/>
        <v>0</v>
      </c>
      <c r="BL151" s="13" t="s">
        <v>216</v>
      </c>
      <c r="BM151" s="152" t="s">
        <v>3852</v>
      </c>
    </row>
    <row r="152" spans="2:65" s="1" customFormat="1" ht="24.2" customHeight="1">
      <c r="B152" s="139"/>
      <c r="C152" s="140" t="s">
        <v>263</v>
      </c>
      <c r="D152" s="140" t="s">
        <v>212</v>
      </c>
      <c r="E152" s="141" t="s">
        <v>335</v>
      </c>
      <c r="F152" s="142" t="s">
        <v>3853</v>
      </c>
      <c r="G152" s="143" t="s">
        <v>253</v>
      </c>
      <c r="H152" s="144">
        <v>1</v>
      </c>
      <c r="I152" s="145"/>
      <c r="J152" s="146">
        <f t="shared" si="0"/>
        <v>0</v>
      </c>
      <c r="K152" s="147"/>
      <c r="L152" s="28"/>
      <c r="M152" s="148" t="s">
        <v>1</v>
      </c>
      <c r="N152" s="149" t="s">
        <v>38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216</v>
      </c>
      <c r="AT152" s="152" t="s">
        <v>212</v>
      </c>
      <c r="AU152" s="152" t="s">
        <v>88</v>
      </c>
      <c r="AY152" s="13" t="s">
        <v>207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84</v>
      </c>
      <c r="BK152" s="153">
        <f t="shared" si="9"/>
        <v>0</v>
      </c>
      <c r="BL152" s="13" t="s">
        <v>216</v>
      </c>
      <c r="BM152" s="152" t="s">
        <v>3854</v>
      </c>
    </row>
    <row r="153" spans="2:65" s="1" customFormat="1" ht="24.2" customHeight="1">
      <c r="B153" s="139"/>
      <c r="C153" s="140" t="s">
        <v>267</v>
      </c>
      <c r="D153" s="140" t="s">
        <v>212</v>
      </c>
      <c r="E153" s="141" t="s">
        <v>363</v>
      </c>
      <c r="F153" s="142" t="s">
        <v>3855</v>
      </c>
      <c r="G153" s="143" t="s">
        <v>253</v>
      </c>
      <c r="H153" s="144">
        <v>1</v>
      </c>
      <c r="I153" s="145"/>
      <c r="J153" s="146">
        <f t="shared" si="0"/>
        <v>0</v>
      </c>
      <c r="K153" s="147"/>
      <c r="L153" s="28"/>
      <c r="M153" s="148" t="s">
        <v>1</v>
      </c>
      <c r="N153" s="149" t="s">
        <v>38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216</v>
      </c>
      <c r="AT153" s="152" t="s">
        <v>212</v>
      </c>
      <c r="AU153" s="152" t="s">
        <v>88</v>
      </c>
      <c r="AY153" s="13" t="s">
        <v>207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84</v>
      </c>
      <c r="BK153" s="153">
        <f t="shared" si="9"/>
        <v>0</v>
      </c>
      <c r="BL153" s="13" t="s">
        <v>216</v>
      </c>
      <c r="BM153" s="152" t="s">
        <v>3856</v>
      </c>
    </row>
    <row r="154" spans="2:65" s="1" customFormat="1" ht="24.2" customHeight="1">
      <c r="B154" s="139"/>
      <c r="C154" s="140" t="s">
        <v>271</v>
      </c>
      <c r="D154" s="140" t="s">
        <v>212</v>
      </c>
      <c r="E154" s="141" t="s">
        <v>367</v>
      </c>
      <c r="F154" s="142" t="s">
        <v>3857</v>
      </c>
      <c r="G154" s="143" t="s">
        <v>253</v>
      </c>
      <c r="H154" s="144">
        <v>1</v>
      </c>
      <c r="I154" s="145"/>
      <c r="J154" s="146">
        <f t="shared" si="0"/>
        <v>0</v>
      </c>
      <c r="K154" s="147"/>
      <c r="L154" s="28"/>
      <c r="M154" s="148" t="s">
        <v>1</v>
      </c>
      <c r="N154" s="149" t="s">
        <v>38</v>
      </c>
      <c r="P154" s="150">
        <f t="shared" si="1"/>
        <v>0</v>
      </c>
      <c r="Q154" s="150">
        <v>0</v>
      </c>
      <c r="R154" s="150">
        <f t="shared" si="2"/>
        <v>0</v>
      </c>
      <c r="S154" s="150">
        <v>0</v>
      </c>
      <c r="T154" s="151">
        <f t="shared" si="3"/>
        <v>0</v>
      </c>
      <c r="AR154" s="152" t="s">
        <v>216</v>
      </c>
      <c r="AT154" s="152" t="s">
        <v>212</v>
      </c>
      <c r="AU154" s="152" t="s">
        <v>88</v>
      </c>
      <c r="AY154" s="13" t="s">
        <v>207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84</v>
      </c>
      <c r="BK154" s="153">
        <f t="shared" si="9"/>
        <v>0</v>
      </c>
      <c r="BL154" s="13" t="s">
        <v>216</v>
      </c>
      <c r="BM154" s="152" t="s">
        <v>3858</v>
      </c>
    </row>
    <row r="155" spans="2:65" s="1" customFormat="1" ht="24.2" customHeight="1">
      <c r="B155" s="139"/>
      <c r="C155" s="140" t="s">
        <v>275</v>
      </c>
      <c r="D155" s="140" t="s">
        <v>212</v>
      </c>
      <c r="E155" s="141" t="s">
        <v>539</v>
      </c>
      <c r="F155" s="142" t="s">
        <v>3859</v>
      </c>
      <c r="G155" s="143" t="s">
        <v>405</v>
      </c>
      <c r="H155" s="144">
        <v>205</v>
      </c>
      <c r="I155" s="145"/>
      <c r="J155" s="146">
        <f t="shared" si="0"/>
        <v>0</v>
      </c>
      <c r="K155" s="147"/>
      <c r="L155" s="28"/>
      <c r="M155" s="148" t="s">
        <v>1</v>
      </c>
      <c r="N155" s="149" t="s">
        <v>38</v>
      </c>
      <c r="P155" s="150">
        <f t="shared" si="1"/>
        <v>0</v>
      </c>
      <c r="Q155" s="150">
        <v>0</v>
      </c>
      <c r="R155" s="150">
        <f t="shared" si="2"/>
        <v>0</v>
      </c>
      <c r="S155" s="150">
        <v>0</v>
      </c>
      <c r="T155" s="151">
        <f t="shared" si="3"/>
        <v>0</v>
      </c>
      <c r="AR155" s="152" t="s">
        <v>216</v>
      </c>
      <c r="AT155" s="152" t="s">
        <v>212</v>
      </c>
      <c r="AU155" s="152" t="s">
        <v>88</v>
      </c>
      <c r="AY155" s="13" t="s">
        <v>207</v>
      </c>
      <c r="BE155" s="153">
        <f t="shared" si="4"/>
        <v>0</v>
      </c>
      <c r="BF155" s="153">
        <f t="shared" si="5"/>
        <v>0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3" t="s">
        <v>84</v>
      </c>
      <c r="BK155" s="153">
        <f t="shared" si="9"/>
        <v>0</v>
      </c>
      <c r="BL155" s="13" t="s">
        <v>216</v>
      </c>
      <c r="BM155" s="152" t="s">
        <v>3860</v>
      </c>
    </row>
    <row r="156" spans="2:65" s="1" customFormat="1" ht="24.2" customHeight="1">
      <c r="B156" s="139"/>
      <c r="C156" s="140" t="s">
        <v>279</v>
      </c>
      <c r="D156" s="140" t="s">
        <v>212</v>
      </c>
      <c r="E156" s="141" t="s">
        <v>543</v>
      </c>
      <c r="F156" s="142" t="s">
        <v>3861</v>
      </c>
      <c r="G156" s="143" t="s">
        <v>405</v>
      </c>
      <c r="H156" s="144">
        <v>184</v>
      </c>
      <c r="I156" s="145"/>
      <c r="J156" s="146">
        <f t="shared" si="0"/>
        <v>0</v>
      </c>
      <c r="K156" s="147"/>
      <c r="L156" s="28"/>
      <c r="M156" s="148" t="s">
        <v>1</v>
      </c>
      <c r="N156" s="149" t="s">
        <v>38</v>
      </c>
      <c r="P156" s="150">
        <f t="shared" si="1"/>
        <v>0</v>
      </c>
      <c r="Q156" s="150">
        <v>0</v>
      </c>
      <c r="R156" s="150">
        <f t="shared" si="2"/>
        <v>0</v>
      </c>
      <c r="S156" s="150">
        <v>0</v>
      </c>
      <c r="T156" s="151">
        <f t="shared" si="3"/>
        <v>0</v>
      </c>
      <c r="AR156" s="152" t="s">
        <v>216</v>
      </c>
      <c r="AT156" s="152" t="s">
        <v>212</v>
      </c>
      <c r="AU156" s="152" t="s">
        <v>88</v>
      </c>
      <c r="AY156" s="13" t="s">
        <v>207</v>
      </c>
      <c r="BE156" s="153">
        <f t="shared" si="4"/>
        <v>0</v>
      </c>
      <c r="BF156" s="153">
        <f t="shared" si="5"/>
        <v>0</v>
      </c>
      <c r="BG156" s="153">
        <f t="shared" si="6"/>
        <v>0</v>
      </c>
      <c r="BH156" s="153">
        <f t="shared" si="7"/>
        <v>0</v>
      </c>
      <c r="BI156" s="153">
        <f t="shared" si="8"/>
        <v>0</v>
      </c>
      <c r="BJ156" s="13" t="s">
        <v>84</v>
      </c>
      <c r="BK156" s="153">
        <f t="shared" si="9"/>
        <v>0</v>
      </c>
      <c r="BL156" s="13" t="s">
        <v>216</v>
      </c>
      <c r="BM156" s="152" t="s">
        <v>3862</v>
      </c>
    </row>
    <row r="157" spans="2:65" s="1" customFormat="1" ht="24.2" customHeight="1">
      <c r="B157" s="139"/>
      <c r="C157" s="140" t="s">
        <v>283</v>
      </c>
      <c r="D157" s="140" t="s">
        <v>212</v>
      </c>
      <c r="E157" s="141" t="s">
        <v>403</v>
      </c>
      <c r="F157" s="142" t="s">
        <v>3863</v>
      </c>
      <c r="G157" s="143" t="s">
        <v>253</v>
      </c>
      <c r="H157" s="144">
        <v>1</v>
      </c>
      <c r="I157" s="145"/>
      <c r="J157" s="146">
        <f t="shared" si="0"/>
        <v>0</v>
      </c>
      <c r="K157" s="147"/>
      <c r="L157" s="28"/>
      <c r="M157" s="148" t="s">
        <v>1</v>
      </c>
      <c r="N157" s="149" t="s">
        <v>38</v>
      </c>
      <c r="P157" s="150">
        <f t="shared" si="1"/>
        <v>0</v>
      </c>
      <c r="Q157" s="150">
        <v>0</v>
      </c>
      <c r="R157" s="150">
        <f t="shared" si="2"/>
        <v>0</v>
      </c>
      <c r="S157" s="150">
        <v>0</v>
      </c>
      <c r="T157" s="151">
        <f t="shared" si="3"/>
        <v>0</v>
      </c>
      <c r="AR157" s="152" t="s">
        <v>216</v>
      </c>
      <c r="AT157" s="152" t="s">
        <v>212</v>
      </c>
      <c r="AU157" s="152" t="s">
        <v>88</v>
      </c>
      <c r="AY157" s="13" t="s">
        <v>207</v>
      </c>
      <c r="BE157" s="153">
        <f t="shared" si="4"/>
        <v>0</v>
      </c>
      <c r="BF157" s="153">
        <f t="shared" si="5"/>
        <v>0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3" t="s">
        <v>84</v>
      </c>
      <c r="BK157" s="153">
        <f t="shared" si="9"/>
        <v>0</v>
      </c>
      <c r="BL157" s="13" t="s">
        <v>216</v>
      </c>
      <c r="BM157" s="152" t="s">
        <v>3864</v>
      </c>
    </row>
    <row r="158" spans="2:65" s="1" customFormat="1" ht="24.2" customHeight="1">
      <c r="B158" s="139"/>
      <c r="C158" s="140" t="s">
        <v>7</v>
      </c>
      <c r="D158" s="140" t="s">
        <v>212</v>
      </c>
      <c r="E158" s="141" t="s">
        <v>408</v>
      </c>
      <c r="F158" s="142" t="s">
        <v>3865</v>
      </c>
      <c r="G158" s="143" t="s">
        <v>253</v>
      </c>
      <c r="H158" s="144">
        <v>1</v>
      </c>
      <c r="I158" s="145"/>
      <c r="J158" s="146">
        <f t="shared" si="0"/>
        <v>0</v>
      </c>
      <c r="K158" s="147"/>
      <c r="L158" s="28"/>
      <c r="M158" s="148" t="s">
        <v>1</v>
      </c>
      <c r="N158" s="149" t="s">
        <v>38</v>
      </c>
      <c r="P158" s="150">
        <f t="shared" si="1"/>
        <v>0</v>
      </c>
      <c r="Q158" s="150">
        <v>0</v>
      </c>
      <c r="R158" s="150">
        <f t="shared" si="2"/>
        <v>0</v>
      </c>
      <c r="S158" s="150">
        <v>0</v>
      </c>
      <c r="T158" s="151">
        <f t="shared" si="3"/>
        <v>0</v>
      </c>
      <c r="AR158" s="152" t="s">
        <v>216</v>
      </c>
      <c r="AT158" s="152" t="s">
        <v>212</v>
      </c>
      <c r="AU158" s="152" t="s">
        <v>88</v>
      </c>
      <c r="AY158" s="13" t="s">
        <v>207</v>
      </c>
      <c r="BE158" s="153">
        <f t="shared" si="4"/>
        <v>0</v>
      </c>
      <c r="BF158" s="153">
        <f t="shared" si="5"/>
        <v>0</v>
      </c>
      <c r="BG158" s="153">
        <f t="shared" si="6"/>
        <v>0</v>
      </c>
      <c r="BH158" s="153">
        <f t="shared" si="7"/>
        <v>0</v>
      </c>
      <c r="BI158" s="153">
        <f t="shared" si="8"/>
        <v>0</v>
      </c>
      <c r="BJ158" s="13" t="s">
        <v>84</v>
      </c>
      <c r="BK158" s="153">
        <f t="shared" si="9"/>
        <v>0</v>
      </c>
      <c r="BL158" s="13" t="s">
        <v>216</v>
      </c>
      <c r="BM158" s="152" t="s">
        <v>3866</v>
      </c>
    </row>
    <row r="159" spans="2:65" s="1" customFormat="1" ht="24.2" customHeight="1">
      <c r="B159" s="139"/>
      <c r="C159" s="140" t="s">
        <v>290</v>
      </c>
      <c r="D159" s="140" t="s">
        <v>212</v>
      </c>
      <c r="E159" s="141" t="s">
        <v>436</v>
      </c>
      <c r="F159" s="142" t="s">
        <v>2298</v>
      </c>
      <c r="G159" s="143" t="s">
        <v>253</v>
      </c>
      <c r="H159" s="144">
        <v>3</v>
      </c>
      <c r="I159" s="145"/>
      <c r="J159" s="146">
        <f t="shared" si="0"/>
        <v>0</v>
      </c>
      <c r="K159" s="147"/>
      <c r="L159" s="28"/>
      <c r="M159" s="148" t="s">
        <v>1</v>
      </c>
      <c r="N159" s="149" t="s">
        <v>38</v>
      </c>
      <c r="P159" s="150">
        <f t="shared" si="1"/>
        <v>0</v>
      </c>
      <c r="Q159" s="150">
        <v>0</v>
      </c>
      <c r="R159" s="150">
        <f t="shared" si="2"/>
        <v>0</v>
      </c>
      <c r="S159" s="150">
        <v>0</v>
      </c>
      <c r="T159" s="151">
        <f t="shared" si="3"/>
        <v>0</v>
      </c>
      <c r="AR159" s="152" t="s">
        <v>216</v>
      </c>
      <c r="AT159" s="152" t="s">
        <v>212</v>
      </c>
      <c r="AU159" s="152" t="s">
        <v>88</v>
      </c>
      <c r="AY159" s="13" t="s">
        <v>207</v>
      </c>
      <c r="BE159" s="153">
        <f t="shared" si="4"/>
        <v>0</v>
      </c>
      <c r="BF159" s="153">
        <f t="shared" si="5"/>
        <v>0</v>
      </c>
      <c r="BG159" s="153">
        <f t="shared" si="6"/>
        <v>0</v>
      </c>
      <c r="BH159" s="153">
        <f t="shared" si="7"/>
        <v>0</v>
      </c>
      <c r="BI159" s="153">
        <f t="shared" si="8"/>
        <v>0</v>
      </c>
      <c r="BJ159" s="13" t="s">
        <v>84</v>
      </c>
      <c r="BK159" s="153">
        <f t="shared" si="9"/>
        <v>0</v>
      </c>
      <c r="BL159" s="13" t="s">
        <v>216</v>
      </c>
      <c r="BM159" s="152" t="s">
        <v>3867</v>
      </c>
    </row>
    <row r="160" spans="2:65" s="1" customFormat="1" ht="24.2" customHeight="1">
      <c r="B160" s="139"/>
      <c r="C160" s="140" t="s">
        <v>294</v>
      </c>
      <c r="D160" s="140" t="s">
        <v>212</v>
      </c>
      <c r="E160" s="141" t="s">
        <v>440</v>
      </c>
      <c r="F160" s="142" t="s">
        <v>2300</v>
      </c>
      <c r="G160" s="143" t="s">
        <v>253</v>
      </c>
      <c r="H160" s="144">
        <v>3</v>
      </c>
      <c r="I160" s="145"/>
      <c r="J160" s="146">
        <f t="shared" si="0"/>
        <v>0</v>
      </c>
      <c r="K160" s="147"/>
      <c r="L160" s="28"/>
      <c r="M160" s="148" t="s">
        <v>1</v>
      </c>
      <c r="N160" s="149" t="s">
        <v>38</v>
      </c>
      <c r="P160" s="150">
        <f t="shared" si="1"/>
        <v>0</v>
      </c>
      <c r="Q160" s="150">
        <v>0</v>
      </c>
      <c r="R160" s="150">
        <f t="shared" si="2"/>
        <v>0</v>
      </c>
      <c r="S160" s="150">
        <v>0</v>
      </c>
      <c r="T160" s="151">
        <f t="shared" si="3"/>
        <v>0</v>
      </c>
      <c r="AR160" s="152" t="s">
        <v>216</v>
      </c>
      <c r="AT160" s="152" t="s">
        <v>212</v>
      </c>
      <c r="AU160" s="152" t="s">
        <v>88</v>
      </c>
      <c r="AY160" s="13" t="s">
        <v>207</v>
      </c>
      <c r="BE160" s="153">
        <f t="shared" si="4"/>
        <v>0</v>
      </c>
      <c r="BF160" s="153">
        <f t="shared" si="5"/>
        <v>0</v>
      </c>
      <c r="BG160" s="153">
        <f t="shared" si="6"/>
        <v>0</v>
      </c>
      <c r="BH160" s="153">
        <f t="shared" si="7"/>
        <v>0</v>
      </c>
      <c r="BI160" s="153">
        <f t="shared" si="8"/>
        <v>0</v>
      </c>
      <c r="BJ160" s="13" t="s">
        <v>84</v>
      </c>
      <c r="BK160" s="153">
        <f t="shared" si="9"/>
        <v>0</v>
      </c>
      <c r="BL160" s="13" t="s">
        <v>216</v>
      </c>
      <c r="BM160" s="152" t="s">
        <v>3868</v>
      </c>
    </row>
    <row r="161" spans="2:65" s="1" customFormat="1" ht="24.2" customHeight="1">
      <c r="B161" s="139"/>
      <c r="C161" s="140" t="s">
        <v>298</v>
      </c>
      <c r="D161" s="140" t="s">
        <v>212</v>
      </c>
      <c r="E161" s="141" t="s">
        <v>3869</v>
      </c>
      <c r="F161" s="142" t="s">
        <v>3206</v>
      </c>
      <c r="G161" s="143" t="s">
        <v>253</v>
      </c>
      <c r="H161" s="144">
        <v>1</v>
      </c>
      <c r="I161" s="145"/>
      <c r="J161" s="146">
        <f t="shared" si="0"/>
        <v>0</v>
      </c>
      <c r="K161" s="147"/>
      <c r="L161" s="28"/>
      <c r="M161" s="148" t="s">
        <v>1</v>
      </c>
      <c r="N161" s="149" t="s">
        <v>38</v>
      </c>
      <c r="P161" s="150">
        <f t="shared" si="1"/>
        <v>0</v>
      </c>
      <c r="Q161" s="150">
        <v>0</v>
      </c>
      <c r="R161" s="150">
        <f t="shared" si="2"/>
        <v>0</v>
      </c>
      <c r="S161" s="150">
        <v>0</v>
      </c>
      <c r="T161" s="151">
        <f t="shared" si="3"/>
        <v>0</v>
      </c>
      <c r="AR161" s="152" t="s">
        <v>216</v>
      </c>
      <c r="AT161" s="152" t="s">
        <v>212</v>
      </c>
      <c r="AU161" s="152" t="s">
        <v>88</v>
      </c>
      <c r="AY161" s="13" t="s">
        <v>207</v>
      </c>
      <c r="BE161" s="153">
        <f t="shared" si="4"/>
        <v>0</v>
      </c>
      <c r="BF161" s="153">
        <f t="shared" si="5"/>
        <v>0</v>
      </c>
      <c r="BG161" s="153">
        <f t="shared" si="6"/>
        <v>0</v>
      </c>
      <c r="BH161" s="153">
        <f t="shared" si="7"/>
        <v>0</v>
      </c>
      <c r="BI161" s="153">
        <f t="shared" si="8"/>
        <v>0</v>
      </c>
      <c r="BJ161" s="13" t="s">
        <v>84</v>
      </c>
      <c r="BK161" s="153">
        <f t="shared" si="9"/>
        <v>0</v>
      </c>
      <c r="BL161" s="13" t="s">
        <v>216</v>
      </c>
      <c r="BM161" s="152" t="s">
        <v>3870</v>
      </c>
    </row>
    <row r="162" spans="2:65" s="1" customFormat="1" ht="24.2" customHeight="1">
      <c r="B162" s="139"/>
      <c r="C162" s="140" t="s">
        <v>302</v>
      </c>
      <c r="D162" s="140" t="s">
        <v>212</v>
      </c>
      <c r="E162" s="141" t="s">
        <v>3871</v>
      </c>
      <c r="F162" s="142" t="s">
        <v>3208</v>
      </c>
      <c r="G162" s="143" t="s">
        <v>253</v>
      </c>
      <c r="H162" s="144">
        <v>1</v>
      </c>
      <c r="I162" s="145"/>
      <c r="J162" s="146">
        <f t="shared" si="0"/>
        <v>0</v>
      </c>
      <c r="K162" s="147"/>
      <c r="L162" s="28"/>
      <c r="M162" s="148" t="s">
        <v>1</v>
      </c>
      <c r="N162" s="149" t="s">
        <v>38</v>
      </c>
      <c r="P162" s="150">
        <f t="shared" si="1"/>
        <v>0</v>
      </c>
      <c r="Q162" s="150">
        <v>0</v>
      </c>
      <c r="R162" s="150">
        <f t="shared" si="2"/>
        <v>0</v>
      </c>
      <c r="S162" s="150">
        <v>0</v>
      </c>
      <c r="T162" s="151">
        <f t="shared" si="3"/>
        <v>0</v>
      </c>
      <c r="AR162" s="152" t="s">
        <v>216</v>
      </c>
      <c r="AT162" s="152" t="s">
        <v>212</v>
      </c>
      <c r="AU162" s="152" t="s">
        <v>88</v>
      </c>
      <c r="AY162" s="13" t="s">
        <v>207</v>
      </c>
      <c r="BE162" s="153">
        <f t="shared" si="4"/>
        <v>0</v>
      </c>
      <c r="BF162" s="153">
        <f t="shared" si="5"/>
        <v>0</v>
      </c>
      <c r="BG162" s="153">
        <f t="shared" si="6"/>
        <v>0</v>
      </c>
      <c r="BH162" s="153">
        <f t="shared" si="7"/>
        <v>0</v>
      </c>
      <c r="BI162" s="153">
        <f t="shared" si="8"/>
        <v>0</v>
      </c>
      <c r="BJ162" s="13" t="s">
        <v>84</v>
      </c>
      <c r="BK162" s="153">
        <f t="shared" si="9"/>
        <v>0</v>
      </c>
      <c r="BL162" s="13" t="s">
        <v>216</v>
      </c>
      <c r="BM162" s="152" t="s">
        <v>3872</v>
      </c>
    </row>
    <row r="163" spans="2:65" s="1" customFormat="1" ht="24.2" customHeight="1">
      <c r="B163" s="139"/>
      <c r="C163" s="140" t="s">
        <v>306</v>
      </c>
      <c r="D163" s="140" t="s">
        <v>212</v>
      </c>
      <c r="E163" s="141" t="s">
        <v>444</v>
      </c>
      <c r="F163" s="142" t="s">
        <v>2302</v>
      </c>
      <c r="G163" s="143" t="s">
        <v>253</v>
      </c>
      <c r="H163" s="144">
        <v>72</v>
      </c>
      <c r="I163" s="145"/>
      <c r="J163" s="146">
        <f t="shared" si="0"/>
        <v>0</v>
      </c>
      <c r="K163" s="147"/>
      <c r="L163" s="28"/>
      <c r="M163" s="148" t="s">
        <v>1</v>
      </c>
      <c r="N163" s="149" t="s">
        <v>38</v>
      </c>
      <c r="P163" s="150">
        <f t="shared" si="1"/>
        <v>0</v>
      </c>
      <c r="Q163" s="150">
        <v>0</v>
      </c>
      <c r="R163" s="150">
        <f t="shared" si="2"/>
        <v>0</v>
      </c>
      <c r="S163" s="150">
        <v>0</v>
      </c>
      <c r="T163" s="151">
        <f t="shared" si="3"/>
        <v>0</v>
      </c>
      <c r="AR163" s="152" t="s">
        <v>216</v>
      </c>
      <c r="AT163" s="152" t="s">
        <v>212</v>
      </c>
      <c r="AU163" s="152" t="s">
        <v>88</v>
      </c>
      <c r="AY163" s="13" t="s">
        <v>207</v>
      </c>
      <c r="BE163" s="153">
        <f t="shared" si="4"/>
        <v>0</v>
      </c>
      <c r="BF163" s="153">
        <f t="shared" si="5"/>
        <v>0</v>
      </c>
      <c r="BG163" s="153">
        <f t="shared" si="6"/>
        <v>0</v>
      </c>
      <c r="BH163" s="153">
        <f t="shared" si="7"/>
        <v>0</v>
      </c>
      <c r="BI163" s="153">
        <f t="shared" si="8"/>
        <v>0</v>
      </c>
      <c r="BJ163" s="13" t="s">
        <v>84</v>
      </c>
      <c r="BK163" s="153">
        <f t="shared" si="9"/>
        <v>0</v>
      </c>
      <c r="BL163" s="13" t="s">
        <v>216</v>
      </c>
      <c r="BM163" s="152" t="s">
        <v>3873</v>
      </c>
    </row>
    <row r="164" spans="2:65" s="1" customFormat="1" ht="24.2" customHeight="1">
      <c r="B164" s="139"/>
      <c r="C164" s="140" t="s">
        <v>310</v>
      </c>
      <c r="D164" s="140" t="s">
        <v>212</v>
      </c>
      <c r="E164" s="141" t="s">
        <v>448</v>
      </c>
      <c r="F164" s="142" t="s">
        <v>2304</v>
      </c>
      <c r="G164" s="143" t="s">
        <v>253</v>
      </c>
      <c r="H164" s="144">
        <v>38</v>
      </c>
      <c r="I164" s="145"/>
      <c r="J164" s="146">
        <f t="shared" si="0"/>
        <v>0</v>
      </c>
      <c r="K164" s="147"/>
      <c r="L164" s="28"/>
      <c r="M164" s="148" t="s">
        <v>1</v>
      </c>
      <c r="N164" s="149" t="s">
        <v>38</v>
      </c>
      <c r="P164" s="150">
        <f t="shared" si="1"/>
        <v>0</v>
      </c>
      <c r="Q164" s="150">
        <v>0</v>
      </c>
      <c r="R164" s="150">
        <f t="shared" si="2"/>
        <v>0</v>
      </c>
      <c r="S164" s="150">
        <v>0</v>
      </c>
      <c r="T164" s="151">
        <f t="shared" si="3"/>
        <v>0</v>
      </c>
      <c r="AR164" s="152" t="s">
        <v>216</v>
      </c>
      <c r="AT164" s="152" t="s">
        <v>212</v>
      </c>
      <c r="AU164" s="152" t="s">
        <v>88</v>
      </c>
      <c r="AY164" s="13" t="s">
        <v>207</v>
      </c>
      <c r="BE164" s="153">
        <f t="shared" si="4"/>
        <v>0</v>
      </c>
      <c r="BF164" s="153">
        <f t="shared" si="5"/>
        <v>0</v>
      </c>
      <c r="BG164" s="153">
        <f t="shared" si="6"/>
        <v>0</v>
      </c>
      <c r="BH164" s="153">
        <f t="shared" si="7"/>
        <v>0</v>
      </c>
      <c r="BI164" s="153">
        <f t="shared" si="8"/>
        <v>0</v>
      </c>
      <c r="BJ164" s="13" t="s">
        <v>84</v>
      </c>
      <c r="BK164" s="153">
        <f t="shared" si="9"/>
        <v>0</v>
      </c>
      <c r="BL164" s="13" t="s">
        <v>216</v>
      </c>
      <c r="BM164" s="152" t="s">
        <v>3874</v>
      </c>
    </row>
    <row r="165" spans="2:65" s="1" customFormat="1" ht="21.75" customHeight="1">
      <c r="B165" s="139"/>
      <c r="C165" s="140" t="s">
        <v>314</v>
      </c>
      <c r="D165" s="140" t="s">
        <v>212</v>
      </c>
      <c r="E165" s="141" t="s">
        <v>2436</v>
      </c>
      <c r="F165" s="142" t="s">
        <v>3210</v>
      </c>
      <c r="G165" s="143" t="s">
        <v>253</v>
      </c>
      <c r="H165" s="144">
        <v>20</v>
      </c>
      <c r="I165" s="145"/>
      <c r="J165" s="146">
        <f t="shared" si="0"/>
        <v>0</v>
      </c>
      <c r="K165" s="147"/>
      <c r="L165" s="28"/>
      <c r="M165" s="148" t="s">
        <v>1</v>
      </c>
      <c r="N165" s="149" t="s">
        <v>38</v>
      </c>
      <c r="P165" s="150">
        <f t="shared" si="1"/>
        <v>0</v>
      </c>
      <c r="Q165" s="150">
        <v>0</v>
      </c>
      <c r="R165" s="150">
        <f t="shared" si="2"/>
        <v>0</v>
      </c>
      <c r="S165" s="150">
        <v>0</v>
      </c>
      <c r="T165" s="151">
        <f t="shared" si="3"/>
        <v>0</v>
      </c>
      <c r="AR165" s="152" t="s">
        <v>216</v>
      </c>
      <c r="AT165" s="152" t="s">
        <v>212</v>
      </c>
      <c r="AU165" s="152" t="s">
        <v>88</v>
      </c>
      <c r="AY165" s="13" t="s">
        <v>207</v>
      </c>
      <c r="BE165" s="153">
        <f t="shared" si="4"/>
        <v>0</v>
      </c>
      <c r="BF165" s="153">
        <f t="shared" si="5"/>
        <v>0</v>
      </c>
      <c r="BG165" s="153">
        <f t="shared" si="6"/>
        <v>0</v>
      </c>
      <c r="BH165" s="153">
        <f t="shared" si="7"/>
        <v>0</v>
      </c>
      <c r="BI165" s="153">
        <f t="shared" si="8"/>
        <v>0</v>
      </c>
      <c r="BJ165" s="13" t="s">
        <v>84</v>
      </c>
      <c r="BK165" s="153">
        <f t="shared" si="9"/>
        <v>0</v>
      </c>
      <c r="BL165" s="13" t="s">
        <v>216</v>
      </c>
      <c r="BM165" s="152" t="s">
        <v>3875</v>
      </c>
    </row>
    <row r="166" spans="2:65" s="1" customFormat="1" ht="21.75" customHeight="1">
      <c r="B166" s="139"/>
      <c r="C166" s="140" t="s">
        <v>318</v>
      </c>
      <c r="D166" s="140" t="s">
        <v>212</v>
      </c>
      <c r="E166" s="141" t="s">
        <v>2439</v>
      </c>
      <c r="F166" s="142" t="s">
        <v>3212</v>
      </c>
      <c r="G166" s="143" t="s">
        <v>253</v>
      </c>
      <c r="H166" s="144">
        <v>10</v>
      </c>
      <c r="I166" s="145"/>
      <c r="J166" s="146">
        <f t="shared" si="0"/>
        <v>0</v>
      </c>
      <c r="K166" s="147"/>
      <c r="L166" s="28"/>
      <c r="M166" s="148" t="s">
        <v>1</v>
      </c>
      <c r="N166" s="149" t="s">
        <v>38</v>
      </c>
      <c r="P166" s="150">
        <f t="shared" si="1"/>
        <v>0</v>
      </c>
      <c r="Q166" s="150">
        <v>0</v>
      </c>
      <c r="R166" s="150">
        <f t="shared" si="2"/>
        <v>0</v>
      </c>
      <c r="S166" s="150">
        <v>0</v>
      </c>
      <c r="T166" s="151">
        <f t="shared" si="3"/>
        <v>0</v>
      </c>
      <c r="AR166" s="152" t="s">
        <v>216</v>
      </c>
      <c r="AT166" s="152" t="s">
        <v>212</v>
      </c>
      <c r="AU166" s="152" t="s">
        <v>88</v>
      </c>
      <c r="AY166" s="13" t="s">
        <v>207</v>
      </c>
      <c r="BE166" s="153">
        <f t="shared" si="4"/>
        <v>0</v>
      </c>
      <c r="BF166" s="153">
        <f t="shared" si="5"/>
        <v>0</v>
      </c>
      <c r="BG166" s="153">
        <f t="shared" si="6"/>
        <v>0</v>
      </c>
      <c r="BH166" s="153">
        <f t="shared" si="7"/>
        <v>0</v>
      </c>
      <c r="BI166" s="153">
        <f t="shared" si="8"/>
        <v>0</v>
      </c>
      <c r="BJ166" s="13" t="s">
        <v>84</v>
      </c>
      <c r="BK166" s="153">
        <f t="shared" si="9"/>
        <v>0</v>
      </c>
      <c r="BL166" s="13" t="s">
        <v>216</v>
      </c>
      <c r="BM166" s="152" t="s">
        <v>3876</v>
      </c>
    </row>
    <row r="167" spans="2:65" s="1" customFormat="1" ht="33" customHeight="1">
      <c r="B167" s="139"/>
      <c r="C167" s="140" t="s">
        <v>322</v>
      </c>
      <c r="D167" s="140" t="s">
        <v>212</v>
      </c>
      <c r="E167" s="141" t="s">
        <v>452</v>
      </c>
      <c r="F167" s="142" t="s">
        <v>2306</v>
      </c>
      <c r="G167" s="143" t="s">
        <v>253</v>
      </c>
      <c r="H167" s="144">
        <v>1</v>
      </c>
      <c r="I167" s="145"/>
      <c r="J167" s="146">
        <f t="shared" si="0"/>
        <v>0</v>
      </c>
      <c r="K167" s="147"/>
      <c r="L167" s="28"/>
      <c r="M167" s="148" t="s">
        <v>1</v>
      </c>
      <c r="N167" s="149" t="s">
        <v>38</v>
      </c>
      <c r="P167" s="150">
        <f t="shared" si="1"/>
        <v>0</v>
      </c>
      <c r="Q167" s="150">
        <v>0</v>
      </c>
      <c r="R167" s="150">
        <f t="shared" si="2"/>
        <v>0</v>
      </c>
      <c r="S167" s="150">
        <v>0</v>
      </c>
      <c r="T167" s="151">
        <f t="shared" si="3"/>
        <v>0</v>
      </c>
      <c r="AR167" s="152" t="s">
        <v>216</v>
      </c>
      <c r="AT167" s="152" t="s">
        <v>212</v>
      </c>
      <c r="AU167" s="152" t="s">
        <v>88</v>
      </c>
      <c r="AY167" s="13" t="s">
        <v>207</v>
      </c>
      <c r="BE167" s="153">
        <f t="shared" si="4"/>
        <v>0</v>
      </c>
      <c r="BF167" s="153">
        <f t="shared" si="5"/>
        <v>0</v>
      </c>
      <c r="BG167" s="153">
        <f t="shared" si="6"/>
        <v>0</v>
      </c>
      <c r="BH167" s="153">
        <f t="shared" si="7"/>
        <v>0</v>
      </c>
      <c r="BI167" s="153">
        <f t="shared" si="8"/>
        <v>0</v>
      </c>
      <c r="BJ167" s="13" t="s">
        <v>84</v>
      </c>
      <c r="BK167" s="153">
        <f t="shared" si="9"/>
        <v>0</v>
      </c>
      <c r="BL167" s="13" t="s">
        <v>216</v>
      </c>
      <c r="BM167" s="152" t="s">
        <v>3877</v>
      </c>
    </row>
    <row r="168" spans="2:65" s="1" customFormat="1" ht="33" customHeight="1">
      <c r="B168" s="139"/>
      <c r="C168" s="140" t="s">
        <v>326</v>
      </c>
      <c r="D168" s="140" t="s">
        <v>212</v>
      </c>
      <c r="E168" s="141" t="s">
        <v>456</v>
      </c>
      <c r="F168" s="142" t="s">
        <v>2308</v>
      </c>
      <c r="G168" s="143" t="s">
        <v>253</v>
      </c>
      <c r="H168" s="144">
        <v>1</v>
      </c>
      <c r="I168" s="145"/>
      <c r="J168" s="146">
        <f t="shared" si="0"/>
        <v>0</v>
      </c>
      <c r="K168" s="147"/>
      <c r="L168" s="28"/>
      <c r="M168" s="148" t="s">
        <v>1</v>
      </c>
      <c r="N168" s="149" t="s">
        <v>38</v>
      </c>
      <c r="P168" s="150">
        <f t="shared" si="1"/>
        <v>0</v>
      </c>
      <c r="Q168" s="150">
        <v>0</v>
      </c>
      <c r="R168" s="150">
        <f t="shared" si="2"/>
        <v>0</v>
      </c>
      <c r="S168" s="150">
        <v>0</v>
      </c>
      <c r="T168" s="151">
        <f t="shared" si="3"/>
        <v>0</v>
      </c>
      <c r="AR168" s="152" t="s">
        <v>216</v>
      </c>
      <c r="AT168" s="152" t="s">
        <v>212</v>
      </c>
      <c r="AU168" s="152" t="s">
        <v>88</v>
      </c>
      <c r="AY168" s="13" t="s">
        <v>207</v>
      </c>
      <c r="BE168" s="153">
        <f t="shared" si="4"/>
        <v>0</v>
      </c>
      <c r="BF168" s="153">
        <f t="shared" si="5"/>
        <v>0</v>
      </c>
      <c r="BG168" s="153">
        <f t="shared" si="6"/>
        <v>0</v>
      </c>
      <c r="BH168" s="153">
        <f t="shared" si="7"/>
        <v>0</v>
      </c>
      <c r="BI168" s="153">
        <f t="shared" si="8"/>
        <v>0</v>
      </c>
      <c r="BJ168" s="13" t="s">
        <v>84</v>
      </c>
      <c r="BK168" s="153">
        <f t="shared" si="9"/>
        <v>0</v>
      </c>
      <c r="BL168" s="13" t="s">
        <v>216</v>
      </c>
      <c r="BM168" s="152" t="s">
        <v>3878</v>
      </c>
    </row>
    <row r="169" spans="2:65" s="1" customFormat="1" ht="24.2" customHeight="1">
      <c r="B169" s="139"/>
      <c r="C169" s="140" t="s">
        <v>330</v>
      </c>
      <c r="D169" s="140" t="s">
        <v>212</v>
      </c>
      <c r="E169" s="141" t="s">
        <v>2444</v>
      </c>
      <c r="F169" s="142" t="s">
        <v>3214</v>
      </c>
      <c r="G169" s="143" t="s">
        <v>253</v>
      </c>
      <c r="H169" s="144">
        <v>1</v>
      </c>
      <c r="I169" s="145"/>
      <c r="J169" s="146">
        <f t="shared" si="0"/>
        <v>0</v>
      </c>
      <c r="K169" s="147"/>
      <c r="L169" s="28"/>
      <c r="M169" s="148" t="s">
        <v>1</v>
      </c>
      <c r="N169" s="149" t="s">
        <v>38</v>
      </c>
      <c r="P169" s="150">
        <f t="shared" si="1"/>
        <v>0</v>
      </c>
      <c r="Q169" s="150">
        <v>0</v>
      </c>
      <c r="R169" s="150">
        <f t="shared" si="2"/>
        <v>0</v>
      </c>
      <c r="S169" s="150">
        <v>0</v>
      </c>
      <c r="T169" s="151">
        <f t="shared" si="3"/>
        <v>0</v>
      </c>
      <c r="AR169" s="152" t="s">
        <v>216</v>
      </c>
      <c r="AT169" s="152" t="s">
        <v>212</v>
      </c>
      <c r="AU169" s="152" t="s">
        <v>88</v>
      </c>
      <c r="AY169" s="13" t="s">
        <v>207</v>
      </c>
      <c r="BE169" s="153">
        <f t="shared" si="4"/>
        <v>0</v>
      </c>
      <c r="BF169" s="153">
        <f t="shared" si="5"/>
        <v>0</v>
      </c>
      <c r="BG169" s="153">
        <f t="shared" si="6"/>
        <v>0</v>
      </c>
      <c r="BH169" s="153">
        <f t="shared" si="7"/>
        <v>0</v>
      </c>
      <c r="BI169" s="153">
        <f t="shared" si="8"/>
        <v>0</v>
      </c>
      <c r="BJ169" s="13" t="s">
        <v>84</v>
      </c>
      <c r="BK169" s="153">
        <f t="shared" si="9"/>
        <v>0</v>
      </c>
      <c r="BL169" s="13" t="s">
        <v>216</v>
      </c>
      <c r="BM169" s="152" t="s">
        <v>3879</v>
      </c>
    </row>
    <row r="170" spans="2:65" s="1" customFormat="1" ht="24.2" customHeight="1">
      <c r="B170" s="139"/>
      <c r="C170" s="140" t="s">
        <v>334</v>
      </c>
      <c r="D170" s="140" t="s">
        <v>212</v>
      </c>
      <c r="E170" s="141" t="s">
        <v>2447</v>
      </c>
      <c r="F170" s="142" t="s">
        <v>3216</v>
      </c>
      <c r="G170" s="143" t="s">
        <v>253</v>
      </c>
      <c r="H170" s="144">
        <v>1</v>
      </c>
      <c r="I170" s="145"/>
      <c r="J170" s="146">
        <f t="shared" si="0"/>
        <v>0</v>
      </c>
      <c r="K170" s="147"/>
      <c r="L170" s="28"/>
      <c r="M170" s="148" t="s">
        <v>1</v>
      </c>
      <c r="N170" s="149" t="s">
        <v>38</v>
      </c>
      <c r="P170" s="150">
        <f t="shared" si="1"/>
        <v>0</v>
      </c>
      <c r="Q170" s="150">
        <v>0</v>
      </c>
      <c r="R170" s="150">
        <f t="shared" si="2"/>
        <v>0</v>
      </c>
      <c r="S170" s="150">
        <v>0</v>
      </c>
      <c r="T170" s="151">
        <f t="shared" si="3"/>
        <v>0</v>
      </c>
      <c r="AR170" s="152" t="s">
        <v>216</v>
      </c>
      <c r="AT170" s="152" t="s">
        <v>212</v>
      </c>
      <c r="AU170" s="152" t="s">
        <v>88</v>
      </c>
      <c r="AY170" s="13" t="s">
        <v>207</v>
      </c>
      <c r="BE170" s="153">
        <f t="shared" si="4"/>
        <v>0</v>
      </c>
      <c r="BF170" s="153">
        <f t="shared" si="5"/>
        <v>0</v>
      </c>
      <c r="BG170" s="153">
        <f t="shared" si="6"/>
        <v>0</v>
      </c>
      <c r="BH170" s="153">
        <f t="shared" si="7"/>
        <v>0</v>
      </c>
      <c r="BI170" s="153">
        <f t="shared" si="8"/>
        <v>0</v>
      </c>
      <c r="BJ170" s="13" t="s">
        <v>84</v>
      </c>
      <c r="BK170" s="153">
        <f t="shared" si="9"/>
        <v>0</v>
      </c>
      <c r="BL170" s="13" t="s">
        <v>216</v>
      </c>
      <c r="BM170" s="152" t="s">
        <v>3880</v>
      </c>
    </row>
    <row r="171" spans="2:65" s="1" customFormat="1" ht="16.5" customHeight="1">
      <c r="B171" s="139"/>
      <c r="C171" s="140" t="s">
        <v>338</v>
      </c>
      <c r="D171" s="140" t="s">
        <v>212</v>
      </c>
      <c r="E171" s="141" t="s">
        <v>460</v>
      </c>
      <c r="F171" s="142" t="s">
        <v>580</v>
      </c>
      <c r="G171" s="143" t="s">
        <v>215</v>
      </c>
      <c r="H171" s="144">
        <v>974</v>
      </c>
      <c r="I171" s="145"/>
      <c r="J171" s="146">
        <f t="shared" si="0"/>
        <v>0</v>
      </c>
      <c r="K171" s="147"/>
      <c r="L171" s="28"/>
      <c r="M171" s="148" t="s">
        <v>1</v>
      </c>
      <c r="N171" s="149" t="s">
        <v>38</v>
      </c>
      <c r="P171" s="150">
        <f t="shared" si="1"/>
        <v>0</v>
      </c>
      <c r="Q171" s="150">
        <v>0</v>
      </c>
      <c r="R171" s="150">
        <f t="shared" si="2"/>
        <v>0</v>
      </c>
      <c r="S171" s="150">
        <v>0</v>
      </c>
      <c r="T171" s="151">
        <f t="shared" si="3"/>
        <v>0</v>
      </c>
      <c r="AR171" s="152" t="s">
        <v>216</v>
      </c>
      <c r="AT171" s="152" t="s">
        <v>212</v>
      </c>
      <c r="AU171" s="152" t="s">
        <v>88</v>
      </c>
      <c r="AY171" s="13" t="s">
        <v>207</v>
      </c>
      <c r="BE171" s="153">
        <f t="shared" si="4"/>
        <v>0</v>
      </c>
      <c r="BF171" s="153">
        <f t="shared" si="5"/>
        <v>0</v>
      </c>
      <c r="BG171" s="153">
        <f t="shared" si="6"/>
        <v>0</v>
      </c>
      <c r="BH171" s="153">
        <f t="shared" si="7"/>
        <v>0</v>
      </c>
      <c r="BI171" s="153">
        <f t="shared" si="8"/>
        <v>0</v>
      </c>
      <c r="BJ171" s="13" t="s">
        <v>84</v>
      </c>
      <c r="BK171" s="153">
        <f t="shared" si="9"/>
        <v>0</v>
      </c>
      <c r="BL171" s="13" t="s">
        <v>216</v>
      </c>
      <c r="BM171" s="152" t="s">
        <v>3881</v>
      </c>
    </row>
    <row r="172" spans="2:65" s="1" customFormat="1" ht="16.5" customHeight="1">
      <c r="B172" s="139"/>
      <c r="C172" s="140" t="s">
        <v>342</v>
      </c>
      <c r="D172" s="140" t="s">
        <v>212</v>
      </c>
      <c r="E172" s="141" t="s">
        <v>499</v>
      </c>
      <c r="F172" s="142" t="s">
        <v>584</v>
      </c>
      <c r="G172" s="143" t="s">
        <v>3219</v>
      </c>
      <c r="H172" s="144">
        <v>1</v>
      </c>
      <c r="I172" s="145"/>
      <c r="J172" s="146">
        <f t="shared" si="0"/>
        <v>0</v>
      </c>
      <c r="K172" s="147"/>
      <c r="L172" s="28"/>
      <c r="M172" s="148" t="s">
        <v>1</v>
      </c>
      <c r="N172" s="149" t="s">
        <v>38</v>
      </c>
      <c r="P172" s="150">
        <f t="shared" si="1"/>
        <v>0</v>
      </c>
      <c r="Q172" s="150">
        <v>0</v>
      </c>
      <c r="R172" s="150">
        <f t="shared" si="2"/>
        <v>0</v>
      </c>
      <c r="S172" s="150">
        <v>0</v>
      </c>
      <c r="T172" s="151">
        <f t="shared" si="3"/>
        <v>0</v>
      </c>
      <c r="AR172" s="152" t="s">
        <v>216</v>
      </c>
      <c r="AT172" s="152" t="s">
        <v>212</v>
      </c>
      <c r="AU172" s="152" t="s">
        <v>88</v>
      </c>
      <c r="AY172" s="13" t="s">
        <v>207</v>
      </c>
      <c r="BE172" s="153">
        <f t="shared" si="4"/>
        <v>0</v>
      </c>
      <c r="BF172" s="153">
        <f t="shared" si="5"/>
        <v>0</v>
      </c>
      <c r="BG172" s="153">
        <f t="shared" si="6"/>
        <v>0</v>
      </c>
      <c r="BH172" s="153">
        <f t="shared" si="7"/>
        <v>0</v>
      </c>
      <c r="BI172" s="153">
        <f t="shared" si="8"/>
        <v>0</v>
      </c>
      <c r="BJ172" s="13" t="s">
        <v>84</v>
      </c>
      <c r="BK172" s="153">
        <f t="shared" si="9"/>
        <v>0</v>
      </c>
      <c r="BL172" s="13" t="s">
        <v>216</v>
      </c>
      <c r="BM172" s="152" t="s">
        <v>3882</v>
      </c>
    </row>
    <row r="173" spans="2:65" s="11" customFormat="1" ht="20.85" customHeight="1">
      <c r="B173" s="127"/>
      <c r="D173" s="128" t="s">
        <v>71</v>
      </c>
      <c r="E173" s="137" t="s">
        <v>587</v>
      </c>
      <c r="F173" s="137" t="s">
        <v>588</v>
      </c>
      <c r="I173" s="130"/>
      <c r="J173" s="138">
        <f>BK173</f>
        <v>0</v>
      </c>
      <c r="L173" s="127"/>
      <c r="M173" s="132"/>
      <c r="P173" s="133">
        <f>SUM(P174:P176)</f>
        <v>0</v>
      </c>
      <c r="R173" s="133">
        <f>SUM(R174:R176)</f>
        <v>0</v>
      </c>
      <c r="T173" s="134">
        <f>SUM(T174:T176)</f>
        <v>0</v>
      </c>
      <c r="AR173" s="128" t="s">
        <v>79</v>
      </c>
      <c r="AT173" s="135" t="s">
        <v>71</v>
      </c>
      <c r="AU173" s="135" t="s">
        <v>84</v>
      </c>
      <c r="AY173" s="128" t="s">
        <v>207</v>
      </c>
      <c r="BK173" s="136">
        <f>SUM(BK174:BK176)</f>
        <v>0</v>
      </c>
    </row>
    <row r="174" spans="2:65" s="1" customFormat="1" ht="16.5" customHeight="1">
      <c r="B174" s="139"/>
      <c r="C174" s="140" t="s">
        <v>346</v>
      </c>
      <c r="D174" s="140" t="s">
        <v>212</v>
      </c>
      <c r="E174" s="141" t="s">
        <v>590</v>
      </c>
      <c r="F174" s="142" t="s">
        <v>591</v>
      </c>
      <c r="G174" s="143" t="s">
        <v>592</v>
      </c>
      <c r="H174" s="144">
        <v>1</v>
      </c>
      <c r="I174" s="145"/>
      <c r="J174" s="146">
        <f>ROUND(I174*H174,2)</f>
        <v>0</v>
      </c>
      <c r="K174" s="147"/>
      <c r="L174" s="28"/>
      <c r="M174" s="148" t="s">
        <v>1</v>
      </c>
      <c r="N174" s="149" t="s">
        <v>38</v>
      </c>
      <c r="P174" s="150">
        <f>O174*H174</f>
        <v>0</v>
      </c>
      <c r="Q174" s="150">
        <v>0</v>
      </c>
      <c r="R174" s="150">
        <f>Q174*H174</f>
        <v>0</v>
      </c>
      <c r="S174" s="150">
        <v>0</v>
      </c>
      <c r="T174" s="151">
        <f>S174*H174</f>
        <v>0</v>
      </c>
      <c r="AR174" s="152" t="s">
        <v>216</v>
      </c>
      <c r="AT174" s="152" t="s">
        <v>212</v>
      </c>
      <c r="AU174" s="152" t="s">
        <v>88</v>
      </c>
      <c r="AY174" s="13" t="s">
        <v>207</v>
      </c>
      <c r="BE174" s="153">
        <f>IF(N174="základná",J174,0)</f>
        <v>0</v>
      </c>
      <c r="BF174" s="153">
        <f>IF(N174="znížená",J174,0)</f>
        <v>0</v>
      </c>
      <c r="BG174" s="153">
        <f>IF(N174="zákl. prenesená",J174,0)</f>
        <v>0</v>
      </c>
      <c r="BH174" s="153">
        <f>IF(N174="zníž. prenesená",J174,0)</f>
        <v>0</v>
      </c>
      <c r="BI174" s="153">
        <f>IF(N174="nulová",J174,0)</f>
        <v>0</v>
      </c>
      <c r="BJ174" s="13" t="s">
        <v>84</v>
      </c>
      <c r="BK174" s="153">
        <f>ROUND(I174*H174,2)</f>
        <v>0</v>
      </c>
      <c r="BL174" s="13" t="s">
        <v>216</v>
      </c>
      <c r="BM174" s="152" t="s">
        <v>3883</v>
      </c>
    </row>
    <row r="175" spans="2:65" s="1" customFormat="1" ht="21.75" customHeight="1">
      <c r="B175" s="139"/>
      <c r="C175" s="140" t="s">
        <v>350</v>
      </c>
      <c r="D175" s="140" t="s">
        <v>212</v>
      </c>
      <c r="E175" s="141" t="s">
        <v>595</v>
      </c>
      <c r="F175" s="142" t="s">
        <v>596</v>
      </c>
      <c r="G175" s="143" t="s">
        <v>405</v>
      </c>
      <c r="H175" s="144">
        <v>18</v>
      </c>
      <c r="I175" s="145"/>
      <c r="J175" s="146">
        <f>ROUND(I175*H175,2)</f>
        <v>0</v>
      </c>
      <c r="K175" s="147"/>
      <c r="L175" s="28"/>
      <c r="M175" s="148" t="s">
        <v>1</v>
      </c>
      <c r="N175" s="149" t="s">
        <v>38</v>
      </c>
      <c r="P175" s="150">
        <f>O175*H175</f>
        <v>0</v>
      </c>
      <c r="Q175" s="150">
        <v>0</v>
      </c>
      <c r="R175" s="150">
        <f>Q175*H175</f>
        <v>0</v>
      </c>
      <c r="S175" s="150">
        <v>0</v>
      </c>
      <c r="T175" s="151">
        <f>S175*H175</f>
        <v>0</v>
      </c>
      <c r="AR175" s="152" t="s">
        <v>216</v>
      </c>
      <c r="AT175" s="152" t="s">
        <v>212</v>
      </c>
      <c r="AU175" s="152" t="s">
        <v>88</v>
      </c>
      <c r="AY175" s="13" t="s">
        <v>207</v>
      </c>
      <c r="BE175" s="153">
        <f>IF(N175="základná",J175,0)</f>
        <v>0</v>
      </c>
      <c r="BF175" s="153">
        <f>IF(N175="znížená",J175,0)</f>
        <v>0</v>
      </c>
      <c r="BG175" s="153">
        <f>IF(N175="zákl. prenesená",J175,0)</f>
        <v>0</v>
      </c>
      <c r="BH175" s="153">
        <f>IF(N175="zníž. prenesená",J175,0)</f>
        <v>0</v>
      </c>
      <c r="BI175" s="153">
        <f>IF(N175="nulová",J175,0)</f>
        <v>0</v>
      </c>
      <c r="BJ175" s="13" t="s">
        <v>84</v>
      </c>
      <c r="BK175" s="153">
        <f>ROUND(I175*H175,2)</f>
        <v>0</v>
      </c>
      <c r="BL175" s="13" t="s">
        <v>216</v>
      </c>
      <c r="BM175" s="152" t="s">
        <v>3884</v>
      </c>
    </row>
    <row r="176" spans="2:65" s="1" customFormat="1" ht="16.5" customHeight="1">
      <c r="B176" s="139"/>
      <c r="C176" s="140" t="s">
        <v>354</v>
      </c>
      <c r="D176" s="140" t="s">
        <v>212</v>
      </c>
      <c r="E176" s="141" t="s">
        <v>599</v>
      </c>
      <c r="F176" s="142" t="s">
        <v>600</v>
      </c>
      <c r="G176" s="143" t="s">
        <v>592</v>
      </c>
      <c r="H176" s="144">
        <v>1</v>
      </c>
      <c r="I176" s="145"/>
      <c r="J176" s="146">
        <f>ROUND(I176*H176,2)</f>
        <v>0</v>
      </c>
      <c r="K176" s="147"/>
      <c r="L176" s="28"/>
      <c r="M176" s="148" t="s">
        <v>1</v>
      </c>
      <c r="N176" s="149" t="s">
        <v>38</v>
      </c>
      <c r="P176" s="150">
        <f>O176*H176</f>
        <v>0</v>
      </c>
      <c r="Q176" s="150">
        <v>0</v>
      </c>
      <c r="R176" s="150">
        <f>Q176*H176</f>
        <v>0</v>
      </c>
      <c r="S176" s="150">
        <v>0</v>
      </c>
      <c r="T176" s="151">
        <f>S176*H176</f>
        <v>0</v>
      </c>
      <c r="AR176" s="152" t="s">
        <v>216</v>
      </c>
      <c r="AT176" s="152" t="s">
        <v>212</v>
      </c>
      <c r="AU176" s="152" t="s">
        <v>88</v>
      </c>
      <c r="AY176" s="13" t="s">
        <v>207</v>
      </c>
      <c r="BE176" s="153">
        <f>IF(N176="základná",J176,0)</f>
        <v>0</v>
      </c>
      <c r="BF176" s="153">
        <f>IF(N176="znížená",J176,0)</f>
        <v>0</v>
      </c>
      <c r="BG176" s="153">
        <f>IF(N176="zákl. prenesená",J176,0)</f>
        <v>0</v>
      </c>
      <c r="BH176" s="153">
        <f>IF(N176="zníž. prenesená",J176,0)</f>
        <v>0</v>
      </c>
      <c r="BI176" s="153">
        <f>IF(N176="nulová",J176,0)</f>
        <v>0</v>
      </c>
      <c r="BJ176" s="13" t="s">
        <v>84</v>
      </c>
      <c r="BK176" s="153">
        <f>ROUND(I176*H176,2)</f>
        <v>0</v>
      </c>
      <c r="BL176" s="13" t="s">
        <v>216</v>
      </c>
      <c r="BM176" s="152" t="s">
        <v>3885</v>
      </c>
    </row>
    <row r="177" spans="2:65" s="11" customFormat="1" ht="20.85" customHeight="1">
      <c r="B177" s="127"/>
      <c r="D177" s="128" t="s">
        <v>71</v>
      </c>
      <c r="E177" s="137" t="s">
        <v>602</v>
      </c>
      <c r="F177" s="137" t="s">
        <v>603</v>
      </c>
      <c r="I177" s="130"/>
      <c r="J177" s="138">
        <f>BK177</f>
        <v>0</v>
      </c>
      <c r="L177" s="127"/>
      <c r="M177" s="132"/>
      <c r="P177" s="133">
        <f>SUM(P178:P200)</f>
        <v>0</v>
      </c>
      <c r="R177" s="133">
        <f>SUM(R178:R200)</f>
        <v>0</v>
      </c>
      <c r="T177" s="134">
        <f>SUM(T178:T200)</f>
        <v>0</v>
      </c>
      <c r="AR177" s="128" t="s">
        <v>79</v>
      </c>
      <c r="AT177" s="135" t="s">
        <v>71</v>
      </c>
      <c r="AU177" s="135" t="s">
        <v>84</v>
      </c>
      <c r="AY177" s="128" t="s">
        <v>207</v>
      </c>
      <c r="BK177" s="136">
        <f>SUM(BK178:BK200)</f>
        <v>0</v>
      </c>
    </row>
    <row r="178" spans="2:65" s="1" customFormat="1" ht="16.5" customHeight="1">
      <c r="B178" s="139"/>
      <c r="C178" s="140" t="s">
        <v>358</v>
      </c>
      <c r="D178" s="140" t="s">
        <v>212</v>
      </c>
      <c r="E178" s="141" t="s">
        <v>605</v>
      </c>
      <c r="F178" s="142" t="s">
        <v>606</v>
      </c>
      <c r="G178" s="143" t="s">
        <v>607</v>
      </c>
      <c r="H178" s="154"/>
      <c r="I178" s="145"/>
      <c r="J178" s="146">
        <f t="shared" ref="J178:J200" si="10">ROUND(I178*H178,2)</f>
        <v>0</v>
      </c>
      <c r="K178" s="147"/>
      <c r="L178" s="28"/>
      <c r="M178" s="148" t="s">
        <v>1</v>
      </c>
      <c r="N178" s="149" t="s">
        <v>38</v>
      </c>
      <c r="P178" s="150">
        <f t="shared" ref="P178:P200" si="11">O178*H178</f>
        <v>0</v>
      </c>
      <c r="Q178" s="150">
        <v>0</v>
      </c>
      <c r="R178" s="150">
        <f t="shared" ref="R178:R200" si="12">Q178*H178</f>
        <v>0</v>
      </c>
      <c r="S178" s="150">
        <v>0</v>
      </c>
      <c r="T178" s="151">
        <f t="shared" ref="T178:T200" si="13">S178*H178</f>
        <v>0</v>
      </c>
      <c r="AR178" s="152" t="s">
        <v>608</v>
      </c>
      <c r="AT178" s="152" t="s">
        <v>212</v>
      </c>
      <c r="AU178" s="152" t="s">
        <v>88</v>
      </c>
      <c r="AY178" s="13" t="s">
        <v>207</v>
      </c>
      <c r="BE178" s="153">
        <f t="shared" ref="BE178:BE200" si="14">IF(N178="základná",J178,0)</f>
        <v>0</v>
      </c>
      <c r="BF178" s="153">
        <f t="shared" ref="BF178:BF200" si="15">IF(N178="znížená",J178,0)</f>
        <v>0</v>
      </c>
      <c r="BG178" s="153">
        <f t="shared" ref="BG178:BG200" si="16">IF(N178="zákl. prenesená",J178,0)</f>
        <v>0</v>
      </c>
      <c r="BH178" s="153">
        <f t="shared" ref="BH178:BH200" si="17">IF(N178="zníž. prenesená",J178,0)</f>
        <v>0</v>
      </c>
      <c r="BI178" s="153">
        <f t="shared" ref="BI178:BI200" si="18">IF(N178="nulová",J178,0)</f>
        <v>0</v>
      </c>
      <c r="BJ178" s="13" t="s">
        <v>84</v>
      </c>
      <c r="BK178" s="153">
        <f t="shared" ref="BK178:BK200" si="19">ROUND(I178*H178,2)</f>
        <v>0</v>
      </c>
      <c r="BL178" s="13" t="s">
        <v>608</v>
      </c>
      <c r="BM178" s="152" t="s">
        <v>3886</v>
      </c>
    </row>
    <row r="179" spans="2:65" s="1" customFormat="1" ht="16.5" customHeight="1">
      <c r="B179" s="139"/>
      <c r="C179" s="140" t="s">
        <v>362</v>
      </c>
      <c r="D179" s="140" t="s">
        <v>212</v>
      </c>
      <c r="E179" s="141" t="s">
        <v>611</v>
      </c>
      <c r="F179" s="142" t="s">
        <v>612</v>
      </c>
      <c r="G179" s="143" t="s">
        <v>607</v>
      </c>
      <c r="H179" s="154"/>
      <c r="I179" s="145"/>
      <c r="J179" s="146">
        <f t="shared" si="10"/>
        <v>0</v>
      </c>
      <c r="K179" s="147"/>
      <c r="L179" s="28"/>
      <c r="M179" s="148" t="s">
        <v>1</v>
      </c>
      <c r="N179" s="149" t="s">
        <v>38</v>
      </c>
      <c r="P179" s="150">
        <f t="shared" si="11"/>
        <v>0</v>
      </c>
      <c r="Q179" s="150">
        <v>0</v>
      </c>
      <c r="R179" s="150">
        <f t="shared" si="12"/>
        <v>0</v>
      </c>
      <c r="S179" s="150">
        <v>0</v>
      </c>
      <c r="T179" s="151">
        <f t="shared" si="13"/>
        <v>0</v>
      </c>
      <c r="AR179" s="152" t="s">
        <v>608</v>
      </c>
      <c r="AT179" s="152" t="s">
        <v>212</v>
      </c>
      <c r="AU179" s="152" t="s">
        <v>88</v>
      </c>
      <c r="AY179" s="13" t="s">
        <v>207</v>
      </c>
      <c r="BE179" s="153">
        <f t="shared" si="14"/>
        <v>0</v>
      </c>
      <c r="BF179" s="153">
        <f t="shared" si="15"/>
        <v>0</v>
      </c>
      <c r="BG179" s="153">
        <f t="shared" si="16"/>
        <v>0</v>
      </c>
      <c r="BH179" s="153">
        <f t="shared" si="17"/>
        <v>0</v>
      </c>
      <c r="BI179" s="153">
        <f t="shared" si="18"/>
        <v>0</v>
      </c>
      <c r="BJ179" s="13" t="s">
        <v>84</v>
      </c>
      <c r="BK179" s="153">
        <f t="shared" si="19"/>
        <v>0</v>
      </c>
      <c r="BL179" s="13" t="s">
        <v>608</v>
      </c>
      <c r="BM179" s="152" t="s">
        <v>3887</v>
      </c>
    </row>
    <row r="180" spans="2:65" s="1" customFormat="1" ht="33" customHeight="1">
      <c r="B180" s="139"/>
      <c r="C180" s="140" t="s">
        <v>366</v>
      </c>
      <c r="D180" s="140" t="s">
        <v>212</v>
      </c>
      <c r="E180" s="141" t="s">
        <v>615</v>
      </c>
      <c r="F180" s="142" t="s">
        <v>2318</v>
      </c>
      <c r="G180" s="143" t="s">
        <v>215</v>
      </c>
      <c r="H180" s="144">
        <v>12</v>
      </c>
      <c r="I180" s="145"/>
      <c r="J180" s="146">
        <f t="shared" si="10"/>
        <v>0</v>
      </c>
      <c r="K180" s="147"/>
      <c r="L180" s="28"/>
      <c r="M180" s="148" t="s">
        <v>1</v>
      </c>
      <c r="N180" s="149" t="s">
        <v>38</v>
      </c>
      <c r="P180" s="150">
        <f t="shared" si="11"/>
        <v>0</v>
      </c>
      <c r="Q180" s="150">
        <v>0</v>
      </c>
      <c r="R180" s="150">
        <f t="shared" si="12"/>
        <v>0</v>
      </c>
      <c r="S180" s="150">
        <v>0</v>
      </c>
      <c r="T180" s="151">
        <f t="shared" si="13"/>
        <v>0</v>
      </c>
      <c r="AR180" s="152" t="s">
        <v>216</v>
      </c>
      <c r="AT180" s="152" t="s">
        <v>212</v>
      </c>
      <c r="AU180" s="152" t="s">
        <v>88</v>
      </c>
      <c r="AY180" s="13" t="s">
        <v>207</v>
      </c>
      <c r="BE180" s="153">
        <f t="shared" si="14"/>
        <v>0</v>
      </c>
      <c r="BF180" s="153">
        <f t="shared" si="15"/>
        <v>0</v>
      </c>
      <c r="BG180" s="153">
        <f t="shared" si="16"/>
        <v>0</v>
      </c>
      <c r="BH180" s="153">
        <f t="shared" si="17"/>
        <v>0</v>
      </c>
      <c r="BI180" s="153">
        <f t="shared" si="18"/>
        <v>0</v>
      </c>
      <c r="BJ180" s="13" t="s">
        <v>84</v>
      </c>
      <c r="BK180" s="153">
        <f t="shared" si="19"/>
        <v>0</v>
      </c>
      <c r="BL180" s="13" t="s">
        <v>216</v>
      </c>
      <c r="BM180" s="152" t="s">
        <v>3888</v>
      </c>
    </row>
    <row r="181" spans="2:65" s="1" customFormat="1" ht="24.2" customHeight="1">
      <c r="B181" s="139"/>
      <c r="C181" s="140" t="s">
        <v>370</v>
      </c>
      <c r="D181" s="140" t="s">
        <v>212</v>
      </c>
      <c r="E181" s="141" t="s">
        <v>623</v>
      </c>
      <c r="F181" s="142" t="s">
        <v>3226</v>
      </c>
      <c r="G181" s="143" t="s">
        <v>215</v>
      </c>
      <c r="H181" s="144">
        <v>2</v>
      </c>
      <c r="I181" s="145"/>
      <c r="J181" s="146">
        <f t="shared" si="10"/>
        <v>0</v>
      </c>
      <c r="K181" s="147"/>
      <c r="L181" s="28"/>
      <c r="M181" s="148" t="s">
        <v>1</v>
      </c>
      <c r="N181" s="149" t="s">
        <v>38</v>
      </c>
      <c r="P181" s="150">
        <f t="shared" si="11"/>
        <v>0</v>
      </c>
      <c r="Q181" s="150">
        <v>0</v>
      </c>
      <c r="R181" s="150">
        <f t="shared" si="12"/>
        <v>0</v>
      </c>
      <c r="S181" s="150">
        <v>0</v>
      </c>
      <c r="T181" s="151">
        <f t="shared" si="13"/>
        <v>0</v>
      </c>
      <c r="AR181" s="152" t="s">
        <v>216</v>
      </c>
      <c r="AT181" s="152" t="s">
        <v>212</v>
      </c>
      <c r="AU181" s="152" t="s">
        <v>88</v>
      </c>
      <c r="AY181" s="13" t="s">
        <v>207</v>
      </c>
      <c r="BE181" s="153">
        <f t="shared" si="14"/>
        <v>0</v>
      </c>
      <c r="BF181" s="153">
        <f t="shared" si="15"/>
        <v>0</v>
      </c>
      <c r="BG181" s="153">
        <f t="shared" si="16"/>
        <v>0</v>
      </c>
      <c r="BH181" s="153">
        <f t="shared" si="17"/>
        <v>0</v>
      </c>
      <c r="BI181" s="153">
        <f t="shared" si="18"/>
        <v>0</v>
      </c>
      <c r="BJ181" s="13" t="s">
        <v>84</v>
      </c>
      <c r="BK181" s="153">
        <f t="shared" si="19"/>
        <v>0</v>
      </c>
      <c r="BL181" s="13" t="s">
        <v>216</v>
      </c>
      <c r="BM181" s="152" t="s">
        <v>3889</v>
      </c>
    </row>
    <row r="182" spans="2:65" s="1" customFormat="1" ht="37.9" customHeight="1">
      <c r="B182" s="139"/>
      <c r="C182" s="140" t="s">
        <v>374</v>
      </c>
      <c r="D182" s="140" t="s">
        <v>212</v>
      </c>
      <c r="E182" s="141" t="s">
        <v>655</v>
      </c>
      <c r="F182" s="142" t="s">
        <v>3890</v>
      </c>
      <c r="G182" s="143" t="s">
        <v>253</v>
      </c>
      <c r="H182" s="144">
        <v>2</v>
      </c>
      <c r="I182" s="145"/>
      <c r="J182" s="146">
        <f t="shared" si="10"/>
        <v>0</v>
      </c>
      <c r="K182" s="147"/>
      <c r="L182" s="28"/>
      <c r="M182" s="148" t="s">
        <v>1</v>
      </c>
      <c r="N182" s="149" t="s">
        <v>38</v>
      </c>
      <c r="P182" s="150">
        <f t="shared" si="11"/>
        <v>0</v>
      </c>
      <c r="Q182" s="150">
        <v>0</v>
      </c>
      <c r="R182" s="150">
        <f t="shared" si="12"/>
        <v>0</v>
      </c>
      <c r="S182" s="150">
        <v>0</v>
      </c>
      <c r="T182" s="151">
        <f t="shared" si="13"/>
        <v>0</v>
      </c>
      <c r="AR182" s="152" t="s">
        <v>216</v>
      </c>
      <c r="AT182" s="152" t="s">
        <v>212</v>
      </c>
      <c r="AU182" s="152" t="s">
        <v>88</v>
      </c>
      <c r="AY182" s="13" t="s">
        <v>207</v>
      </c>
      <c r="BE182" s="153">
        <f t="shared" si="14"/>
        <v>0</v>
      </c>
      <c r="BF182" s="153">
        <f t="shared" si="15"/>
        <v>0</v>
      </c>
      <c r="BG182" s="153">
        <f t="shared" si="16"/>
        <v>0</v>
      </c>
      <c r="BH182" s="153">
        <f t="shared" si="17"/>
        <v>0</v>
      </c>
      <c r="BI182" s="153">
        <f t="shared" si="18"/>
        <v>0</v>
      </c>
      <c r="BJ182" s="13" t="s">
        <v>84</v>
      </c>
      <c r="BK182" s="153">
        <f t="shared" si="19"/>
        <v>0</v>
      </c>
      <c r="BL182" s="13" t="s">
        <v>216</v>
      </c>
      <c r="BM182" s="152" t="s">
        <v>3891</v>
      </c>
    </row>
    <row r="183" spans="2:65" s="1" customFormat="1" ht="37.9" customHeight="1">
      <c r="B183" s="139"/>
      <c r="C183" s="140" t="s">
        <v>378</v>
      </c>
      <c r="D183" s="140" t="s">
        <v>212</v>
      </c>
      <c r="E183" s="141" t="s">
        <v>659</v>
      </c>
      <c r="F183" s="142" t="s">
        <v>3892</v>
      </c>
      <c r="G183" s="143" t="s">
        <v>253</v>
      </c>
      <c r="H183" s="144">
        <v>2</v>
      </c>
      <c r="I183" s="145"/>
      <c r="J183" s="146">
        <f t="shared" si="10"/>
        <v>0</v>
      </c>
      <c r="K183" s="147"/>
      <c r="L183" s="28"/>
      <c r="M183" s="148" t="s">
        <v>1</v>
      </c>
      <c r="N183" s="149" t="s">
        <v>38</v>
      </c>
      <c r="P183" s="150">
        <f t="shared" si="11"/>
        <v>0</v>
      </c>
      <c r="Q183" s="150">
        <v>0</v>
      </c>
      <c r="R183" s="150">
        <f t="shared" si="12"/>
        <v>0</v>
      </c>
      <c r="S183" s="150">
        <v>0</v>
      </c>
      <c r="T183" s="151">
        <f t="shared" si="13"/>
        <v>0</v>
      </c>
      <c r="AR183" s="152" t="s">
        <v>216</v>
      </c>
      <c r="AT183" s="152" t="s">
        <v>212</v>
      </c>
      <c r="AU183" s="152" t="s">
        <v>88</v>
      </c>
      <c r="AY183" s="13" t="s">
        <v>207</v>
      </c>
      <c r="BE183" s="153">
        <f t="shared" si="14"/>
        <v>0</v>
      </c>
      <c r="BF183" s="153">
        <f t="shared" si="15"/>
        <v>0</v>
      </c>
      <c r="BG183" s="153">
        <f t="shared" si="16"/>
        <v>0</v>
      </c>
      <c r="BH183" s="153">
        <f t="shared" si="17"/>
        <v>0</v>
      </c>
      <c r="BI183" s="153">
        <f t="shared" si="18"/>
        <v>0</v>
      </c>
      <c r="BJ183" s="13" t="s">
        <v>84</v>
      </c>
      <c r="BK183" s="153">
        <f t="shared" si="19"/>
        <v>0</v>
      </c>
      <c r="BL183" s="13" t="s">
        <v>216</v>
      </c>
      <c r="BM183" s="152" t="s">
        <v>3893</v>
      </c>
    </row>
    <row r="184" spans="2:65" s="1" customFormat="1" ht="33" customHeight="1">
      <c r="B184" s="139"/>
      <c r="C184" s="140" t="s">
        <v>382</v>
      </c>
      <c r="D184" s="140" t="s">
        <v>212</v>
      </c>
      <c r="E184" s="141" t="s">
        <v>758</v>
      </c>
      <c r="F184" s="142" t="s">
        <v>3894</v>
      </c>
      <c r="G184" s="143" t="s">
        <v>253</v>
      </c>
      <c r="H184" s="144">
        <v>2</v>
      </c>
      <c r="I184" s="145"/>
      <c r="J184" s="146">
        <f t="shared" si="10"/>
        <v>0</v>
      </c>
      <c r="K184" s="147"/>
      <c r="L184" s="28"/>
      <c r="M184" s="148" t="s">
        <v>1</v>
      </c>
      <c r="N184" s="149" t="s">
        <v>38</v>
      </c>
      <c r="P184" s="150">
        <f t="shared" si="11"/>
        <v>0</v>
      </c>
      <c r="Q184" s="150">
        <v>0</v>
      </c>
      <c r="R184" s="150">
        <f t="shared" si="12"/>
        <v>0</v>
      </c>
      <c r="S184" s="150">
        <v>0</v>
      </c>
      <c r="T184" s="151">
        <f t="shared" si="13"/>
        <v>0</v>
      </c>
      <c r="AR184" s="152" t="s">
        <v>216</v>
      </c>
      <c r="AT184" s="152" t="s">
        <v>212</v>
      </c>
      <c r="AU184" s="152" t="s">
        <v>88</v>
      </c>
      <c r="AY184" s="13" t="s">
        <v>207</v>
      </c>
      <c r="BE184" s="153">
        <f t="shared" si="14"/>
        <v>0</v>
      </c>
      <c r="BF184" s="153">
        <f t="shared" si="15"/>
        <v>0</v>
      </c>
      <c r="BG184" s="153">
        <f t="shared" si="16"/>
        <v>0</v>
      </c>
      <c r="BH184" s="153">
        <f t="shared" si="17"/>
        <v>0</v>
      </c>
      <c r="BI184" s="153">
        <f t="shared" si="18"/>
        <v>0</v>
      </c>
      <c r="BJ184" s="13" t="s">
        <v>84</v>
      </c>
      <c r="BK184" s="153">
        <f t="shared" si="19"/>
        <v>0</v>
      </c>
      <c r="BL184" s="13" t="s">
        <v>216</v>
      </c>
      <c r="BM184" s="152" t="s">
        <v>3895</v>
      </c>
    </row>
    <row r="185" spans="2:65" s="1" customFormat="1" ht="33" customHeight="1">
      <c r="B185" s="139"/>
      <c r="C185" s="140" t="s">
        <v>386</v>
      </c>
      <c r="D185" s="140" t="s">
        <v>212</v>
      </c>
      <c r="E185" s="141" t="s">
        <v>762</v>
      </c>
      <c r="F185" s="142" t="s">
        <v>3896</v>
      </c>
      <c r="G185" s="143" t="s">
        <v>253</v>
      </c>
      <c r="H185" s="144">
        <v>2</v>
      </c>
      <c r="I185" s="145"/>
      <c r="J185" s="146">
        <f t="shared" si="10"/>
        <v>0</v>
      </c>
      <c r="K185" s="147"/>
      <c r="L185" s="28"/>
      <c r="M185" s="148" t="s">
        <v>1</v>
      </c>
      <c r="N185" s="149" t="s">
        <v>38</v>
      </c>
      <c r="P185" s="150">
        <f t="shared" si="11"/>
        <v>0</v>
      </c>
      <c r="Q185" s="150">
        <v>0</v>
      </c>
      <c r="R185" s="150">
        <f t="shared" si="12"/>
        <v>0</v>
      </c>
      <c r="S185" s="150">
        <v>0</v>
      </c>
      <c r="T185" s="151">
        <f t="shared" si="13"/>
        <v>0</v>
      </c>
      <c r="AR185" s="152" t="s">
        <v>216</v>
      </c>
      <c r="AT185" s="152" t="s">
        <v>212</v>
      </c>
      <c r="AU185" s="152" t="s">
        <v>88</v>
      </c>
      <c r="AY185" s="13" t="s">
        <v>207</v>
      </c>
      <c r="BE185" s="153">
        <f t="shared" si="14"/>
        <v>0</v>
      </c>
      <c r="BF185" s="153">
        <f t="shared" si="15"/>
        <v>0</v>
      </c>
      <c r="BG185" s="153">
        <f t="shared" si="16"/>
        <v>0</v>
      </c>
      <c r="BH185" s="153">
        <f t="shared" si="17"/>
        <v>0</v>
      </c>
      <c r="BI185" s="153">
        <f t="shared" si="18"/>
        <v>0</v>
      </c>
      <c r="BJ185" s="13" t="s">
        <v>84</v>
      </c>
      <c r="BK185" s="153">
        <f t="shared" si="19"/>
        <v>0</v>
      </c>
      <c r="BL185" s="13" t="s">
        <v>216</v>
      </c>
      <c r="BM185" s="152" t="s">
        <v>3897</v>
      </c>
    </row>
    <row r="186" spans="2:65" s="1" customFormat="1" ht="24.2" customHeight="1">
      <c r="B186" s="139"/>
      <c r="C186" s="140" t="s">
        <v>390</v>
      </c>
      <c r="D186" s="140" t="s">
        <v>212</v>
      </c>
      <c r="E186" s="141" t="s">
        <v>790</v>
      </c>
      <c r="F186" s="142" t="s">
        <v>2526</v>
      </c>
      <c r="G186" s="143" t="s">
        <v>253</v>
      </c>
      <c r="H186" s="144">
        <v>4</v>
      </c>
      <c r="I186" s="145"/>
      <c r="J186" s="146">
        <f t="shared" si="10"/>
        <v>0</v>
      </c>
      <c r="K186" s="147"/>
      <c r="L186" s="28"/>
      <c r="M186" s="148" t="s">
        <v>1</v>
      </c>
      <c r="N186" s="149" t="s">
        <v>38</v>
      </c>
      <c r="P186" s="150">
        <f t="shared" si="11"/>
        <v>0</v>
      </c>
      <c r="Q186" s="150">
        <v>0</v>
      </c>
      <c r="R186" s="150">
        <f t="shared" si="12"/>
        <v>0</v>
      </c>
      <c r="S186" s="150">
        <v>0</v>
      </c>
      <c r="T186" s="151">
        <f t="shared" si="13"/>
        <v>0</v>
      </c>
      <c r="AR186" s="152" t="s">
        <v>216</v>
      </c>
      <c r="AT186" s="152" t="s">
        <v>212</v>
      </c>
      <c r="AU186" s="152" t="s">
        <v>88</v>
      </c>
      <c r="AY186" s="13" t="s">
        <v>207</v>
      </c>
      <c r="BE186" s="153">
        <f t="shared" si="14"/>
        <v>0</v>
      </c>
      <c r="BF186" s="153">
        <f t="shared" si="15"/>
        <v>0</v>
      </c>
      <c r="BG186" s="153">
        <f t="shared" si="16"/>
        <v>0</v>
      </c>
      <c r="BH186" s="153">
        <f t="shared" si="17"/>
        <v>0</v>
      </c>
      <c r="BI186" s="153">
        <f t="shared" si="18"/>
        <v>0</v>
      </c>
      <c r="BJ186" s="13" t="s">
        <v>84</v>
      </c>
      <c r="BK186" s="153">
        <f t="shared" si="19"/>
        <v>0</v>
      </c>
      <c r="BL186" s="13" t="s">
        <v>216</v>
      </c>
      <c r="BM186" s="152" t="s">
        <v>3898</v>
      </c>
    </row>
    <row r="187" spans="2:65" s="1" customFormat="1" ht="16.5" customHeight="1">
      <c r="B187" s="139"/>
      <c r="C187" s="140" t="s">
        <v>394</v>
      </c>
      <c r="D187" s="140" t="s">
        <v>212</v>
      </c>
      <c r="E187" s="141" t="s">
        <v>810</v>
      </c>
      <c r="F187" s="142" t="s">
        <v>2534</v>
      </c>
      <c r="G187" s="143" t="s">
        <v>253</v>
      </c>
      <c r="H187" s="144">
        <v>4</v>
      </c>
      <c r="I187" s="145"/>
      <c r="J187" s="146">
        <f t="shared" si="10"/>
        <v>0</v>
      </c>
      <c r="K187" s="147"/>
      <c r="L187" s="28"/>
      <c r="M187" s="148" t="s">
        <v>1</v>
      </c>
      <c r="N187" s="149" t="s">
        <v>38</v>
      </c>
      <c r="P187" s="150">
        <f t="shared" si="11"/>
        <v>0</v>
      </c>
      <c r="Q187" s="150">
        <v>0</v>
      </c>
      <c r="R187" s="150">
        <f t="shared" si="12"/>
        <v>0</v>
      </c>
      <c r="S187" s="150">
        <v>0</v>
      </c>
      <c r="T187" s="151">
        <f t="shared" si="13"/>
        <v>0</v>
      </c>
      <c r="AR187" s="152" t="s">
        <v>216</v>
      </c>
      <c r="AT187" s="152" t="s">
        <v>212</v>
      </c>
      <c r="AU187" s="152" t="s">
        <v>88</v>
      </c>
      <c r="AY187" s="13" t="s">
        <v>207</v>
      </c>
      <c r="BE187" s="153">
        <f t="shared" si="14"/>
        <v>0</v>
      </c>
      <c r="BF187" s="153">
        <f t="shared" si="15"/>
        <v>0</v>
      </c>
      <c r="BG187" s="153">
        <f t="shared" si="16"/>
        <v>0</v>
      </c>
      <c r="BH187" s="153">
        <f t="shared" si="17"/>
        <v>0</v>
      </c>
      <c r="BI187" s="153">
        <f t="shared" si="18"/>
        <v>0</v>
      </c>
      <c r="BJ187" s="13" t="s">
        <v>84</v>
      </c>
      <c r="BK187" s="153">
        <f t="shared" si="19"/>
        <v>0</v>
      </c>
      <c r="BL187" s="13" t="s">
        <v>216</v>
      </c>
      <c r="BM187" s="152" t="s">
        <v>3899</v>
      </c>
    </row>
    <row r="188" spans="2:65" s="1" customFormat="1" ht="33" customHeight="1">
      <c r="B188" s="139"/>
      <c r="C188" s="140" t="s">
        <v>398</v>
      </c>
      <c r="D188" s="140" t="s">
        <v>212</v>
      </c>
      <c r="E188" s="141" t="s">
        <v>830</v>
      </c>
      <c r="F188" s="142" t="s">
        <v>3900</v>
      </c>
      <c r="G188" s="143" t="s">
        <v>253</v>
      </c>
      <c r="H188" s="144">
        <v>5</v>
      </c>
      <c r="I188" s="145"/>
      <c r="J188" s="146">
        <f t="shared" si="10"/>
        <v>0</v>
      </c>
      <c r="K188" s="147"/>
      <c r="L188" s="28"/>
      <c r="M188" s="148" t="s">
        <v>1</v>
      </c>
      <c r="N188" s="149" t="s">
        <v>38</v>
      </c>
      <c r="P188" s="150">
        <f t="shared" si="11"/>
        <v>0</v>
      </c>
      <c r="Q188" s="150">
        <v>0</v>
      </c>
      <c r="R188" s="150">
        <f t="shared" si="12"/>
        <v>0</v>
      </c>
      <c r="S188" s="150">
        <v>0</v>
      </c>
      <c r="T188" s="151">
        <f t="shared" si="13"/>
        <v>0</v>
      </c>
      <c r="AR188" s="152" t="s">
        <v>216</v>
      </c>
      <c r="AT188" s="152" t="s">
        <v>212</v>
      </c>
      <c r="AU188" s="152" t="s">
        <v>88</v>
      </c>
      <c r="AY188" s="13" t="s">
        <v>207</v>
      </c>
      <c r="BE188" s="153">
        <f t="shared" si="14"/>
        <v>0</v>
      </c>
      <c r="BF188" s="153">
        <f t="shared" si="15"/>
        <v>0</v>
      </c>
      <c r="BG188" s="153">
        <f t="shared" si="16"/>
        <v>0</v>
      </c>
      <c r="BH188" s="153">
        <f t="shared" si="17"/>
        <v>0</v>
      </c>
      <c r="BI188" s="153">
        <f t="shared" si="18"/>
        <v>0</v>
      </c>
      <c r="BJ188" s="13" t="s">
        <v>84</v>
      </c>
      <c r="BK188" s="153">
        <f t="shared" si="19"/>
        <v>0</v>
      </c>
      <c r="BL188" s="13" t="s">
        <v>216</v>
      </c>
      <c r="BM188" s="152" t="s">
        <v>3901</v>
      </c>
    </row>
    <row r="189" spans="2:65" s="1" customFormat="1" ht="37.9" customHeight="1">
      <c r="B189" s="139"/>
      <c r="C189" s="140" t="s">
        <v>402</v>
      </c>
      <c r="D189" s="140" t="s">
        <v>212</v>
      </c>
      <c r="E189" s="141" t="s">
        <v>834</v>
      </c>
      <c r="F189" s="142" t="s">
        <v>3902</v>
      </c>
      <c r="G189" s="143" t="s">
        <v>253</v>
      </c>
      <c r="H189" s="144">
        <v>4</v>
      </c>
      <c r="I189" s="145"/>
      <c r="J189" s="146">
        <f t="shared" si="10"/>
        <v>0</v>
      </c>
      <c r="K189" s="147"/>
      <c r="L189" s="28"/>
      <c r="M189" s="148" t="s">
        <v>1</v>
      </c>
      <c r="N189" s="149" t="s">
        <v>38</v>
      </c>
      <c r="P189" s="150">
        <f t="shared" si="11"/>
        <v>0</v>
      </c>
      <c r="Q189" s="150">
        <v>0</v>
      </c>
      <c r="R189" s="150">
        <f t="shared" si="12"/>
        <v>0</v>
      </c>
      <c r="S189" s="150">
        <v>0</v>
      </c>
      <c r="T189" s="151">
        <f t="shared" si="13"/>
        <v>0</v>
      </c>
      <c r="AR189" s="152" t="s">
        <v>216</v>
      </c>
      <c r="AT189" s="152" t="s">
        <v>212</v>
      </c>
      <c r="AU189" s="152" t="s">
        <v>88</v>
      </c>
      <c r="AY189" s="13" t="s">
        <v>207</v>
      </c>
      <c r="BE189" s="153">
        <f t="shared" si="14"/>
        <v>0</v>
      </c>
      <c r="BF189" s="153">
        <f t="shared" si="15"/>
        <v>0</v>
      </c>
      <c r="BG189" s="153">
        <f t="shared" si="16"/>
        <v>0</v>
      </c>
      <c r="BH189" s="153">
        <f t="shared" si="17"/>
        <v>0</v>
      </c>
      <c r="BI189" s="153">
        <f t="shared" si="18"/>
        <v>0</v>
      </c>
      <c r="BJ189" s="13" t="s">
        <v>84</v>
      </c>
      <c r="BK189" s="153">
        <f t="shared" si="19"/>
        <v>0</v>
      </c>
      <c r="BL189" s="13" t="s">
        <v>216</v>
      </c>
      <c r="BM189" s="152" t="s">
        <v>3903</v>
      </c>
    </row>
    <row r="190" spans="2:65" s="1" customFormat="1" ht="24.2" customHeight="1">
      <c r="B190" s="139"/>
      <c r="C190" s="140" t="s">
        <v>407</v>
      </c>
      <c r="D190" s="140" t="s">
        <v>212</v>
      </c>
      <c r="E190" s="141" t="s">
        <v>838</v>
      </c>
      <c r="F190" s="142" t="s">
        <v>3904</v>
      </c>
      <c r="G190" s="143" t="s">
        <v>253</v>
      </c>
      <c r="H190" s="144">
        <v>6</v>
      </c>
      <c r="I190" s="145"/>
      <c r="J190" s="146">
        <f t="shared" si="10"/>
        <v>0</v>
      </c>
      <c r="K190" s="147"/>
      <c r="L190" s="28"/>
      <c r="M190" s="148" t="s">
        <v>1</v>
      </c>
      <c r="N190" s="149" t="s">
        <v>38</v>
      </c>
      <c r="P190" s="150">
        <f t="shared" si="11"/>
        <v>0</v>
      </c>
      <c r="Q190" s="150">
        <v>0</v>
      </c>
      <c r="R190" s="150">
        <f t="shared" si="12"/>
        <v>0</v>
      </c>
      <c r="S190" s="150">
        <v>0</v>
      </c>
      <c r="T190" s="151">
        <f t="shared" si="13"/>
        <v>0</v>
      </c>
      <c r="AR190" s="152" t="s">
        <v>216</v>
      </c>
      <c r="AT190" s="152" t="s">
        <v>212</v>
      </c>
      <c r="AU190" s="152" t="s">
        <v>88</v>
      </c>
      <c r="AY190" s="13" t="s">
        <v>207</v>
      </c>
      <c r="BE190" s="153">
        <f t="shared" si="14"/>
        <v>0</v>
      </c>
      <c r="BF190" s="153">
        <f t="shared" si="15"/>
        <v>0</v>
      </c>
      <c r="BG190" s="153">
        <f t="shared" si="16"/>
        <v>0</v>
      </c>
      <c r="BH190" s="153">
        <f t="shared" si="17"/>
        <v>0</v>
      </c>
      <c r="BI190" s="153">
        <f t="shared" si="18"/>
        <v>0</v>
      </c>
      <c r="BJ190" s="13" t="s">
        <v>84</v>
      </c>
      <c r="BK190" s="153">
        <f t="shared" si="19"/>
        <v>0</v>
      </c>
      <c r="BL190" s="13" t="s">
        <v>216</v>
      </c>
      <c r="BM190" s="152" t="s">
        <v>3905</v>
      </c>
    </row>
    <row r="191" spans="2:65" s="1" customFormat="1" ht="33" customHeight="1">
      <c r="B191" s="139"/>
      <c r="C191" s="140" t="s">
        <v>411</v>
      </c>
      <c r="D191" s="140" t="s">
        <v>212</v>
      </c>
      <c r="E191" s="141" t="s">
        <v>846</v>
      </c>
      <c r="F191" s="142" t="s">
        <v>3906</v>
      </c>
      <c r="G191" s="143" t="s">
        <v>215</v>
      </c>
      <c r="H191" s="144">
        <v>2</v>
      </c>
      <c r="I191" s="145"/>
      <c r="J191" s="146">
        <f t="shared" si="10"/>
        <v>0</v>
      </c>
      <c r="K191" s="147"/>
      <c r="L191" s="28"/>
      <c r="M191" s="148" t="s">
        <v>1</v>
      </c>
      <c r="N191" s="149" t="s">
        <v>38</v>
      </c>
      <c r="P191" s="150">
        <f t="shared" si="11"/>
        <v>0</v>
      </c>
      <c r="Q191" s="150">
        <v>0</v>
      </c>
      <c r="R191" s="150">
        <f t="shared" si="12"/>
        <v>0</v>
      </c>
      <c r="S191" s="150">
        <v>0</v>
      </c>
      <c r="T191" s="151">
        <f t="shared" si="13"/>
        <v>0</v>
      </c>
      <c r="AR191" s="152" t="s">
        <v>216</v>
      </c>
      <c r="AT191" s="152" t="s">
        <v>212</v>
      </c>
      <c r="AU191" s="152" t="s">
        <v>88</v>
      </c>
      <c r="AY191" s="13" t="s">
        <v>207</v>
      </c>
      <c r="BE191" s="153">
        <f t="shared" si="14"/>
        <v>0</v>
      </c>
      <c r="BF191" s="153">
        <f t="shared" si="15"/>
        <v>0</v>
      </c>
      <c r="BG191" s="153">
        <f t="shared" si="16"/>
        <v>0</v>
      </c>
      <c r="BH191" s="153">
        <f t="shared" si="17"/>
        <v>0</v>
      </c>
      <c r="BI191" s="153">
        <f t="shared" si="18"/>
        <v>0</v>
      </c>
      <c r="BJ191" s="13" t="s">
        <v>84</v>
      </c>
      <c r="BK191" s="153">
        <f t="shared" si="19"/>
        <v>0</v>
      </c>
      <c r="BL191" s="13" t="s">
        <v>216</v>
      </c>
      <c r="BM191" s="152" t="s">
        <v>3907</v>
      </c>
    </row>
    <row r="192" spans="2:65" s="1" customFormat="1" ht="37.9" customHeight="1">
      <c r="B192" s="139"/>
      <c r="C192" s="140" t="s">
        <v>415</v>
      </c>
      <c r="D192" s="140" t="s">
        <v>212</v>
      </c>
      <c r="E192" s="141" t="s">
        <v>850</v>
      </c>
      <c r="F192" s="142" t="s">
        <v>3908</v>
      </c>
      <c r="G192" s="143" t="s">
        <v>253</v>
      </c>
      <c r="H192" s="144">
        <v>2</v>
      </c>
      <c r="I192" s="145"/>
      <c r="J192" s="146">
        <f t="shared" si="10"/>
        <v>0</v>
      </c>
      <c r="K192" s="147"/>
      <c r="L192" s="28"/>
      <c r="M192" s="148" t="s">
        <v>1</v>
      </c>
      <c r="N192" s="149" t="s">
        <v>38</v>
      </c>
      <c r="P192" s="150">
        <f t="shared" si="11"/>
        <v>0</v>
      </c>
      <c r="Q192" s="150">
        <v>0</v>
      </c>
      <c r="R192" s="150">
        <f t="shared" si="12"/>
        <v>0</v>
      </c>
      <c r="S192" s="150">
        <v>0</v>
      </c>
      <c r="T192" s="151">
        <f t="shared" si="13"/>
        <v>0</v>
      </c>
      <c r="AR192" s="152" t="s">
        <v>216</v>
      </c>
      <c r="AT192" s="152" t="s">
        <v>212</v>
      </c>
      <c r="AU192" s="152" t="s">
        <v>88</v>
      </c>
      <c r="AY192" s="13" t="s">
        <v>207</v>
      </c>
      <c r="BE192" s="153">
        <f t="shared" si="14"/>
        <v>0</v>
      </c>
      <c r="BF192" s="153">
        <f t="shared" si="15"/>
        <v>0</v>
      </c>
      <c r="BG192" s="153">
        <f t="shared" si="16"/>
        <v>0</v>
      </c>
      <c r="BH192" s="153">
        <f t="shared" si="17"/>
        <v>0</v>
      </c>
      <c r="BI192" s="153">
        <f t="shared" si="18"/>
        <v>0</v>
      </c>
      <c r="BJ192" s="13" t="s">
        <v>84</v>
      </c>
      <c r="BK192" s="153">
        <f t="shared" si="19"/>
        <v>0</v>
      </c>
      <c r="BL192" s="13" t="s">
        <v>216</v>
      </c>
      <c r="BM192" s="152" t="s">
        <v>3909</v>
      </c>
    </row>
    <row r="193" spans="2:65" s="1" customFormat="1" ht="37.9" customHeight="1">
      <c r="B193" s="139"/>
      <c r="C193" s="140" t="s">
        <v>419</v>
      </c>
      <c r="D193" s="140" t="s">
        <v>212</v>
      </c>
      <c r="E193" s="141" t="s">
        <v>854</v>
      </c>
      <c r="F193" s="142" t="s">
        <v>3910</v>
      </c>
      <c r="G193" s="143" t="s">
        <v>253</v>
      </c>
      <c r="H193" s="144">
        <v>4</v>
      </c>
      <c r="I193" s="145"/>
      <c r="J193" s="146">
        <f t="shared" si="10"/>
        <v>0</v>
      </c>
      <c r="K193" s="147"/>
      <c r="L193" s="28"/>
      <c r="M193" s="148" t="s">
        <v>1</v>
      </c>
      <c r="N193" s="149" t="s">
        <v>38</v>
      </c>
      <c r="P193" s="150">
        <f t="shared" si="11"/>
        <v>0</v>
      </c>
      <c r="Q193" s="150">
        <v>0</v>
      </c>
      <c r="R193" s="150">
        <f t="shared" si="12"/>
        <v>0</v>
      </c>
      <c r="S193" s="150">
        <v>0</v>
      </c>
      <c r="T193" s="151">
        <f t="shared" si="13"/>
        <v>0</v>
      </c>
      <c r="AR193" s="152" t="s">
        <v>216</v>
      </c>
      <c r="AT193" s="152" t="s">
        <v>212</v>
      </c>
      <c r="AU193" s="152" t="s">
        <v>88</v>
      </c>
      <c r="AY193" s="13" t="s">
        <v>207</v>
      </c>
      <c r="BE193" s="153">
        <f t="shared" si="14"/>
        <v>0</v>
      </c>
      <c r="BF193" s="153">
        <f t="shared" si="15"/>
        <v>0</v>
      </c>
      <c r="BG193" s="153">
        <f t="shared" si="16"/>
        <v>0</v>
      </c>
      <c r="BH193" s="153">
        <f t="shared" si="17"/>
        <v>0</v>
      </c>
      <c r="BI193" s="153">
        <f t="shared" si="18"/>
        <v>0</v>
      </c>
      <c r="BJ193" s="13" t="s">
        <v>84</v>
      </c>
      <c r="BK193" s="153">
        <f t="shared" si="19"/>
        <v>0</v>
      </c>
      <c r="BL193" s="13" t="s">
        <v>216</v>
      </c>
      <c r="BM193" s="152" t="s">
        <v>3911</v>
      </c>
    </row>
    <row r="194" spans="2:65" s="1" customFormat="1" ht="37.9" customHeight="1">
      <c r="B194" s="139"/>
      <c r="C194" s="140" t="s">
        <v>423</v>
      </c>
      <c r="D194" s="140" t="s">
        <v>212</v>
      </c>
      <c r="E194" s="141" t="s">
        <v>862</v>
      </c>
      <c r="F194" s="142" t="s">
        <v>3912</v>
      </c>
      <c r="G194" s="143" t="s">
        <v>253</v>
      </c>
      <c r="H194" s="144">
        <v>3</v>
      </c>
      <c r="I194" s="145"/>
      <c r="J194" s="146">
        <f t="shared" si="10"/>
        <v>0</v>
      </c>
      <c r="K194" s="147"/>
      <c r="L194" s="28"/>
      <c r="M194" s="148" t="s">
        <v>1</v>
      </c>
      <c r="N194" s="149" t="s">
        <v>38</v>
      </c>
      <c r="P194" s="150">
        <f t="shared" si="11"/>
        <v>0</v>
      </c>
      <c r="Q194" s="150">
        <v>0</v>
      </c>
      <c r="R194" s="150">
        <f t="shared" si="12"/>
        <v>0</v>
      </c>
      <c r="S194" s="150">
        <v>0</v>
      </c>
      <c r="T194" s="151">
        <f t="shared" si="13"/>
        <v>0</v>
      </c>
      <c r="AR194" s="152" t="s">
        <v>216</v>
      </c>
      <c r="AT194" s="152" t="s">
        <v>212</v>
      </c>
      <c r="AU194" s="152" t="s">
        <v>88</v>
      </c>
      <c r="AY194" s="13" t="s">
        <v>207</v>
      </c>
      <c r="BE194" s="153">
        <f t="shared" si="14"/>
        <v>0</v>
      </c>
      <c r="BF194" s="153">
        <f t="shared" si="15"/>
        <v>0</v>
      </c>
      <c r="BG194" s="153">
        <f t="shared" si="16"/>
        <v>0</v>
      </c>
      <c r="BH194" s="153">
        <f t="shared" si="17"/>
        <v>0</v>
      </c>
      <c r="BI194" s="153">
        <f t="shared" si="18"/>
        <v>0</v>
      </c>
      <c r="BJ194" s="13" t="s">
        <v>84</v>
      </c>
      <c r="BK194" s="153">
        <f t="shared" si="19"/>
        <v>0</v>
      </c>
      <c r="BL194" s="13" t="s">
        <v>216</v>
      </c>
      <c r="BM194" s="152" t="s">
        <v>3913</v>
      </c>
    </row>
    <row r="195" spans="2:65" s="1" customFormat="1" ht="44.25" customHeight="1">
      <c r="B195" s="139"/>
      <c r="C195" s="140" t="s">
        <v>427</v>
      </c>
      <c r="D195" s="140" t="s">
        <v>212</v>
      </c>
      <c r="E195" s="141" t="s">
        <v>866</v>
      </c>
      <c r="F195" s="142" t="s">
        <v>3914</v>
      </c>
      <c r="G195" s="143" t="s">
        <v>253</v>
      </c>
      <c r="H195" s="144">
        <v>5</v>
      </c>
      <c r="I195" s="145"/>
      <c r="J195" s="146">
        <f t="shared" si="10"/>
        <v>0</v>
      </c>
      <c r="K195" s="147"/>
      <c r="L195" s="28"/>
      <c r="M195" s="148" t="s">
        <v>1</v>
      </c>
      <c r="N195" s="149" t="s">
        <v>38</v>
      </c>
      <c r="P195" s="150">
        <f t="shared" si="11"/>
        <v>0</v>
      </c>
      <c r="Q195" s="150">
        <v>0</v>
      </c>
      <c r="R195" s="150">
        <f t="shared" si="12"/>
        <v>0</v>
      </c>
      <c r="S195" s="150">
        <v>0</v>
      </c>
      <c r="T195" s="151">
        <f t="shared" si="13"/>
        <v>0</v>
      </c>
      <c r="AR195" s="152" t="s">
        <v>216</v>
      </c>
      <c r="AT195" s="152" t="s">
        <v>212</v>
      </c>
      <c r="AU195" s="152" t="s">
        <v>88</v>
      </c>
      <c r="AY195" s="13" t="s">
        <v>207</v>
      </c>
      <c r="BE195" s="153">
        <f t="shared" si="14"/>
        <v>0</v>
      </c>
      <c r="BF195" s="153">
        <f t="shared" si="15"/>
        <v>0</v>
      </c>
      <c r="BG195" s="153">
        <f t="shared" si="16"/>
        <v>0</v>
      </c>
      <c r="BH195" s="153">
        <f t="shared" si="17"/>
        <v>0</v>
      </c>
      <c r="BI195" s="153">
        <f t="shared" si="18"/>
        <v>0</v>
      </c>
      <c r="BJ195" s="13" t="s">
        <v>84</v>
      </c>
      <c r="BK195" s="153">
        <f t="shared" si="19"/>
        <v>0</v>
      </c>
      <c r="BL195" s="13" t="s">
        <v>216</v>
      </c>
      <c r="BM195" s="152" t="s">
        <v>3915</v>
      </c>
    </row>
    <row r="196" spans="2:65" s="1" customFormat="1" ht="37.9" customHeight="1">
      <c r="B196" s="139"/>
      <c r="C196" s="140" t="s">
        <v>431</v>
      </c>
      <c r="D196" s="140" t="s">
        <v>212</v>
      </c>
      <c r="E196" s="141" t="s">
        <v>3467</v>
      </c>
      <c r="F196" s="142" t="s">
        <v>3916</v>
      </c>
      <c r="G196" s="143" t="s">
        <v>253</v>
      </c>
      <c r="H196" s="144">
        <v>5</v>
      </c>
      <c r="I196" s="145"/>
      <c r="J196" s="146">
        <f t="shared" si="10"/>
        <v>0</v>
      </c>
      <c r="K196" s="147"/>
      <c r="L196" s="28"/>
      <c r="M196" s="148" t="s">
        <v>1</v>
      </c>
      <c r="N196" s="149" t="s">
        <v>38</v>
      </c>
      <c r="P196" s="150">
        <f t="shared" si="11"/>
        <v>0</v>
      </c>
      <c r="Q196" s="150">
        <v>0</v>
      </c>
      <c r="R196" s="150">
        <f t="shared" si="12"/>
        <v>0</v>
      </c>
      <c r="S196" s="150">
        <v>0</v>
      </c>
      <c r="T196" s="151">
        <f t="shared" si="13"/>
        <v>0</v>
      </c>
      <c r="AR196" s="152" t="s">
        <v>216</v>
      </c>
      <c r="AT196" s="152" t="s">
        <v>212</v>
      </c>
      <c r="AU196" s="152" t="s">
        <v>88</v>
      </c>
      <c r="AY196" s="13" t="s">
        <v>207</v>
      </c>
      <c r="BE196" s="153">
        <f t="shared" si="14"/>
        <v>0</v>
      </c>
      <c r="BF196" s="153">
        <f t="shared" si="15"/>
        <v>0</v>
      </c>
      <c r="BG196" s="153">
        <f t="shared" si="16"/>
        <v>0</v>
      </c>
      <c r="BH196" s="153">
        <f t="shared" si="17"/>
        <v>0</v>
      </c>
      <c r="BI196" s="153">
        <f t="shared" si="18"/>
        <v>0</v>
      </c>
      <c r="BJ196" s="13" t="s">
        <v>84</v>
      </c>
      <c r="BK196" s="153">
        <f t="shared" si="19"/>
        <v>0</v>
      </c>
      <c r="BL196" s="13" t="s">
        <v>216</v>
      </c>
      <c r="BM196" s="152" t="s">
        <v>3917</v>
      </c>
    </row>
    <row r="197" spans="2:65" s="1" customFormat="1" ht="37.9" customHeight="1">
      <c r="B197" s="139"/>
      <c r="C197" s="140" t="s">
        <v>435</v>
      </c>
      <c r="D197" s="140" t="s">
        <v>212</v>
      </c>
      <c r="E197" s="141" t="s">
        <v>3470</v>
      </c>
      <c r="F197" s="142" t="s">
        <v>3918</v>
      </c>
      <c r="G197" s="143" t="s">
        <v>215</v>
      </c>
      <c r="H197" s="144">
        <v>2</v>
      </c>
      <c r="I197" s="145"/>
      <c r="J197" s="146">
        <f t="shared" si="10"/>
        <v>0</v>
      </c>
      <c r="K197" s="147"/>
      <c r="L197" s="28"/>
      <c r="M197" s="148" t="s">
        <v>1</v>
      </c>
      <c r="N197" s="149" t="s">
        <v>38</v>
      </c>
      <c r="P197" s="150">
        <f t="shared" si="11"/>
        <v>0</v>
      </c>
      <c r="Q197" s="150">
        <v>0</v>
      </c>
      <c r="R197" s="150">
        <f t="shared" si="12"/>
        <v>0</v>
      </c>
      <c r="S197" s="150">
        <v>0</v>
      </c>
      <c r="T197" s="151">
        <f t="shared" si="13"/>
        <v>0</v>
      </c>
      <c r="AR197" s="152" t="s">
        <v>216</v>
      </c>
      <c r="AT197" s="152" t="s">
        <v>212</v>
      </c>
      <c r="AU197" s="152" t="s">
        <v>88</v>
      </c>
      <c r="AY197" s="13" t="s">
        <v>207</v>
      </c>
      <c r="BE197" s="153">
        <f t="shared" si="14"/>
        <v>0</v>
      </c>
      <c r="BF197" s="153">
        <f t="shared" si="15"/>
        <v>0</v>
      </c>
      <c r="BG197" s="153">
        <f t="shared" si="16"/>
        <v>0</v>
      </c>
      <c r="BH197" s="153">
        <f t="shared" si="17"/>
        <v>0</v>
      </c>
      <c r="BI197" s="153">
        <f t="shared" si="18"/>
        <v>0</v>
      </c>
      <c r="BJ197" s="13" t="s">
        <v>84</v>
      </c>
      <c r="BK197" s="153">
        <f t="shared" si="19"/>
        <v>0</v>
      </c>
      <c r="BL197" s="13" t="s">
        <v>216</v>
      </c>
      <c r="BM197" s="152" t="s">
        <v>3919</v>
      </c>
    </row>
    <row r="198" spans="2:65" s="1" customFormat="1" ht="44.25" customHeight="1">
      <c r="B198" s="139"/>
      <c r="C198" s="140" t="s">
        <v>439</v>
      </c>
      <c r="D198" s="140" t="s">
        <v>212</v>
      </c>
      <c r="E198" s="141" t="s">
        <v>3473</v>
      </c>
      <c r="F198" s="142" t="s">
        <v>3920</v>
      </c>
      <c r="G198" s="143" t="s">
        <v>253</v>
      </c>
      <c r="H198" s="144">
        <v>2</v>
      </c>
      <c r="I198" s="145"/>
      <c r="J198" s="146">
        <f t="shared" si="10"/>
        <v>0</v>
      </c>
      <c r="K198" s="147"/>
      <c r="L198" s="28"/>
      <c r="M198" s="148" t="s">
        <v>1</v>
      </c>
      <c r="N198" s="149" t="s">
        <v>38</v>
      </c>
      <c r="P198" s="150">
        <f t="shared" si="11"/>
        <v>0</v>
      </c>
      <c r="Q198" s="150">
        <v>0</v>
      </c>
      <c r="R198" s="150">
        <f t="shared" si="12"/>
        <v>0</v>
      </c>
      <c r="S198" s="150">
        <v>0</v>
      </c>
      <c r="T198" s="151">
        <f t="shared" si="13"/>
        <v>0</v>
      </c>
      <c r="AR198" s="152" t="s">
        <v>216</v>
      </c>
      <c r="AT198" s="152" t="s">
        <v>212</v>
      </c>
      <c r="AU198" s="152" t="s">
        <v>88</v>
      </c>
      <c r="AY198" s="13" t="s">
        <v>207</v>
      </c>
      <c r="BE198" s="153">
        <f t="shared" si="14"/>
        <v>0</v>
      </c>
      <c r="BF198" s="153">
        <f t="shared" si="15"/>
        <v>0</v>
      </c>
      <c r="BG198" s="153">
        <f t="shared" si="16"/>
        <v>0</v>
      </c>
      <c r="BH198" s="153">
        <f t="shared" si="17"/>
        <v>0</v>
      </c>
      <c r="BI198" s="153">
        <f t="shared" si="18"/>
        <v>0</v>
      </c>
      <c r="BJ198" s="13" t="s">
        <v>84</v>
      </c>
      <c r="BK198" s="153">
        <f t="shared" si="19"/>
        <v>0</v>
      </c>
      <c r="BL198" s="13" t="s">
        <v>216</v>
      </c>
      <c r="BM198" s="152" t="s">
        <v>3921</v>
      </c>
    </row>
    <row r="199" spans="2:65" s="1" customFormat="1" ht="44.25" customHeight="1">
      <c r="B199" s="139"/>
      <c r="C199" s="140" t="s">
        <v>443</v>
      </c>
      <c r="D199" s="140" t="s">
        <v>212</v>
      </c>
      <c r="E199" s="141" t="s">
        <v>3476</v>
      </c>
      <c r="F199" s="142" t="s">
        <v>3922</v>
      </c>
      <c r="G199" s="143" t="s">
        <v>253</v>
      </c>
      <c r="H199" s="144">
        <v>1</v>
      </c>
      <c r="I199" s="145"/>
      <c r="J199" s="146">
        <f t="shared" si="10"/>
        <v>0</v>
      </c>
      <c r="K199" s="147"/>
      <c r="L199" s="28"/>
      <c r="M199" s="148" t="s">
        <v>1</v>
      </c>
      <c r="N199" s="149" t="s">
        <v>38</v>
      </c>
      <c r="P199" s="150">
        <f t="shared" si="11"/>
        <v>0</v>
      </c>
      <c r="Q199" s="150">
        <v>0</v>
      </c>
      <c r="R199" s="150">
        <f t="shared" si="12"/>
        <v>0</v>
      </c>
      <c r="S199" s="150">
        <v>0</v>
      </c>
      <c r="T199" s="151">
        <f t="shared" si="13"/>
        <v>0</v>
      </c>
      <c r="AR199" s="152" t="s">
        <v>216</v>
      </c>
      <c r="AT199" s="152" t="s">
        <v>212</v>
      </c>
      <c r="AU199" s="152" t="s">
        <v>88</v>
      </c>
      <c r="AY199" s="13" t="s">
        <v>207</v>
      </c>
      <c r="BE199" s="153">
        <f t="shared" si="14"/>
        <v>0</v>
      </c>
      <c r="BF199" s="153">
        <f t="shared" si="15"/>
        <v>0</v>
      </c>
      <c r="BG199" s="153">
        <f t="shared" si="16"/>
        <v>0</v>
      </c>
      <c r="BH199" s="153">
        <f t="shared" si="17"/>
        <v>0</v>
      </c>
      <c r="BI199" s="153">
        <f t="shared" si="18"/>
        <v>0</v>
      </c>
      <c r="BJ199" s="13" t="s">
        <v>84</v>
      </c>
      <c r="BK199" s="153">
        <f t="shared" si="19"/>
        <v>0</v>
      </c>
      <c r="BL199" s="13" t="s">
        <v>216</v>
      </c>
      <c r="BM199" s="152" t="s">
        <v>3923</v>
      </c>
    </row>
    <row r="200" spans="2:65" s="1" customFormat="1" ht="44.25" customHeight="1">
      <c r="B200" s="139"/>
      <c r="C200" s="140" t="s">
        <v>447</v>
      </c>
      <c r="D200" s="140" t="s">
        <v>212</v>
      </c>
      <c r="E200" s="141" t="s">
        <v>3479</v>
      </c>
      <c r="F200" s="142" t="s">
        <v>3924</v>
      </c>
      <c r="G200" s="143" t="s">
        <v>253</v>
      </c>
      <c r="H200" s="144">
        <v>4</v>
      </c>
      <c r="I200" s="145"/>
      <c r="J200" s="146">
        <f t="shared" si="10"/>
        <v>0</v>
      </c>
      <c r="K200" s="147"/>
      <c r="L200" s="28"/>
      <c r="M200" s="148" t="s">
        <v>1</v>
      </c>
      <c r="N200" s="149" t="s">
        <v>38</v>
      </c>
      <c r="P200" s="150">
        <f t="shared" si="11"/>
        <v>0</v>
      </c>
      <c r="Q200" s="150">
        <v>0</v>
      </c>
      <c r="R200" s="150">
        <f t="shared" si="12"/>
        <v>0</v>
      </c>
      <c r="S200" s="150">
        <v>0</v>
      </c>
      <c r="T200" s="151">
        <f t="shared" si="13"/>
        <v>0</v>
      </c>
      <c r="AR200" s="152" t="s">
        <v>216</v>
      </c>
      <c r="AT200" s="152" t="s">
        <v>212</v>
      </c>
      <c r="AU200" s="152" t="s">
        <v>88</v>
      </c>
      <c r="AY200" s="13" t="s">
        <v>207</v>
      </c>
      <c r="BE200" s="153">
        <f t="shared" si="14"/>
        <v>0</v>
      </c>
      <c r="BF200" s="153">
        <f t="shared" si="15"/>
        <v>0</v>
      </c>
      <c r="BG200" s="153">
        <f t="shared" si="16"/>
        <v>0</v>
      </c>
      <c r="BH200" s="153">
        <f t="shared" si="17"/>
        <v>0</v>
      </c>
      <c r="BI200" s="153">
        <f t="shared" si="18"/>
        <v>0</v>
      </c>
      <c r="BJ200" s="13" t="s">
        <v>84</v>
      </c>
      <c r="BK200" s="153">
        <f t="shared" si="19"/>
        <v>0</v>
      </c>
      <c r="BL200" s="13" t="s">
        <v>216</v>
      </c>
      <c r="BM200" s="152" t="s">
        <v>3925</v>
      </c>
    </row>
    <row r="201" spans="2:65" s="11" customFormat="1" ht="20.85" customHeight="1">
      <c r="B201" s="127"/>
      <c r="D201" s="128" t="s">
        <v>71</v>
      </c>
      <c r="E201" s="137" t="s">
        <v>1781</v>
      </c>
      <c r="F201" s="137" t="s">
        <v>1782</v>
      </c>
      <c r="I201" s="130"/>
      <c r="J201" s="138">
        <f>BK201</f>
        <v>0</v>
      </c>
      <c r="L201" s="127"/>
      <c r="M201" s="132"/>
      <c r="P201" s="133">
        <f>SUM(P202:P209)</f>
        <v>0</v>
      </c>
      <c r="R201" s="133">
        <f>SUM(R202:R209)</f>
        <v>0</v>
      </c>
      <c r="T201" s="134">
        <f>SUM(T202:T209)</f>
        <v>0</v>
      </c>
      <c r="AR201" s="128" t="s">
        <v>79</v>
      </c>
      <c r="AT201" s="135" t="s">
        <v>71</v>
      </c>
      <c r="AU201" s="135" t="s">
        <v>84</v>
      </c>
      <c r="AY201" s="128" t="s">
        <v>207</v>
      </c>
      <c r="BK201" s="136">
        <f>SUM(BK202:BK209)</f>
        <v>0</v>
      </c>
    </row>
    <row r="202" spans="2:65" s="1" customFormat="1" ht="24.2" customHeight="1">
      <c r="B202" s="139"/>
      <c r="C202" s="140" t="s">
        <v>451</v>
      </c>
      <c r="D202" s="140" t="s">
        <v>212</v>
      </c>
      <c r="E202" s="141" t="s">
        <v>1784</v>
      </c>
      <c r="F202" s="142" t="s">
        <v>3926</v>
      </c>
      <c r="G202" s="143" t="s">
        <v>1786</v>
      </c>
      <c r="H202" s="144">
        <v>58.8</v>
      </c>
      <c r="I202" s="145"/>
      <c r="J202" s="146">
        <f t="shared" ref="J202:J209" si="20">ROUND(I202*H202,2)</f>
        <v>0</v>
      </c>
      <c r="K202" s="147"/>
      <c r="L202" s="28"/>
      <c r="M202" s="148" t="s">
        <v>1</v>
      </c>
      <c r="N202" s="149" t="s">
        <v>38</v>
      </c>
      <c r="P202" s="150">
        <f t="shared" ref="P202:P209" si="21">O202*H202</f>
        <v>0</v>
      </c>
      <c r="Q202" s="150">
        <v>0</v>
      </c>
      <c r="R202" s="150">
        <f t="shared" ref="R202:R209" si="22">Q202*H202</f>
        <v>0</v>
      </c>
      <c r="S202" s="150">
        <v>0</v>
      </c>
      <c r="T202" s="151">
        <f t="shared" ref="T202:T209" si="23">S202*H202</f>
        <v>0</v>
      </c>
      <c r="AR202" s="152" t="s">
        <v>216</v>
      </c>
      <c r="AT202" s="152" t="s">
        <v>212</v>
      </c>
      <c r="AU202" s="152" t="s">
        <v>88</v>
      </c>
      <c r="AY202" s="13" t="s">
        <v>207</v>
      </c>
      <c r="BE202" s="153">
        <f t="shared" ref="BE202:BE209" si="24">IF(N202="základná",J202,0)</f>
        <v>0</v>
      </c>
      <c r="BF202" s="153">
        <f t="shared" ref="BF202:BF209" si="25">IF(N202="znížená",J202,0)</f>
        <v>0</v>
      </c>
      <c r="BG202" s="153">
        <f t="shared" ref="BG202:BG209" si="26">IF(N202="zákl. prenesená",J202,0)</f>
        <v>0</v>
      </c>
      <c r="BH202" s="153">
        <f t="shared" ref="BH202:BH209" si="27">IF(N202="zníž. prenesená",J202,0)</f>
        <v>0</v>
      </c>
      <c r="BI202" s="153">
        <f t="shared" ref="BI202:BI209" si="28">IF(N202="nulová",J202,0)</f>
        <v>0</v>
      </c>
      <c r="BJ202" s="13" t="s">
        <v>84</v>
      </c>
      <c r="BK202" s="153">
        <f t="shared" ref="BK202:BK209" si="29">ROUND(I202*H202,2)</f>
        <v>0</v>
      </c>
      <c r="BL202" s="13" t="s">
        <v>216</v>
      </c>
      <c r="BM202" s="152" t="s">
        <v>3927</v>
      </c>
    </row>
    <row r="203" spans="2:65" s="1" customFormat="1" ht="24.2" customHeight="1">
      <c r="B203" s="139"/>
      <c r="C203" s="140" t="s">
        <v>455</v>
      </c>
      <c r="D203" s="140" t="s">
        <v>212</v>
      </c>
      <c r="E203" s="141" t="s">
        <v>1789</v>
      </c>
      <c r="F203" s="142" t="s">
        <v>3928</v>
      </c>
      <c r="G203" s="143" t="s">
        <v>1786</v>
      </c>
      <c r="H203" s="144">
        <v>344.7</v>
      </c>
      <c r="I203" s="145"/>
      <c r="J203" s="146">
        <f t="shared" si="20"/>
        <v>0</v>
      </c>
      <c r="K203" s="147"/>
      <c r="L203" s="28"/>
      <c r="M203" s="148" t="s">
        <v>1</v>
      </c>
      <c r="N203" s="149" t="s">
        <v>38</v>
      </c>
      <c r="P203" s="150">
        <f t="shared" si="21"/>
        <v>0</v>
      </c>
      <c r="Q203" s="150">
        <v>0</v>
      </c>
      <c r="R203" s="150">
        <f t="shared" si="22"/>
        <v>0</v>
      </c>
      <c r="S203" s="150">
        <v>0</v>
      </c>
      <c r="T203" s="151">
        <f t="shared" si="23"/>
        <v>0</v>
      </c>
      <c r="AR203" s="152" t="s">
        <v>216</v>
      </c>
      <c r="AT203" s="152" t="s">
        <v>212</v>
      </c>
      <c r="AU203" s="152" t="s">
        <v>88</v>
      </c>
      <c r="AY203" s="13" t="s">
        <v>207</v>
      </c>
      <c r="BE203" s="153">
        <f t="shared" si="24"/>
        <v>0</v>
      </c>
      <c r="BF203" s="153">
        <f t="shared" si="25"/>
        <v>0</v>
      </c>
      <c r="BG203" s="153">
        <f t="shared" si="26"/>
        <v>0</v>
      </c>
      <c r="BH203" s="153">
        <f t="shared" si="27"/>
        <v>0</v>
      </c>
      <c r="BI203" s="153">
        <f t="shared" si="28"/>
        <v>0</v>
      </c>
      <c r="BJ203" s="13" t="s">
        <v>84</v>
      </c>
      <c r="BK203" s="153">
        <f t="shared" si="29"/>
        <v>0</v>
      </c>
      <c r="BL203" s="13" t="s">
        <v>216</v>
      </c>
      <c r="BM203" s="152" t="s">
        <v>3929</v>
      </c>
    </row>
    <row r="204" spans="2:65" s="1" customFormat="1" ht="24.2" customHeight="1">
      <c r="B204" s="139"/>
      <c r="C204" s="140" t="s">
        <v>459</v>
      </c>
      <c r="D204" s="140" t="s">
        <v>212</v>
      </c>
      <c r="E204" s="141" t="s">
        <v>1793</v>
      </c>
      <c r="F204" s="142" t="s">
        <v>3930</v>
      </c>
      <c r="G204" s="143" t="s">
        <v>1786</v>
      </c>
      <c r="H204" s="144">
        <v>330.7</v>
      </c>
      <c r="I204" s="145"/>
      <c r="J204" s="146">
        <f t="shared" si="20"/>
        <v>0</v>
      </c>
      <c r="K204" s="147"/>
      <c r="L204" s="28"/>
      <c r="M204" s="148" t="s">
        <v>1</v>
      </c>
      <c r="N204" s="149" t="s">
        <v>38</v>
      </c>
      <c r="P204" s="150">
        <f t="shared" si="21"/>
        <v>0</v>
      </c>
      <c r="Q204" s="150">
        <v>0</v>
      </c>
      <c r="R204" s="150">
        <f t="shared" si="22"/>
        <v>0</v>
      </c>
      <c r="S204" s="150">
        <v>0</v>
      </c>
      <c r="T204" s="151">
        <f t="shared" si="23"/>
        <v>0</v>
      </c>
      <c r="AR204" s="152" t="s">
        <v>216</v>
      </c>
      <c r="AT204" s="152" t="s">
        <v>212</v>
      </c>
      <c r="AU204" s="152" t="s">
        <v>88</v>
      </c>
      <c r="AY204" s="13" t="s">
        <v>207</v>
      </c>
      <c r="BE204" s="153">
        <f t="shared" si="24"/>
        <v>0</v>
      </c>
      <c r="BF204" s="153">
        <f t="shared" si="25"/>
        <v>0</v>
      </c>
      <c r="BG204" s="153">
        <f t="shared" si="26"/>
        <v>0</v>
      </c>
      <c r="BH204" s="153">
        <f t="shared" si="27"/>
        <v>0</v>
      </c>
      <c r="BI204" s="153">
        <f t="shared" si="28"/>
        <v>0</v>
      </c>
      <c r="BJ204" s="13" t="s">
        <v>84</v>
      </c>
      <c r="BK204" s="153">
        <f t="shared" si="29"/>
        <v>0</v>
      </c>
      <c r="BL204" s="13" t="s">
        <v>216</v>
      </c>
      <c r="BM204" s="152" t="s">
        <v>3931</v>
      </c>
    </row>
    <row r="205" spans="2:65" s="1" customFormat="1" ht="24.2" customHeight="1">
      <c r="B205" s="139"/>
      <c r="C205" s="140" t="s">
        <v>216</v>
      </c>
      <c r="D205" s="140" t="s">
        <v>212</v>
      </c>
      <c r="E205" s="141" t="s">
        <v>1797</v>
      </c>
      <c r="F205" s="142" t="s">
        <v>3932</v>
      </c>
      <c r="G205" s="143" t="s">
        <v>1786</v>
      </c>
      <c r="H205" s="144">
        <v>206.82</v>
      </c>
      <c r="I205" s="145"/>
      <c r="J205" s="146">
        <f t="shared" si="20"/>
        <v>0</v>
      </c>
      <c r="K205" s="147"/>
      <c r="L205" s="28"/>
      <c r="M205" s="148" t="s">
        <v>1</v>
      </c>
      <c r="N205" s="149" t="s">
        <v>38</v>
      </c>
      <c r="P205" s="150">
        <f t="shared" si="21"/>
        <v>0</v>
      </c>
      <c r="Q205" s="150">
        <v>0</v>
      </c>
      <c r="R205" s="150">
        <f t="shared" si="22"/>
        <v>0</v>
      </c>
      <c r="S205" s="150">
        <v>0</v>
      </c>
      <c r="T205" s="151">
        <f t="shared" si="23"/>
        <v>0</v>
      </c>
      <c r="AR205" s="152" t="s">
        <v>216</v>
      </c>
      <c r="AT205" s="152" t="s">
        <v>212</v>
      </c>
      <c r="AU205" s="152" t="s">
        <v>88</v>
      </c>
      <c r="AY205" s="13" t="s">
        <v>207</v>
      </c>
      <c r="BE205" s="153">
        <f t="shared" si="24"/>
        <v>0</v>
      </c>
      <c r="BF205" s="153">
        <f t="shared" si="25"/>
        <v>0</v>
      </c>
      <c r="BG205" s="153">
        <f t="shared" si="26"/>
        <v>0</v>
      </c>
      <c r="BH205" s="153">
        <f t="shared" si="27"/>
        <v>0</v>
      </c>
      <c r="BI205" s="153">
        <f t="shared" si="28"/>
        <v>0</v>
      </c>
      <c r="BJ205" s="13" t="s">
        <v>84</v>
      </c>
      <c r="BK205" s="153">
        <f t="shared" si="29"/>
        <v>0</v>
      </c>
      <c r="BL205" s="13" t="s">
        <v>216</v>
      </c>
      <c r="BM205" s="152" t="s">
        <v>3933</v>
      </c>
    </row>
    <row r="206" spans="2:65" s="1" customFormat="1" ht="24.2" customHeight="1">
      <c r="B206" s="139"/>
      <c r="C206" s="140" t="s">
        <v>466</v>
      </c>
      <c r="D206" s="140" t="s">
        <v>212</v>
      </c>
      <c r="E206" s="141" t="s">
        <v>1801</v>
      </c>
      <c r="F206" s="142" t="s">
        <v>3934</v>
      </c>
      <c r="G206" s="143" t="s">
        <v>1786</v>
      </c>
      <c r="H206" s="144">
        <v>198.42</v>
      </c>
      <c r="I206" s="145"/>
      <c r="J206" s="146">
        <f t="shared" si="20"/>
        <v>0</v>
      </c>
      <c r="K206" s="147"/>
      <c r="L206" s="28"/>
      <c r="M206" s="148" t="s">
        <v>1</v>
      </c>
      <c r="N206" s="149" t="s">
        <v>38</v>
      </c>
      <c r="P206" s="150">
        <f t="shared" si="21"/>
        <v>0</v>
      </c>
      <c r="Q206" s="150">
        <v>0</v>
      </c>
      <c r="R206" s="150">
        <f t="shared" si="22"/>
        <v>0</v>
      </c>
      <c r="S206" s="150">
        <v>0</v>
      </c>
      <c r="T206" s="151">
        <f t="shared" si="23"/>
        <v>0</v>
      </c>
      <c r="AR206" s="152" t="s">
        <v>216</v>
      </c>
      <c r="AT206" s="152" t="s">
        <v>212</v>
      </c>
      <c r="AU206" s="152" t="s">
        <v>88</v>
      </c>
      <c r="AY206" s="13" t="s">
        <v>207</v>
      </c>
      <c r="BE206" s="153">
        <f t="shared" si="24"/>
        <v>0</v>
      </c>
      <c r="BF206" s="153">
        <f t="shared" si="25"/>
        <v>0</v>
      </c>
      <c r="BG206" s="153">
        <f t="shared" si="26"/>
        <v>0</v>
      </c>
      <c r="BH206" s="153">
        <f t="shared" si="27"/>
        <v>0</v>
      </c>
      <c r="BI206" s="153">
        <f t="shared" si="28"/>
        <v>0</v>
      </c>
      <c r="BJ206" s="13" t="s">
        <v>84</v>
      </c>
      <c r="BK206" s="153">
        <f t="shared" si="29"/>
        <v>0</v>
      </c>
      <c r="BL206" s="13" t="s">
        <v>216</v>
      </c>
      <c r="BM206" s="152" t="s">
        <v>3935</v>
      </c>
    </row>
    <row r="207" spans="2:65" s="1" customFormat="1" ht="16.5" customHeight="1">
      <c r="B207" s="139"/>
      <c r="C207" s="140" t="s">
        <v>470</v>
      </c>
      <c r="D207" s="140" t="s">
        <v>212</v>
      </c>
      <c r="E207" s="141" t="s">
        <v>3936</v>
      </c>
      <c r="F207" s="142" t="s">
        <v>1866</v>
      </c>
      <c r="G207" s="143" t="s">
        <v>405</v>
      </c>
      <c r="H207" s="144">
        <v>35</v>
      </c>
      <c r="I207" s="145"/>
      <c r="J207" s="146">
        <f t="shared" si="20"/>
        <v>0</v>
      </c>
      <c r="K207" s="147"/>
      <c r="L207" s="28"/>
      <c r="M207" s="148" t="s">
        <v>1</v>
      </c>
      <c r="N207" s="149" t="s">
        <v>38</v>
      </c>
      <c r="P207" s="150">
        <f t="shared" si="21"/>
        <v>0</v>
      </c>
      <c r="Q207" s="150">
        <v>0</v>
      </c>
      <c r="R207" s="150">
        <f t="shared" si="22"/>
        <v>0</v>
      </c>
      <c r="S207" s="150">
        <v>0</v>
      </c>
      <c r="T207" s="151">
        <f t="shared" si="23"/>
        <v>0</v>
      </c>
      <c r="AR207" s="152" t="s">
        <v>216</v>
      </c>
      <c r="AT207" s="152" t="s">
        <v>212</v>
      </c>
      <c r="AU207" s="152" t="s">
        <v>88</v>
      </c>
      <c r="AY207" s="13" t="s">
        <v>207</v>
      </c>
      <c r="BE207" s="153">
        <f t="shared" si="24"/>
        <v>0</v>
      </c>
      <c r="BF207" s="153">
        <f t="shared" si="25"/>
        <v>0</v>
      </c>
      <c r="BG207" s="153">
        <f t="shared" si="26"/>
        <v>0</v>
      </c>
      <c r="BH207" s="153">
        <f t="shared" si="27"/>
        <v>0</v>
      </c>
      <c r="BI207" s="153">
        <f t="shared" si="28"/>
        <v>0</v>
      </c>
      <c r="BJ207" s="13" t="s">
        <v>84</v>
      </c>
      <c r="BK207" s="153">
        <f t="shared" si="29"/>
        <v>0</v>
      </c>
      <c r="BL207" s="13" t="s">
        <v>216</v>
      </c>
      <c r="BM207" s="152" t="s">
        <v>3937</v>
      </c>
    </row>
    <row r="208" spans="2:65" s="1" customFormat="1" ht="16.5" customHeight="1">
      <c r="B208" s="139"/>
      <c r="C208" s="140" t="s">
        <v>474</v>
      </c>
      <c r="D208" s="140" t="s">
        <v>212</v>
      </c>
      <c r="E208" s="141" t="s">
        <v>3938</v>
      </c>
      <c r="F208" s="142" t="s">
        <v>1870</v>
      </c>
      <c r="G208" s="143" t="s">
        <v>405</v>
      </c>
      <c r="H208" s="144">
        <v>35</v>
      </c>
      <c r="I208" s="145"/>
      <c r="J208" s="146">
        <f t="shared" si="20"/>
        <v>0</v>
      </c>
      <c r="K208" s="147"/>
      <c r="L208" s="28"/>
      <c r="M208" s="148" t="s">
        <v>1</v>
      </c>
      <c r="N208" s="149" t="s">
        <v>38</v>
      </c>
      <c r="P208" s="150">
        <f t="shared" si="21"/>
        <v>0</v>
      </c>
      <c r="Q208" s="150">
        <v>0</v>
      </c>
      <c r="R208" s="150">
        <f t="shared" si="22"/>
        <v>0</v>
      </c>
      <c r="S208" s="150">
        <v>0</v>
      </c>
      <c r="T208" s="151">
        <f t="shared" si="23"/>
        <v>0</v>
      </c>
      <c r="AR208" s="152" t="s">
        <v>216</v>
      </c>
      <c r="AT208" s="152" t="s">
        <v>212</v>
      </c>
      <c r="AU208" s="152" t="s">
        <v>88</v>
      </c>
      <c r="AY208" s="13" t="s">
        <v>207</v>
      </c>
      <c r="BE208" s="153">
        <f t="shared" si="24"/>
        <v>0</v>
      </c>
      <c r="BF208" s="153">
        <f t="shared" si="25"/>
        <v>0</v>
      </c>
      <c r="BG208" s="153">
        <f t="shared" si="26"/>
        <v>0</v>
      </c>
      <c r="BH208" s="153">
        <f t="shared" si="27"/>
        <v>0</v>
      </c>
      <c r="BI208" s="153">
        <f t="shared" si="28"/>
        <v>0</v>
      </c>
      <c r="BJ208" s="13" t="s">
        <v>84</v>
      </c>
      <c r="BK208" s="153">
        <f t="shared" si="29"/>
        <v>0</v>
      </c>
      <c r="BL208" s="13" t="s">
        <v>216</v>
      </c>
      <c r="BM208" s="152" t="s">
        <v>3939</v>
      </c>
    </row>
    <row r="209" spans="2:65" s="1" customFormat="1" ht="24.2" customHeight="1">
      <c r="B209" s="139"/>
      <c r="C209" s="140" t="s">
        <v>478</v>
      </c>
      <c r="D209" s="140" t="s">
        <v>212</v>
      </c>
      <c r="E209" s="141" t="s">
        <v>2816</v>
      </c>
      <c r="F209" s="142" t="s">
        <v>1874</v>
      </c>
      <c r="G209" s="143" t="s">
        <v>1786</v>
      </c>
      <c r="H209" s="144">
        <v>100</v>
      </c>
      <c r="I209" s="145"/>
      <c r="J209" s="146">
        <f t="shared" si="20"/>
        <v>0</v>
      </c>
      <c r="K209" s="147"/>
      <c r="L209" s="28"/>
      <c r="M209" s="148" t="s">
        <v>1</v>
      </c>
      <c r="N209" s="149" t="s">
        <v>38</v>
      </c>
      <c r="P209" s="150">
        <f t="shared" si="21"/>
        <v>0</v>
      </c>
      <c r="Q209" s="150">
        <v>0</v>
      </c>
      <c r="R209" s="150">
        <f t="shared" si="22"/>
        <v>0</v>
      </c>
      <c r="S209" s="150">
        <v>0</v>
      </c>
      <c r="T209" s="151">
        <f t="shared" si="23"/>
        <v>0</v>
      </c>
      <c r="AR209" s="152" t="s">
        <v>216</v>
      </c>
      <c r="AT209" s="152" t="s">
        <v>212</v>
      </c>
      <c r="AU209" s="152" t="s">
        <v>88</v>
      </c>
      <c r="AY209" s="13" t="s">
        <v>207</v>
      </c>
      <c r="BE209" s="153">
        <f t="shared" si="24"/>
        <v>0</v>
      </c>
      <c r="BF209" s="153">
        <f t="shared" si="25"/>
        <v>0</v>
      </c>
      <c r="BG209" s="153">
        <f t="shared" si="26"/>
        <v>0</v>
      </c>
      <c r="BH209" s="153">
        <f t="shared" si="27"/>
        <v>0</v>
      </c>
      <c r="BI209" s="153">
        <f t="shared" si="28"/>
        <v>0</v>
      </c>
      <c r="BJ209" s="13" t="s">
        <v>84</v>
      </c>
      <c r="BK209" s="153">
        <f t="shared" si="29"/>
        <v>0</v>
      </c>
      <c r="BL209" s="13" t="s">
        <v>216</v>
      </c>
      <c r="BM209" s="152" t="s">
        <v>3940</v>
      </c>
    </row>
    <row r="210" spans="2:65" s="11" customFormat="1" ht="20.85" customHeight="1">
      <c r="B210" s="127"/>
      <c r="D210" s="128" t="s">
        <v>71</v>
      </c>
      <c r="E210" s="137" t="s">
        <v>71</v>
      </c>
      <c r="F210" s="137" t="s">
        <v>1876</v>
      </c>
      <c r="I210" s="130"/>
      <c r="J210" s="138">
        <f>BK210</f>
        <v>0</v>
      </c>
      <c r="L210" s="127"/>
      <c r="M210" s="132"/>
      <c r="P210" s="133">
        <f>SUM(P211:P215)</f>
        <v>0</v>
      </c>
      <c r="R210" s="133">
        <f>SUM(R211:R215)</f>
        <v>0</v>
      </c>
      <c r="T210" s="134">
        <f>SUM(T211:T215)</f>
        <v>7.40758282</v>
      </c>
      <c r="AR210" s="128" t="s">
        <v>79</v>
      </c>
      <c r="AT210" s="135" t="s">
        <v>71</v>
      </c>
      <c r="AU210" s="135" t="s">
        <v>84</v>
      </c>
      <c r="AY210" s="128" t="s">
        <v>207</v>
      </c>
      <c r="BK210" s="136">
        <f>SUM(BK211:BK215)</f>
        <v>0</v>
      </c>
    </row>
    <row r="211" spans="2:65" s="1" customFormat="1" ht="21.75" customHeight="1">
      <c r="B211" s="139"/>
      <c r="C211" s="140" t="s">
        <v>482</v>
      </c>
      <c r="D211" s="140" t="s">
        <v>212</v>
      </c>
      <c r="E211" s="141" t="s">
        <v>2340</v>
      </c>
      <c r="F211" s="142" t="s">
        <v>3941</v>
      </c>
      <c r="G211" s="143" t="s">
        <v>1786</v>
      </c>
      <c r="H211" s="144">
        <v>13968</v>
      </c>
      <c r="I211" s="145"/>
      <c r="J211" s="146">
        <f>ROUND(I211*H211,2)</f>
        <v>0</v>
      </c>
      <c r="K211" s="147"/>
      <c r="L211" s="28"/>
      <c r="M211" s="148" t="s">
        <v>1</v>
      </c>
      <c r="N211" s="149" t="s">
        <v>38</v>
      </c>
      <c r="P211" s="150">
        <f>O211*H211</f>
        <v>0</v>
      </c>
      <c r="Q211" s="150">
        <v>0</v>
      </c>
      <c r="R211" s="150">
        <f>Q211*H211</f>
        <v>0</v>
      </c>
      <c r="S211" s="150">
        <v>0</v>
      </c>
      <c r="T211" s="151">
        <f>S211*H211</f>
        <v>0</v>
      </c>
      <c r="AR211" s="152" t="s">
        <v>216</v>
      </c>
      <c r="AT211" s="152" t="s">
        <v>212</v>
      </c>
      <c r="AU211" s="152" t="s">
        <v>88</v>
      </c>
      <c r="AY211" s="13" t="s">
        <v>207</v>
      </c>
      <c r="BE211" s="153">
        <f>IF(N211="základná",J211,0)</f>
        <v>0</v>
      </c>
      <c r="BF211" s="153">
        <f>IF(N211="znížená",J211,0)</f>
        <v>0</v>
      </c>
      <c r="BG211" s="153">
        <f>IF(N211="zákl. prenesená",J211,0)</f>
        <v>0</v>
      </c>
      <c r="BH211" s="153">
        <f>IF(N211="zníž. prenesená",J211,0)</f>
        <v>0</v>
      </c>
      <c r="BI211" s="153">
        <f>IF(N211="nulová",J211,0)</f>
        <v>0</v>
      </c>
      <c r="BJ211" s="13" t="s">
        <v>84</v>
      </c>
      <c r="BK211" s="153">
        <f>ROUND(I211*H211,2)</f>
        <v>0</v>
      </c>
      <c r="BL211" s="13" t="s">
        <v>216</v>
      </c>
      <c r="BM211" s="152" t="s">
        <v>3942</v>
      </c>
    </row>
    <row r="212" spans="2:65" s="1" customFormat="1" ht="16.5" customHeight="1">
      <c r="B212" s="139"/>
      <c r="C212" s="140" t="s">
        <v>486</v>
      </c>
      <c r="D212" s="140" t="s">
        <v>212</v>
      </c>
      <c r="E212" s="141" t="s">
        <v>3943</v>
      </c>
      <c r="F212" s="142" t="s">
        <v>1883</v>
      </c>
      <c r="G212" s="143" t="s">
        <v>405</v>
      </c>
      <c r="H212" s="144">
        <v>1025.981</v>
      </c>
      <c r="I212" s="145"/>
      <c r="J212" s="146">
        <f>ROUND(I212*H212,2)</f>
        <v>0</v>
      </c>
      <c r="K212" s="147"/>
      <c r="L212" s="28"/>
      <c r="M212" s="148" t="s">
        <v>1</v>
      </c>
      <c r="N212" s="149" t="s">
        <v>38</v>
      </c>
      <c r="P212" s="150">
        <f>O212*H212</f>
        <v>0</v>
      </c>
      <c r="Q212" s="150">
        <v>0</v>
      </c>
      <c r="R212" s="150">
        <f>Q212*H212</f>
        <v>0</v>
      </c>
      <c r="S212" s="150">
        <v>7.2199999999999999E-3</v>
      </c>
      <c r="T212" s="151">
        <f>S212*H212</f>
        <v>7.40758282</v>
      </c>
      <c r="AR212" s="152" t="s">
        <v>271</v>
      </c>
      <c r="AT212" s="152" t="s">
        <v>212</v>
      </c>
      <c r="AU212" s="152" t="s">
        <v>88</v>
      </c>
      <c r="AY212" s="13" t="s">
        <v>207</v>
      </c>
      <c r="BE212" s="153">
        <f>IF(N212="základná",J212,0)</f>
        <v>0</v>
      </c>
      <c r="BF212" s="153">
        <f>IF(N212="znížená",J212,0)</f>
        <v>0</v>
      </c>
      <c r="BG212" s="153">
        <f>IF(N212="zákl. prenesená",J212,0)</f>
        <v>0</v>
      </c>
      <c r="BH212" s="153">
        <f>IF(N212="zníž. prenesená",J212,0)</f>
        <v>0</v>
      </c>
      <c r="BI212" s="153">
        <f>IF(N212="nulová",J212,0)</f>
        <v>0</v>
      </c>
      <c r="BJ212" s="13" t="s">
        <v>84</v>
      </c>
      <c r="BK212" s="153">
        <f>ROUND(I212*H212,2)</f>
        <v>0</v>
      </c>
      <c r="BL212" s="13" t="s">
        <v>271</v>
      </c>
      <c r="BM212" s="152" t="s">
        <v>3944</v>
      </c>
    </row>
    <row r="213" spans="2:65" s="1" customFormat="1" ht="16.5" customHeight="1">
      <c r="B213" s="139"/>
      <c r="C213" s="140" t="s">
        <v>490</v>
      </c>
      <c r="D213" s="140" t="s">
        <v>212</v>
      </c>
      <c r="E213" s="141" t="s">
        <v>1886</v>
      </c>
      <c r="F213" s="142" t="s">
        <v>1887</v>
      </c>
      <c r="G213" s="143" t="s">
        <v>405</v>
      </c>
      <c r="H213" s="144">
        <v>1128.579</v>
      </c>
      <c r="I213" s="145"/>
      <c r="J213" s="146">
        <f>ROUND(I213*H213,2)</f>
        <v>0</v>
      </c>
      <c r="K213" s="147"/>
      <c r="L213" s="28"/>
      <c r="M213" s="148" t="s">
        <v>1</v>
      </c>
      <c r="N213" s="149" t="s">
        <v>38</v>
      </c>
      <c r="P213" s="150">
        <f>O213*H213</f>
        <v>0</v>
      </c>
      <c r="Q213" s="150">
        <v>0</v>
      </c>
      <c r="R213" s="150">
        <f>Q213*H213</f>
        <v>0</v>
      </c>
      <c r="S213" s="150">
        <v>0</v>
      </c>
      <c r="T213" s="151">
        <f>S213*H213</f>
        <v>0</v>
      </c>
      <c r="AR213" s="152" t="s">
        <v>271</v>
      </c>
      <c r="AT213" s="152" t="s">
        <v>212</v>
      </c>
      <c r="AU213" s="152" t="s">
        <v>88</v>
      </c>
      <c r="AY213" s="13" t="s">
        <v>207</v>
      </c>
      <c r="BE213" s="153">
        <f>IF(N213="základná",J213,0)</f>
        <v>0</v>
      </c>
      <c r="BF213" s="153">
        <f>IF(N213="znížená",J213,0)</f>
        <v>0</v>
      </c>
      <c r="BG213" s="153">
        <f>IF(N213="zákl. prenesená",J213,0)</f>
        <v>0</v>
      </c>
      <c r="BH213" s="153">
        <f>IF(N213="zníž. prenesená",J213,0)</f>
        <v>0</v>
      </c>
      <c r="BI213" s="153">
        <f>IF(N213="nulová",J213,0)</f>
        <v>0</v>
      </c>
      <c r="BJ213" s="13" t="s">
        <v>84</v>
      </c>
      <c r="BK213" s="153">
        <f>ROUND(I213*H213,2)</f>
        <v>0</v>
      </c>
      <c r="BL213" s="13" t="s">
        <v>271</v>
      </c>
      <c r="BM213" s="152" t="s">
        <v>3945</v>
      </c>
    </row>
    <row r="214" spans="2:65" s="1" customFormat="1" ht="21.75" customHeight="1">
      <c r="B214" s="139"/>
      <c r="C214" s="140" t="s">
        <v>494</v>
      </c>
      <c r="D214" s="140" t="s">
        <v>212</v>
      </c>
      <c r="E214" s="141" t="s">
        <v>1890</v>
      </c>
      <c r="F214" s="142" t="s">
        <v>1891</v>
      </c>
      <c r="G214" s="143" t="s">
        <v>1892</v>
      </c>
      <c r="H214" s="144">
        <v>7.4039999999999999</v>
      </c>
      <c r="I214" s="145"/>
      <c r="J214" s="146">
        <f>ROUND(I214*H214,2)</f>
        <v>0</v>
      </c>
      <c r="K214" s="147"/>
      <c r="L214" s="28"/>
      <c r="M214" s="148" t="s">
        <v>1</v>
      </c>
      <c r="N214" s="149" t="s">
        <v>38</v>
      </c>
      <c r="P214" s="150">
        <f>O214*H214</f>
        <v>0</v>
      </c>
      <c r="Q214" s="150">
        <v>0</v>
      </c>
      <c r="R214" s="150">
        <f>Q214*H214</f>
        <v>0</v>
      </c>
      <c r="S214" s="150">
        <v>0</v>
      </c>
      <c r="T214" s="151">
        <f>S214*H214</f>
        <v>0</v>
      </c>
      <c r="AR214" s="152" t="s">
        <v>93</v>
      </c>
      <c r="AT214" s="152" t="s">
        <v>212</v>
      </c>
      <c r="AU214" s="152" t="s">
        <v>88</v>
      </c>
      <c r="AY214" s="13" t="s">
        <v>207</v>
      </c>
      <c r="BE214" s="153">
        <f>IF(N214="základná",J214,0)</f>
        <v>0</v>
      </c>
      <c r="BF214" s="153">
        <f>IF(N214="znížená",J214,0)</f>
        <v>0</v>
      </c>
      <c r="BG214" s="153">
        <f>IF(N214="zákl. prenesená",J214,0)</f>
        <v>0</v>
      </c>
      <c r="BH214" s="153">
        <f>IF(N214="zníž. prenesená",J214,0)</f>
        <v>0</v>
      </c>
      <c r="BI214" s="153">
        <f>IF(N214="nulová",J214,0)</f>
        <v>0</v>
      </c>
      <c r="BJ214" s="13" t="s">
        <v>84</v>
      </c>
      <c r="BK214" s="153">
        <f>ROUND(I214*H214,2)</f>
        <v>0</v>
      </c>
      <c r="BL214" s="13" t="s">
        <v>93</v>
      </c>
      <c r="BM214" s="152" t="s">
        <v>3946</v>
      </c>
    </row>
    <row r="215" spans="2:65" s="1" customFormat="1" ht="33" customHeight="1">
      <c r="B215" s="139"/>
      <c r="C215" s="140" t="s">
        <v>498</v>
      </c>
      <c r="D215" s="140" t="s">
        <v>212</v>
      </c>
      <c r="E215" s="141" t="s">
        <v>1895</v>
      </c>
      <c r="F215" s="142" t="s">
        <v>1896</v>
      </c>
      <c r="G215" s="143" t="s">
        <v>1892</v>
      </c>
      <c r="H215" s="144">
        <v>7.4039999999999999</v>
      </c>
      <c r="I215" s="145"/>
      <c r="J215" s="146">
        <f>ROUND(I215*H215,2)</f>
        <v>0</v>
      </c>
      <c r="K215" s="147"/>
      <c r="L215" s="28"/>
      <c r="M215" s="148" t="s">
        <v>1</v>
      </c>
      <c r="N215" s="149" t="s">
        <v>38</v>
      </c>
      <c r="P215" s="150">
        <f>O215*H215</f>
        <v>0</v>
      </c>
      <c r="Q215" s="150">
        <v>0</v>
      </c>
      <c r="R215" s="150">
        <f>Q215*H215</f>
        <v>0</v>
      </c>
      <c r="S215" s="150">
        <v>0</v>
      </c>
      <c r="T215" s="151">
        <f>S215*H215</f>
        <v>0</v>
      </c>
      <c r="AR215" s="152" t="s">
        <v>93</v>
      </c>
      <c r="AT215" s="152" t="s">
        <v>212</v>
      </c>
      <c r="AU215" s="152" t="s">
        <v>88</v>
      </c>
      <c r="AY215" s="13" t="s">
        <v>207</v>
      </c>
      <c r="BE215" s="153">
        <f>IF(N215="základná",J215,0)</f>
        <v>0</v>
      </c>
      <c r="BF215" s="153">
        <f>IF(N215="znížená",J215,0)</f>
        <v>0</v>
      </c>
      <c r="BG215" s="153">
        <f>IF(N215="zákl. prenesená",J215,0)</f>
        <v>0</v>
      </c>
      <c r="BH215" s="153">
        <f>IF(N215="zníž. prenesená",J215,0)</f>
        <v>0</v>
      </c>
      <c r="BI215" s="153">
        <f>IF(N215="nulová",J215,0)</f>
        <v>0</v>
      </c>
      <c r="BJ215" s="13" t="s">
        <v>84</v>
      </c>
      <c r="BK215" s="153">
        <f>ROUND(I215*H215,2)</f>
        <v>0</v>
      </c>
      <c r="BL215" s="13" t="s">
        <v>93</v>
      </c>
      <c r="BM215" s="152" t="s">
        <v>3947</v>
      </c>
    </row>
    <row r="216" spans="2:65" s="11" customFormat="1" ht="20.85" customHeight="1">
      <c r="B216" s="127"/>
      <c r="D216" s="128" t="s">
        <v>71</v>
      </c>
      <c r="E216" s="137" t="s">
        <v>1898</v>
      </c>
      <c r="F216" s="137" t="s">
        <v>1899</v>
      </c>
      <c r="I216" s="130"/>
      <c r="J216" s="138">
        <f>BK216</f>
        <v>0</v>
      </c>
      <c r="L216" s="127"/>
      <c r="M216" s="132"/>
      <c r="P216" s="133">
        <f>SUM(P217:P225)</f>
        <v>0</v>
      </c>
      <c r="R216" s="133">
        <f>SUM(R217:R225)</f>
        <v>0.131964</v>
      </c>
      <c r="T216" s="134">
        <f>SUM(T217:T225)</f>
        <v>0</v>
      </c>
      <c r="AR216" s="128" t="s">
        <v>84</v>
      </c>
      <c r="AT216" s="135" t="s">
        <v>71</v>
      </c>
      <c r="AU216" s="135" t="s">
        <v>84</v>
      </c>
      <c r="AY216" s="128" t="s">
        <v>207</v>
      </c>
      <c r="BK216" s="136">
        <f>SUM(BK217:BK225)</f>
        <v>0</v>
      </c>
    </row>
    <row r="217" spans="2:65" s="1" customFormat="1" ht="21.75" customHeight="1">
      <c r="B217" s="139"/>
      <c r="C217" s="140" t="s">
        <v>502</v>
      </c>
      <c r="D217" s="140" t="s">
        <v>212</v>
      </c>
      <c r="E217" s="141" t="s">
        <v>1901</v>
      </c>
      <c r="F217" s="142" t="s">
        <v>2347</v>
      </c>
      <c r="G217" s="143" t="s">
        <v>405</v>
      </c>
      <c r="H217" s="144">
        <v>21</v>
      </c>
      <c r="I217" s="145"/>
      <c r="J217" s="146">
        <f t="shared" ref="J217:J225" si="30">ROUND(I217*H217,2)</f>
        <v>0</v>
      </c>
      <c r="K217" s="147"/>
      <c r="L217" s="28"/>
      <c r="M217" s="148" t="s">
        <v>1</v>
      </c>
      <c r="N217" s="149" t="s">
        <v>38</v>
      </c>
      <c r="P217" s="150">
        <f t="shared" ref="P217:P225" si="31">O217*H217</f>
        <v>0</v>
      </c>
      <c r="Q217" s="150">
        <v>1E-4</v>
      </c>
      <c r="R217" s="150">
        <f t="shared" ref="R217:R225" si="32">Q217*H217</f>
        <v>2.1000000000000003E-3</v>
      </c>
      <c r="S217" s="150">
        <v>0</v>
      </c>
      <c r="T217" s="151">
        <f t="shared" ref="T217:T225" si="33">S217*H217</f>
        <v>0</v>
      </c>
      <c r="AR217" s="152" t="s">
        <v>271</v>
      </c>
      <c r="AT217" s="152" t="s">
        <v>212</v>
      </c>
      <c r="AU217" s="152" t="s">
        <v>88</v>
      </c>
      <c r="AY217" s="13" t="s">
        <v>207</v>
      </c>
      <c r="BE217" s="153">
        <f t="shared" ref="BE217:BE225" si="34">IF(N217="základná",J217,0)</f>
        <v>0</v>
      </c>
      <c r="BF217" s="153">
        <f t="shared" ref="BF217:BF225" si="35">IF(N217="znížená",J217,0)</f>
        <v>0</v>
      </c>
      <c r="BG217" s="153">
        <f t="shared" ref="BG217:BG225" si="36">IF(N217="zákl. prenesená",J217,0)</f>
        <v>0</v>
      </c>
      <c r="BH217" s="153">
        <f t="shared" ref="BH217:BH225" si="37">IF(N217="zníž. prenesená",J217,0)</f>
        <v>0</v>
      </c>
      <c r="BI217" s="153">
        <f t="shared" ref="BI217:BI225" si="38">IF(N217="nulová",J217,0)</f>
        <v>0</v>
      </c>
      <c r="BJ217" s="13" t="s">
        <v>84</v>
      </c>
      <c r="BK217" s="153">
        <f t="shared" ref="BK217:BK225" si="39">ROUND(I217*H217,2)</f>
        <v>0</v>
      </c>
      <c r="BL217" s="13" t="s">
        <v>271</v>
      </c>
      <c r="BM217" s="152" t="s">
        <v>3948</v>
      </c>
    </row>
    <row r="218" spans="2:65" s="1" customFormat="1" ht="21.75" customHeight="1">
      <c r="B218" s="139"/>
      <c r="C218" s="155" t="s">
        <v>506</v>
      </c>
      <c r="D218" s="155" t="s">
        <v>205</v>
      </c>
      <c r="E218" s="156" t="s">
        <v>1905</v>
      </c>
      <c r="F218" s="157" t="s">
        <v>1906</v>
      </c>
      <c r="G218" s="158" t="s">
        <v>405</v>
      </c>
      <c r="H218" s="159">
        <v>2.04</v>
      </c>
      <c r="I218" s="160"/>
      <c r="J218" s="161">
        <f t="shared" si="30"/>
        <v>0</v>
      </c>
      <c r="K218" s="162"/>
      <c r="L218" s="163"/>
      <c r="M218" s="164" t="s">
        <v>1</v>
      </c>
      <c r="N218" s="165" t="s">
        <v>38</v>
      </c>
      <c r="P218" s="150">
        <f t="shared" si="31"/>
        <v>0</v>
      </c>
      <c r="Q218" s="150">
        <v>3.2000000000000002E-3</v>
      </c>
      <c r="R218" s="150">
        <f t="shared" si="32"/>
        <v>6.5280000000000008E-3</v>
      </c>
      <c r="S218" s="150">
        <v>0</v>
      </c>
      <c r="T218" s="151">
        <f t="shared" si="33"/>
        <v>0</v>
      </c>
      <c r="AR218" s="152" t="s">
        <v>334</v>
      </c>
      <c r="AT218" s="152" t="s">
        <v>205</v>
      </c>
      <c r="AU218" s="152" t="s">
        <v>88</v>
      </c>
      <c r="AY218" s="13" t="s">
        <v>207</v>
      </c>
      <c r="BE218" s="153">
        <f t="shared" si="34"/>
        <v>0</v>
      </c>
      <c r="BF218" s="153">
        <f t="shared" si="35"/>
        <v>0</v>
      </c>
      <c r="BG218" s="153">
        <f t="shared" si="36"/>
        <v>0</v>
      </c>
      <c r="BH218" s="153">
        <f t="shared" si="37"/>
        <v>0</v>
      </c>
      <c r="BI218" s="153">
        <f t="shared" si="38"/>
        <v>0</v>
      </c>
      <c r="BJ218" s="13" t="s">
        <v>84</v>
      </c>
      <c r="BK218" s="153">
        <f t="shared" si="39"/>
        <v>0</v>
      </c>
      <c r="BL218" s="13" t="s">
        <v>271</v>
      </c>
      <c r="BM218" s="152" t="s">
        <v>3949</v>
      </c>
    </row>
    <row r="219" spans="2:65" s="1" customFormat="1" ht="21.75" customHeight="1">
      <c r="B219" s="139"/>
      <c r="C219" s="155" t="s">
        <v>510</v>
      </c>
      <c r="D219" s="155" t="s">
        <v>205</v>
      </c>
      <c r="E219" s="156" t="s">
        <v>1909</v>
      </c>
      <c r="F219" s="157" t="s">
        <v>3271</v>
      </c>
      <c r="G219" s="158" t="s">
        <v>405</v>
      </c>
      <c r="H219" s="159">
        <v>9.18</v>
      </c>
      <c r="I219" s="160"/>
      <c r="J219" s="161">
        <f t="shared" si="30"/>
        <v>0</v>
      </c>
      <c r="K219" s="162"/>
      <c r="L219" s="163"/>
      <c r="M219" s="164" t="s">
        <v>1</v>
      </c>
      <c r="N219" s="165" t="s">
        <v>38</v>
      </c>
      <c r="P219" s="150">
        <f t="shared" si="31"/>
        <v>0</v>
      </c>
      <c r="Q219" s="150">
        <v>3.2000000000000002E-3</v>
      </c>
      <c r="R219" s="150">
        <f t="shared" si="32"/>
        <v>2.9375999999999999E-2</v>
      </c>
      <c r="S219" s="150">
        <v>0</v>
      </c>
      <c r="T219" s="151">
        <f t="shared" si="33"/>
        <v>0</v>
      </c>
      <c r="AR219" s="152" t="s">
        <v>334</v>
      </c>
      <c r="AT219" s="152" t="s">
        <v>205</v>
      </c>
      <c r="AU219" s="152" t="s">
        <v>88</v>
      </c>
      <c r="AY219" s="13" t="s">
        <v>207</v>
      </c>
      <c r="BE219" s="153">
        <f t="shared" si="34"/>
        <v>0</v>
      </c>
      <c r="BF219" s="153">
        <f t="shared" si="35"/>
        <v>0</v>
      </c>
      <c r="BG219" s="153">
        <f t="shared" si="36"/>
        <v>0</v>
      </c>
      <c r="BH219" s="153">
        <f t="shared" si="37"/>
        <v>0</v>
      </c>
      <c r="BI219" s="153">
        <f t="shared" si="38"/>
        <v>0</v>
      </c>
      <c r="BJ219" s="13" t="s">
        <v>84</v>
      </c>
      <c r="BK219" s="153">
        <f t="shared" si="39"/>
        <v>0</v>
      </c>
      <c r="BL219" s="13" t="s">
        <v>271</v>
      </c>
      <c r="BM219" s="152" t="s">
        <v>3950</v>
      </c>
    </row>
    <row r="220" spans="2:65" s="1" customFormat="1" ht="21.75" customHeight="1">
      <c r="B220" s="139"/>
      <c r="C220" s="155" t="s">
        <v>514</v>
      </c>
      <c r="D220" s="155" t="s">
        <v>205</v>
      </c>
      <c r="E220" s="156" t="s">
        <v>1913</v>
      </c>
      <c r="F220" s="157" t="s">
        <v>3494</v>
      </c>
      <c r="G220" s="158" t="s">
        <v>405</v>
      </c>
      <c r="H220" s="159">
        <v>10.199999999999999</v>
      </c>
      <c r="I220" s="160"/>
      <c r="J220" s="161">
        <f t="shared" si="30"/>
        <v>0</v>
      </c>
      <c r="K220" s="162"/>
      <c r="L220" s="163"/>
      <c r="M220" s="164" t="s">
        <v>1</v>
      </c>
      <c r="N220" s="165" t="s">
        <v>38</v>
      </c>
      <c r="P220" s="150">
        <f t="shared" si="31"/>
        <v>0</v>
      </c>
      <c r="Q220" s="150">
        <v>6.4000000000000003E-3</v>
      </c>
      <c r="R220" s="150">
        <f t="shared" si="32"/>
        <v>6.5280000000000005E-2</v>
      </c>
      <c r="S220" s="150">
        <v>0</v>
      </c>
      <c r="T220" s="151">
        <f t="shared" si="33"/>
        <v>0</v>
      </c>
      <c r="AR220" s="152" t="s">
        <v>334</v>
      </c>
      <c r="AT220" s="152" t="s">
        <v>205</v>
      </c>
      <c r="AU220" s="152" t="s">
        <v>88</v>
      </c>
      <c r="AY220" s="13" t="s">
        <v>207</v>
      </c>
      <c r="BE220" s="153">
        <f t="shared" si="34"/>
        <v>0</v>
      </c>
      <c r="BF220" s="153">
        <f t="shared" si="35"/>
        <v>0</v>
      </c>
      <c r="BG220" s="153">
        <f t="shared" si="36"/>
        <v>0</v>
      </c>
      <c r="BH220" s="153">
        <f t="shared" si="37"/>
        <v>0</v>
      </c>
      <c r="BI220" s="153">
        <f t="shared" si="38"/>
        <v>0</v>
      </c>
      <c r="BJ220" s="13" t="s">
        <v>84</v>
      </c>
      <c r="BK220" s="153">
        <f t="shared" si="39"/>
        <v>0</v>
      </c>
      <c r="BL220" s="13" t="s">
        <v>271</v>
      </c>
      <c r="BM220" s="152" t="s">
        <v>3951</v>
      </c>
    </row>
    <row r="221" spans="2:65" s="1" customFormat="1" ht="24.2" customHeight="1">
      <c r="B221" s="139"/>
      <c r="C221" s="140" t="s">
        <v>518</v>
      </c>
      <c r="D221" s="140" t="s">
        <v>212</v>
      </c>
      <c r="E221" s="141" t="s">
        <v>1921</v>
      </c>
      <c r="F221" s="142" t="s">
        <v>1922</v>
      </c>
      <c r="G221" s="143" t="s">
        <v>405</v>
      </c>
      <c r="H221" s="144">
        <v>21</v>
      </c>
      <c r="I221" s="145"/>
      <c r="J221" s="146">
        <f t="shared" si="30"/>
        <v>0</v>
      </c>
      <c r="K221" s="147"/>
      <c r="L221" s="28"/>
      <c r="M221" s="148" t="s">
        <v>1</v>
      </c>
      <c r="N221" s="149" t="s">
        <v>38</v>
      </c>
      <c r="P221" s="150">
        <f t="shared" si="31"/>
        <v>0</v>
      </c>
      <c r="Q221" s="150">
        <v>8.0000000000000007E-5</v>
      </c>
      <c r="R221" s="150">
        <f t="shared" si="32"/>
        <v>1.6800000000000001E-3</v>
      </c>
      <c r="S221" s="150">
        <v>0</v>
      </c>
      <c r="T221" s="151">
        <f t="shared" si="33"/>
        <v>0</v>
      </c>
      <c r="AR221" s="152" t="s">
        <v>271</v>
      </c>
      <c r="AT221" s="152" t="s">
        <v>212</v>
      </c>
      <c r="AU221" s="152" t="s">
        <v>88</v>
      </c>
      <c r="AY221" s="13" t="s">
        <v>207</v>
      </c>
      <c r="BE221" s="153">
        <f t="shared" si="34"/>
        <v>0</v>
      </c>
      <c r="BF221" s="153">
        <f t="shared" si="35"/>
        <v>0</v>
      </c>
      <c r="BG221" s="153">
        <f t="shared" si="36"/>
        <v>0</v>
      </c>
      <c r="BH221" s="153">
        <f t="shared" si="37"/>
        <v>0</v>
      </c>
      <c r="BI221" s="153">
        <f t="shared" si="38"/>
        <v>0</v>
      </c>
      <c r="BJ221" s="13" t="s">
        <v>84</v>
      </c>
      <c r="BK221" s="153">
        <f t="shared" si="39"/>
        <v>0</v>
      </c>
      <c r="BL221" s="13" t="s">
        <v>271</v>
      </c>
      <c r="BM221" s="152" t="s">
        <v>3952</v>
      </c>
    </row>
    <row r="222" spans="2:65" s="1" customFormat="1" ht="24.2" customHeight="1">
      <c r="B222" s="139"/>
      <c r="C222" s="155" t="s">
        <v>522</v>
      </c>
      <c r="D222" s="155" t="s">
        <v>205</v>
      </c>
      <c r="E222" s="156" t="s">
        <v>1925</v>
      </c>
      <c r="F222" s="157" t="s">
        <v>1926</v>
      </c>
      <c r="G222" s="158" t="s">
        <v>1892</v>
      </c>
      <c r="H222" s="159">
        <v>2.5999999999999999E-2</v>
      </c>
      <c r="I222" s="160"/>
      <c r="J222" s="161">
        <f t="shared" si="30"/>
        <v>0</v>
      </c>
      <c r="K222" s="162"/>
      <c r="L222" s="163"/>
      <c r="M222" s="164" t="s">
        <v>1</v>
      </c>
      <c r="N222" s="165" t="s">
        <v>38</v>
      </c>
      <c r="P222" s="150">
        <f t="shared" si="31"/>
        <v>0</v>
      </c>
      <c r="Q222" s="150">
        <v>1</v>
      </c>
      <c r="R222" s="150">
        <f t="shared" si="32"/>
        <v>2.5999999999999999E-2</v>
      </c>
      <c r="S222" s="150">
        <v>0</v>
      </c>
      <c r="T222" s="151">
        <f t="shared" si="33"/>
        <v>0</v>
      </c>
      <c r="AR222" s="152" t="s">
        <v>334</v>
      </c>
      <c r="AT222" s="152" t="s">
        <v>205</v>
      </c>
      <c r="AU222" s="152" t="s">
        <v>88</v>
      </c>
      <c r="AY222" s="13" t="s">
        <v>207</v>
      </c>
      <c r="BE222" s="153">
        <f t="shared" si="34"/>
        <v>0</v>
      </c>
      <c r="BF222" s="153">
        <f t="shared" si="35"/>
        <v>0</v>
      </c>
      <c r="BG222" s="153">
        <f t="shared" si="36"/>
        <v>0</v>
      </c>
      <c r="BH222" s="153">
        <f t="shared" si="37"/>
        <v>0</v>
      </c>
      <c r="BI222" s="153">
        <f t="shared" si="38"/>
        <v>0</v>
      </c>
      <c r="BJ222" s="13" t="s">
        <v>84</v>
      </c>
      <c r="BK222" s="153">
        <f t="shared" si="39"/>
        <v>0</v>
      </c>
      <c r="BL222" s="13" t="s">
        <v>271</v>
      </c>
      <c r="BM222" s="152" t="s">
        <v>3953</v>
      </c>
    </row>
    <row r="223" spans="2:65" s="1" customFormat="1" ht="33" customHeight="1">
      <c r="B223" s="139"/>
      <c r="C223" s="140" t="s">
        <v>526</v>
      </c>
      <c r="D223" s="140" t="s">
        <v>212</v>
      </c>
      <c r="E223" s="141" t="s">
        <v>1953</v>
      </c>
      <c r="F223" s="142" t="s">
        <v>3954</v>
      </c>
      <c r="G223" s="143" t="s">
        <v>253</v>
      </c>
      <c r="H223" s="144">
        <v>2</v>
      </c>
      <c r="I223" s="145"/>
      <c r="J223" s="146">
        <f t="shared" si="30"/>
        <v>0</v>
      </c>
      <c r="K223" s="147"/>
      <c r="L223" s="28"/>
      <c r="M223" s="148" t="s">
        <v>1</v>
      </c>
      <c r="N223" s="149" t="s">
        <v>38</v>
      </c>
      <c r="P223" s="150">
        <f t="shared" si="31"/>
        <v>0</v>
      </c>
      <c r="Q223" s="150">
        <v>1E-4</v>
      </c>
      <c r="R223" s="150">
        <f t="shared" si="32"/>
        <v>2.0000000000000001E-4</v>
      </c>
      <c r="S223" s="150">
        <v>0</v>
      </c>
      <c r="T223" s="151">
        <f t="shared" si="33"/>
        <v>0</v>
      </c>
      <c r="AR223" s="152" t="s">
        <v>271</v>
      </c>
      <c r="AT223" s="152" t="s">
        <v>212</v>
      </c>
      <c r="AU223" s="152" t="s">
        <v>88</v>
      </c>
      <c r="AY223" s="13" t="s">
        <v>207</v>
      </c>
      <c r="BE223" s="153">
        <f t="shared" si="34"/>
        <v>0</v>
      </c>
      <c r="BF223" s="153">
        <f t="shared" si="35"/>
        <v>0</v>
      </c>
      <c r="BG223" s="153">
        <f t="shared" si="36"/>
        <v>0</v>
      </c>
      <c r="BH223" s="153">
        <f t="shared" si="37"/>
        <v>0</v>
      </c>
      <c r="BI223" s="153">
        <f t="shared" si="38"/>
        <v>0</v>
      </c>
      <c r="BJ223" s="13" t="s">
        <v>84</v>
      </c>
      <c r="BK223" s="153">
        <f t="shared" si="39"/>
        <v>0</v>
      </c>
      <c r="BL223" s="13" t="s">
        <v>271</v>
      </c>
      <c r="BM223" s="152" t="s">
        <v>3955</v>
      </c>
    </row>
    <row r="224" spans="2:65" s="1" customFormat="1" ht="33" customHeight="1">
      <c r="B224" s="139"/>
      <c r="C224" s="140" t="s">
        <v>530</v>
      </c>
      <c r="D224" s="140" t="s">
        <v>212</v>
      </c>
      <c r="E224" s="141" t="s">
        <v>1981</v>
      </c>
      <c r="F224" s="142" t="s">
        <v>1982</v>
      </c>
      <c r="G224" s="143" t="s">
        <v>253</v>
      </c>
      <c r="H224" s="144">
        <v>5</v>
      </c>
      <c r="I224" s="145"/>
      <c r="J224" s="146">
        <f t="shared" si="30"/>
        <v>0</v>
      </c>
      <c r="K224" s="147"/>
      <c r="L224" s="28"/>
      <c r="M224" s="148" t="s">
        <v>1</v>
      </c>
      <c r="N224" s="149" t="s">
        <v>38</v>
      </c>
      <c r="P224" s="150">
        <f t="shared" si="31"/>
        <v>0</v>
      </c>
      <c r="Q224" s="150">
        <v>1E-4</v>
      </c>
      <c r="R224" s="150">
        <f t="shared" si="32"/>
        <v>5.0000000000000001E-4</v>
      </c>
      <c r="S224" s="150">
        <v>0</v>
      </c>
      <c r="T224" s="151">
        <f t="shared" si="33"/>
        <v>0</v>
      </c>
      <c r="AR224" s="152" t="s">
        <v>271</v>
      </c>
      <c r="AT224" s="152" t="s">
        <v>212</v>
      </c>
      <c r="AU224" s="152" t="s">
        <v>88</v>
      </c>
      <c r="AY224" s="13" t="s">
        <v>207</v>
      </c>
      <c r="BE224" s="153">
        <f t="shared" si="34"/>
        <v>0</v>
      </c>
      <c r="BF224" s="153">
        <f t="shared" si="35"/>
        <v>0</v>
      </c>
      <c r="BG224" s="153">
        <f t="shared" si="36"/>
        <v>0</v>
      </c>
      <c r="BH224" s="153">
        <f t="shared" si="37"/>
        <v>0</v>
      </c>
      <c r="BI224" s="153">
        <f t="shared" si="38"/>
        <v>0</v>
      </c>
      <c r="BJ224" s="13" t="s">
        <v>84</v>
      </c>
      <c r="BK224" s="153">
        <f t="shared" si="39"/>
        <v>0</v>
      </c>
      <c r="BL224" s="13" t="s">
        <v>271</v>
      </c>
      <c r="BM224" s="152" t="s">
        <v>3956</v>
      </c>
    </row>
    <row r="225" spans="2:65" s="1" customFormat="1" ht="33" customHeight="1">
      <c r="B225" s="139"/>
      <c r="C225" s="140" t="s">
        <v>534</v>
      </c>
      <c r="D225" s="140" t="s">
        <v>212</v>
      </c>
      <c r="E225" s="141" t="s">
        <v>1985</v>
      </c>
      <c r="F225" s="142" t="s">
        <v>1986</v>
      </c>
      <c r="G225" s="143" t="s">
        <v>253</v>
      </c>
      <c r="H225" s="144">
        <v>3</v>
      </c>
      <c r="I225" s="145"/>
      <c r="J225" s="146">
        <f t="shared" si="30"/>
        <v>0</v>
      </c>
      <c r="K225" s="147"/>
      <c r="L225" s="28"/>
      <c r="M225" s="148" t="s">
        <v>1</v>
      </c>
      <c r="N225" s="149" t="s">
        <v>38</v>
      </c>
      <c r="P225" s="150">
        <f t="shared" si="31"/>
        <v>0</v>
      </c>
      <c r="Q225" s="150">
        <v>1E-4</v>
      </c>
      <c r="R225" s="150">
        <f t="shared" si="32"/>
        <v>3.0000000000000003E-4</v>
      </c>
      <c r="S225" s="150">
        <v>0</v>
      </c>
      <c r="T225" s="151">
        <f t="shared" si="33"/>
        <v>0</v>
      </c>
      <c r="AR225" s="152" t="s">
        <v>271</v>
      </c>
      <c r="AT225" s="152" t="s">
        <v>212</v>
      </c>
      <c r="AU225" s="152" t="s">
        <v>88</v>
      </c>
      <c r="AY225" s="13" t="s">
        <v>207</v>
      </c>
      <c r="BE225" s="153">
        <f t="shared" si="34"/>
        <v>0</v>
      </c>
      <c r="BF225" s="153">
        <f t="shared" si="35"/>
        <v>0</v>
      </c>
      <c r="BG225" s="153">
        <f t="shared" si="36"/>
        <v>0</v>
      </c>
      <c r="BH225" s="153">
        <f t="shared" si="37"/>
        <v>0</v>
      </c>
      <c r="BI225" s="153">
        <f t="shared" si="38"/>
        <v>0</v>
      </c>
      <c r="BJ225" s="13" t="s">
        <v>84</v>
      </c>
      <c r="BK225" s="153">
        <f t="shared" si="39"/>
        <v>0</v>
      </c>
      <c r="BL225" s="13" t="s">
        <v>271</v>
      </c>
      <c r="BM225" s="152" t="s">
        <v>3957</v>
      </c>
    </row>
    <row r="226" spans="2:65" s="11" customFormat="1" ht="20.85" customHeight="1">
      <c r="B226" s="127"/>
      <c r="D226" s="128" t="s">
        <v>71</v>
      </c>
      <c r="E226" s="137" t="s">
        <v>1988</v>
      </c>
      <c r="F226" s="137" t="s">
        <v>1989</v>
      </c>
      <c r="I226" s="130"/>
      <c r="J226" s="138">
        <f>BK226</f>
        <v>0</v>
      </c>
      <c r="L226" s="127"/>
      <c r="M226" s="132"/>
      <c r="P226" s="133">
        <f>SUM(P227:P228)</f>
        <v>0</v>
      </c>
      <c r="R226" s="133">
        <f>SUM(R227:R228)</f>
        <v>2.2400000000000002E-3</v>
      </c>
      <c r="T226" s="134">
        <f>SUM(T227:T228)</f>
        <v>0</v>
      </c>
      <c r="AR226" s="128" t="s">
        <v>84</v>
      </c>
      <c r="AT226" s="135" t="s">
        <v>71</v>
      </c>
      <c r="AU226" s="135" t="s">
        <v>84</v>
      </c>
      <c r="AY226" s="128" t="s">
        <v>207</v>
      </c>
      <c r="BK226" s="136">
        <f>SUM(BK227:BK228)</f>
        <v>0</v>
      </c>
    </row>
    <row r="227" spans="2:65" s="1" customFormat="1" ht="21.75" customHeight="1">
      <c r="B227" s="139"/>
      <c r="C227" s="140" t="s">
        <v>538</v>
      </c>
      <c r="D227" s="140" t="s">
        <v>212</v>
      </c>
      <c r="E227" s="141" t="s">
        <v>1991</v>
      </c>
      <c r="F227" s="142" t="s">
        <v>1992</v>
      </c>
      <c r="G227" s="143" t="s">
        <v>405</v>
      </c>
      <c r="H227" s="144">
        <v>7</v>
      </c>
      <c r="I227" s="145"/>
      <c r="J227" s="146">
        <f>ROUND(I227*H227,2)</f>
        <v>0</v>
      </c>
      <c r="K227" s="147"/>
      <c r="L227" s="28"/>
      <c r="M227" s="148" t="s">
        <v>1</v>
      </c>
      <c r="N227" s="149" t="s">
        <v>38</v>
      </c>
      <c r="P227" s="150">
        <f>O227*H227</f>
        <v>0</v>
      </c>
      <c r="Q227" s="150">
        <v>1.6000000000000001E-4</v>
      </c>
      <c r="R227" s="150">
        <f>Q227*H227</f>
        <v>1.1200000000000001E-3</v>
      </c>
      <c r="S227" s="150">
        <v>0</v>
      </c>
      <c r="T227" s="151">
        <f>S227*H227</f>
        <v>0</v>
      </c>
      <c r="AR227" s="152" t="s">
        <v>271</v>
      </c>
      <c r="AT227" s="152" t="s">
        <v>212</v>
      </c>
      <c r="AU227" s="152" t="s">
        <v>88</v>
      </c>
      <c r="AY227" s="13" t="s">
        <v>207</v>
      </c>
      <c r="BE227" s="153">
        <f>IF(N227="základná",J227,0)</f>
        <v>0</v>
      </c>
      <c r="BF227" s="153">
        <f>IF(N227="znížená",J227,0)</f>
        <v>0</v>
      </c>
      <c r="BG227" s="153">
        <f>IF(N227="zákl. prenesená",J227,0)</f>
        <v>0</v>
      </c>
      <c r="BH227" s="153">
        <f>IF(N227="zníž. prenesená",J227,0)</f>
        <v>0</v>
      </c>
      <c r="BI227" s="153">
        <f>IF(N227="nulová",J227,0)</f>
        <v>0</v>
      </c>
      <c r="BJ227" s="13" t="s">
        <v>84</v>
      </c>
      <c r="BK227" s="153">
        <f>ROUND(I227*H227,2)</f>
        <v>0</v>
      </c>
      <c r="BL227" s="13" t="s">
        <v>271</v>
      </c>
      <c r="BM227" s="152" t="s">
        <v>3958</v>
      </c>
    </row>
    <row r="228" spans="2:65" s="1" customFormat="1" ht="16.5" customHeight="1">
      <c r="B228" s="139"/>
      <c r="C228" s="140" t="s">
        <v>542</v>
      </c>
      <c r="D228" s="140" t="s">
        <v>212</v>
      </c>
      <c r="E228" s="141" t="s">
        <v>1995</v>
      </c>
      <c r="F228" s="142" t="s">
        <v>2358</v>
      </c>
      <c r="G228" s="143" t="s">
        <v>405</v>
      </c>
      <c r="H228" s="144">
        <v>7</v>
      </c>
      <c r="I228" s="145"/>
      <c r="J228" s="146">
        <f>ROUND(I228*H228,2)</f>
        <v>0</v>
      </c>
      <c r="K228" s="147"/>
      <c r="L228" s="28"/>
      <c r="M228" s="148" t="s">
        <v>1</v>
      </c>
      <c r="N228" s="149" t="s">
        <v>38</v>
      </c>
      <c r="P228" s="150">
        <f>O228*H228</f>
        <v>0</v>
      </c>
      <c r="Q228" s="150">
        <v>1.6000000000000001E-4</v>
      </c>
      <c r="R228" s="150">
        <f>Q228*H228</f>
        <v>1.1200000000000001E-3</v>
      </c>
      <c r="S228" s="150">
        <v>0</v>
      </c>
      <c r="T228" s="151">
        <f>S228*H228</f>
        <v>0</v>
      </c>
      <c r="AR228" s="152" t="s">
        <v>271</v>
      </c>
      <c r="AT228" s="152" t="s">
        <v>212</v>
      </c>
      <c r="AU228" s="152" t="s">
        <v>88</v>
      </c>
      <c r="AY228" s="13" t="s">
        <v>207</v>
      </c>
      <c r="BE228" s="153">
        <f>IF(N228="základná",J228,0)</f>
        <v>0</v>
      </c>
      <c r="BF228" s="153">
        <f>IF(N228="znížená",J228,0)</f>
        <v>0</v>
      </c>
      <c r="BG228" s="153">
        <f>IF(N228="zákl. prenesená",J228,0)</f>
        <v>0</v>
      </c>
      <c r="BH228" s="153">
        <f>IF(N228="zníž. prenesená",J228,0)</f>
        <v>0</v>
      </c>
      <c r="BI228" s="153">
        <f>IF(N228="nulová",J228,0)</f>
        <v>0</v>
      </c>
      <c r="BJ228" s="13" t="s">
        <v>84</v>
      </c>
      <c r="BK228" s="153">
        <f>ROUND(I228*H228,2)</f>
        <v>0</v>
      </c>
      <c r="BL228" s="13" t="s">
        <v>271</v>
      </c>
      <c r="BM228" s="152" t="s">
        <v>3959</v>
      </c>
    </row>
    <row r="229" spans="2:65" s="11" customFormat="1" ht="20.85" customHeight="1">
      <c r="B229" s="127"/>
      <c r="D229" s="128" t="s">
        <v>71</v>
      </c>
      <c r="E229" s="137" t="s">
        <v>1998</v>
      </c>
      <c r="F229" s="137" t="s">
        <v>1999</v>
      </c>
      <c r="I229" s="130"/>
      <c r="J229" s="138">
        <f>BK229</f>
        <v>0</v>
      </c>
      <c r="L229" s="127"/>
      <c r="M229" s="132"/>
      <c r="P229" s="133">
        <f>SUM(P230:P242)</f>
        <v>0</v>
      </c>
      <c r="R229" s="133">
        <f>SUM(R230:R242)</f>
        <v>0</v>
      </c>
      <c r="T229" s="134">
        <f>SUM(T230:T242)</f>
        <v>0</v>
      </c>
      <c r="AR229" s="128" t="s">
        <v>93</v>
      </c>
      <c r="AT229" s="135" t="s">
        <v>71</v>
      </c>
      <c r="AU229" s="135" t="s">
        <v>84</v>
      </c>
      <c r="AY229" s="128" t="s">
        <v>207</v>
      </c>
      <c r="BK229" s="136">
        <f>SUM(BK230:BK242)</f>
        <v>0</v>
      </c>
    </row>
    <row r="230" spans="2:65" s="1" customFormat="1" ht="16.5" customHeight="1">
      <c r="B230" s="139"/>
      <c r="C230" s="140" t="s">
        <v>546</v>
      </c>
      <c r="D230" s="140" t="s">
        <v>212</v>
      </c>
      <c r="E230" s="141" t="s">
        <v>3284</v>
      </c>
      <c r="F230" s="142" t="s">
        <v>3285</v>
      </c>
      <c r="G230" s="143" t="s">
        <v>215</v>
      </c>
      <c r="H230" s="144">
        <v>10</v>
      </c>
      <c r="I230" s="145"/>
      <c r="J230" s="146">
        <f t="shared" ref="J230:J242" si="40">ROUND(I230*H230,2)</f>
        <v>0</v>
      </c>
      <c r="K230" s="147"/>
      <c r="L230" s="28"/>
      <c r="M230" s="148" t="s">
        <v>1</v>
      </c>
      <c r="N230" s="149" t="s">
        <v>38</v>
      </c>
      <c r="P230" s="150">
        <f t="shared" ref="P230:P242" si="41">O230*H230</f>
        <v>0</v>
      </c>
      <c r="Q230" s="150">
        <v>0</v>
      </c>
      <c r="R230" s="150">
        <f t="shared" ref="R230:R242" si="42">Q230*H230</f>
        <v>0</v>
      </c>
      <c r="S230" s="150">
        <v>0</v>
      </c>
      <c r="T230" s="151">
        <f t="shared" ref="T230:T242" si="43">S230*H230</f>
        <v>0</v>
      </c>
      <c r="AR230" s="152" t="s">
        <v>93</v>
      </c>
      <c r="AT230" s="152" t="s">
        <v>212</v>
      </c>
      <c r="AU230" s="152" t="s">
        <v>88</v>
      </c>
      <c r="AY230" s="13" t="s">
        <v>207</v>
      </c>
      <c r="BE230" s="153">
        <f t="shared" ref="BE230:BE242" si="44">IF(N230="základná",J230,0)</f>
        <v>0</v>
      </c>
      <c r="BF230" s="153">
        <f t="shared" ref="BF230:BF242" si="45">IF(N230="znížená",J230,0)</f>
        <v>0</v>
      </c>
      <c r="BG230" s="153">
        <f t="shared" ref="BG230:BG242" si="46">IF(N230="zákl. prenesená",J230,0)</f>
        <v>0</v>
      </c>
      <c r="BH230" s="153">
        <f t="shared" ref="BH230:BH242" si="47">IF(N230="zníž. prenesená",J230,0)</f>
        <v>0</v>
      </c>
      <c r="BI230" s="153">
        <f t="shared" ref="BI230:BI242" si="48">IF(N230="nulová",J230,0)</f>
        <v>0</v>
      </c>
      <c r="BJ230" s="13" t="s">
        <v>84</v>
      </c>
      <c r="BK230" s="153">
        <f t="shared" ref="BK230:BK242" si="49">ROUND(I230*H230,2)</f>
        <v>0</v>
      </c>
      <c r="BL230" s="13" t="s">
        <v>93</v>
      </c>
      <c r="BM230" s="152" t="s">
        <v>3960</v>
      </c>
    </row>
    <row r="231" spans="2:65" s="1" customFormat="1" ht="16.5" customHeight="1">
      <c r="B231" s="139"/>
      <c r="C231" s="140" t="s">
        <v>550</v>
      </c>
      <c r="D231" s="140" t="s">
        <v>212</v>
      </c>
      <c r="E231" s="141" t="s">
        <v>2360</v>
      </c>
      <c r="F231" s="142" t="s">
        <v>2361</v>
      </c>
      <c r="G231" s="143" t="s">
        <v>215</v>
      </c>
      <c r="H231" s="144">
        <v>138</v>
      </c>
      <c r="I231" s="145"/>
      <c r="J231" s="146">
        <f t="shared" si="40"/>
        <v>0</v>
      </c>
      <c r="K231" s="147"/>
      <c r="L231" s="28"/>
      <c r="M231" s="148" t="s">
        <v>1</v>
      </c>
      <c r="N231" s="149" t="s">
        <v>38</v>
      </c>
      <c r="P231" s="150">
        <f t="shared" si="41"/>
        <v>0</v>
      </c>
      <c r="Q231" s="150">
        <v>0</v>
      </c>
      <c r="R231" s="150">
        <f t="shared" si="42"/>
        <v>0</v>
      </c>
      <c r="S231" s="150">
        <v>0</v>
      </c>
      <c r="T231" s="151">
        <f t="shared" si="43"/>
        <v>0</v>
      </c>
      <c r="AR231" s="152" t="s">
        <v>93</v>
      </c>
      <c r="AT231" s="152" t="s">
        <v>212</v>
      </c>
      <c r="AU231" s="152" t="s">
        <v>88</v>
      </c>
      <c r="AY231" s="13" t="s">
        <v>207</v>
      </c>
      <c r="BE231" s="153">
        <f t="shared" si="44"/>
        <v>0</v>
      </c>
      <c r="BF231" s="153">
        <f t="shared" si="45"/>
        <v>0</v>
      </c>
      <c r="BG231" s="153">
        <f t="shared" si="46"/>
        <v>0</v>
      </c>
      <c r="BH231" s="153">
        <f t="shared" si="47"/>
        <v>0</v>
      </c>
      <c r="BI231" s="153">
        <f t="shared" si="48"/>
        <v>0</v>
      </c>
      <c r="BJ231" s="13" t="s">
        <v>84</v>
      </c>
      <c r="BK231" s="153">
        <f t="shared" si="49"/>
        <v>0</v>
      </c>
      <c r="BL231" s="13" t="s">
        <v>93</v>
      </c>
      <c r="BM231" s="152" t="s">
        <v>3961</v>
      </c>
    </row>
    <row r="232" spans="2:65" s="1" customFormat="1" ht="24.2" customHeight="1">
      <c r="B232" s="139"/>
      <c r="C232" s="140" t="s">
        <v>554</v>
      </c>
      <c r="D232" s="140" t="s">
        <v>212</v>
      </c>
      <c r="E232" s="141" t="s">
        <v>2862</v>
      </c>
      <c r="F232" s="142" t="s">
        <v>2863</v>
      </c>
      <c r="G232" s="143" t="s">
        <v>215</v>
      </c>
      <c r="H232" s="144">
        <v>66</v>
      </c>
      <c r="I232" s="145"/>
      <c r="J232" s="146">
        <f t="shared" si="40"/>
        <v>0</v>
      </c>
      <c r="K232" s="147"/>
      <c r="L232" s="28"/>
      <c r="M232" s="148" t="s">
        <v>1</v>
      </c>
      <c r="N232" s="149" t="s">
        <v>38</v>
      </c>
      <c r="P232" s="150">
        <f t="shared" si="41"/>
        <v>0</v>
      </c>
      <c r="Q232" s="150">
        <v>0</v>
      </c>
      <c r="R232" s="150">
        <f t="shared" si="42"/>
        <v>0</v>
      </c>
      <c r="S232" s="150">
        <v>0</v>
      </c>
      <c r="T232" s="151">
        <f t="shared" si="43"/>
        <v>0</v>
      </c>
      <c r="AR232" s="152" t="s">
        <v>93</v>
      </c>
      <c r="AT232" s="152" t="s">
        <v>212</v>
      </c>
      <c r="AU232" s="152" t="s">
        <v>88</v>
      </c>
      <c r="AY232" s="13" t="s">
        <v>207</v>
      </c>
      <c r="BE232" s="153">
        <f t="shared" si="44"/>
        <v>0</v>
      </c>
      <c r="BF232" s="153">
        <f t="shared" si="45"/>
        <v>0</v>
      </c>
      <c r="BG232" s="153">
        <f t="shared" si="46"/>
        <v>0</v>
      </c>
      <c r="BH232" s="153">
        <f t="shared" si="47"/>
        <v>0</v>
      </c>
      <c r="BI232" s="153">
        <f t="shared" si="48"/>
        <v>0</v>
      </c>
      <c r="BJ232" s="13" t="s">
        <v>84</v>
      </c>
      <c r="BK232" s="153">
        <f t="shared" si="49"/>
        <v>0</v>
      </c>
      <c r="BL232" s="13" t="s">
        <v>93</v>
      </c>
      <c r="BM232" s="152" t="s">
        <v>3962</v>
      </c>
    </row>
    <row r="233" spans="2:65" s="1" customFormat="1" ht="24.2" customHeight="1">
      <c r="B233" s="139"/>
      <c r="C233" s="140" t="s">
        <v>558</v>
      </c>
      <c r="D233" s="140" t="s">
        <v>212</v>
      </c>
      <c r="E233" s="141" t="s">
        <v>2037</v>
      </c>
      <c r="F233" s="142" t="s">
        <v>2038</v>
      </c>
      <c r="G233" s="143" t="s">
        <v>215</v>
      </c>
      <c r="H233" s="144">
        <v>922</v>
      </c>
      <c r="I233" s="145"/>
      <c r="J233" s="146">
        <f t="shared" si="40"/>
        <v>0</v>
      </c>
      <c r="K233" s="147"/>
      <c r="L233" s="28"/>
      <c r="M233" s="148" t="s">
        <v>1</v>
      </c>
      <c r="N233" s="149" t="s">
        <v>38</v>
      </c>
      <c r="P233" s="150">
        <f t="shared" si="41"/>
        <v>0</v>
      </c>
      <c r="Q233" s="150">
        <v>0</v>
      </c>
      <c r="R233" s="150">
        <f t="shared" si="42"/>
        <v>0</v>
      </c>
      <c r="S233" s="150">
        <v>0</v>
      </c>
      <c r="T233" s="151">
        <f t="shared" si="43"/>
        <v>0</v>
      </c>
      <c r="AR233" s="152" t="s">
        <v>93</v>
      </c>
      <c r="AT233" s="152" t="s">
        <v>212</v>
      </c>
      <c r="AU233" s="152" t="s">
        <v>88</v>
      </c>
      <c r="AY233" s="13" t="s">
        <v>207</v>
      </c>
      <c r="BE233" s="153">
        <f t="shared" si="44"/>
        <v>0</v>
      </c>
      <c r="BF233" s="153">
        <f t="shared" si="45"/>
        <v>0</v>
      </c>
      <c r="BG233" s="153">
        <f t="shared" si="46"/>
        <v>0</v>
      </c>
      <c r="BH233" s="153">
        <f t="shared" si="47"/>
        <v>0</v>
      </c>
      <c r="BI233" s="153">
        <f t="shared" si="48"/>
        <v>0</v>
      </c>
      <c r="BJ233" s="13" t="s">
        <v>84</v>
      </c>
      <c r="BK233" s="153">
        <f t="shared" si="49"/>
        <v>0</v>
      </c>
      <c r="BL233" s="13" t="s">
        <v>93</v>
      </c>
      <c r="BM233" s="152" t="s">
        <v>3963</v>
      </c>
    </row>
    <row r="234" spans="2:65" s="1" customFormat="1" ht="33" customHeight="1">
      <c r="B234" s="139"/>
      <c r="C234" s="140" t="s">
        <v>562</v>
      </c>
      <c r="D234" s="140" t="s">
        <v>212</v>
      </c>
      <c r="E234" s="141" t="s">
        <v>2065</v>
      </c>
      <c r="F234" s="142" t="s">
        <v>2066</v>
      </c>
      <c r="G234" s="143" t="s">
        <v>253</v>
      </c>
      <c r="H234" s="144">
        <v>11</v>
      </c>
      <c r="I234" s="145"/>
      <c r="J234" s="146">
        <f t="shared" si="40"/>
        <v>0</v>
      </c>
      <c r="K234" s="147"/>
      <c r="L234" s="28"/>
      <c r="M234" s="148" t="s">
        <v>1</v>
      </c>
      <c r="N234" s="149" t="s">
        <v>38</v>
      </c>
      <c r="P234" s="150">
        <f t="shared" si="41"/>
        <v>0</v>
      </c>
      <c r="Q234" s="150">
        <v>0</v>
      </c>
      <c r="R234" s="150">
        <f t="shared" si="42"/>
        <v>0</v>
      </c>
      <c r="S234" s="150">
        <v>0</v>
      </c>
      <c r="T234" s="151">
        <f t="shared" si="43"/>
        <v>0</v>
      </c>
      <c r="AR234" s="152" t="s">
        <v>93</v>
      </c>
      <c r="AT234" s="152" t="s">
        <v>212</v>
      </c>
      <c r="AU234" s="152" t="s">
        <v>88</v>
      </c>
      <c r="AY234" s="13" t="s">
        <v>207</v>
      </c>
      <c r="BE234" s="153">
        <f t="shared" si="44"/>
        <v>0</v>
      </c>
      <c r="BF234" s="153">
        <f t="shared" si="45"/>
        <v>0</v>
      </c>
      <c r="BG234" s="153">
        <f t="shared" si="46"/>
        <v>0</v>
      </c>
      <c r="BH234" s="153">
        <f t="shared" si="47"/>
        <v>0</v>
      </c>
      <c r="BI234" s="153">
        <f t="shared" si="48"/>
        <v>0</v>
      </c>
      <c r="BJ234" s="13" t="s">
        <v>84</v>
      </c>
      <c r="BK234" s="153">
        <f t="shared" si="49"/>
        <v>0</v>
      </c>
      <c r="BL234" s="13" t="s">
        <v>93</v>
      </c>
      <c r="BM234" s="152" t="s">
        <v>3964</v>
      </c>
    </row>
    <row r="235" spans="2:65" s="1" customFormat="1" ht="33" customHeight="1">
      <c r="B235" s="139"/>
      <c r="C235" s="140" t="s">
        <v>566</v>
      </c>
      <c r="D235" s="140" t="s">
        <v>212</v>
      </c>
      <c r="E235" s="141" t="s">
        <v>2069</v>
      </c>
      <c r="F235" s="142" t="s">
        <v>2070</v>
      </c>
      <c r="G235" s="143" t="s">
        <v>253</v>
      </c>
      <c r="H235" s="144">
        <v>153</v>
      </c>
      <c r="I235" s="145"/>
      <c r="J235" s="146">
        <f t="shared" si="40"/>
        <v>0</v>
      </c>
      <c r="K235" s="147"/>
      <c r="L235" s="28"/>
      <c r="M235" s="148" t="s">
        <v>1</v>
      </c>
      <c r="N235" s="149" t="s">
        <v>38</v>
      </c>
      <c r="P235" s="150">
        <f t="shared" si="41"/>
        <v>0</v>
      </c>
      <c r="Q235" s="150">
        <v>0</v>
      </c>
      <c r="R235" s="150">
        <f t="shared" si="42"/>
        <v>0</v>
      </c>
      <c r="S235" s="150">
        <v>0</v>
      </c>
      <c r="T235" s="151">
        <f t="shared" si="43"/>
        <v>0</v>
      </c>
      <c r="AR235" s="152" t="s">
        <v>93</v>
      </c>
      <c r="AT235" s="152" t="s">
        <v>212</v>
      </c>
      <c r="AU235" s="152" t="s">
        <v>88</v>
      </c>
      <c r="AY235" s="13" t="s">
        <v>207</v>
      </c>
      <c r="BE235" s="153">
        <f t="shared" si="44"/>
        <v>0</v>
      </c>
      <c r="BF235" s="153">
        <f t="shared" si="45"/>
        <v>0</v>
      </c>
      <c r="BG235" s="153">
        <f t="shared" si="46"/>
        <v>0</v>
      </c>
      <c r="BH235" s="153">
        <f t="shared" si="47"/>
        <v>0</v>
      </c>
      <c r="BI235" s="153">
        <f t="shared" si="48"/>
        <v>0</v>
      </c>
      <c r="BJ235" s="13" t="s">
        <v>84</v>
      </c>
      <c r="BK235" s="153">
        <f t="shared" si="49"/>
        <v>0</v>
      </c>
      <c r="BL235" s="13" t="s">
        <v>93</v>
      </c>
      <c r="BM235" s="152" t="s">
        <v>3965</v>
      </c>
    </row>
    <row r="236" spans="2:65" s="1" customFormat="1" ht="16.5" customHeight="1">
      <c r="B236" s="139"/>
      <c r="C236" s="140" t="s">
        <v>570</v>
      </c>
      <c r="D236" s="140" t="s">
        <v>212</v>
      </c>
      <c r="E236" s="141" t="s">
        <v>2090</v>
      </c>
      <c r="F236" s="142" t="s">
        <v>2091</v>
      </c>
      <c r="G236" s="143" t="s">
        <v>2087</v>
      </c>
      <c r="H236" s="144">
        <v>1</v>
      </c>
      <c r="I236" s="145"/>
      <c r="J236" s="146">
        <f t="shared" si="40"/>
        <v>0</v>
      </c>
      <c r="K236" s="147"/>
      <c r="L236" s="28"/>
      <c r="M236" s="148" t="s">
        <v>1</v>
      </c>
      <c r="N236" s="149" t="s">
        <v>38</v>
      </c>
      <c r="P236" s="150">
        <f t="shared" si="41"/>
        <v>0</v>
      </c>
      <c r="Q236" s="150">
        <v>0</v>
      </c>
      <c r="R236" s="150">
        <f t="shared" si="42"/>
        <v>0</v>
      </c>
      <c r="S236" s="150">
        <v>0</v>
      </c>
      <c r="T236" s="151">
        <f t="shared" si="43"/>
        <v>0</v>
      </c>
      <c r="AR236" s="152" t="s">
        <v>93</v>
      </c>
      <c r="AT236" s="152" t="s">
        <v>212</v>
      </c>
      <c r="AU236" s="152" t="s">
        <v>88</v>
      </c>
      <c r="AY236" s="13" t="s">
        <v>207</v>
      </c>
      <c r="BE236" s="153">
        <f t="shared" si="44"/>
        <v>0</v>
      </c>
      <c r="BF236" s="153">
        <f t="shared" si="45"/>
        <v>0</v>
      </c>
      <c r="BG236" s="153">
        <f t="shared" si="46"/>
        <v>0</v>
      </c>
      <c r="BH236" s="153">
        <f t="shared" si="47"/>
        <v>0</v>
      </c>
      <c r="BI236" s="153">
        <f t="shared" si="48"/>
        <v>0</v>
      </c>
      <c r="BJ236" s="13" t="s">
        <v>84</v>
      </c>
      <c r="BK236" s="153">
        <f t="shared" si="49"/>
        <v>0</v>
      </c>
      <c r="BL236" s="13" t="s">
        <v>93</v>
      </c>
      <c r="BM236" s="152" t="s">
        <v>3966</v>
      </c>
    </row>
    <row r="237" spans="2:65" s="1" customFormat="1" ht="16.5" customHeight="1">
      <c r="B237" s="139"/>
      <c r="C237" s="140" t="s">
        <v>574</v>
      </c>
      <c r="D237" s="140" t="s">
        <v>212</v>
      </c>
      <c r="E237" s="141" t="s">
        <v>2094</v>
      </c>
      <c r="F237" s="142" t="s">
        <v>2095</v>
      </c>
      <c r="G237" s="143" t="s">
        <v>2087</v>
      </c>
      <c r="H237" s="144">
        <v>1</v>
      </c>
      <c r="I237" s="145"/>
      <c r="J237" s="146">
        <f t="shared" si="40"/>
        <v>0</v>
      </c>
      <c r="K237" s="147"/>
      <c r="L237" s="28"/>
      <c r="M237" s="148" t="s">
        <v>1</v>
      </c>
      <c r="N237" s="149" t="s">
        <v>38</v>
      </c>
      <c r="P237" s="150">
        <f t="shared" si="41"/>
        <v>0</v>
      </c>
      <c r="Q237" s="150">
        <v>0</v>
      </c>
      <c r="R237" s="150">
        <f t="shared" si="42"/>
        <v>0</v>
      </c>
      <c r="S237" s="150">
        <v>0</v>
      </c>
      <c r="T237" s="151">
        <f t="shared" si="43"/>
        <v>0</v>
      </c>
      <c r="AR237" s="152" t="s">
        <v>93</v>
      </c>
      <c r="AT237" s="152" t="s">
        <v>212</v>
      </c>
      <c r="AU237" s="152" t="s">
        <v>88</v>
      </c>
      <c r="AY237" s="13" t="s">
        <v>207</v>
      </c>
      <c r="BE237" s="153">
        <f t="shared" si="44"/>
        <v>0</v>
      </c>
      <c r="BF237" s="153">
        <f t="shared" si="45"/>
        <v>0</v>
      </c>
      <c r="BG237" s="153">
        <f t="shared" si="46"/>
        <v>0</v>
      </c>
      <c r="BH237" s="153">
        <f t="shared" si="47"/>
        <v>0</v>
      </c>
      <c r="BI237" s="153">
        <f t="shared" si="48"/>
        <v>0</v>
      </c>
      <c r="BJ237" s="13" t="s">
        <v>84</v>
      </c>
      <c r="BK237" s="153">
        <f t="shared" si="49"/>
        <v>0</v>
      </c>
      <c r="BL237" s="13" t="s">
        <v>93</v>
      </c>
      <c r="BM237" s="152" t="s">
        <v>3967</v>
      </c>
    </row>
    <row r="238" spans="2:65" s="1" customFormat="1" ht="24.2" customHeight="1">
      <c r="B238" s="139"/>
      <c r="C238" s="140" t="s">
        <v>578</v>
      </c>
      <c r="D238" s="140" t="s">
        <v>212</v>
      </c>
      <c r="E238" s="141" t="s">
        <v>2114</v>
      </c>
      <c r="F238" s="142" t="s">
        <v>2115</v>
      </c>
      <c r="G238" s="143" t="s">
        <v>215</v>
      </c>
      <c r="H238" s="144">
        <v>66</v>
      </c>
      <c r="I238" s="145"/>
      <c r="J238" s="146">
        <f t="shared" si="40"/>
        <v>0</v>
      </c>
      <c r="K238" s="147"/>
      <c r="L238" s="28"/>
      <c r="M238" s="148" t="s">
        <v>1</v>
      </c>
      <c r="N238" s="149" t="s">
        <v>38</v>
      </c>
      <c r="P238" s="150">
        <f t="shared" si="41"/>
        <v>0</v>
      </c>
      <c r="Q238" s="150">
        <v>0</v>
      </c>
      <c r="R238" s="150">
        <f t="shared" si="42"/>
        <v>0</v>
      </c>
      <c r="S238" s="150">
        <v>0</v>
      </c>
      <c r="T238" s="151">
        <f t="shared" si="43"/>
        <v>0</v>
      </c>
      <c r="AR238" s="152" t="s">
        <v>93</v>
      </c>
      <c r="AT238" s="152" t="s">
        <v>212</v>
      </c>
      <c r="AU238" s="152" t="s">
        <v>88</v>
      </c>
      <c r="AY238" s="13" t="s">
        <v>207</v>
      </c>
      <c r="BE238" s="153">
        <f t="shared" si="44"/>
        <v>0</v>
      </c>
      <c r="BF238" s="153">
        <f t="shared" si="45"/>
        <v>0</v>
      </c>
      <c r="BG238" s="153">
        <f t="shared" si="46"/>
        <v>0</v>
      </c>
      <c r="BH238" s="153">
        <f t="shared" si="47"/>
        <v>0</v>
      </c>
      <c r="BI238" s="153">
        <f t="shared" si="48"/>
        <v>0</v>
      </c>
      <c r="BJ238" s="13" t="s">
        <v>84</v>
      </c>
      <c r="BK238" s="153">
        <f t="shared" si="49"/>
        <v>0</v>
      </c>
      <c r="BL238" s="13" t="s">
        <v>93</v>
      </c>
      <c r="BM238" s="152" t="s">
        <v>3968</v>
      </c>
    </row>
    <row r="239" spans="2:65" s="1" customFormat="1" ht="24.2" customHeight="1">
      <c r="B239" s="139"/>
      <c r="C239" s="140" t="s">
        <v>582</v>
      </c>
      <c r="D239" s="140" t="s">
        <v>212</v>
      </c>
      <c r="E239" s="141" t="s">
        <v>2118</v>
      </c>
      <c r="F239" s="142" t="s">
        <v>2119</v>
      </c>
      <c r="G239" s="143" t="s">
        <v>215</v>
      </c>
      <c r="H239" s="144">
        <v>922</v>
      </c>
      <c r="I239" s="145"/>
      <c r="J239" s="146">
        <f t="shared" si="40"/>
        <v>0</v>
      </c>
      <c r="K239" s="147"/>
      <c r="L239" s="28"/>
      <c r="M239" s="148" t="s">
        <v>1</v>
      </c>
      <c r="N239" s="149" t="s">
        <v>38</v>
      </c>
      <c r="P239" s="150">
        <f t="shared" si="41"/>
        <v>0</v>
      </c>
      <c r="Q239" s="150">
        <v>0</v>
      </c>
      <c r="R239" s="150">
        <f t="shared" si="42"/>
        <v>0</v>
      </c>
      <c r="S239" s="150">
        <v>0</v>
      </c>
      <c r="T239" s="151">
        <f t="shared" si="43"/>
        <v>0</v>
      </c>
      <c r="AR239" s="152" t="s">
        <v>93</v>
      </c>
      <c r="AT239" s="152" t="s">
        <v>212</v>
      </c>
      <c r="AU239" s="152" t="s">
        <v>88</v>
      </c>
      <c r="AY239" s="13" t="s">
        <v>207</v>
      </c>
      <c r="BE239" s="153">
        <f t="shared" si="44"/>
        <v>0</v>
      </c>
      <c r="BF239" s="153">
        <f t="shared" si="45"/>
        <v>0</v>
      </c>
      <c r="BG239" s="153">
        <f t="shared" si="46"/>
        <v>0</v>
      </c>
      <c r="BH239" s="153">
        <f t="shared" si="47"/>
        <v>0</v>
      </c>
      <c r="BI239" s="153">
        <f t="shared" si="48"/>
        <v>0</v>
      </c>
      <c r="BJ239" s="13" t="s">
        <v>84</v>
      </c>
      <c r="BK239" s="153">
        <f t="shared" si="49"/>
        <v>0</v>
      </c>
      <c r="BL239" s="13" t="s">
        <v>93</v>
      </c>
      <c r="BM239" s="152" t="s">
        <v>3969</v>
      </c>
    </row>
    <row r="240" spans="2:65" s="1" customFormat="1" ht="24.2" customHeight="1">
      <c r="B240" s="139"/>
      <c r="C240" s="140" t="s">
        <v>589</v>
      </c>
      <c r="D240" s="140" t="s">
        <v>212</v>
      </c>
      <c r="E240" s="141" t="s">
        <v>2134</v>
      </c>
      <c r="F240" s="142" t="s">
        <v>2135</v>
      </c>
      <c r="G240" s="143" t="s">
        <v>253</v>
      </c>
      <c r="H240" s="144">
        <v>1</v>
      </c>
      <c r="I240" s="145"/>
      <c r="J240" s="146">
        <f t="shared" si="40"/>
        <v>0</v>
      </c>
      <c r="K240" s="147"/>
      <c r="L240" s="28"/>
      <c r="M240" s="148" t="s">
        <v>1</v>
      </c>
      <c r="N240" s="149" t="s">
        <v>38</v>
      </c>
      <c r="P240" s="150">
        <f t="shared" si="41"/>
        <v>0</v>
      </c>
      <c r="Q240" s="150">
        <v>0</v>
      </c>
      <c r="R240" s="150">
        <f t="shared" si="42"/>
        <v>0</v>
      </c>
      <c r="S240" s="150">
        <v>0</v>
      </c>
      <c r="T240" s="151">
        <f t="shared" si="43"/>
        <v>0</v>
      </c>
      <c r="AR240" s="152" t="s">
        <v>216</v>
      </c>
      <c r="AT240" s="152" t="s">
        <v>212</v>
      </c>
      <c r="AU240" s="152" t="s">
        <v>88</v>
      </c>
      <c r="AY240" s="13" t="s">
        <v>207</v>
      </c>
      <c r="BE240" s="153">
        <f t="shared" si="44"/>
        <v>0</v>
      </c>
      <c r="BF240" s="153">
        <f t="shared" si="45"/>
        <v>0</v>
      </c>
      <c r="BG240" s="153">
        <f t="shared" si="46"/>
        <v>0</v>
      </c>
      <c r="BH240" s="153">
        <f t="shared" si="47"/>
        <v>0</v>
      </c>
      <c r="BI240" s="153">
        <f t="shared" si="48"/>
        <v>0</v>
      </c>
      <c r="BJ240" s="13" t="s">
        <v>84</v>
      </c>
      <c r="BK240" s="153">
        <f t="shared" si="49"/>
        <v>0</v>
      </c>
      <c r="BL240" s="13" t="s">
        <v>216</v>
      </c>
      <c r="BM240" s="152" t="s">
        <v>3970</v>
      </c>
    </row>
    <row r="241" spans="2:65" s="1" customFormat="1" ht="24.2" customHeight="1">
      <c r="B241" s="139"/>
      <c r="C241" s="140" t="s">
        <v>594</v>
      </c>
      <c r="D241" s="140" t="s">
        <v>212</v>
      </c>
      <c r="E241" s="141" t="s">
        <v>2138</v>
      </c>
      <c r="F241" s="142" t="s">
        <v>2139</v>
      </c>
      <c r="G241" s="143" t="s">
        <v>215</v>
      </c>
      <c r="H241" s="144">
        <v>66</v>
      </c>
      <c r="I241" s="145"/>
      <c r="J241" s="146">
        <f t="shared" si="40"/>
        <v>0</v>
      </c>
      <c r="K241" s="147"/>
      <c r="L241" s="28"/>
      <c r="M241" s="148" t="s">
        <v>1</v>
      </c>
      <c r="N241" s="149" t="s">
        <v>38</v>
      </c>
      <c r="P241" s="150">
        <f t="shared" si="41"/>
        <v>0</v>
      </c>
      <c r="Q241" s="150">
        <v>0</v>
      </c>
      <c r="R241" s="150">
        <f t="shared" si="42"/>
        <v>0</v>
      </c>
      <c r="S241" s="150">
        <v>0</v>
      </c>
      <c r="T241" s="151">
        <f t="shared" si="43"/>
        <v>0</v>
      </c>
      <c r="AR241" s="152" t="s">
        <v>93</v>
      </c>
      <c r="AT241" s="152" t="s">
        <v>212</v>
      </c>
      <c r="AU241" s="152" t="s">
        <v>88</v>
      </c>
      <c r="AY241" s="13" t="s">
        <v>207</v>
      </c>
      <c r="BE241" s="153">
        <f t="shared" si="44"/>
        <v>0</v>
      </c>
      <c r="BF241" s="153">
        <f t="shared" si="45"/>
        <v>0</v>
      </c>
      <c r="BG241" s="153">
        <f t="shared" si="46"/>
        <v>0</v>
      </c>
      <c r="BH241" s="153">
        <f t="shared" si="47"/>
        <v>0</v>
      </c>
      <c r="BI241" s="153">
        <f t="shared" si="48"/>
        <v>0</v>
      </c>
      <c r="BJ241" s="13" t="s">
        <v>84</v>
      </c>
      <c r="BK241" s="153">
        <f t="shared" si="49"/>
        <v>0</v>
      </c>
      <c r="BL241" s="13" t="s">
        <v>93</v>
      </c>
      <c r="BM241" s="152" t="s">
        <v>3971</v>
      </c>
    </row>
    <row r="242" spans="2:65" s="1" customFormat="1" ht="24.2" customHeight="1">
      <c r="B242" s="139"/>
      <c r="C242" s="140" t="s">
        <v>598</v>
      </c>
      <c r="D242" s="140" t="s">
        <v>212</v>
      </c>
      <c r="E242" s="141" t="s">
        <v>3972</v>
      </c>
      <c r="F242" s="142" t="s">
        <v>3973</v>
      </c>
      <c r="G242" s="143" t="s">
        <v>215</v>
      </c>
      <c r="H242" s="144">
        <v>922</v>
      </c>
      <c r="I242" s="145"/>
      <c r="J242" s="146">
        <f t="shared" si="40"/>
        <v>0</v>
      </c>
      <c r="K242" s="147"/>
      <c r="L242" s="28"/>
      <c r="M242" s="148" t="s">
        <v>1</v>
      </c>
      <c r="N242" s="149" t="s">
        <v>38</v>
      </c>
      <c r="P242" s="150">
        <f t="shared" si="41"/>
        <v>0</v>
      </c>
      <c r="Q242" s="150">
        <v>0</v>
      </c>
      <c r="R242" s="150">
        <f t="shared" si="42"/>
        <v>0</v>
      </c>
      <c r="S242" s="150">
        <v>0</v>
      </c>
      <c r="T242" s="151">
        <f t="shared" si="43"/>
        <v>0</v>
      </c>
      <c r="AR242" s="152" t="s">
        <v>93</v>
      </c>
      <c r="AT242" s="152" t="s">
        <v>212</v>
      </c>
      <c r="AU242" s="152" t="s">
        <v>88</v>
      </c>
      <c r="AY242" s="13" t="s">
        <v>207</v>
      </c>
      <c r="BE242" s="153">
        <f t="shared" si="44"/>
        <v>0</v>
      </c>
      <c r="BF242" s="153">
        <f t="shared" si="45"/>
        <v>0</v>
      </c>
      <c r="BG242" s="153">
        <f t="shared" si="46"/>
        <v>0</v>
      </c>
      <c r="BH242" s="153">
        <f t="shared" si="47"/>
        <v>0</v>
      </c>
      <c r="BI242" s="153">
        <f t="shared" si="48"/>
        <v>0</v>
      </c>
      <c r="BJ242" s="13" t="s">
        <v>84</v>
      </c>
      <c r="BK242" s="153">
        <f t="shared" si="49"/>
        <v>0</v>
      </c>
      <c r="BL242" s="13" t="s">
        <v>93</v>
      </c>
      <c r="BM242" s="152" t="s">
        <v>3974</v>
      </c>
    </row>
    <row r="243" spans="2:65" s="11" customFormat="1" ht="25.9" customHeight="1">
      <c r="B243" s="127"/>
      <c r="D243" s="128" t="s">
        <v>71</v>
      </c>
      <c r="E243" s="129" t="s">
        <v>2153</v>
      </c>
      <c r="F243" s="129" t="s">
        <v>2154</v>
      </c>
      <c r="I243" s="130"/>
      <c r="J243" s="131">
        <f>BK243</f>
        <v>0</v>
      </c>
      <c r="L243" s="127"/>
      <c r="M243" s="132"/>
      <c r="P243" s="133">
        <f>P244</f>
        <v>0</v>
      </c>
      <c r="R243" s="133">
        <f>R244</f>
        <v>0</v>
      </c>
      <c r="T243" s="134">
        <f>T244</f>
        <v>0</v>
      </c>
      <c r="AR243" s="128" t="s">
        <v>168</v>
      </c>
      <c r="AT243" s="135" t="s">
        <v>71</v>
      </c>
      <c r="AU243" s="135" t="s">
        <v>72</v>
      </c>
      <c r="AY243" s="128" t="s">
        <v>207</v>
      </c>
      <c r="BK243" s="136">
        <f>BK244</f>
        <v>0</v>
      </c>
    </row>
    <row r="244" spans="2:65" s="1" customFormat="1" ht="44.25" customHeight="1">
      <c r="B244" s="139"/>
      <c r="C244" s="140" t="s">
        <v>604</v>
      </c>
      <c r="D244" s="140" t="s">
        <v>212</v>
      </c>
      <c r="E244" s="141" t="s">
        <v>2156</v>
      </c>
      <c r="F244" s="142" t="s">
        <v>2157</v>
      </c>
      <c r="G244" s="143" t="s">
        <v>2158</v>
      </c>
      <c r="H244" s="144">
        <v>2.5000000000000001E-2</v>
      </c>
      <c r="I244" s="145"/>
      <c r="J244" s="146">
        <f>ROUND(I244*H244,2)</f>
        <v>0</v>
      </c>
      <c r="K244" s="147"/>
      <c r="L244" s="28"/>
      <c r="M244" s="166" t="s">
        <v>1</v>
      </c>
      <c r="N244" s="167" t="s">
        <v>38</v>
      </c>
      <c r="O244" s="168"/>
      <c r="P244" s="169">
        <f>O244*H244</f>
        <v>0</v>
      </c>
      <c r="Q244" s="169">
        <v>0</v>
      </c>
      <c r="R244" s="169">
        <f>Q244*H244</f>
        <v>0</v>
      </c>
      <c r="S244" s="169">
        <v>0</v>
      </c>
      <c r="T244" s="170">
        <f>S244*H244</f>
        <v>0</v>
      </c>
      <c r="AR244" s="152" t="s">
        <v>2159</v>
      </c>
      <c r="AT244" s="152" t="s">
        <v>212</v>
      </c>
      <c r="AU244" s="152" t="s">
        <v>79</v>
      </c>
      <c r="AY244" s="13" t="s">
        <v>207</v>
      </c>
      <c r="BE244" s="153">
        <f>IF(N244="základná",J244,0)</f>
        <v>0</v>
      </c>
      <c r="BF244" s="153">
        <f>IF(N244="znížená",J244,0)</f>
        <v>0</v>
      </c>
      <c r="BG244" s="153">
        <f>IF(N244="zákl. prenesená",J244,0)</f>
        <v>0</v>
      </c>
      <c r="BH244" s="153">
        <f>IF(N244="zníž. prenesená",J244,0)</f>
        <v>0</v>
      </c>
      <c r="BI244" s="153">
        <f>IF(N244="nulová",J244,0)</f>
        <v>0</v>
      </c>
      <c r="BJ244" s="13" t="s">
        <v>84</v>
      </c>
      <c r="BK244" s="153">
        <f>ROUND(I244*H244,2)</f>
        <v>0</v>
      </c>
      <c r="BL244" s="13" t="s">
        <v>2159</v>
      </c>
      <c r="BM244" s="152" t="s">
        <v>3975</v>
      </c>
    </row>
    <row r="245" spans="2:65" s="1" customFormat="1" ht="6.95" customHeight="1">
      <c r="B245" s="43"/>
      <c r="C245" s="44"/>
      <c r="D245" s="44"/>
      <c r="E245" s="44"/>
      <c r="F245" s="44"/>
      <c r="G245" s="44"/>
      <c r="H245" s="44"/>
      <c r="I245" s="44"/>
      <c r="J245" s="44"/>
      <c r="K245" s="44"/>
      <c r="L245" s="28"/>
    </row>
  </sheetData>
  <autoFilter ref="C134:K244" xr:uid="{00000000-0009-0000-0000-00000D000000}"/>
  <mergeCells count="15">
    <mergeCell ref="E121:H121"/>
    <mergeCell ref="E125:H125"/>
    <mergeCell ref="E123:H123"/>
    <mergeCell ref="E127:H127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BM316"/>
  <sheetViews>
    <sheetView showGridLines="0" workbookViewId="0">
      <selection activeCell="J18" sqref="J18:J1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145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170</v>
      </c>
      <c r="L4" s="16"/>
      <c r="M4" s="92" t="s">
        <v>8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13</v>
      </c>
      <c r="L6" s="16"/>
    </row>
    <row r="7" spans="2:46" ht="16.5" customHeight="1">
      <c r="B7" s="16"/>
      <c r="E7" s="220" t="str">
        <f>'Rekapitulácia stavby'!K6</f>
        <v>III.etapa – Vetva V2 Mesto – časť od bodu č.17  po AUPARK</v>
      </c>
      <c r="F7" s="221"/>
      <c r="G7" s="221"/>
      <c r="H7" s="221"/>
      <c r="L7" s="16"/>
    </row>
    <row r="8" spans="2:46" ht="12.75">
      <c r="B8" s="16"/>
      <c r="D8" s="23" t="s">
        <v>171</v>
      </c>
      <c r="L8" s="16"/>
    </row>
    <row r="9" spans="2:46" ht="16.5" customHeight="1">
      <c r="B9" s="16"/>
      <c r="E9" s="220" t="s">
        <v>172</v>
      </c>
      <c r="F9" s="184"/>
      <c r="G9" s="184"/>
      <c r="H9" s="184"/>
      <c r="L9" s="16"/>
    </row>
    <row r="10" spans="2:46" ht="12" customHeight="1">
      <c r="B10" s="16"/>
      <c r="D10" s="23" t="s">
        <v>173</v>
      </c>
      <c r="L10" s="16"/>
    </row>
    <row r="11" spans="2:46" s="1" customFormat="1" ht="16.5" customHeight="1">
      <c r="B11" s="28"/>
      <c r="E11" s="212" t="s">
        <v>174</v>
      </c>
      <c r="F11" s="222"/>
      <c r="G11" s="222"/>
      <c r="H11" s="222"/>
      <c r="L11" s="28"/>
    </row>
    <row r="12" spans="2:46" s="1" customFormat="1" ht="12" customHeight="1">
      <c r="B12" s="28"/>
      <c r="D12" s="23" t="s">
        <v>175</v>
      </c>
      <c r="L12" s="28"/>
    </row>
    <row r="13" spans="2:46" s="1" customFormat="1" ht="16.5" customHeight="1">
      <c r="B13" s="28"/>
      <c r="E13" s="199" t="s">
        <v>3976</v>
      </c>
      <c r="F13" s="222"/>
      <c r="G13" s="222"/>
      <c r="H13" s="222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15</v>
      </c>
      <c r="F15" s="21" t="s">
        <v>1</v>
      </c>
      <c r="I15" s="23" t="s">
        <v>16</v>
      </c>
      <c r="J15" s="21" t="s">
        <v>1</v>
      </c>
      <c r="L15" s="28"/>
    </row>
    <row r="16" spans="2:46" s="1" customFormat="1" ht="12" customHeight="1">
      <c r="B16" s="28"/>
      <c r="D16" s="23" t="s">
        <v>17</v>
      </c>
      <c r="F16" s="21" t="s">
        <v>18</v>
      </c>
      <c r="I16" s="23" t="s">
        <v>19</v>
      </c>
      <c r="J16" s="51" t="str">
        <f>'Rekapitulácia stavby'!AN8</f>
        <v>13. 5. 2022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21</v>
      </c>
      <c r="I18" s="23" t="s">
        <v>22</v>
      </c>
      <c r="J18" s="172">
        <v>36211541</v>
      </c>
      <c r="L18" s="28"/>
    </row>
    <row r="19" spans="2:12" s="1" customFormat="1" ht="18" customHeight="1">
      <c r="B19" s="28"/>
      <c r="E19" s="171" t="s">
        <v>5451</v>
      </c>
      <c r="I19" s="23" t="s">
        <v>23</v>
      </c>
      <c r="J19" s="171" t="s">
        <v>5452</v>
      </c>
      <c r="L19" s="28"/>
    </row>
    <row r="20" spans="2:12" s="1" customFormat="1" ht="6.95" customHeight="1">
      <c r="B20" s="28"/>
      <c r="L20" s="28"/>
    </row>
    <row r="21" spans="2:12" s="1" customFormat="1" ht="12" customHeight="1">
      <c r="B21" s="28"/>
      <c r="D21" s="23" t="s">
        <v>24</v>
      </c>
      <c r="I21" s="23" t="s">
        <v>22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23" t="str">
        <f>'Rekapitulácia stavby'!E14</f>
        <v>Vyplň údaj</v>
      </c>
      <c r="F22" s="191"/>
      <c r="G22" s="191"/>
      <c r="H22" s="191"/>
      <c r="I22" s="23" t="s">
        <v>23</v>
      </c>
      <c r="J22" s="24" t="str">
        <f>'Rekapitulácia stavby'!AN14</f>
        <v>Vyplň údaj</v>
      </c>
      <c r="L22" s="28"/>
    </row>
    <row r="23" spans="2:12" s="1" customFormat="1" ht="6.95" customHeight="1">
      <c r="B23" s="28"/>
      <c r="L23" s="28"/>
    </row>
    <row r="24" spans="2:12" s="1" customFormat="1" ht="12" customHeight="1">
      <c r="B24" s="28"/>
      <c r="D24" s="23" t="s">
        <v>26</v>
      </c>
      <c r="I24" s="23" t="s">
        <v>22</v>
      </c>
      <c r="J24" s="21" t="s">
        <v>1</v>
      </c>
      <c r="L24" s="28"/>
    </row>
    <row r="25" spans="2:12" s="1" customFormat="1" ht="18" customHeight="1">
      <c r="B25" s="28"/>
      <c r="E25" s="21" t="s">
        <v>27</v>
      </c>
      <c r="I25" s="23" t="s">
        <v>23</v>
      </c>
      <c r="J25" s="21" t="s">
        <v>1</v>
      </c>
      <c r="L25" s="28"/>
    </row>
    <row r="26" spans="2:12" s="1" customFormat="1" ht="6.95" customHeight="1">
      <c r="B26" s="28"/>
      <c r="L26" s="28"/>
    </row>
    <row r="27" spans="2:12" s="1" customFormat="1" ht="12" customHeight="1">
      <c r="B27" s="28"/>
      <c r="D27" s="23" t="s">
        <v>29</v>
      </c>
      <c r="I27" s="23" t="s">
        <v>22</v>
      </c>
      <c r="J27" s="21" t="s">
        <v>1</v>
      </c>
      <c r="L27" s="28"/>
    </row>
    <row r="28" spans="2:12" s="1" customFormat="1" ht="18" customHeight="1">
      <c r="B28" s="28"/>
      <c r="E28" s="21" t="s">
        <v>30</v>
      </c>
      <c r="I28" s="23" t="s">
        <v>23</v>
      </c>
      <c r="J28" s="21" t="s">
        <v>1</v>
      </c>
      <c r="L28" s="28"/>
    </row>
    <row r="29" spans="2:12" s="1" customFormat="1" ht="6.95" customHeight="1">
      <c r="B29" s="28"/>
      <c r="L29" s="28"/>
    </row>
    <row r="30" spans="2:12" s="1" customFormat="1" ht="12" customHeight="1">
      <c r="B30" s="28"/>
      <c r="D30" s="23" t="s">
        <v>31</v>
      </c>
      <c r="L30" s="28"/>
    </row>
    <row r="31" spans="2:12" s="7" customFormat="1" ht="16.5" customHeight="1">
      <c r="B31" s="93"/>
      <c r="E31" s="195" t="s">
        <v>1</v>
      </c>
      <c r="F31" s="195"/>
      <c r="G31" s="195"/>
      <c r="H31" s="195"/>
      <c r="L31" s="93"/>
    </row>
    <row r="32" spans="2:12" s="1" customFormat="1" ht="6.95" customHeight="1">
      <c r="B32" s="28"/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35" customHeight="1">
      <c r="B34" s="28"/>
      <c r="D34" s="94" t="s">
        <v>32</v>
      </c>
      <c r="J34" s="65">
        <f>ROUND(J135, 2)</f>
        <v>0</v>
      </c>
      <c r="L34" s="28"/>
    </row>
    <row r="35" spans="2:12" s="1" customFormat="1" ht="6.95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45" customHeight="1">
      <c r="B36" s="28"/>
      <c r="F36" s="31" t="s">
        <v>34</v>
      </c>
      <c r="I36" s="31" t="s">
        <v>33</v>
      </c>
      <c r="J36" s="31" t="s">
        <v>35</v>
      </c>
      <c r="L36" s="28"/>
    </row>
    <row r="37" spans="2:12" s="1" customFormat="1" ht="14.45" customHeight="1">
      <c r="B37" s="28"/>
      <c r="D37" s="54" t="s">
        <v>36</v>
      </c>
      <c r="E37" s="33" t="s">
        <v>37</v>
      </c>
      <c r="F37" s="95">
        <f>ROUND((SUM(BE135:BE315)),  2)</f>
        <v>0</v>
      </c>
      <c r="G37" s="96"/>
      <c r="H37" s="96"/>
      <c r="I37" s="97">
        <v>0.2</v>
      </c>
      <c r="J37" s="95">
        <f>ROUND(((SUM(BE135:BE315))*I37),  2)</f>
        <v>0</v>
      </c>
      <c r="L37" s="28"/>
    </row>
    <row r="38" spans="2:12" s="1" customFormat="1" ht="14.45" customHeight="1">
      <c r="B38" s="28"/>
      <c r="E38" s="33" t="s">
        <v>38</v>
      </c>
      <c r="F38" s="95">
        <f>ROUND((SUM(BF135:BF315)),  2)</f>
        <v>0</v>
      </c>
      <c r="G38" s="96"/>
      <c r="H38" s="96"/>
      <c r="I38" s="97">
        <v>0.2</v>
      </c>
      <c r="J38" s="95">
        <f>ROUND(((SUM(BF135:BF315))*I38),  2)</f>
        <v>0</v>
      </c>
      <c r="L38" s="28"/>
    </row>
    <row r="39" spans="2:12" s="1" customFormat="1" ht="14.45" hidden="1" customHeight="1">
      <c r="B39" s="28"/>
      <c r="E39" s="23" t="s">
        <v>39</v>
      </c>
      <c r="F39" s="84">
        <f>ROUND((SUM(BG135:BG315)),  2)</f>
        <v>0</v>
      </c>
      <c r="I39" s="98">
        <v>0.2</v>
      </c>
      <c r="J39" s="84">
        <f>0</f>
        <v>0</v>
      </c>
      <c r="L39" s="28"/>
    </row>
    <row r="40" spans="2:12" s="1" customFormat="1" ht="14.45" hidden="1" customHeight="1">
      <c r="B40" s="28"/>
      <c r="E40" s="23" t="s">
        <v>40</v>
      </c>
      <c r="F40" s="84">
        <f>ROUND((SUM(BH135:BH315)),  2)</f>
        <v>0</v>
      </c>
      <c r="I40" s="98">
        <v>0.2</v>
      </c>
      <c r="J40" s="84">
        <f>0</f>
        <v>0</v>
      </c>
      <c r="L40" s="28"/>
    </row>
    <row r="41" spans="2:12" s="1" customFormat="1" ht="14.45" hidden="1" customHeight="1">
      <c r="B41" s="28"/>
      <c r="E41" s="33" t="s">
        <v>41</v>
      </c>
      <c r="F41" s="95">
        <f>ROUND((SUM(BI135:BI315)),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6.95" customHeight="1">
      <c r="B42" s="28"/>
      <c r="L42" s="28"/>
    </row>
    <row r="43" spans="2:12" s="1" customFormat="1" ht="25.35" customHeight="1">
      <c r="B43" s="28"/>
      <c r="C43" s="99"/>
      <c r="D43" s="100" t="s">
        <v>42</v>
      </c>
      <c r="E43" s="56"/>
      <c r="F43" s="56"/>
      <c r="G43" s="101" t="s">
        <v>43</v>
      </c>
      <c r="H43" s="102" t="s">
        <v>44</v>
      </c>
      <c r="I43" s="56"/>
      <c r="J43" s="103">
        <f>SUM(J34:J41)</f>
        <v>0</v>
      </c>
      <c r="K43" s="104"/>
      <c r="L43" s="28"/>
    </row>
    <row r="44" spans="2:12" s="1" customFormat="1" ht="14.45" customHeight="1">
      <c r="B44" s="28"/>
      <c r="L44" s="28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47</v>
      </c>
      <c r="E61" s="30"/>
      <c r="F61" s="105" t="s">
        <v>48</v>
      </c>
      <c r="G61" s="42" t="s">
        <v>47</v>
      </c>
      <c r="H61" s="30"/>
      <c r="I61" s="30"/>
      <c r="J61" s="106" t="s">
        <v>48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49</v>
      </c>
      <c r="E65" s="41"/>
      <c r="F65" s="41"/>
      <c r="G65" s="40" t="s">
        <v>50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47</v>
      </c>
      <c r="E76" s="30"/>
      <c r="F76" s="105" t="s">
        <v>48</v>
      </c>
      <c r="G76" s="42" t="s">
        <v>47</v>
      </c>
      <c r="H76" s="30"/>
      <c r="I76" s="30"/>
      <c r="J76" s="106" t="s">
        <v>48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hidden="1" customHeight="1">
      <c r="B82" s="28"/>
      <c r="C82" s="17" t="s">
        <v>177</v>
      </c>
      <c r="L82" s="28"/>
    </row>
    <row r="83" spans="2:12" s="1" customFormat="1" ht="6.95" hidden="1" customHeight="1">
      <c r="B83" s="28"/>
      <c r="L83" s="28"/>
    </row>
    <row r="84" spans="2:12" s="1" customFormat="1" ht="12" hidden="1" customHeight="1">
      <c r="B84" s="28"/>
      <c r="C84" s="23" t="s">
        <v>13</v>
      </c>
      <c r="L84" s="28"/>
    </row>
    <row r="85" spans="2:12" s="1" customFormat="1" ht="16.5" hidden="1" customHeight="1">
      <c r="B85" s="28"/>
      <c r="E85" s="220" t="str">
        <f>E7</f>
        <v>III.etapa – Vetva V2 Mesto – časť od bodu č.17  po AUPARK</v>
      </c>
      <c r="F85" s="221"/>
      <c r="G85" s="221"/>
      <c r="H85" s="221"/>
      <c r="L85" s="28"/>
    </row>
    <row r="86" spans="2:12" ht="12" hidden="1" customHeight="1">
      <c r="B86" s="16"/>
      <c r="C86" s="23" t="s">
        <v>171</v>
      </c>
      <c r="L86" s="16"/>
    </row>
    <row r="87" spans="2:12" ht="16.5" hidden="1" customHeight="1">
      <c r="B87" s="16"/>
      <c r="E87" s="220" t="s">
        <v>172</v>
      </c>
      <c r="F87" s="184"/>
      <c r="G87" s="184"/>
      <c r="H87" s="184"/>
      <c r="L87" s="16"/>
    </row>
    <row r="88" spans="2:12" ht="12" hidden="1" customHeight="1">
      <c r="B88" s="16"/>
      <c r="C88" s="23" t="s">
        <v>173</v>
      </c>
      <c r="L88" s="16"/>
    </row>
    <row r="89" spans="2:12" s="1" customFormat="1" ht="16.5" hidden="1" customHeight="1">
      <c r="B89" s="28"/>
      <c r="E89" s="212" t="s">
        <v>174</v>
      </c>
      <c r="F89" s="222"/>
      <c r="G89" s="222"/>
      <c r="H89" s="222"/>
      <c r="L89" s="28"/>
    </row>
    <row r="90" spans="2:12" s="1" customFormat="1" ht="12" hidden="1" customHeight="1">
      <c r="B90" s="28"/>
      <c r="C90" s="23" t="s">
        <v>175</v>
      </c>
      <c r="L90" s="28"/>
    </row>
    <row r="91" spans="2:12" s="1" customFormat="1" ht="16.5" hidden="1" customHeight="1">
      <c r="B91" s="28"/>
      <c r="E91" s="199" t="str">
        <f>E13</f>
        <v>O3.0 - SO 02.100.1 Potrubná časť - Odbočka O3</v>
      </c>
      <c r="F91" s="222"/>
      <c r="G91" s="222"/>
      <c r="H91" s="222"/>
      <c r="L91" s="28"/>
    </row>
    <row r="92" spans="2:12" s="1" customFormat="1" ht="6.95" hidden="1" customHeight="1">
      <c r="B92" s="28"/>
      <c r="L92" s="28"/>
    </row>
    <row r="93" spans="2:12" s="1" customFormat="1" ht="12" hidden="1" customHeight="1">
      <c r="B93" s="28"/>
      <c r="C93" s="23" t="s">
        <v>17</v>
      </c>
      <c r="F93" s="21" t="str">
        <f>F16</f>
        <v>Žilina</v>
      </c>
      <c r="I93" s="23" t="s">
        <v>19</v>
      </c>
      <c r="J93" s="51" t="str">
        <f>IF(J16="","",J16)</f>
        <v>13. 5. 2022</v>
      </c>
      <c r="L93" s="28"/>
    </row>
    <row r="94" spans="2:12" s="1" customFormat="1" ht="6.95" hidden="1" customHeight="1">
      <c r="B94" s="28"/>
      <c r="L94" s="28"/>
    </row>
    <row r="95" spans="2:12" s="1" customFormat="1" ht="15.2" hidden="1" customHeight="1">
      <c r="B95" s="28"/>
      <c r="C95" s="23" t="s">
        <v>21</v>
      </c>
      <c r="F95" s="21" t="str">
        <f>E19</f>
        <v>MH Teplárenský holding, a.s.</v>
      </c>
      <c r="I95" s="23" t="s">
        <v>26</v>
      </c>
      <c r="J95" s="26" t="str">
        <f>E25</f>
        <v>ENERGIA, s.r.o.</v>
      </c>
      <c r="L95" s="28"/>
    </row>
    <row r="96" spans="2:12" s="1" customFormat="1" ht="15.2" hidden="1" customHeight="1">
      <c r="B96" s="28"/>
      <c r="C96" s="23" t="s">
        <v>24</v>
      </c>
      <c r="F96" s="21" t="str">
        <f>IF(E22="","",E22)</f>
        <v>Vyplň údaj</v>
      </c>
      <c r="I96" s="23" t="s">
        <v>29</v>
      </c>
      <c r="J96" s="26" t="str">
        <f>E28</f>
        <v>Balog</v>
      </c>
      <c r="L96" s="28"/>
    </row>
    <row r="97" spans="2:47" s="1" customFormat="1" ht="10.35" hidden="1" customHeight="1">
      <c r="B97" s="28"/>
      <c r="L97" s="28"/>
    </row>
    <row r="98" spans="2:47" s="1" customFormat="1" ht="29.25" hidden="1" customHeight="1">
      <c r="B98" s="28"/>
      <c r="C98" s="107" t="s">
        <v>178</v>
      </c>
      <c r="D98" s="99"/>
      <c r="E98" s="99"/>
      <c r="F98" s="99"/>
      <c r="G98" s="99"/>
      <c r="H98" s="99"/>
      <c r="I98" s="99"/>
      <c r="J98" s="108" t="s">
        <v>179</v>
      </c>
      <c r="K98" s="99"/>
      <c r="L98" s="28"/>
    </row>
    <row r="99" spans="2:47" s="1" customFormat="1" ht="10.35" hidden="1" customHeight="1">
      <c r="B99" s="28"/>
      <c r="L99" s="28"/>
    </row>
    <row r="100" spans="2:47" s="1" customFormat="1" ht="22.9" hidden="1" customHeight="1">
      <c r="B100" s="28"/>
      <c r="C100" s="109" t="s">
        <v>180</v>
      </c>
      <c r="J100" s="65">
        <f>J135</f>
        <v>0</v>
      </c>
      <c r="L100" s="28"/>
      <c r="AU100" s="13" t="s">
        <v>181</v>
      </c>
    </row>
    <row r="101" spans="2:47" s="8" customFormat="1" ht="24.95" hidden="1" customHeight="1">
      <c r="B101" s="110"/>
      <c r="D101" s="111" t="s">
        <v>182</v>
      </c>
      <c r="E101" s="112"/>
      <c r="F101" s="112"/>
      <c r="G101" s="112"/>
      <c r="H101" s="112"/>
      <c r="I101" s="112"/>
      <c r="J101" s="113">
        <f>J136</f>
        <v>0</v>
      </c>
      <c r="L101" s="110"/>
    </row>
    <row r="102" spans="2:47" s="9" customFormat="1" ht="19.899999999999999" hidden="1" customHeight="1">
      <c r="B102" s="114"/>
      <c r="D102" s="115" t="s">
        <v>183</v>
      </c>
      <c r="E102" s="116"/>
      <c r="F102" s="116"/>
      <c r="G102" s="116"/>
      <c r="H102" s="116"/>
      <c r="I102" s="116"/>
      <c r="J102" s="117">
        <f>J137</f>
        <v>0</v>
      </c>
      <c r="L102" s="114"/>
    </row>
    <row r="103" spans="2:47" s="9" customFormat="1" ht="14.85" hidden="1" customHeight="1">
      <c r="B103" s="114"/>
      <c r="D103" s="115" t="s">
        <v>184</v>
      </c>
      <c r="E103" s="116"/>
      <c r="F103" s="116"/>
      <c r="G103" s="116"/>
      <c r="H103" s="116"/>
      <c r="I103" s="116"/>
      <c r="J103" s="117">
        <f>J138</f>
        <v>0</v>
      </c>
      <c r="L103" s="114"/>
    </row>
    <row r="104" spans="2:47" s="9" customFormat="1" ht="14.85" hidden="1" customHeight="1">
      <c r="B104" s="114"/>
      <c r="D104" s="115" t="s">
        <v>185</v>
      </c>
      <c r="E104" s="116"/>
      <c r="F104" s="116"/>
      <c r="G104" s="116"/>
      <c r="H104" s="116"/>
      <c r="I104" s="116"/>
      <c r="J104" s="117">
        <f>J177</f>
        <v>0</v>
      </c>
      <c r="L104" s="114"/>
    </row>
    <row r="105" spans="2:47" s="9" customFormat="1" ht="14.85" hidden="1" customHeight="1">
      <c r="B105" s="114"/>
      <c r="D105" s="115" t="s">
        <v>186</v>
      </c>
      <c r="E105" s="116"/>
      <c r="F105" s="116"/>
      <c r="G105" s="116"/>
      <c r="H105" s="116"/>
      <c r="I105" s="116"/>
      <c r="J105" s="117">
        <f>J181</f>
        <v>0</v>
      </c>
      <c r="L105" s="114"/>
    </row>
    <row r="106" spans="2:47" s="9" customFormat="1" ht="14.85" hidden="1" customHeight="1">
      <c r="B106" s="114"/>
      <c r="D106" s="115" t="s">
        <v>187</v>
      </c>
      <c r="E106" s="116"/>
      <c r="F106" s="116"/>
      <c r="G106" s="116"/>
      <c r="H106" s="116"/>
      <c r="I106" s="116"/>
      <c r="J106" s="117">
        <f>J269</f>
        <v>0</v>
      </c>
      <c r="L106" s="114"/>
    </row>
    <row r="107" spans="2:47" s="9" customFormat="1" ht="14.85" hidden="1" customHeight="1">
      <c r="B107" s="114"/>
      <c r="D107" s="115" t="s">
        <v>188</v>
      </c>
      <c r="E107" s="116"/>
      <c r="F107" s="116"/>
      <c r="G107" s="116"/>
      <c r="H107" s="116"/>
      <c r="I107" s="116"/>
      <c r="J107" s="117">
        <f>J275</f>
        <v>0</v>
      </c>
      <c r="L107" s="114"/>
    </row>
    <row r="108" spans="2:47" s="9" customFormat="1" ht="14.85" hidden="1" customHeight="1">
      <c r="B108" s="114"/>
      <c r="D108" s="115" t="s">
        <v>189</v>
      </c>
      <c r="E108" s="116"/>
      <c r="F108" s="116"/>
      <c r="G108" s="116"/>
      <c r="H108" s="116"/>
      <c r="I108" s="116"/>
      <c r="J108" s="117">
        <f>J281</f>
        <v>0</v>
      </c>
      <c r="L108" s="114"/>
    </row>
    <row r="109" spans="2:47" s="9" customFormat="1" ht="14.85" hidden="1" customHeight="1">
      <c r="B109" s="114"/>
      <c r="D109" s="115" t="s">
        <v>190</v>
      </c>
      <c r="E109" s="116"/>
      <c r="F109" s="116"/>
      <c r="G109" s="116"/>
      <c r="H109" s="116"/>
      <c r="I109" s="116"/>
      <c r="J109" s="117">
        <f>J294</f>
        <v>0</v>
      </c>
      <c r="L109" s="114"/>
    </row>
    <row r="110" spans="2:47" s="9" customFormat="1" ht="14.85" hidden="1" customHeight="1">
      <c r="B110" s="114"/>
      <c r="D110" s="115" t="s">
        <v>191</v>
      </c>
      <c r="E110" s="116"/>
      <c r="F110" s="116"/>
      <c r="G110" s="116"/>
      <c r="H110" s="116"/>
      <c r="I110" s="116"/>
      <c r="J110" s="117">
        <f>J297</f>
        <v>0</v>
      </c>
      <c r="L110" s="114"/>
    </row>
    <row r="111" spans="2:47" s="8" customFormat="1" ht="24.95" hidden="1" customHeight="1">
      <c r="B111" s="110"/>
      <c r="D111" s="111" t="s">
        <v>192</v>
      </c>
      <c r="E111" s="112"/>
      <c r="F111" s="112"/>
      <c r="G111" s="112"/>
      <c r="H111" s="112"/>
      <c r="I111" s="112"/>
      <c r="J111" s="113">
        <f>J314</f>
        <v>0</v>
      </c>
      <c r="L111" s="110"/>
    </row>
    <row r="112" spans="2:47" s="1" customFormat="1" ht="21.75" hidden="1" customHeight="1">
      <c r="B112" s="28"/>
      <c r="L112" s="28"/>
    </row>
    <row r="113" spans="2:12" s="1" customFormat="1" ht="6.95" hidden="1" customHeight="1"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28"/>
    </row>
    <row r="114" spans="2:12" hidden="1"/>
    <row r="115" spans="2:12" hidden="1"/>
    <row r="116" spans="2:12" hidden="1"/>
    <row r="117" spans="2:12" s="1" customFormat="1" ht="6.95" customHeight="1">
      <c r="B117" s="45"/>
      <c r="C117" s="46"/>
      <c r="D117" s="46"/>
      <c r="E117" s="46"/>
      <c r="F117" s="46"/>
      <c r="G117" s="46"/>
      <c r="H117" s="46"/>
      <c r="I117" s="46"/>
      <c r="J117" s="46"/>
      <c r="K117" s="46"/>
      <c r="L117" s="28"/>
    </row>
    <row r="118" spans="2:12" s="1" customFormat="1" ht="24.95" customHeight="1">
      <c r="B118" s="28"/>
      <c r="C118" s="17" t="s">
        <v>193</v>
      </c>
      <c r="L118" s="28"/>
    </row>
    <row r="119" spans="2:12" s="1" customFormat="1" ht="6.95" customHeight="1">
      <c r="B119" s="28"/>
      <c r="L119" s="28"/>
    </row>
    <row r="120" spans="2:12" s="1" customFormat="1" ht="12" customHeight="1">
      <c r="B120" s="28"/>
      <c r="C120" s="23" t="s">
        <v>13</v>
      </c>
      <c r="L120" s="28"/>
    </row>
    <row r="121" spans="2:12" s="1" customFormat="1" ht="16.5" customHeight="1">
      <c r="B121" s="28"/>
      <c r="E121" s="220" t="str">
        <f>E7</f>
        <v>III.etapa – Vetva V2 Mesto – časť od bodu č.17  po AUPARK</v>
      </c>
      <c r="F121" s="221"/>
      <c r="G121" s="221"/>
      <c r="H121" s="221"/>
      <c r="L121" s="28"/>
    </row>
    <row r="122" spans="2:12" ht="12" customHeight="1">
      <c r="B122" s="16"/>
      <c r="C122" s="23" t="s">
        <v>171</v>
      </c>
      <c r="L122" s="16"/>
    </row>
    <row r="123" spans="2:12" ht="16.5" customHeight="1">
      <c r="B123" s="16"/>
      <c r="E123" s="220" t="s">
        <v>172</v>
      </c>
      <c r="F123" s="184"/>
      <c r="G123" s="184"/>
      <c r="H123" s="184"/>
      <c r="L123" s="16"/>
    </row>
    <row r="124" spans="2:12" ht="12" customHeight="1">
      <c r="B124" s="16"/>
      <c r="C124" s="23" t="s">
        <v>173</v>
      </c>
      <c r="L124" s="16"/>
    </row>
    <row r="125" spans="2:12" s="1" customFormat="1" ht="16.5" customHeight="1">
      <c r="B125" s="28"/>
      <c r="E125" s="212" t="s">
        <v>174</v>
      </c>
      <c r="F125" s="222"/>
      <c r="G125" s="222"/>
      <c r="H125" s="222"/>
      <c r="L125" s="28"/>
    </row>
    <row r="126" spans="2:12" s="1" customFormat="1" ht="12" customHeight="1">
      <c r="B126" s="28"/>
      <c r="C126" s="23" t="s">
        <v>175</v>
      </c>
      <c r="L126" s="28"/>
    </row>
    <row r="127" spans="2:12" s="1" customFormat="1" ht="16.5" customHeight="1">
      <c r="B127" s="28"/>
      <c r="E127" s="199" t="str">
        <f>E13</f>
        <v>O3.0 - SO 02.100.1 Potrubná časť - Odbočka O3</v>
      </c>
      <c r="F127" s="222"/>
      <c r="G127" s="222"/>
      <c r="H127" s="222"/>
      <c r="L127" s="28"/>
    </row>
    <row r="128" spans="2:12" s="1" customFormat="1" ht="6.95" customHeight="1">
      <c r="B128" s="28"/>
      <c r="L128" s="28"/>
    </row>
    <row r="129" spans="2:65" s="1" customFormat="1" ht="12" customHeight="1">
      <c r="B129" s="28"/>
      <c r="C129" s="23" t="s">
        <v>17</v>
      </c>
      <c r="F129" s="21" t="str">
        <f>F16</f>
        <v>Žilina</v>
      </c>
      <c r="I129" s="23" t="s">
        <v>19</v>
      </c>
      <c r="J129" s="51" t="str">
        <f>IF(J16="","",J16)</f>
        <v>13. 5. 2022</v>
      </c>
      <c r="L129" s="28"/>
    </row>
    <row r="130" spans="2:65" s="1" customFormat="1" ht="6.95" customHeight="1">
      <c r="B130" s="28"/>
      <c r="L130" s="28"/>
    </row>
    <row r="131" spans="2:65" s="1" customFormat="1" ht="15.2" customHeight="1">
      <c r="B131" s="28"/>
      <c r="C131" s="23" t="s">
        <v>21</v>
      </c>
      <c r="F131" s="21" t="str">
        <f>E19</f>
        <v>MH Teplárenský holding, a.s.</v>
      </c>
      <c r="I131" s="23" t="s">
        <v>26</v>
      </c>
      <c r="J131" s="26" t="str">
        <f>E25</f>
        <v>ENERGIA, s.r.o.</v>
      </c>
      <c r="L131" s="28"/>
    </row>
    <row r="132" spans="2:65" s="1" customFormat="1" ht="15.2" customHeight="1">
      <c r="B132" s="28"/>
      <c r="C132" s="23" t="s">
        <v>24</v>
      </c>
      <c r="F132" s="21" t="str">
        <f>IF(E22="","",E22)</f>
        <v>Vyplň údaj</v>
      </c>
      <c r="I132" s="23" t="s">
        <v>29</v>
      </c>
      <c r="J132" s="26" t="str">
        <f>E28</f>
        <v>Balog</v>
      </c>
      <c r="L132" s="28"/>
    </row>
    <row r="133" spans="2:65" s="1" customFormat="1" ht="10.35" customHeight="1">
      <c r="B133" s="28"/>
      <c r="L133" s="28"/>
    </row>
    <row r="134" spans="2:65" s="10" customFormat="1" ht="29.25" customHeight="1">
      <c r="B134" s="118"/>
      <c r="C134" s="119" t="s">
        <v>194</v>
      </c>
      <c r="D134" s="120" t="s">
        <v>57</v>
      </c>
      <c r="E134" s="120" t="s">
        <v>53</v>
      </c>
      <c r="F134" s="120" t="s">
        <v>54</v>
      </c>
      <c r="G134" s="120" t="s">
        <v>195</v>
      </c>
      <c r="H134" s="120" t="s">
        <v>196</v>
      </c>
      <c r="I134" s="120" t="s">
        <v>197</v>
      </c>
      <c r="J134" s="121" t="s">
        <v>179</v>
      </c>
      <c r="K134" s="122" t="s">
        <v>198</v>
      </c>
      <c r="L134" s="118"/>
      <c r="M134" s="58" t="s">
        <v>1</v>
      </c>
      <c r="N134" s="59" t="s">
        <v>36</v>
      </c>
      <c r="O134" s="59" t="s">
        <v>199</v>
      </c>
      <c r="P134" s="59" t="s">
        <v>200</v>
      </c>
      <c r="Q134" s="59" t="s">
        <v>201</v>
      </c>
      <c r="R134" s="59" t="s">
        <v>202</v>
      </c>
      <c r="S134" s="59" t="s">
        <v>203</v>
      </c>
      <c r="T134" s="60" t="s">
        <v>204</v>
      </c>
    </row>
    <row r="135" spans="2:65" s="1" customFormat="1" ht="22.9" customHeight="1">
      <c r="B135" s="28"/>
      <c r="C135" s="63" t="s">
        <v>180</v>
      </c>
      <c r="J135" s="123">
        <f>BK135</f>
        <v>0</v>
      </c>
      <c r="L135" s="28"/>
      <c r="M135" s="61"/>
      <c r="N135" s="52"/>
      <c r="O135" s="52"/>
      <c r="P135" s="124">
        <f>P136+P314</f>
        <v>0</v>
      </c>
      <c r="Q135" s="52"/>
      <c r="R135" s="124">
        <f>R136+R314</f>
        <v>0.23413200000000001</v>
      </c>
      <c r="S135" s="52"/>
      <c r="T135" s="125">
        <f>T136+T314</f>
        <v>9.3334296000000005</v>
      </c>
      <c r="AT135" s="13" t="s">
        <v>71</v>
      </c>
      <c r="AU135" s="13" t="s">
        <v>181</v>
      </c>
      <c r="BK135" s="126">
        <f>BK136+BK314</f>
        <v>0</v>
      </c>
    </row>
    <row r="136" spans="2:65" s="11" customFormat="1" ht="25.9" customHeight="1">
      <c r="B136" s="127"/>
      <c r="D136" s="128" t="s">
        <v>71</v>
      </c>
      <c r="E136" s="129" t="s">
        <v>205</v>
      </c>
      <c r="F136" s="129" t="s">
        <v>206</v>
      </c>
      <c r="I136" s="130"/>
      <c r="J136" s="131">
        <f>BK136</f>
        <v>0</v>
      </c>
      <c r="L136" s="127"/>
      <c r="M136" s="132"/>
      <c r="P136" s="133">
        <f>P137</f>
        <v>0</v>
      </c>
      <c r="R136" s="133">
        <f>R137</f>
        <v>0.23413200000000001</v>
      </c>
      <c r="T136" s="134">
        <f>T137</f>
        <v>9.3334296000000005</v>
      </c>
      <c r="AR136" s="128" t="s">
        <v>79</v>
      </c>
      <c r="AT136" s="135" t="s">
        <v>71</v>
      </c>
      <c r="AU136" s="135" t="s">
        <v>72</v>
      </c>
      <c r="AY136" s="128" t="s">
        <v>207</v>
      </c>
      <c r="BK136" s="136">
        <f>BK137</f>
        <v>0</v>
      </c>
    </row>
    <row r="137" spans="2:65" s="11" customFormat="1" ht="22.9" customHeight="1">
      <c r="B137" s="127"/>
      <c r="D137" s="128" t="s">
        <v>71</v>
      </c>
      <c r="E137" s="137" t="s">
        <v>208</v>
      </c>
      <c r="F137" s="137" t="s">
        <v>209</v>
      </c>
      <c r="I137" s="130"/>
      <c r="J137" s="138">
        <f>BK137</f>
        <v>0</v>
      </c>
      <c r="L137" s="127"/>
      <c r="M137" s="132"/>
      <c r="P137" s="133">
        <f>P138+P177+P181+P269+P275+P281+P294+P297</f>
        <v>0</v>
      </c>
      <c r="R137" s="133">
        <f>R138+R177+R181+R269+R275+R281+R294+R297</f>
        <v>0.23413200000000001</v>
      </c>
      <c r="T137" s="134">
        <f>T138+T177+T181+T269+T275+T281+T294+T297</f>
        <v>9.3334296000000005</v>
      </c>
      <c r="AR137" s="128" t="s">
        <v>79</v>
      </c>
      <c r="AT137" s="135" t="s">
        <v>71</v>
      </c>
      <c r="AU137" s="135" t="s">
        <v>79</v>
      </c>
      <c r="AY137" s="128" t="s">
        <v>207</v>
      </c>
      <c r="BK137" s="136">
        <f>BK138+BK177+BK181+BK269+BK275+BK281+BK294+BK297</f>
        <v>0</v>
      </c>
    </row>
    <row r="138" spans="2:65" s="11" customFormat="1" ht="20.85" customHeight="1">
      <c r="B138" s="127"/>
      <c r="D138" s="128" t="s">
        <v>71</v>
      </c>
      <c r="E138" s="137" t="s">
        <v>210</v>
      </c>
      <c r="F138" s="137" t="s">
        <v>211</v>
      </c>
      <c r="I138" s="130"/>
      <c r="J138" s="138">
        <f>BK138</f>
        <v>0</v>
      </c>
      <c r="L138" s="127"/>
      <c r="M138" s="132"/>
      <c r="P138" s="133">
        <f>SUM(P139:P176)</f>
        <v>0</v>
      </c>
      <c r="R138" s="133">
        <f>SUM(R139:R176)</f>
        <v>0</v>
      </c>
      <c r="T138" s="134">
        <f>SUM(T139:T176)</f>
        <v>0</v>
      </c>
      <c r="AR138" s="128" t="s">
        <v>79</v>
      </c>
      <c r="AT138" s="135" t="s">
        <v>71</v>
      </c>
      <c r="AU138" s="135" t="s">
        <v>84</v>
      </c>
      <c r="AY138" s="128" t="s">
        <v>207</v>
      </c>
      <c r="BK138" s="136">
        <f>SUM(BK139:BK176)</f>
        <v>0</v>
      </c>
    </row>
    <row r="139" spans="2:65" s="1" customFormat="1" ht="33" customHeight="1">
      <c r="B139" s="139"/>
      <c r="C139" s="140" t="s">
        <v>79</v>
      </c>
      <c r="D139" s="140" t="s">
        <v>212</v>
      </c>
      <c r="E139" s="141" t="s">
        <v>235</v>
      </c>
      <c r="F139" s="142" t="s">
        <v>3009</v>
      </c>
      <c r="G139" s="143" t="s">
        <v>215</v>
      </c>
      <c r="H139" s="144">
        <v>106</v>
      </c>
      <c r="I139" s="145"/>
      <c r="J139" s="146">
        <f t="shared" ref="J139:J176" si="0">ROUND(I139*H139,2)</f>
        <v>0</v>
      </c>
      <c r="K139" s="147"/>
      <c r="L139" s="28"/>
      <c r="M139" s="148" t="s">
        <v>1</v>
      </c>
      <c r="N139" s="149" t="s">
        <v>38</v>
      </c>
      <c r="P139" s="150">
        <f t="shared" ref="P139:P176" si="1">O139*H139</f>
        <v>0</v>
      </c>
      <c r="Q139" s="150">
        <v>0</v>
      </c>
      <c r="R139" s="150">
        <f t="shared" ref="R139:R176" si="2">Q139*H139</f>
        <v>0</v>
      </c>
      <c r="S139" s="150">
        <v>0</v>
      </c>
      <c r="T139" s="151">
        <f t="shared" ref="T139:T176" si="3">S139*H139</f>
        <v>0</v>
      </c>
      <c r="AR139" s="152" t="s">
        <v>216</v>
      </c>
      <c r="AT139" s="152" t="s">
        <v>212</v>
      </c>
      <c r="AU139" s="152" t="s">
        <v>88</v>
      </c>
      <c r="AY139" s="13" t="s">
        <v>207</v>
      </c>
      <c r="BE139" s="153">
        <f t="shared" ref="BE139:BE176" si="4">IF(N139="základná",J139,0)</f>
        <v>0</v>
      </c>
      <c r="BF139" s="153">
        <f t="shared" ref="BF139:BF176" si="5">IF(N139="znížená",J139,0)</f>
        <v>0</v>
      </c>
      <c r="BG139" s="153">
        <f t="shared" ref="BG139:BG176" si="6">IF(N139="zákl. prenesená",J139,0)</f>
        <v>0</v>
      </c>
      <c r="BH139" s="153">
        <f t="shared" ref="BH139:BH176" si="7">IF(N139="zníž. prenesená",J139,0)</f>
        <v>0</v>
      </c>
      <c r="BI139" s="153">
        <f t="shared" ref="BI139:BI176" si="8">IF(N139="nulová",J139,0)</f>
        <v>0</v>
      </c>
      <c r="BJ139" s="13" t="s">
        <v>84</v>
      </c>
      <c r="BK139" s="153">
        <f t="shared" ref="BK139:BK176" si="9">ROUND(I139*H139,2)</f>
        <v>0</v>
      </c>
      <c r="BL139" s="13" t="s">
        <v>216</v>
      </c>
      <c r="BM139" s="152" t="s">
        <v>3977</v>
      </c>
    </row>
    <row r="140" spans="2:65" s="1" customFormat="1" ht="33" customHeight="1">
      <c r="B140" s="139"/>
      <c r="C140" s="140" t="s">
        <v>84</v>
      </c>
      <c r="D140" s="140" t="s">
        <v>212</v>
      </c>
      <c r="E140" s="141" t="s">
        <v>239</v>
      </c>
      <c r="F140" s="142" t="s">
        <v>3011</v>
      </c>
      <c r="G140" s="143" t="s">
        <v>215</v>
      </c>
      <c r="H140" s="144">
        <v>106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38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216</v>
      </c>
      <c r="AT140" s="152" t="s">
        <v>212</v>
      </c>
      <c r="AU140" s="152" t="s">
        <v>88</v>
      </c>
      <c r="AY140" s="13" t="s">
        <v>207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84</v>
      </c>
      <c r="BK140" s="153">
        <f t="shared" si="9"/>
        <v>0</v>
      </c>
      <c r="BL140" s="13" t="s">
        <v>216</v>
      </c>
      <c r="BM140" s="152" t="s">
        <v>3978</v>
      </c>
    </row>
    <row r="141" spans="2:65" s="1" customFormat="1" ht="33" customHeight="1">
      <c r="B141" s="139"/>
      <c r="C141" s="140" t="s">
        <v>88</v>
      </c>
      <c r="D141" s="140" t="s">
        <v>212</v>
      </c>
      <c r="E141" s="141" t="s">
        <v>213</v>
      </c>
      <c r="F141" s="142" t="s">
        <v>2290</v>
      </c>
      <c r="G141" s="143" t="s">
        <v>215</v>
      </c>
      <c r="H141" s="144">
        <v>366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38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216</v>
      </c>
      <c r="AT141" s="152" t="s">
        <v>212</v>
      </c>
      <c r="AU141" s="152" t="s">
        <v>88</v>
      </c>
      <c r="AY141" s="13" t="s">
        <v>207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84</v>
      </c>
      <c r="BK141" s="153">
        <f t="shared" si="9"/>
        <v>0</v>
      </c>
      <c r="BL141" s="13" t="s">
        <v>216</v>
      </c>
      <c r="BM141" s="152" t="s">
        <v>3979</v>
      </c>
    </row>
    <row r="142" spans="2:65" s="1" customFormat="1" ht="33" customHeight="1">
      <c r="B142" s="139"/>
      <c r="C142" s="140" t="s">
        <v>93</v>
      </c>
      <c r="D142" s="140" t="s">
        <v>212</v>
      </c>
      <c r="E142" s="141" t="s">
        <v>218</v>
      </c>
      <c r="F142" s="142" t="s">
        <v>2292</v>
      </c>
      <c r="G142" s="143" t="s">
        <v>215</v>
      </c>
      <c r="H142" s="144">
        <v>366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38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216</v>
      </c>
      <c r="AT142" s="152" t="s">
        <v>212</v>
      </c>
      <c r="AU142" s="152" t="s">
        <v>88</v>
      </c>
      <c r="AY142" s="13" t="s">
        <v>207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84</v>
      </c>
      <c r="BK142" s="153">
        <f t="shared" si="9"/>
        <v>0</v>
      </c>
      <c r="BL142" s="13" t="s">
        <v>216</v>
      </c>
      <c r="BM142" s="152" t="s">
        <v>3980</v>
      </c>
    </row>
    <row r="143" spans="2:65" s="1" customFormat="1" ht="37.9" customHeight="1">
      <c r="B143" s="139"/>
      <c r="C143" s="140" t="s">
        <v>168</v>
      </c>
      <c r="D143" s="140" t="s">
        <v>212</v>
      </c>
      <c r="E143" s="141" t="s">
        <v>260</v>
      </c>
      <c r="F143" s="142" t="s">
        <v>3981</v>
      </c>
      <c r="G143" s="143" t="s">
        <v>253</v>
      </c>
      <c r="H143" s="144">
        <v>6</v>
      </c>
      <c r="I143" s="145"/>
      <c r="J143" s="146">
        <f t="shared" si="0"/>
        <v>0</v>
      </c>
      <c r="K143" s="147"/>
      <c r="L143" s="28"/>
      <c r="M143" s="148" t="s">
        <v>1</v>
      </c>
      <c r="N143" s="149" t="s">
        <v>38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216</v>
      </c>
      <c r="AT143" s="152" t="s">
        <v>212</v>
      </c>
      <c r="AU143" s="152" t="s">
        <v>88</v>
      </c>
      <c r="AY143" s="13" t="s">
        <v>207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84</v>
      </c>
      <c r="BK143" s="153">
        <f t="shared" si="9"/>
        <v>0</v>
      </c>
      <c r="BL143" s="13" t="s">
        <v>216</v>
      </c>
      <c r="BM143" s="152" t="s">
        <v>3982</v>
      </c>
    </row>
    <row r="144" spans="2:65" s="1" customFormat="1" ht="37.9" customHeight="1">
      <c r="B144" s="139"/>
      <c r="C144" s="140" t="s">
        <v>230</v>
      </c>
      <c r="D144" s="140" t="s">
        <v>212</v>
      </c>
      <c r="E144" s="141" t="s">
        <v>264</v>
      </c>
      <c r="F144" s="142" t="s">
        <v>3983</v>
      </c>
      <c r="G144" s="143" t="s">
        <v>253</v>
      </c>
      <c r="H144" s="144">
        <v>6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38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216</v>
      </c>
      <c r="AT144" s="152" t="s">
        <v>212</v>
      </c>
      <c r="AU144" s="152" t="s">
        <v>88</v>
      </c>
      <c r="AY144" s="13" t="s">
        <v>207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84</v>
      </c>
      <c r="BK144" s="153">
        <f t="shared" si="9"/>
        <v>0</v>
      </c>
      <c r="BL144" s="13" t="s">
        <v>216</v>
      </c>
      <c r="BM144" s="152" t="s">
        <v>3984</v>
      </c>
    </row>
    <row r="145" spans="2:65" s="1" customFormat="1" ht="37.9" customHeight="1">
      <c r="B145" s="139"/>
      <c r="C145" s="140" t="s">
        <v>234</v>
      </c>
      <c r="D145" s="140" t="s">
        <v>212</v>
      </c>
      <c r="E145" s="141" t="s">
        <v>299</v>
      </c>
      <c r="F145" s="142" t="s">
        <v>3985</v>
      </c>
      <c r="G145" s="143" t="s">
        <v>253</v>
      </c>
      <c r="H145" s="144">
        <v>1</v>
      </c>
      <c r="I145" s="145"/>
      <c r="J145" s="146">
        <f t="shared" si="0"/>
        <v>0</v>
      </c>
      <c r="K145" s="147"/>
      <c r="L145" s="28"/>
      <c r="M145" s="148" t="s">
        <v>1</v>
      </c>
      <c r="N145" s="149" t="s">
        <v>38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216</v>
      </c>
      <c r="AT145" s="152" t="s">
        <v>212</v>
      </c>
      <c r="AU145" s="152" t="s">
        <v>88</v>
      </c>
      <c r="AY145" s="13" t="s">
        <v>207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84</v>
      </c>
      <c r="BK145" s="153">
        <f t="shared" si="9"/>
        <v>0</v>
      </c>
      <c r="BL145" s="13" t="s">
        <v>216</v>
      </c>
      <c r="BM145" s="152" t="s">
        <v>3986</v>
      </c>
    </row>
    <row r="146" spans="2:65" s="1" customFormat="1" ht="37.9" customHeight="1">
      <c r="B146" s="139"/>
      <c r="C146" s="140" t="s">
        <v>238</v>
      </c>
      <c r="D146" s="140" t="s">
        <v>212</v>
      </c>
      <c r="E146" s="141" t="s">
        <v>303</v>
      </c>
      <c r="F146" s="142" t="s">
        <v>3987</v>
      </c>
      <c r="G146" s="143" t="s">
        <v>253</v>
      </c>
      <c r="H146" s="144">
        <v>1</v>
      </c>
      <c r="I146" s="145"/>
      <c r="J146" s="146">
        <f t="shared" si="0"/>
        <v>0</v>
      </c>
      <c r="K146" s="147"/>
      <c r="L146" s="28"/>
      <c r="M146" s="148" t="s">
        <v>1</v>
      </c>
      <c r="N146" s="149" t="s">
        <v>38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216</v>
      </c>
      <c r="AT146" s="152" t="s">
        <v>212</v>
      </c>
      <c r="AU146" s="152" t="s">
        <v>88</v>
      </c>
      <c r="AY146" s="13" t="s">
        <v>207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84</v>
      </c>
      <c r="BK146" s="153">
        <f t="shared" si="9"/>
        <v>0</v>
      </c>
      <c r="BL146" s="13" t="s">
        <v>216</v>
      </c>
      <c r="BM146" s="152" t="s">
        <v>3988</v>
      </c>
    </row>
    <row r="147" spans="2:65" s="1" customFormat="1" ht="49.15" customHeight="1">
      <c r="B147" s="139"/>
      <c r="C147" s="140" t="s">
        <v>242</v>
      </c>
      <c r="D147" s="140" t="s">
        <v>212</v>
      </c>
      <c r="E147" s="141" t="s">
        <v>307</v>
      </c>
      <c r="F147" s="142" t="s">
        <v>3989</v>
      </c>
      <c r="G147" s="143" t="s">
        <v>253</v>
      </c>
      <c r="H147" s="144">
        <v>1</v>
      </c>
      <c r="I147" s="145"/>
      <c r="J147" s="146">
        <f t="shared" si="0"/>
        <v>0</v>
      </c>
      <c r="K147" s="147"/>
      <c r="L147" s="28"/>
      <c r="M147" s="148" t="s">
        <v>1</v>
      </c>
      <c r="N147" s="149" t="s">
        <v>38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216</v>
      </c>
      <c r="AT147" s="152" t="s">
        <v>212</v>
      </c>
      <c r="AU147" s="152" t="s">
        <v>88</v>
      </c>
      <c r="AY147" s="13" t="s">
        <v>207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84</v>
      </c>
      <c r="BK147" s="153">
        <f t="shared" si="9"/>
        <v>0</v>
      </c>
      <c r="BL147" s="13" t="s">
        <v>216</v>
      </c>
      <c r="BM147" s="152" t="s">
        <v>3990</v>
      </c>
    </row>
    <row r="148" spans="2:65" s="1" customFormat="1" ht="49.15" customHeight="1">
      <c r="B148" s="139"/>
      <c r="C148" s="140" t="s">
        <v>246</v>
      </c>
      <c r="D148" s="140" t="s">
        <v>212</v>
      </c>
      <c r="E148" s="141" t="s">
        <v>311</v>
      </c>
      <c r="F148" s="142" t="s">
        <v>3991</v>
      </c>
      <c r="G148" s="143" t="s">
        <v>253</v>
      </c>
      <c r="H148" s="144">
        <v>1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38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216</v>
      </c>
      <c r="AT148" s="152" t="s">
        <v>212</v>
      </c>
      <c r="AU148" s="152" t="s">
        <v>88</v>
      </c>
      <c r="AY148" s="13" t="s">
        <v>207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84</v>
      </c>
      <c r="BK148" s="153">
        <f t="shared" si="9"/>
        <v>0</v>
      </c>
      <c r="BL148" s="13" t="s">
        <v>216</v>
      </c>
      <c r="BM148" s="152" t="s">
        <v>3992</v>
      </c>
    </row>
    <row r="149" spans="2:65" s="1" customFormat="1" ht="37.9" customHeight="1">
      <c r="B149" s="139"/>
      <c r="C149" s="140" t="s">
        <v>250</v>
      </c>
      <c r="D149" s="140" t="s">
        <v>212</v>
      </c>
      <c r="E149" s="141" t="s">
        <v>2398</v>
      </c>
      <c r="F149" s="142" t="s">
        <v>3993</v>
      </c>
      <c r="G149" s="143" t="s">
        <v>253</v>
      </c>
      <c r="H149" s="144">
        <v>5</v>
      </c>
      <c r="I149" s="145"/>
      <c r="J149" s="146">
        <f t="shared" si="0"/>
        <v>0</v>
      </c>
      <c r="K149" s="147"/>
      <c r="L149" s="28"/>
      <c r="M149" s="148" t="s">
        <v>1</v>
      </c>
      <c r="N149" s="149" t="s">
        <v>38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216</v>
      </c>
      <c r="AT149" s="152" t="s">
        <v>212</v>
      </c>
      <c r="AU149" s="152" t="s">
        <v>88</v>
      </c>
      <c r="AY149" s="13" t="s">
        <v>207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84</v>
      </c>
      <c r="BK149" s="153">
        <f t="shared" si="9"/>
        <v>0</v>
      </c>
      <c r="BL149" s="13" t="s">
        <v>216</v>
      </c>
      <c r="BM149" s="152" t="s">
        <v>3994</v>
      </c>
    </row>
    <row r="150" spans="2:65" s="1" customFormat="1" ht="37.9" customHeight="1">
      <c r="B150" s="139"/>
      <c r="C150" s="140" t="s">
        <v>255</v>
      </c>
      <c r="D150" s="140" t="s">
        <v>212</v>
      </c>
      <c r="E150" s="141" t="s">
        <v>2401</v>
      </c>
      <c r="F150" s="142" t="s">
        <v>3995</v>
      </c>
      <c r="G150" s="143" t="s">
        <v>253</v>
      </c>
      <c r="H150" s="144">
        <v>5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38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216</v>
      </c>
      <c r="AT150" s="152" t="s">
        <v>212</v>
      </c>
      <c r="AU150" s="152" t="s">
        <v>88</v>
      </c>
      <c r="AY150" s="13" t="s">
        <v>207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84</v>
      </c>
      <c r="BK150" s="153">
        <f t="shared" si="9"/>
        <v>0</v>
      </c>
      <c r="BL150" s="13" t="s">
        <v>216</v>
      </c>
      <c r="BM150" s="152" t="s">
        <v>3996</v>
      </c>
    </row>
    <row r="151" spans="2:65" s="1" customFormat="1" ht="37.9" customHeight="1">
      <c r="B151" s="139"/>
      <c r="C151" s="140" t="s">
        <v>259</v>
      </c>
      <c r="D151" s="140" t="s">
        <v>212</v>
      </c>
      <c r="E151" s="141" t="s">
        <v>323</v>
      </c>
      <c r="F151" s="142" t="s">
        <v>3997</v>
      </c>
      <c r="G151" s="143" t="s">
        <v>253</v>
      </c>
      <c r="H151" s="144">
        <v>5</v>
      </c>
      <c r="I151" s="145"/>
      <c r="J151" s="146">
        <f t="shared" si="0"/>
        <v>0</v>
      </c>
      <c r="K151" s="147"/>
      <c r="L151" s="28"/>
      <c r="M151" s="148" t="s">
        <v>1</v>
      </c>
      <c r="N151" s="149" t="s">
        <v>38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216</v>
      </c>
      <c r="AT151" s="152" t="s">
        <v>212</v>
      </c>
      <c r="AU151" s="152" t="s">
        <v>88</v>
      </c>
      <c r="AY151" s="13" t="s">
        <v>207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84</v>
      </c>
      <c r="BK151" s="153">
        <f t="shared" si="9"/>
        <v>0</v>
      </c>
      <c r="BL151" s="13" t="s">
        <v>216</v>
      </c>
      <c r="BM151" s="152" t="s">
        <v>3998</v>
      </c>
    </row>
    <row r="152" spans="2:65" s="1" customFormat="1" ht="37.9" customHeight="1">
      <c r="B152" s="139"/>
      <c r="C152" s="140" t="s">
        <v>263</v>
      </c>
      <c r="D152" s="140" t="s">
        <v>212</v>
      </c>
      <c r="E152" s="141" t="s">
        <v>327</v>
      </c>
      <c r="F152" s="142" t="s">
        <v>3999</v>
      </c>
      <c r="G152" s="143" t="s">
        <v>253</v>
      </c>
      <c r="H152" s="144">
        <v>5</v>
      </c>
      <c r="I152" s="145"/>
      <c r="J152" s="146">
        <f t="shared" si="0"/>
        <v>0</v>
      </c>
      <c r="K152" s="147"/>
      <c r="L152" s="28"/>
      <c r="M152" s="148" t="s">
        <v>1</v>
      </c>
      <c r="N152" s="149" t="s">
        <v>38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216</v>
      </c>
      <c r="AT152" s="152" t="s">
        <v>212</v>
      </c>
      <c r="AU152" s="152" t="s">
        <v>88</v>
      </c>
      <c r="AY152" s="13" t="s">
        <v>207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84</v>
      </c>
      <c r="BK152" s="153">
        <f t="shared" si="9"/>
        <v>0</v>
      </c>
      <c r="BL152" s="13" t="s">
        <v>216</v>
      </c>
      <c r="BM152" s="152" t="s">
        <v>4000</v>
      </c>
    </row>
    <row r="153" spans="2:65" s="1" customFormat="1" ht="24.2" customHeight="1">
      <c r="B153" s="139"/>
      <c r="C153" s="140" t="s">
        <v>267</v>
      </c>
      <c r="D153" s="140" t="s">
        <v>212</v>
      </c>
      <c r="E153" s="141" t="s">
        <v>371</v>
      </c>
      <c r="F153" s="142" t="s">
        <v>4001</v>
      </c>
      <c r="G153" s="143" t="s">
        <v>253</v>
      </c>
      <c r="H153" s="144">
        <v>1</v>
      </c>
      <c r="I153" s="145"/>
      <c r="J153" s="146">
        <f t="shared" si="0"/>
        <v>0</v>
      </c>
      <c r="K153" s="147"/>
      <c r="L153" s="28"/>
      <c r="M153" s="148" t="s">
        <v>1</v>
      </c>
      <c r="N153" s="149" t="s">
        <v>38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216</v>
      </c>
      <c r="AT153" s="152" t="s">
        <v>212</v>
      </c>
      <c r="AU153" s="152" t="s">
        <v>88</v>
      </c>
      <c r="AY153" s="13" t="s">
        <v>207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84</v>
      </c>
      <c r="BK153" s="153">
        <f t="shared" si="9"/>
        <v>0</v>
      </c>
      <c r="BL153" s="13" t="s">
        <v>216</v>
      </c>
      <c r="BM153" s="152" t="s">
        <v>4002</v>
      </c>
    </row>
    <row r="154" spans="2:65" s="1" customFormat="1" ht="24.2" customHeight="1">
      <c r="B154" s="139"/>
      <c r="C154" s="140" t="s">
        <v>271</v>
      </c>
      <c r="D154" s="140" t="s">
        <v>212</v>
      </c>
      <c r="E154" s="141" t="s">
        <v>375</v>
      </c>
      <c r="F154" s="142" t="s">
        <v>4003</v>
      </c>
      <c r="G154" s="143" t="s">
        <v>253</v>
      </c>
      <c r="H154" s="144">
        <v>1</v>
      </c>
      <c r="I154" s="145"/>
      <c r="J154" s="146">
        <f t="shared" si="0"/>
        <v>0</v>
      </c>
      <c r="K154" s="147"/>
      <c r="L154" s="28"/>
      <c r="M154" s="148" t="s">
        <v>1</v>
      </c>
      <c r="N154" s="149" t="s">
        <v>38</v>
      </c>
      <c r="P154" s="150">
        <f t="shared" si="1"/>
        <v>0</v>
      </c>
      <c r="Q154" s="150">
        <v>0</v>
      </c>
      <c r="R154" s="150">
        <f t="shared" si="2"/>
        <v>0</v>
      </c>
      <c r="S154" s="150">
        <v>0</v>
      </c>
      <c r="T154" s="151">
        <f t="shared" si="3"/>
        <v>0</v>
      </c>
      <c r="AR154" s="152" t="s">
        <v>216</v>
      </c>
      <c r="AT154" s="152" t="s">
        <v>212</v>
      </c>
      <c r="AU154" s="152" t="s">
        <v>88</v>
      </c>
      <c r="AY154" s="13" t="s">
        <v>207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84</v>
      </c>
      <c r="BK154" s="153">
        <f t="shared" si="9"/>
        <v>0</v>
      </c>
      <c r="BL154" s="13" t="s">
        <v>216</v>
      </c>
      <c r="BM154" s="152" t="s">
        <v>4004</v>
      </c>
    </row>
    <row r="155" spans="2:65" s="1" customFormat="1" ht="24.2" customHeight="1">
      <c r="B155" s="139"/>
      <c r="C155" s="140" t="s">
        <v>275</v>
      </c>
      <c r="D155" s="140" t="s">
        <v>212</v>
      </c>
      <c r="E155" s="141" t="s">
        <v>363</v>
      </c>
      <c r="F155" s="142" t="s">
        <v>4005</v>
      </c>
      <c r="G155" s="143" t="s">
        <v>253</v>
      </c>
      <c r="H155" s="144">
        <v>4</v>
      </c>
      <c r="I155" s="145"/>
      <c r="J155" s="146">
        <f t="shared" si="0"/>
        <v>0</v>
      </c>
      <c r="K155" s="147"/>
      <c r="L155" s="28"/>
      <c r="M155" s="148" t="s">
        <v>1</v>
      </c>
      <c r="N155" s="149" t="s">
        <v>38</v>
      </c>
      <c r="P155" s="150">
        <f t="shared" si="1"/>
        <v>0</v>
      </c>
      <c r="Q155" s="150">
        <v>0</v>
      </c>
      <c r="R155" s="150">
        <f t="shared" si="2"/>
        <v>0</v>
      </c>
      <c r="S155" s="150">
        <v>0</v>
      </c>
      <c r="T155" s="151">
        <f t="shared" si="3"/>
        <v>0</v>
      </c>
      <c r="AR155" s="152" t="s">
        <v>216</v>
      </c>
      <c r="AT155" s="152" t="s">
        <v>212</v>
      </c>
      <c r="AU155" s="152" t="s">
        <v>88</v>
      </c>
      <c r="AY155" s="13" t="s">
        <v>207</v>
      </c>
      <c r="BE155" s="153">
        <f t="shared" si="4"/>
        <v>0</v>
      </c>
      <c r="BF155" s="153">
        <f t="shared" si="5"/>
        <v>0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3" t="s">
        <v>84</v>
      </c>
      <c r="BK155" s="153">
        <f t="shared" si="9"/>
        <v>0</v>
      </c>
      <c r="BL155" s="13" t="s">
        <v>216</v>
      </c>
      <c r="BM155" s="152" t="s">
        <v>4006</v>
      </c>
    </row>
    <row r="156" spans="2:65" s="1" customFormat="1" ht="24.2" customHeight="1">
      <c r="B156" s="139"/>
      <c r="C156" s="140" t="s">
        <v>279</v>
      </c>
      <c r="D156" s="140" t="s">
        <v>212</v>
      </c>
      <c r="E156" s="141" t="s">
        <v>367</v>
      </c>
      <c r="F156" s="142" t="s">
        <v>4007</v>
      </c>
      <c r="G156" s="143" t="s">
        <v>253</v>
      </c>
      <c r="H156" s="144">
        <v>4</v>
      </c>
      <c r="I156" s="145"/>
      <c r="J156" s="146">
        <f t="shared" si="0"/>
        <v>0</v>
      </c>
      <c r="K156" s="147"/>
      <c r="L156" s="28"/>
      <c r="M156" s="148" t="s">
        <v>1</v>
      </c>
      <c r="N156" s="149" t="s">
        <v>38</v>
      </c>
      <c r="P156" s="150">
        <f t="shared" si="1"/>
        <v>0</v>
      </c>
      <c r="Q156" s="150">
        <v>0</v>
      </c>
      <c r="R156" s="150">
        <f t="shared" si="2"/>
        <v>0</v>
      </c>
      <c r="S156" s="150">
        <v>0</v>
      </c>
      <c r="T156" s="151">
        <f t="shared" si="3"/>
        <v>0</v>
      </c>
      <c r="AR156" s="152" t="s">
        <v>216</v>
      </c>
      <c r="AT156" s="152" t="s">
        <v>212</v>
      </c>
      <c r="AU156" s="152" t="s">
        <v>88</v>
      </c>
      <c r="AY156" s="13" t="s">
        <v>207</v>
      </c>
      <c r="BE156" s="153">
        <f t="shared" si="4"/>
        <v>0</v>
      </c>
      <c r="BF156" s="153">
        <f t="shared" si="5"/>
        <v>0</v>
      </c>
      <c r="BG156" s="153">
        <f t="shared" si="6"/>
        <v>0</v>
      </c>
      <c r="BH156" s="153">
        <f t="shared" si="7"/>
        <v>0</v>
      </c>
      <c r="BI156" s="153">
        <f t="shared" si="8"/>
        <v>0</v>
      </c>
      <c r="BJ156" s="13" t="s">
        <v>84</v>
      </c>
      <c r="BK156" s="153">
        <f t="shared" si="9"/>
        <v>0</v>
      </c>
      <c r="BL156" s="13" t="s">
        <v>216</v>
      </c>
      <c r="BM156" s="152" t="s">
        <v>4008</v>
      </c>
    </row>
    <row r="157" spans="2:65" s="1" customFormat="1" ht="24.2" customHeight="1">
      <c r="B157" s="139"/>
      <c r="C157" s="140" t="s">
        <v>283</v>
      </c>
      <c r="D157" s="140" t="s">
        <v>212</v>
      </c>
      <c r="E157" s="141" t="s">
        <v>2181</v>
      </c>
      <c r="F157" s="142" t="s">
        <v>4009</v>
      </c>
      <c r="G157" s="143" t="s">
        <v>253</v>
      </c>
      <c r="H157" s="144">
        <v>1</v>
      </c>
      <c r="I157" s="145"/>
      <c r="J157" s="146">
        <f t="shared" si="0"/>
        <v>0</v>
      </c>
      <c r="K157" s="147"/>
      <c r="L157" s="28"/>
      <c r="M157" s="148" t="s">
        <v>1</v>
      </c>
      <c r="N157" s="149" t="s">
        <v>38</v>
      </c>
      <c r="P157" s="150">
        <f t="shared" si="1"/>
        <v>0</v>
      </c>
      <c r="Q157" s="150">
        <v>0</v>
      </c>
      <c r="R157" s="150">
        <f t="shared" si="2"/>
        <v>0</v>
      </c>
      <c r="S157" s="150">
        <v>0</v>
      </c>
      <c r="T157" s="151">
        <f t="shared" si="3"/>
        <v>0</v>
      </c>
      <c r="AR157" s="152" t="s">
        <v>216</v>
      </c>
      <c r="AT157" s="152" t="s">
        <v>212</v>
      </c>
      <c r="AU157" s="152" t="s">
        <v>88</v>
      </c>
      <c r="AY157" s="13" t="s">
        <v>207</v>
      </c>
      <c r="BE157" s="153">
        <f t="shared" si="4"/>
        <v>0</v>
      </c>
      <c r="BF157" s="153">
        <f t="shared" si="5"/>
        <v>0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3" t="s">
        <v>84</v>
      </c>
      <c r="BK157" s="153">
        <f t="shared" si="9"/>
        <v>0</v>
      </c>
      <c r="BL157" s="13" t="s">
        <v>216</v>
      </c>
      <c r="BM157" s="152" t="s">
        <v>4010</v>
      </c>
    </row>
    <row r="158" spans="2:65" s="1" customFormat="1" ht="24.2" customHeight="1">
      <c r="B158" s="139"/>
      <c r="C158" s="140" t="s">
        <v>7</v>
      </c>
      <c r="D158" s="140" t="s">
        <v>212</v>
      </c>
      <c r="E158" s="141" t="s">
        <v>2184</v>
      </c>
      <c r="F158" s="142" t="s">
        <v>4011</v>
      </c>
      <c r="G158" s="143" t="s">
        <v>253</v>
      </c>
      <c r="H158" s="144">
        <v>1</v>
      </c>
      <c r="I158" s="145"/>
      <c r="J158" s="146">
        <f t="shared" si="0"/>
        <v>0</v>
      </c>
      <c r="K158" s="147"/>
      <c r="L158" s="28"/>
      <c r="M158" s="148" t="s">
        <v>1</v>
      </c>
      <c r="N158" s="149" t="s">
        <v>38</v>
      </c>
      <c r="P158" s="150">
        <f t="shared" si="1"/>
        <v>0</v>
      </c>
      <c r="Q158" s="150">
        <v>0</v>
      </c>
      <c r="R158" s="150">
        <f t="shared" si="2"/>
        <v>0</v>
      </c>
      <c r="S158" s="150">
        <v>0</v>
      </c>
      <c r="T158" s="151">
        <f t="shared" si="3"/>
        <v>0</v>
      </c>
      <c r="AR158" s="152" t="s">
        <v>216</v>
      </c>
      <c r="AT158" s="152" t="s">
        <v>212</v>
      </c>
      <c r="AU158" s="152" t="s">
        <v>88</v>
      </c>
      <c r="AY158" s="13" t="s">
        <v>207</v>
      </c>
      <c r="BE158" s="153">
        <f t="shared" si="4"/>
        <v>0</v>
      </c>
      <c r="BF158" s="153">
        <f t="shared" si="5"/>
        <v>0</v>
      </c>
      <c r="BG158" s="153">
        <f t="shared" si="6"/>
        <v>0</v>
      </c>
      <c r="BH158" s="153">
        <f t="shared" si="7"/>
        <v>0</v>
      </c>
      <c r="BI158" s="153">
        <f t="shared" si="8"/>
        <v>0</v>
      </c>
      <c r="BJ158" s="13" t="s">
        <v>84</v>
      </c>
      <c r="BK158" s="153">
        <f t="shared" si="9"/>
        <v>0</v>
      </c>
      <c r="BL158" s="13" t="s">
        <v>216</v>
      </c>
      <c r="BM158" s="152" t="s">
        <v>4012</v>
      </c>
    </row>
    <row r="159" spans="2:65" s="1" customFormat="1" ht="24.2" customHeight="1">
      <c r="B159" s="139"/>
      <c r="C159" s="140" t="s">
        <v>290</v>
      </c>
      <c r="D159" s="140" t="s">
        <v>212</v>
      </c>
      <c r="E159" s="141" t="s">
        <v>539</v>
      </c>
      <c r="F159" s="142" t="s">
        <v>4013</v>
      </c>
      <c r="G159" s="143" t="s">
        <v>405</v>
      </c>
      <c r="H159" s="144">
        <v>75</v>
      </c>
      <c r="I159" s="145"/>
      <c r="J159" s="146">
        <f t="shared" si="0"/>
        <v>0</v>
      </c>
      <c r="K159" s="147"/>
      <c r="L159" s="28"/>
      <c r="M159" s="148" t="s">
        <v>1</v>
      </c>
      <c r="N159" s="149" t="s">
        <v>38</v>
      </c>
      <c r="P159" s="150">
        <f t="shared" si="1"/>
        <v>0</v>
      </c>
      <c r="Q159" s="150">
        <v>0</v>
      </c>
      <c r="R159" s="150">
        <f t="shared" si="2"/>
        <v>0</v>
      </c>
      <c r="S159" s="150">
        <v>0</v>
      </c>
      <c r="T159" s="151">
        <f t="shared" si="3"/>
        <v>0</v>
      </c>
      <c r="AR159" s="152" t="s">
        <v>216</v>
      </c>
      <c r="AT159" s="152" t="s">
        <v>212</v>
      </c>
      <c r="AU159" s="152" t="s">
        <v>88</v>
      </c>
      <c r="AY159" s="13" t="s">
        <v>207</v>
      </c>
      <c r="BE159" s="153">
        <f t="shared" si="4"/>
        <v>0</v>
      </c>
      <c r="BF159" s="153">
        <f t="shared" si="5"/>
        <v>0</v>
      </c>
      <c r="BG159" s="153">
        <f t="shared" si="6"/>
        <v>0</v>
      </c>
      <c r="BH159" s="153">
        <f t="shared" si="7"/>
        <v>0</v>
      </c>
      <c r="BI159" s="153">
        <f t="shared" si="8"/>
        <v>0</v>
      </c>
      <c r="BJ159" s="13" t="s">
        <v>84</v>
      </c>
      <c r="BK159" s="153">
        <f t="shared" si="9"/>
        <v>0</v>
      </c>
      <c r="BL159" s="13" t="s">
        <v>216</v>
      </c>
      <c r="BM159" s="152" t="s">
        <v>4014</v>
      </c>
    </row>
    <row r="160" spans="2:65" s="1" customFormat="1" ht="24.2" customHeight="1">
      <c r="B160" s="139"/>
      <c r="C160" s="140" t="s">
        <v>294</v>
      </c>
      <c r="D160" s="140" t="s">
        <v>212</v>
      </c>
      <c r="E160" s="141" t="s">
        <v>543</v>
      </c>
      <c r="F160" s="142" t="s">
        <v>4015</v>
      </c>
      <c r="G160" s="143" t="s">
        <v>405</v>
      </c>
      <c r="H160" s="144">
        <v>68</v>
      </c>
      <c r="I160" s="145"/>
      <c r="J160" s="146">
        <f t="shared" si="0"/>
        <v>0</v>
      </c>
      <c r="K160" s="147"/>
      <c r="L160" s="28"/>
      <c r="M160" s="148" t="s">
        <v>1</v>
      </c>
      <c r="N160" s="149" t="s">
        <v>38</v>
      </c>
      <c r="P160" s="150">
        <f t="shared" si="1"/>
        <v>0</v>
      </c>
      <c r="Q160" s="150">
        <v>0</v>
      </c>
      <c r="R160" s="150">
        <f t="shared" si="2"/>
        <v>0</v>
      </c>
      <c r="S160" s="150">
        <v>0</v>
      </c>
      <c r="T160" s="151">
        <f t="shared" si="3"/>
        <v>0</v>
      </c>
      <c r="AR160" s="152" t="s">
        <v>216</v>
      </c>
      <c r="AT160" s="152" t="s">
        <v>212</v>
      </c>
      <c r="AU160" s="152" t="s">
        <v>88</v>
      </c>
      <c r="AY160" s="13" t="s">
        <v>207</v>
      </c>
      <c r="BE160" s="153">
        <f t="shared" si="4"/>
        <v>0</v>
      </c>
      <c r="BF160" s="153">
        <f t="shared" si="5"/>
        <v>0</v>
      </c>
      <c r="BG160" s="153">
        <f t="shared" si="6"/>
        <v>0</v>
      </c>
      <c r="BH160" s="153">
        <f t="shared" si="7"/>
        <v>0</v>
      </c>
      <c r="BI160" s="153">
        <f t="shared" si="8"/>
        <v>0</v>
      </c>
      <c r="BJ160" s="13" t="s">
        <v>84</v>
      </c>
      <c r="BK160" s="153">
        <f t="shared" si="9"/>
        <v>0</v>
      </c>
      <c r="BL160" s="13" t="s">
        <v>216</v>
      </c>
      <c r="BM160" s="152" t="s">
        <v>4016</v>
      </c>
    </row>
    <row r="161" spans="2:65" s="1" customFormat="1" ht="24.2" customHeight="1">
      <c r="B161" s="139"/>
      <c r="C161" s="140" t="s">
        <v>298</v>
      </c>
      <c r="D161" s="140" t="s">
        <v>212</v>
      </c>
      <c r="E161" s="141" t="s">
        <v>3330</v>
      </c>
      <c r="F161" s="142" t="s">
        <v>4017</v>
      </c>
      <c r="G161" s="143" t="s">
        <v>405</v>
      </c>
      <c r="H161" s="144">
        <v>88</v>
      </c>
      <c r="I161" s="145"/>
      <c r="J161" s="146">
        <f t="shared" si="0"/>
        <v>0</v>
      </c>
      <c r="K161" s="147"/>
      <c r="L161" s="28"/>
      <c r="M161" s="148" t="s">
        <v>1</v>
      </c>
      <c r="N161" s="149" t="s">
        <v>38</v>
      </c>
      <c r="P161" s="150">
        <f t="shared" si="1"/>
        <v>0</v>
      </c>
      <c r="Q161" s="150">
        <v>0</v>
      </c>
      <c r="R161" s="150">
        <f t="shared" si="2"/>
        <v>0</v>
      </c>
      <c r="S161" s="150">
        <v>0</v>
      </c>
      <c r="T161" s="151">
        <f t="shared" si="3"/>
        <v>0</v>
      </c>
      <c r="AR161" s="152" t="s">
        <v>216</v>
      </c>
      <c r="AT161" s="152" t="s">
        <v>212</v>
      </c>
      <c r="AU161" s="152" t="s">
        <v>88</v>
      </c>
      <c r="AY161" s="13" t="s">
        <v>207</v>
      </c>
      <c r="BE161" s="153">
        <f t="shared" si="4"/>
        <v>0</v>
      </c>
      <c r="BF161" s="153">
        <f t="shared" si="5"/>
        <v>0</v>
      </c>
      <c r="BG161" s="153">
        <f t="shared" si="6"/>
        <v>0</v>
      </c>
      <c r="BH161" s="153">
        <f t="shared" si="7"/>
        <v>0</v>
      </c>
      <c r="BI161" s="153">
        <f t="shared" si="8"/>
        <v>0</v>
      </c>
      <c r="BJ161" s="13" t="s">
        <v>84</v>
      </c>
      <c r="BK161" s="153">
        <f t="shared" si="9"/>
        <v>0</v>
      </c>
      <c r="BL161" s="13" t="s">
        <v>216</v>
      </c>
      <c r="BM161" s="152" t="s">
        <v>4018</v>
      </c>
    </row>
    <row r="162" spans="2:65" s="1" customFormat="1" ht="24.2" customHeight="1">
      <c r="B162" s="139"/>
      <c r="C162" s="140" t="s">
        <v>302</v>
      </c>
      <c r="D162" s="140" t="s">
        <v>212</v>
      </c>
      <c r="E162" s="141" t="s">
        <v>3333</v>
      </c>
      <c r="F162" s="142" t="s">
        <v>4019</v>
      </c>
      <c r="G162" s="143" t="s">
        <v>405</v>
      </c>
      <c r="H162" s="144">
        <v>78</v>
      </c>
      <c r="I162" s="145"/>
      <c r="J162" s="146">
        <f t="shared" si="0"/>
        <v>0</v>
      </c>
      <c r="K162" s="147"/>
      <c r="L162" s="28"/>
      <c r="M162" s="148" t="s">
        <v>1</v>
      </c>
      <c r="N162" s="149" t="s">
        <v>38</v>
      </c>
      <c r="P162" s="150">
        <f t="shared" si="1"/>
        <v>0</v>
      </c>
      <c r="Q162" s="150">
        <v>0</v>
      </c>
      <c r="R162" s="150">
        <f t="shared" si="2"/>
        <v>0</v>
      </c>
      <c r="S162" s="150">
        <v>0</v>
      </c>
      <c r="T162" s="151">
        <f t="shared" si="3"/>
        <v>0</v>
      </c>
      <c r="AR162" s="152" t="s">
        <v>216</v>
      </c>
      <c r="AT162" s="152" t="s">
        <v>212</v>
      </c>
      <c r="AU162" s="152" t="s">
        <v>88</v>
      </c>
      <c r="AY162" s="13" t="s">
        <v>207</v>
      </c>
      <c r="BE162" s="153">
        <f t="shared" si="4"/>
        <v>0</v>
      </c>
      <c r="BF162" s="153">
        <f t="shared" si="5"/>
        <v>0</v>
      </c>
      <c r="BG162" s="153">
        <f t="shared" si="6"/>
        <v>0</v>
      </c>
      <c r="BH162" s="153">
        <f t="shared" si="7"/>
        <v>0</v>
      </c>
      <c r="BI162" s="153">
        <f t="shared" si="8"/>
        <v>0</v>
      </c>
      <c r="BJ162" s="13" t="s">
        <v>84</v>
      </c>
      <c r="BK162" s="153">
        <f t="shared" si="9"/>
        <v>0</v>
      </c>
      <c r="BL162" s="13" t="s">
        <v>216</v>
      </c>
      <c r="BM162" s="152" t="s">
        <v>4020</v>
      </c>
    </row>
    <row r="163" spans="2:65" s="1" customFormat="1" ht="24.2" customHeight="1">
      <c r="B163" s="139"/>
      <c r="C163" s="140" t="s">
        <v>306</v>
      </c>
      <c r="D163" s="140" t="s">
        <v>212</v>
      </c>
      <c r="E163" s="141" t="s">
        <v>403</v>
      </c>
      <c r="F163" s="142" t="s">
        <v>4021</v>
      </c>
      <c r="G163" s="143" t="s">
        <v>253</v>
      </c>
      <c r="H163" s="144">
        <v>1</v>
      </c>
      <c r="I163" s="145"/>
      <c r="J163" s="146">
        <f t="shared" si="0"/>
        <v>0</v>
      </c>
      <c r="K163" s="147"/>
      <c r="L163" s="28"/>
      <c r="M163" s="148" t="s">
        <v>1</v>
      </c>
      <c r="N163" s="149" t="s">
        <v>38</v>
      </c>
      <c r="P163" s="150">
        <f t="shared" si="1"/>
        <v>0</v>
      </c>
      <c r="Q163" s="150">
        <v>0</v>
      </c>
      <c r="R163" s="150">
        <f t="shared" si="2"/>
        <v>0</v>
      </c>
      <c r="S163" s="150">
        <v>0</v>
      </c>
      <c r="T163" s="151">
        <f t="shared" si="3"/>
        <v>0</v>
      </c>
      <c r="AR163" s="152" t="s">
        <v>216</v>
      </c>
      <c r="AT163" s="152" t="s">
        <v>212</v>
      </c>
      <c r="AU163" s="152" t="s">
        <v>88</v>
      </c>
      <c r="AY163" s="13" t="s">
        <v>207</v>
      </c>
      <c r="BE163" s="153">
        <f t="shared" si="4"/>
        <v>0</v>
      </c>
      <c r="BF163" s="153">
        <f t="shared" si="5"/>
        <v>0</v>
      </c>
      <c r="BG163" s="153">
        <f t="shared" si="6"/>
        <v>0</v>
      </c>
      <c r="BH163" s="153">
        <f t="shared" si="7"/>
        <v>0</v>
      </c>
      <c r="BI163" s="153">
        <f t="shared" si="8"/>
        <v>0</v>
      </c>
      <c r="BJ163" s="13" t="s">
        <v>84</v>
      </c>
      <c r="BK163" s="153">
        <f t="shared" si="9"/>
        <v>0</v>
      </c>
      <c r="BL163" s="13" t="s">
        <v>216</v>
      </c>
      <c r="BM163" s="152" t="s">
        <v>4022</v>
      </c>
    </row>
    <row r="164" spans="2:65" s="1" customFormat="1" ht="24.2" customHeight="1">
      <c r="B164" s="139"/>
      <c r="C164" s="140" t="s">
        <v>310</v>
      </c>
      <c r="D164" s="140" t="s">
        <v>212</v>
      </c>
      <c r="E164" s="141" t="s">
        <v>408</v>
      </c>
      <c r="F164" s="142" t="s">
        <v>4023</v>
      </c>
      <c r="G164" s="143" t="s">
        <v>253</v>
      </c>
      <c r="H164" s="144">
        <v>1</v>
      </c>
      <c r="I164" s="145"/>
      <c r="J164" s="146">
        <f t="shared" si="0"/>
        <v>0</v>
      </c>
      <c r="K164" s="147"/>
      <c r="L164" s="28"/>
      <c r="M164" s="148" t="s">
        <v>1</v>
      </c>
      <c r="N164" s="149" t="s">
        <v>38</v>
      </c>
      <c r="P164" s="150">
        <f t="shared" si="1"/>
        <v>0</v>
      </c>
      <c r="Q164" s="150">
        <v>0</v>
      </c>
      <c r="R164" s="150">
        <f t="shared" si="2"/>
        <v>0</v>
      </c>
      <c r="S164" s="150">
        <v>0</v>
      </c>
      <c r="T164" s="151">
        <f t="shared" si="3"/>
        <v>0</v>
      </c>
      <c r="AR164" s="152" t="s">
        <v>216</v>
      </c>
      <c r="AT164" s="152" t="s">
        <v>212</v>
      </c>
      <c r="AU164" s="152" t="s">
        <v>88</v>
      </c>
      <c r="AY164" s="13" t="s">
        <v>207</v>
      </c>
      <c r="BE164" s="153">
        <f t="shared" si="4"/>
        <v>0</v>
      </c>
      <c r="BF164" s="153">
        <f t="shared" si="5"/>
        <v>0</v>
      </c>
      <c r="BG164" s="153">
        <f t="shared" si="6"/>
        <v>0</v>
      </c>
      <c r="BH164" s="153">
        <f t="shared" si="7"/>
        <v>0</v>
      </c>
      <c r="BI164" s="153">
        <f t="shared" si="8"/>
        <v>0</v>
      </c>
      <c r="BJ164" s="13" t="s">
        <v>84</v>
      </c>
      <c r="BK164" s="153">
        <f t="shared" si="9"/>
        <v>0</v>
      </c>
      <c r="BL164" s="13" t="s">
        <v>216</v>
      </c>
      <c r="BM164" s="152" t="s">
        <v>4024</v>
      </c>
    </row>
    <row r="165" spans="2:65" s="1" customFormat="1" ht="24.2" customHeight="1">
      <c r="B165" s="139"/>
      <c r="C165" s="140" t="s">
        <v>314</v>
      </c>
      <c r="D165" s="140" t="s">
        <v>212</v>
      </c>
      <c r="E165" s="141" t="s">
        <v>3340</v>
      </c>
      <c r="F165" s="142" t="s">
        <v>3017</v>
      </c>
      <c r="G165" s="143" t="s">
        <v>253</v>
      </c>
      <c r="H165" s="144">
        <v>1</v>
      </c>
      <c r="I165" s="145"/>
      <c r="J165" s="146">
        <f t="shared" si="0"/>
        <v>0</v>
      </c>
      <c r="K165" s="147"/>
      <c r="L165" s="28"/>
      <c r="M165" s="148" t="s">
        <v>1</v>
      </c>
      <c r="N165" s="149" t="s">
        <v>38</v>
      </c>
      <c r="P165" s="150">
        <f t="shared" si="1"/>
        <v>0</v>
      </c>
      <c r="Q165" s="150">
        <v>0</v>
      </c>
      <c r="R165" s="150">
        <f t="shared" si="2"/>
        <v>0</v>
      </c>
      <c r="S165" s="150">
        <v>0</v>
      </c>
      <c r="T165" s="151">
        <f t="shared" si="3"/>
        <v>0</v>
      </c>
      <c r="AR165" s="152" t="s">
        <v>216</v>
      </c>
      <c r="AT165" s="152" t="s">
        <v>212</v>
      </c>
      <c r="AU165" s="152" t="s">
        <v>88</v>
      </c>
      <c r="AY165" s="13" t="s">
        <v>207</v>
      </c>
      <c r="BE165" s="153">
        <f t="shared" si="4"/>
        <v>0</v>
      </c>
      <c r="BF165" s="153">
        <f t="shared" si="5"/>
        <v>0</v>
      </c>
      <c r="BG165" s="153">
        <f t="shared" si="6"/>
        <v>0</v>
      </c>
      <c r="BH165" s="153">
        <f t="shared" si="7"/>
        <v>0</v>
      </c>
      <c r="BI165" s="153">
        <f t="shared" si="8"/>
        <v>0</v>
      </c>
      <c r="BJ165" s="13" t="s">
        <v>84</v>
      </c>
      <c r="BK165" s="153">
        <f t="shared" si="9"/>
        <v>0</v>
      </c>
      <c r="BL165" s="13" t="s">
        <v>216</v>
      </c>
      <c r="BM165" s="152" t="s">
        <v>4025</v>
      </c>
    </row>
    <row r="166" spans="2:65" s="1" customFormat="1" ht="24.2" customHeight="1">
      <c r="B166" s="139"/>
      <c r="C166" s="140" t="s">
        <v>318</v>
      </c>
      <c r="D166" s="140" t="s">
        <v>212</v>
      </c>
      <c r="E166" s="141" t="s">
        <v>3342</v>
      </c>
      <c r="F166" s="142" t="s">
        <v>3019</v>
      </c>
      <c r="G166" s="143" t="s">
        <v>253</v>
      </c>
      <c r="H166" s="144">
        <v>1</v>
      </c>
      <c r="I166" s="145"/>
      <c r="J166" s="146">
        <f t="shared" si="0"/>
        <v>0</v>
      </c>
      <c r="K166" s="147"/>
      <c r="L166" s="28"/>
      <c r="M166" s="148" t="s">
        <v>1</v>
      </c>
      <c r="N166" s="149" t="s">
        <v>38</v>
      </c>
      <c r="P166" s="150">
        <f t="shared" si="1"/>
        <v>0</v>
      </c>
      <c r="Q166" s="150">
        <v>0</v>
      </c>
      <c r="R166" s="150">
        <f t="shared" si="2"/>
        <v>0</v>
      </c>
      <c r="S166" s="150">
        <v>0</v>
      </c>
      <c r="T166" s="151">
        <f t="shared" si="3"/>
        <v>0</v>
      </c>
      <c r="AR166" s="152" t="s">
        <v>216</v>
      </c>
      <c r="AT166" s="152" t="s">
        <v>212</v>
      </c>
      <c r="AU166" s="152" t="s">
        <v>88</v>
      </c>
      <c r="AY166" s="13" t="s">
        <v>207</v>
      </c>
      <c r="BE166" s="153">
        <f t="shared" si="4"/>
        <v>0</v>
      </c>
      <c r="BF166" s="153">
        <f t="shared" si="5"/>
        <v>0</v>
      </c>
      <c r="BG166" s="153">
        <f t="shared" si="6"/>
        <v>0</v>
      </c>
      <c r="BH166" s="153">
        <f t="shared" si="7"/>
        <v>0</v>
      </c>
      <c r="BI166" s="153">
        <f t="shared" si="8"/>
        <v>0</v>
      </c>
      <c r="BJ166" s="13" t="s">
        <v>84</v>
      </c>
      <c r="BK166" s="153">
        <f t="shared" si="9"/>
        <v>0</v>
      </c>
      <c r="BL166" s="13" t="s">
        <v>216</v>
      </c>
      <c r="BM166" s="152" t="s">
        <v>4026</v>
      </c>
    </row>
    <row r="167" spans="2:65" s="1" customFormat="1" ht="24.2" customHeight="1">
      <c r="B167" s="139"/>
      <c r="C167" s="140" t="s">
        <v>322</v>
      </c>
      <c r="D167" s="140" t="s">
        <v>212</v>
      </c>
      <c r="E167" s="141" t="s">
        <v>436</v>
      </c>
      <c r="F167" s="142" t="s">
        <v>2298</v>
      </c>
      <c r="G167" s="143" t="s">
        <v>253</v>
      </c>
      <c r="H167" s="144">
        <v>5</v>
      </c>
      <c r="I167" s="145"/>
      <c r="J167" s="146">
        <f t="shared" si="0"/>
        <v>0</v>
      </c>
      <c r="K167" s="147"/>
      <c r="L167" s="28"/>
      <c r="M167" s="148" t="s">
        <v>1</v>
      </c>
      <c r="N167" s="149" t="s">
        <v>38</v>
      </c>
      <c r="P167" s="150">
        <f t="shared" si="1"/>
        <v>0</v>
      </c>
      <c r="Q167" s="150">
        <v>0</v>
      </c>
      <c r="R167" s="150">
        <f t="shared" si="2"/>
        <v>0</v>
      </c>
      <c r="S167" s="150">
        <v>0</v>
      </c>
      <c r="T167" s="151">
        <f t="shared" si="3"/>
        <v>0</v>
      </c>
      <c r="AR167" s="152" t="s">
        <v>216</v>
      </c>
      <c r="AT167" s="152" t="s">
        <v>212</v>
      </c>
      <c r="AU167" s="152" t="s">
        <v>88</v>
      </c>
      <c r="AY167" s="13" t="s">
        <v>207</v>
      </c>
      <c r="BE167" s="153">
        <f t="shared" si="4"/>
        <v>0</v>
      </c>
      <c r="BF167" s="153">
        <f t="shared" si="5"/>
        <v>0</v>
      </c>
      <c r="BG167" s="153">
        <f t="shared" si="6"/>
        <v>0</v>
      </c>
      <c r="BH167" s="153">
        <f t="shared" si="7"/>
        <v>0</v>
      </c>
      <c r="BI167" s="153">
        <f t="shared" si="8"/>
        <v>0</v>
      </c>
      <c r="BJ167" s="13" t="s">
        <v>84</v>
      </c>
      <c r="BK167" s="153">
        <f t="shared" si="9"/>
        <v>0</v>
      </c>
      <c r="BL167" s="13" t="s">
        <v>216</v>
      </c>
      <c r="BM167" s="152" t="s">
        <v>4027</v>
      </c>
    </row>
    <row r="168" spans="2:65" s="1" customFormat="1" ht="24.2" customHeight="1">
      <c r="B168" s="139"/>
      <c r="C168" s="140" t="s">
        <v>326</v>
      </c>
      <c r="D168" s="140" t="s">
        <v>212</v>
      </c>
      <c r="E168" s="141" t="s">
        <v>440</v>
      </c>
      <c r="F168" s="142" t="s">
        <v>2300</v>
      </c>
      <c r="G168" s="143" t="s">
        <v>253</v>
      </c>
      <c r="H168" s="144">
        <v>5</v>
      </c>
      <c r="I168" s="145"/>
      <c r="J168" s="146">
        <f t="shared" si="0"/>
        <v>0</v>
      </c>
      <c r="K168" s="147"/>
      <c r="L168" s="28"/>
      <c r="M168" s="148" t="s">
        <v>1</v>
      </c>
      <c r="N168" s="149" t="s">
        <v>38</v>
      </c>
      <c r="P168" s="150">
        <f t="shared" si="1"/>
        <v>0</v>
      </c>
      <c r="Q168" s="150">
        <v>0</v>
      </c>
      <c r="R168" s="150">
        <f t="shared" si="2"/>
        <v>0</v>
      </c>
      <c r="S168" s="150">
        <v>0</v>
      </c>
      <c r="T168" s="151">
        <f t="shared" si="3"/>
        <v>0</v>
      </c>
      <c r="AR168" s="152" t="s">
        <v>216</v>
      </c>
      <c r="AT168" s="152" t="s">
        <v>212</v>
      </c>
      <c r="AU168" s="152" t="s">
        <v>88</v>
      </c>
      <c r="AY168" s="13" t="s">
        <v>207</v>
      </c>
      <c r="BE168" s="153">
        <f t="shared" si="4"/>
        <v>0</v>
      </c>
      <c r="BF168" s="153">
        <f t="shared" si="5"/>
        <v>0</v>
      </c>
      <c r="BG168" s="153">
        <f t="shared" si="6"/>
        <v>0</v>
      </c>
      <c r="BH168" s="153">
        <f t="shared" si="7"/>
        <v>0</v>
      </c>
      <c r="BI168" s="153">
        <f t="shared" si="8"/>
        <v>0</v>
      </c>
      <c r="BJ168" s="13" t="s">
        <v>84</v>
      </c>
      <c r="BK168" s="153">
        <f t="shared" si="9"/>
        <v>0</v>
      </c>
      <c r="BL168" s="13" t="s">
        <v>216</v>
      </c>
      <c r="BM168" s="152" t="s">
        <v>4028</v>
      </c>
    </row>
    <row r="169" spans="2:65" s="1" customFormat="1" ht="24.2" customHeight="1">
      <c r="B169" s="139"/>
      <c r="C169" s="140" t="s">
        <v>330</v>
      </c>
      <c r="D169" s="140" t="s">
        <v>212</v>
      </c>
      <c r="E169" s="141" t="s">
        <v>444</v>
      </c>
      <c r="F169" s="142" t="s">
        <v>2302</v>
      </c>
      <c r="G169" s="143" t="s">
        <v>253</v>
      </c>
      <c r="H169" s="144">
        <v>102</v>
      </c>
      <c r="I169" s="145"/>
      <c r="J169" s="146">
        <f t="shared" si="0"/>
        <v>0</v>
      </c>
      <c r="K169" s="147"/>
      <c r="L169" s="28"/>
      <c r="M169" s="148" t="s">
        <v>1</v>
      </c>
      <c r="N169" s="149" t="s">
        <v>38</v>
      </c>
      <c r="P169" s="150">
        <f t="shared" si="1"/>
        <v>0</v>
      </c>
      <c r="Q169" s="150">
        <v>0</v>
      </c>
      <c r="R169" s="150">
        <f t="shared" si="2"/>
        <v>0</v>
      </c>
      <c r="S169" s="150">
        <v>0</v>
      </c>
      <c r="T169" s="151">
        <f t="shared" si="3"/>
        <v>0</v>
      </c>
      <c r="AR169" s="152" t="s">
        <v>216</v>
      </c>
      <c r="AT169" s="152" t="s">
        <v>212</v>
      </c>
      <c r="AU169" s="152" t="s">
        <v>88</v>
      </c>
      <c r="AY169" s="13" t="s">
        <v>207</v>
      </c>
      <c r="BE169" s="153">
        <f t="shared" si="4"/>
        <v>0</v>
      </c>
      <c r="BF169" s="153">
        <f t="shared" si="5"/>
        <v>0</v>
      </c>
      <c r="BG169" s="153">
        <f t="shared" si="6"/>
        <v>0</v>
      </c>
      <c r="BH169" s="153">
        <f t="shared" si="7"/>
        <v>0</v>
      </c>
      <c r="BI169" s="153">
        <f t="shared" si="8"/>
        <v>0</v>
      </c>
      <c r="BJ169" s="13" t="s">
        <v>84</v>
      </c>
      <c r="BK169" s="153">
        <f t="shared" si="9"/>
        <v>0</v>
      </c>
      <c r="BL169" s="13" t="s">
        <v>216</v>
      </c>
      <c r="BM169" s="152" t="s">
        <v>4029</v>
      </c>
    </row>
    <row r="170" spans="2:65" s="1" customFormat="1" ht="24.2" customHeight="1">
      <c r="B170" s="139"/>
      <c r="C170" s="140" t="s">
        <v>334</v>
      </c>
      <c r="D170" s="140" t="s">
        <v>212</v>
      </c>
      <c r="E170" s="141" t="s">
        <v>448</v>
      </c>
      <c r="F170" s="142" t="s">
        <v>2304</v>
      </c>
      <c r="G170" s="143" t="s">
        <v>253</v>
      </c>
      <c r="H170" s="144">
        <v>48</v>
      </c>
      <c r="I170" s="145"/>
      <c r="J170" s="146">
        <f t="shared" si="0"/>
        <v>0</v>
      </c>
      <c r="K170" s="147"/>
      <c r="L170" s="28"/>
      <c r="M170" s="148" t="s">
        <v>1</v>
      </c>
      <c r="N170" s="149" t="s">
        <v>38</v>
      </c>
      <c r="P170" s="150">
        <f t="shared" si="1"/>
        <v>0</v>
      </c>
      <c r="Q170" s="150">
        <v>0</v>
      </c>
      <c r="R170" s="150">
        <f t="shared" si="2"/>
        <v>0</v>
      </c>
      <c r="S170" s="150">
        <v>0</v>
      </c>
      <c r="T170" s="151">
        <f t="shared" si="3"/>
        <v>0</v>
      </c>
      <c r="AR170" s="152" t="s">
        <v>216</v>
      </c>
      <c r="AT170" s="152" t="s">
        <v>212</v>
      </c>
      <c r="AU170" s="152" t="s">
        <v>88</v>
      </c>
      <c r="AY170" s="13" t="s">
        <v>207</v>
      </c>
      <c r="BE170" s="153">
        <f t="shared" si="4"/>
        <v>0</v>
      </c>
      <c r="BF170" s="153">
        <f t="shared" si="5"/>
        <v>0</v>
      </c>
      <c r="BG170" s="153">
        <f t="shared" si="6"/>
        <v>0</v>
      </c>
      <c r="BH170" s="153">
        <f t="shared" si="7"/>
        <v>0</v>
      </c>
      <c r="BI170" s="153">
        <f t="shared" si="8"/>
        <v>0</v>
      </c>
      <c r="BJ170" s="13" t="s">
        <v>84</v>
      </c>
      <c r="BK170" s="153">
        <f t="shared" si="9"/>
        <v>0</v>
      </c>
      <c r="BL170" s="13" t="s">
        <v>216</v>
      </c>
      <c r="BM170" s="152" t="s">
        <v>4030</v>
      </c>
    </row>
    <row r="171" spans="2:65" s="1" customFormat="1" ht="33" customHeight="1">
      <c r="B171" s="139"/>
      <c r="C171" s="140" t="s">
        <v>338</v>
      </c>
      <c r="D171" s="140" t="s">
        <v>212</v>
      </c>
      <c r="E171" s="141" t="s">
        <v>452</v>
      </c>
      <c r="F171" s="142" t="s">
        <v>2306</v>
      </c>
      <c r="G171" s="143" t="s">
        <v>253</v>
      </c>
      <c r="H171" s="144">
        <v>5</v>
      </c>
      <c r="I171" s="145"/>
      <c r="J171" s="146">
        <f t="shared" si="0"/>
        <v>0</v>
      </c>
      <c r="K171" s="147"/>
      <c r="L171" s="28"/>
      <c r="M171" s="148" t="s">
        <v>1</v>
      </c>
      <c r="N171" s="149" t="s">
        <v>38</v>
      </c>
      <c r="P171" s="150">
        <f t="shared" si="1"/>
        <v>0</v>
      </c>
      <c r="Q171" s="150">
        <v>0</v>
      </c>
      <c r="R171" s="150">
        <f t="shared" si="2"/>
        <v>0</v>
      </c>
      <c r="S171" s="150">
        <v>0</v>
      </c>
      <c r="T171" s="151">
        <f t="shared" si="3"/>
        <v>0</v>
      </c>
      <c r="AR171" s="152" t="s">
        <v>216</v>
      </c>
      <c r="AT171" s="152" t="s">
        <v>212</v>
      </c>
      <c r="AU171" s="152" t="s">
        <v>88</v>
      </c>
      <c r="AY171" s="13" t="s">
        <v>207</v>
      </c>
      <c r="BE171" s="153">
        <f t="shared" si="4"/>
        <v>0</v>
      </c>
      <c r="BF171" s="153">
        <f t="shared" si="5"/>
        <v>0</v>
      </c>
      <c r="BG171" s="153">
        <f t="shared" si="6"/>
        <v>0</v>
      </c>
      <c r="BH171" s="153">
        <f t="shared" si="7"/>
        <v>0</v>
      </c>
      <c r="BI171" s="153">
        <f t="shared" si="8"/>
        <v>0</v>
      </c>
      <c r="BJ171" s="13" t="s">
        <v>84</v>
      </c>
      <c r="BK171" s="153">
        <f t="shared" si="9"/>
        <v>0</v>
      </c>
      <c r="BL171" s="13" t="s">
        <v>216</v>
      </c>
      <c r="BM171" s="152" t="s">
        <v>4031</v>
      </c>
    </row>
    <row r="172" spans="2:65" s="1" customFormat="1" ht="33" customHeight="1">
      <c r="B172" s="139"/>
      <c r="C172" s="140" t="s">
        <v>342</v>
      </c>
      <c r="D172" s="140" t="s">
        <v>212</v>
      </c>
      <c r="E172" s="141" t="s">
        <v>456</v>
      </c>
      <c r="F172" s="142" t="s">
        <v>2308</v>
      </c>
      <c r="G172" s="143" t="s">
        <v>253</v>
      </c>
      <c r="H172" s="144">
        <v>5</v>
      </c>
      <c r="I172" s="145"/>
      <c r="J172" s="146">
        <f t="shared" si="0"/>
        <v>0</v>
      </c>
      <c r="K172" s="147"/>
      <c r="L172" s="28"/>
      <c r="M172" s="148" t="s">
        <v>1</v>
      </c>
      <c r="N172" s="149" t="s">
        <v>38</v>
      </c>
      <c r="P172" s="150">
        <f t="shared" si="1"/>
        <v>0</v>
      </c>
      <c r="Q172" s="150">
        <v>0</v>
      </c>
      <c r="R172" s="150">
        <f t="shared" si="2"/>
        <v>0</v>
      </c>
      <c r="S172" s="150">
        <v>0</v>
      </c>
      <c r="T172" s="151">
        <f t="shared" si="3"/>
        <v>0</v>
      </c>
      <c r="AR172" s="152" t="s">
        <v>216</v>
      </c>
      <c r="AT172" s="152" t="s">
        <v>212</v>
      </c>
      <c r="AU172" s="152" t="s">
        <v>88</v>
      </c>
      <c r="AY172" s="13" t="s">
        <v>207</v>
      </c>
      <c r="BE172" s="153">
        <f t="shared" si="4"/>
        <v>0</v>
      </c>
      <c r="BF172" s="153">
        <f t="shared" si="5"/>
        <v>0</v>
      </c>
      <c r="BG172" s="153">
        <f t="shared" si="6"/>
        <v>0</v>
      </c>
      <c r="BH172" s="153">
        <f t="shared" si="7"/>
        <v>0</v>
      </c>
      <c r="BI172" s="153">
        <f t="shared" si="8"/>
        <v>0</v>
      </c>
      <c r="BJ172" s="13" t="s">
        <v>84</v>
      </c>
      <c r="BK172" s="153">
        <f t="shared" si="9"/>
        <v>0</v>
      </c>
      <c r="BL172" s="13" t="s">
        <v>216</v>
      </c>
      <c r="BM172" s="152" t="s">
        <v>4032</v>
      </c>
    </row>
    <row r="173" spans="2:65" s="1" customFormat="1" ht="37.9" customHeight="1">
      <c r="B173" s="139"/>
      <c r="C173" s="140" t="s">
        <v>346</v>
      </c>
      <c r="D173" s="140" t="s">
        <v>212</v>
      </c>
      <c r="E173" s="141" t="s">
        <v>2444</v>
      </c>
      <c r="F173" s="142" t="s">
        <v>4033</v>
      </c>
      <c r="G173" s="143" t="s">
        <v>253</v>
      </c>
      <c r="H173" s="144">
        <v>1</v>
      </c>
      <c r="I173" s="145"/>
      <c r="J173" s="146">
        <f t="shared" si="0"/>
        <v>0</v>
      </c>
      <c r="K173" s="147"/>
      <c r="L173" s="28"/>
      <c r="M173" s="148" t="s">
        <v>1</v>
      </c>
      <c r="N173" s="149" t="s">
        <v>38</v>
      </c>
      <c r="P173" s="150">
        <f t="shared" si="1"/>
        <v>0</v>
      </c>
      <c r="Q173" s="150">
        <v>0</v>
      </c>
      <c r="R173" s="150">
        <f t="shared" si="2"/>
        <v>0</v>
      </c>
      <c r="S173" s="150">
        <v>0</v>
      </c>
      <c r="T173" s="151">
        <f t="shared" si="3"/>
        <v>0</v>
      </c>
      <c r="AR173" s="152" t="s">
        <v>216</v>
      </c>
      <c r="AT173" s="152" t="s">
        <v>212</v>
      </c>
      <c r="AU173" s="152" t="s">
        <v>88</v>
      </c>
      <c r="AY173" s="13" t="s">
        <v>207</v>
      </c>
      <c r="BE173" s="153">
        <f t="shared" si="4"/>
        <v>0</v>
      </c>
      <c r="BF173" s="153">
        <f t="shared" si="5"/>
        <v>0</v>
      </c>
      <c r="BG173" s="153">
        <f t="shared" si="6"/>
        <v>0</v>
      </c>
      <c r="BH173" s="153">
        <f t="shared" si="7"/>
        <v>0</v>
      </c>
      <c r="BI173" s="153">
        <f t="shared" si="8"/>
        <v>0</v>
      </c>
      <c r="BJ173" s="13" t="s">
        <v>84</v>
      </c>
      <c r="BK173" s="153">
        <f t="shared" si="9"/>
        <v>0</v>
      </c>
      <c r="BL173" s="13" t="s">
        <v>216</v>
      </c>
      <c r="BM173" s="152" t="s">
        <v>4034</v>
      </c>
    </row>
    <row r="174" spans="2:65" s="1" customFormat="1" ht="37.9" customHeight="1">
      <c r="B174" s="139"/>
      <c r="C174" s="140" t="s">
        <v>350</v>
      </c>
      <c r="D174" s="140" t="s">
        <v>212</v>
      </c>
      <c r="E174" s="141" t="s">
        <v>2447</v>
      </c>
      <c r="F174" s="142" t="s">
        <v>4035</v>
      </c>
      <c r="G174" s="143" t="s">
        <v>253</v>
      </c>
      <c r="H174" s="144">
        <v>1</v>
      </c>
      <c r="I174" s="145"/>
      <c r="J174" s="146">
        <f t="shared" si="0"/>
        <v>0</v>
      </c>
      <c r="K174" s="147"/>
      <c r="L174" s="28"/>
      <c r="M174" s="148" t="s">
        <v>1</v>
      </c>
      <c r="N174" s="149" t="s">
        <v>38</v>
      </c>
      <c r="P174" s="150">
        <f t="shared" si="1"/>
        <v>0</v>
      </c>
      <c r="Q174" s="150">
        <v>0</v>
      </c>
      <c r="R174" s="150">
        <f t="shared" si="2"/>
        <v>0</v>
      </c>
      <c r="S174" s="150">
        <v>0</v>
      </c>
      <c r="T174" s="151">
        <f t="shared" si="3"/>
        <v>0</v>
      </c>
      <c r="AR174" s="152" t="s">
        <v>216</v>
      </c>
      <c r="AT174" s="152" t="s">
        <v>212</v>
      </c>
      <c r="AU174" s="152" t="s">
        <v>88</v>
      </c>
      <c r="AY174" s="13" t="s">
        <v>207</v>
      </c>
      <c r="BE174" s="153">
        <f t="shared" si="4"/>
        <v>0</v>
      </c>
      <c r="BF174" s="153">
        <f t="shared" si="5"/>
        <v>0</v>
      </c>
      <c r="BG174" s="153">
        <f t="shared" si="6"/>
        <v>0</v>
      </c>
      <c r="BH174" s="153">
        <f t="shared" si="7"/>
        <v>0</v>
      </c>
      <c r="BI174" s="153">
        <f t="shared" si="8"/>
        <v>0</v>
      </c>
      <c r="BJ174" s="13" t="s">
        <v>84</v>
      </c>
      <c r="BK174" s="153">
        <f t="shared" si="9"/>
        <v>0</v>
      </c>
      <c r="BL174" s="13" t="s">
        <v>216</v>
      </c>
      <c r="BM174" s="152" t="s">
        <v>4036</v>
      </c>
    </row>
    <row r="175" spans="2:65" s="1" customFormat="1" ht="16.5" customHeight="1">
      <c r="B175" s="139"/>
      <c r="C175" s="140" t="s">
        <v>354</v>
      </c>
      <c r="D175" s="140" t="s">
        <v>212</v>
      </c>
      <c r="E175" s="141" t="s">
        <v>460</v>
      </c>
      <c r="F175" s="142" t="s">
        <v>580</v>
      </c>
      <c r="G175" s="143" t="s">
        <v>215</v>
      </c>
      <c r="H175" s="144">
        <v>944</v>
      </c>
      <c r="I175" s="145"/>
      <c r="J175" s="146">
        <f t="shared" si="0"/>
        <v>0</v>
      </c>
      <c r="K175" s="147"/>
      <c r="L175" s="28"/>
      <c r="M175" s="148" t="s">
        <v>1</v>
      </c>
      <c r="N175" s="149" t="s">
        <v>38</v>
      </c>
      <c r="P175" s="150">
        <f t="shared" si="1"/>
        <v>0</v>
      </c>
      <c r="Q175" s="150">
        <v>0</v>
      </c>
      <c r="R175" s="150">
        <f t="shared" si="2"/>
        <v>0</v>
      </c>
      <c r="S175" s="150">
        <v>0</v>
      </c>
      <c r="T175" s="151">
        <f t="shared" si="3"/>
        <v>0</v>
      </c>
      <c r="AR175" s="152" t="s">
        <v>216</v>
      </c>
      <c r="AT175" s="152" t="s">
        <v>212</v>
      </c>
      <c r="AU175" s="152" t="s">
        <v>88</v>
      </c>
      <c r="AY175" s="13" t="s">
        <v>207</v>
      </c>
      <c r="BE175" s="153">
        <f t="shared" si="4"/>
        <v>0</v>
      </c>
      <c r="BF175" s="153">
        <f t="shared" si="5"/>
        <v>0</v>
      </c>
      <c r="BG175" s="153">
        <f t="shared" si="6"/>
        <v>0</v>
      </c>
      <c r="BH175" s="153">
        <f t="shared" si="7"/>
        <v>0</v>
      </c>
      <c r="BI175" s="153">
        <f t="shared" si="8"/>
        <v>0</v>
      </c>
      <c r="BJ175" s="13" t="s">
        <v>84</v>
      </c>
      <c r="BK175" s="153">
        <f t="shared" si="9"/>
        <v>0</v>
      </c>
      <c r="BL175" s="13" t="s">
        <v>216</v>
      </c>
      <c r="BM175" s="152" t="s">
        <v>4037</v>
      </c>
    </row>
    <row r="176" spans="2:65" s="1" customFormat="1" ht="16.5" customHeight="1">
      <c r="B176" s="139"/>
      <c r="C176" s="140" t="s">
        <v>358</v>
      </c>
      <c r="D176" s="140" t="s">
        <v>212</v>
      </c>
      <c r="E176" s="141" t="s">
        <v>499</v>
      </c>
      <c r="F176" s="142" t="s">
        <v>584</v>
      </c>
      <c r="G176" s="143" t="s">
        <v>3219</v>
      </c>
      <c r="H176" s="144">
        <v>1</v>
      </c>
      <c r="I176" s="145"/>
      <c r="J176" s="146">
        <f t="shared" si="0"/>
        <v>0</v>
      </c>
      <c r="K176" s="147"/>
      <c r="L176" s="28"/>
      <c r="M176" s="148" t="s">
        <v>1</v>
      </c>
      <c r="N176" s="149" t="s">
        <v>38</v>
      </c>
      <c r="P176" s="150">
        <f t="shared" si="1"/>
        <v>0</v>
      </c>
      <c r="Q176" s="150">
        <v>0</v>
      </c>
      <c r="R176" s="150">
        <f t="shared" si="2"/>
        <v>0</v>
      </c>
      <c r="S176" s="150">
        <v>0</v>
      </c>
      <c r="T176" s="151">
        <f t="shared" si="3"/>
        <v>0</v>
      </c>
      <c r="AR176" s="152" t="s">
        <v>216</v>
      </c>
      <c r="AT176" s="152" t="s">
        <v>212</v>
      </c>
      <c r="AU176" s="152" t="s">
        <v>88</v>
      </c>
      <c r="AY176" s="13" t="s">
        <v>207</v>
      </c>
      <c r="BE176" s="153">
        <f t="shared" si="4"/>
        <v>0</v>
      </c>
      <c r="BF176" s="153">
        <f t="shared" si="5"/>
        <v>0</v>
      </c>
      <c r="BG176" s="153">
        <f t="shared" si="6"/>
        <v>0</v>
      </c>
      <c r="BH176" s="153">
        <f t="shared" si="7"/>
        <v>0</v>
      </c>
      <c r="BI176" s="153">
        <f t="shared" si="8"/>
        <v>0</v>
      </c>
      <c r="BJ176" s="13" t="s">
        <v>84</v>
      </c>
      <c r="BK176" s="153">
        <f t="shared" si="9"/>
        <v>0</v>
      </c>
      <c r="BL176" s="13" t="s">
        <v>216</v>
      </c>
      <c r="BM176" s="152" t="s">
        <v>4038</v>
      </c>
    </row>
    <row r="177" spans="2:65" s="11" customFormat="1" ht="20.85" customHeight="1">
      <c r="B177" s="127"/>
      <c r="D177" s="128" t="s">
        <v>71</v>
      </c>
      <c r="E177" s="137" t="s">
        <v>587</v>
      </c>
      <c r="F177" s="137" t="s">
        <v>588</v>
      </c>
      <c r="I177" s="130"/>
      <c r="J177" s="138">
        <f>BK177</f>
        <v>0</v>
      </c>
      <c r="L177" s="127"/>
      <c r="M177" s="132"/>
      <c r="P177" s="133">
        <f>SUM(P178:P180)</f>
        <v>0</v>
      </c>
      <c r="R177" s="133">
        <f>SUM(R178:R180)</f>
        <v>0</v>
      </c>
      <c r="T177" s="134">
        <f>SUM(T178:T180)</f>
        <v>0</v>
      </c>
      <c r="AR177" s="128" t="s">
        <v>79</v>
      </c>
      <c r="AT177" s="135" t="s">
        <v>71</v>
      </c>
      <c r="AU177" s="135" t="s">
        <v>84</v>
      </c>
      <c r="AY177" s="128" t="s">
        <v>207</v>
      </c>
      <c r="BK177" s="136">
        <f>SUM(BK178:BK180)</f>
        <v>0</v>
      </c>
    </row>
    <row r="178" spans="2:65" s="1" customFormat="1" ht="16.5" customHeight="1">
      <c r="B178" s="139"/>
      <c r="C178" s="140" t="s">
        <v>362</v>
      </c>
      <c r="D178" s="140" t="s">
        <v>212</v>
      </c>
      <c r="E178" s="141" t="s">
        <v>590</v>
      </c>
      <c r="F178" s="142" t="s">
        <v>591</v>
      </c>
      <c r="G178" s="143" t="s">
        <v>592</v>
      </c>
      <c r="H178" s="144">
        <v>1</v>
      </c>
      <c r="I178" s="145"/>
      <c r="J178" s="146">
        <f>ROUND(I178*H178,2)</f>
        <v>0</v>
      </c>
      <c r="K178" s="147"/>
      <c r="L178" s="28"/>
      <c r="M178" s="148" t="s">
        <v>1</v>
      </c>
      <c r="N178" s="149" t="s">
        <v>38</v>
      </c>
      <c r="P178" s="150">
        <f>O178*H178</f>
        <v>0</v>
      </c>
      <c r="Q178" s="150">
        <v>0</v>
      </c>
      <c r="R178" s="150">
        <f>Q178*H178</f>
        <v>0</v>
      </c>
      <c r="S178" s="150">
        <v>0</v>
      </c>
      <c r="T178" s="151">
        <f>S178*H178</f>
        <v>0</v>
      </c>
      <c r="AR178" s="152" t="s">
        <v>216</v>
      </c>
      <c r="AT178" s="152" t="s">
        <v>212</v>
      </c>
      <c r="AU178" s="152" t="s">
        <v>88</v>
      </c>
      <c r="AY178" s="13" t="s">
        <v>207</v>
      </c>
      <c r="BE178" s="153">
        <f>IF(N178="základná",J178,0)</f>
        <v>0</v>
      </c>
      <c r="BF178" s="153">
        <f>IF(N178="znížená",J178,0)</f>
        <v>0</v>
      </c>
      <c r="BG178" s="153">
        <f>IF(N178="zákl. prenesená",J178,0)</f>
        <v>0</v>
      </c>
      <c r="BH178" s="153">
        <f>IF(N178="zníž. prenesená",J178,0)</f>
        <v>0</v>
      </c>
      <c r="BI178" s="153">
        <f>IF(N178="nulová",J178,0)</f>
        <v>0</v>
      </c>
      <c r="BJ178" s="13" t="s">
        <v>84</v>
      </c>
      <c r="BK178" s="153">
        <f>ROUND(I178*H178,2)</f>
        <v>0</v>
      </c>
      <c r="BL178" s="13" t="s">
        <v>216</v>
      </c>
      <c r="BM178" s="152" t="s">
        <v>4039</v>
      </c>
    </row>
    <row r="179" spans="2:65" s="1" customFormat="1" ht="21.75" customHeight="1">
      <c r="B179" s="139"/>
      <c r="C179" s="140" t="s">
        <v>366</v>
      </c>
      <c r="D179" s="140" t="s">
        <v>212</v>
      </c>
      <c r="E179" s="141" t="s">
        <v>595</v>
      </c>
      <c r="F179" s="142" t="s">
        <v>596</v>
      </c>
      <c r="G179" s="143" t="s">
        <v>405</v>
      </c>
      <c r="H179" s="144">
        <v>18</v>
      </c>
      <c r="I179" s="145"/>
      <c r="J179" s="146">
        <f>ROUND(I179*H179,2)</f>
        <v>0</v>
      </c>
      <c r="K179" s="147"/>
      <c r="L179" s="28"/>
      <c r="M179" s="148" t="s">
        <v>1</v>
      </c>
      <c r="N179" s="149" t="s">
        <v>38</v>
      </c>
      <c r="P179" s="150">
        <f>O179*H179</f>
        <v>0</v>
      </c>
      <c r="Q179" s="150">
        <v>0</v>
      </c>
      <c r="R179" s="150">
        <f>Q179*H179</f>
        <v>0</v>
      </c>
      <c r="S179" s="150">
        <v>0</v>
      </c>
      <c r="T179" s="151">
        <f>S179*H179</f>
        <v>0</v>
      </c>
      <c r="AR179" s="152" t="s">
        <v>216</v>
      </c>
      <c r="AT179" s="152" t="s">
        <v>212</v>
      </c>
      <c r="AU179" s="152" t="s">
        <v>88</v>
      </c>
      <c r="AY179" s="13" t="s">
        <v>207</v>
      </c>
      <c r="BE179" s="153">
        <f>IF(N179="základná",J179,0)</f>
        <v>0</v>
      </c>
      <c r="BF179" s="153">
        <f>IF(N179="znížená",J179,0)</f>
        <v>0</v>
      </c>
      <c r="BG179" s="153">
        <f>IF(N179="zákl. prenesená",J179,0)</f>
        <v>0</v>
      </c>
      <c r="BH179" s="153">
        <f>IF(N179="zníž. prenesená",J179,0)</f>
        <v>0</v>
      </c>
      <c r="BI179" s="153">
        <f>IF(N179="nulová",J179,0)</f>
        <v>0</v>
      </c>
      <c r="BJ179" s="13" t="s">
        <v>84</v>
      </c>
      <c r="BK179" s="153">
        <f>ROUND(I179*H179,2)</f>
        <v>0</v>
      </c>
      <c r="BL179" s="13" t="s">
        <v>216</v>
      </c>
      <c r="BM179" s="152" t="s">
        <v>4040</v>
      </c>
    </row>
    <row r="180" spans="2:65" s="1" customFormat="1" ht="16.5" customHeight="1">
      <c r="B180" s="139"/>
      <c r="C180" s="140" t="s">
        <v>370</v>
      </c>
      <c r="D180" s="140" t="s">
        <v>212</v>
      </c>
      <c r="E180" s="141" t="s">
        <v>599</v>
      </c>
      <c r="F180" s="142" t="s">
        <v>600</v>
      </c>
      <c r="G180" s="143" t="s">
        <v>592</v>
      </c>
      <c r="H180" s="144">
        <v>1</v>
      </c>
      <c r="I180" s="145"/>
      <c r="J180" s="146">
        <f>ROUND(I180*H180,2)</f>
        <v>0</v>
      </c>
      <c r="K180" s="147"/>
      <c r="L180" s="28"/>
      <c r="M180" s="148" t="s">
        <v>1</v>
      </c>
      <c r="N180" s="149" t="s">
        <v>38</v>
      </c>
      <c r="P180" s="150">
        <f>O180*H180</f>
        <v>0</v>
      </c>
      <c r="Q180" s="150">
        <v>0</v>
      </c>
      <c r="R180" s="150">
        <f>Q180*H180</f>
        <v>0</v>
      </c>
      <c r="S180" s="150">
        <v>0</v>
      </c>
      <c r="T180" s="151">
        <f>S180*H180</f>
        <v>0</v>
      </c>
      <c r="AR180" s="152" t="s">
        <v>216</v>
      </c>
      <c r="AT180" s="152" t="s">
        <v>212</v>
      </c>
      <c r="AU180" s="152" t="s">
        <v>88</v>
      </c>
      <c r="AY180" s="13" t="s">
        <v>207</v>
      </c>
      <c r="BE180" s="153">
        <f>IF(N180="základná",J180,0)</f>
        <v>0</v>
      </c>
      <c r="BF180" s="153">
        <f>IF(N180="znížená",J180,0)</f>
        <v>0</v>
      </c>
      <c r="BG180" s="153">
        <f>IF(N180="zákl. prenesená",J180,0)</f>
        <v>0</v>
      </c>
      <c r="BH180" s="153">
        <f>IF(N180="zníž. prenesená",J180,0)</f>
        <v>0</v>
      </c>
      <c r="BI180" s="153">
        <f>IF(N180="nulová",J180,0)</f>
        <v>0</v>
      </c>
      <c r="BJ180" s="13" t="s">
        <v>84</v>
      </c>
      <c r="BK180" s="153">
        <f>ROUND(I180*H180,2)</f>
        <v>0</v>
      </c>
      <c r="BL180" s="13" t="s">
        <v>216</v>
      </c>
      <c r="BM180" s="152" t="s">
        <v>4041</v>
      </c>
    </row>
    <row r="181" spans="2:65" s="11" customFormat="1" ht="20.85" customHeight="1">
      <c r="B181" s="127"/>
      <c r="D181" s="128" t="s">
        <v>71</v>
      </c>
      <c r="E181" s="137" t="s">
        <v>602</v>
      </c>
      <c r="F181" s="137" t="s">
        <v>603</v>
      </c>
      <c r="I181" s="130"/>
      <c r="J181" s="138">
        <f>BK181</f>
        <v>0</v>
      </c>
      <c r="L181" s="127"/>
      <c r="M181" s="132"/>
      <c r="P181" s="133">
        <f>SUM(P182:P268)</f>
        <v>0</v>
      </c>
      <c r="R181" s="133">
        <f>SUM(R182:R268)</f>
        <v>0</v>
      </c>
      <c r="T181" s="134">
        <f>SUM(T182:T268)</f>
        <v>0</v>
      </c>
      <c r="AR181" s="128" t="s">
        <v>79</v>
      </c>
      <c r="AT181" s="135" t="s">
        <v>71</v>
      </c>
      <c r="AU181" s="135" t="s">
        <v>84</v>
      </c>
      <c r="AY181" s="128" t="s">
        <v>207</v>
      </c>
      <c r="BK181" s="136">
        <f>SUM(BK182:BK268)</f>
        <v>0</v>
      </c>
    </row>
    <row r="182" spans="2:65" s="1" customFormat="1" ht="16.5" customHeight="1">
      <c r="B182" s="139"/>
      <c r="C182" s="140" t="s">
        <v>374</v>
      </c>
      <c r="D182" s="140" t="s">
        <v>212</v>
      </c>
      <c r="E182" s="141" t="s">
        <v>605</v>
      </c>
      <c r="F182" s="142" t="s">
        <v>606</v>
      </c>
      <c r="G182" s="143" t="s">
        <v>607</v>
      </c>
      <c r="H182" s="154"/>
      <c r="I182" s="145"/>
      <c r="J182" s="146">
        <f t="shared" ref="J182:J213" si="10">ROUND(I182*H182,2)</f>
        <v>0</v>
      </c>
      <c r="K182" s="147"/>
      <c r="L182" s="28"/>
      <c r="M182" s="148" t="s">
        <v>1</v>
      </c>
      <c r="N182" s="149" t="s">
        <v>38</v>
      </c>
      <c r="P182" s="150">
        <f t="shared" ref="P182:P213" si="11">O182*H182</f>
        <v>0</v>
      </c>
      <c r="Q182" s="150">
        <v>0</v>
      </c>
      <c r="R182" s="150">
        <f t="shared" ref="R182:R213" si="12">Q182*H182</f>
        <v>0</v>
      </c>
      <c r="S182" s="150">
        <v>0</v>
      </c>
      <c r="T182" s="151">
        <f t="shared" ref="T182:T213" si="13">S182*H182</f>
        <v>0</v>
      </c>
      <c r="AR182" s="152" t="s">
        <v>608</v>
      </c>
      <c r="AT182" s="152" t="s">
        <v>212</v>
      </c>
      <c r="AU182" s="152" t="s">
        <v>88</v>
      </c>
      <c r="AY182" s="13" t="s">
        <v>207</v>
      </c>
      <c r="BE182" s="153">
        <f t="shared" ref="BE182:BE213" si="14">IF(N182="základná",J182,0)</f>
        <v>0</v>
      </c>
      <c r="BF182" s="153">
        <f t="shared" ref="BF182:BF213" si="15">IF(N182="znížená",J182,0)</f>
        <v>0</v>
      </c>
      <c r="BG182" s="153">
        <f t="shared" ref="BG182:BG213" si="16">IF(N182="zákl. prenesená",J182,0)</f>
        <v>0</v>
      </c>
      <c r="BH182" s="153">
        <f t="shared" ref="BH182:BH213" si="17">IF(N182="zníž. prenesená",J182,0)</f>
        <v>0</v>
      </c>
      <c r="BI182" s="153">
        <f t="shared" ref="BI182:BI213" si="18">IF(N182="nulová",J182,0)</f>
        <v>0</v>
      </c>
      <c r="BJ182" s="13" t="s">
        <v>84</v>
      </c>
      <c r="BK182" s="153">
        <f t="shared" ref="BK182:BK213" si="19">ROUND(I182*H182,2)</f>
        <v>0</v>
      </c>
      <c r="BL182" s="13" t="s">
        <v>608</v>
      </c>
      <c r="BM182" s="152" t="s">
        <v>4042</v>
      </c>
    </row>
    <row r="183" spans="2:65" s="1" customFormat="1" ht="16.5" customHeight="1">
      <c r="B183" s="139"/>
      <c r="C183" s="140" t="s">
        <v>378</v>
      </c>
      <c r="D183" s="140" t="s">
        <v>212</v>
      </c>
      <c r="E183" s="141" t="s">
        <v>611</v>
      </c>
      <c r="F183" s="142" t="s">
        <v>612</v>
      </c>
      <c r="G183" s="143" t="s">
        <v>607</v>
      </c>
      <c r="H183" s="154"/>
      <c r="I183" s="145"/>
      <c r="J183" s="146">
        <f t="shared" si="10"/>
        <v>0</v>
      </c>
      <c r="K183" s="147"/>
      <c r="L183" s="28"/>
      <c r="M183" s="148" t="s">
        <v>1</v>
      </c>
      <c r="N183" s="149" t="s">
        <v>38</v>
      </c>
      <c r="P183" s="150">
        <f t="shared" si="11"/>
        <v>0</v>
      </c>
      <c r="Q183" s="150">
        <v>0</v>
      </c>
      <c r="R183" s="150">
        <f t="shared" si="12"/>
        <v>0</v>
      </c>
      <c r="S183" s="150">
        <v>0</v>
      </c>
      <c r="T183" s="151">
        <f t="shared" si="13"/>
        <v>0</v>
      </c>
      <c r="AR183" s="152" t="s">
        <v>608</v>
      </c>
      <c r="AT183" s="152" t="s">
        <v>212</v>
      </c>
      <c r="AU183" s="152" t="s">
        <v>88</v>
      </c>
      <c r="AY183" s="13" t="s">
        <v>207</v>
      </c>
      <c r="BE183" s="153">
        <f t="shared" si="14"/>
        <v>0</v>
      </c>
      <c r="BF183" s="153">
        <f t="shared" si="15"/>
        <v>0</v>
      </c>
      <c r="BG183" s="153">
        <f t="shared" si="16"/>
        <v>0</v>
      </c>
      <c r="BH183" s="153">
        <f t="shared" si="17"/>
        <v>0</v>
      </c>
      <c r="BI183" s="153">
        <f t="shared" si="18"/>
        <v>0</v>
      </c>
      <c r="BJ183" s="13" t="s">
        <v>84</v>
      </c>
      <c r="BK183" s="153">
        <f t="shared" si="19"/>
        <v>0</v>
      </c>
      <c r="BL183" s="13" t="s">
        <v>608</v>
      </c>
      <c r="BM183" s="152" t="s">
        <v>4043</v>
      </c>
    </row>
    <row r="184" spans="2:65" s="1" customFormat="1" ht="33" customHeight="1">
      <c r="B184" s="139"/>
      <c r="C184" s="140" t="s">
        <v>382</v>
      </c>
      <c r="D184" s="140" t="s">
        <v>212</v>
      </c>
      <c r="E184" s="141" t="s">
        <v>615</v>
      </c>
      <c r="F184" s="142" t="s">
        <v>2318</v>
      </c>
      <c r="G184" s="143" t="s">
        <v>215</v>
      </c>
      <c r="H184" s="144">
        <v>18</v>
      </c>
      <c r="I184" s="145"/>
      <c r="J184" s="146">
        <f t="shared" si="10"/>
        <v>0</v>
      </c>
      <c r="K184" s="147"/>
      <c r="L184" s="28"/>
      <c r="M184" s="148" t="s">
        <v>1</v>
      </c>
      <c r="N184" s="149" t="s">
        <v>38</v>
      </c>
      <c r="P184" s="150">
        <f t="shared" si="11"/>
        <v>0</v>
      </c>
      <c r="Q184" s="150">
        <v>0</v>
      </c>
      <c r="R184" s="150">
        <f t="shared" si="12"/>
        <v>0</v>
      </c>
      <c r="S184" s="150">
        <v>0</v>
      </c>
      <c r="T184" s="151">
        <f t="shared" si="13"/>
        <v>0</v>
      </c>
      <c r="AR184" s="152" t="s">
        <v>216</v>
      </c>
      <c r="AT184" s="152" t="s">
        <v>212</v>
      </c>
      <c r="AU184" s="152" t="s">
        <v>88</v>
      </c>
      <c r="AY184" s="13" t="s">
        <v>207</v>
      </c>
      <c r="BE184" s="153">
        <f t="shared" si="14"/>
        <v>0</v>
      </c>
      <c r="BF184" s="153">
        <f t="shared" si="15"/>
        <v>0</v>
      </c>
      <c r="BG184" s="153">
        <f t="shared" si="16"/>
        <v>0</v>
      </c>
      <c r="BH184" s="153">
        <f t="shared" si="17"/>
        <v>0</v>
      </c>
      <c r="BI184" s="153">
        <f t="shared" si="18"/>
        <v>0</v>
      </c>
      <c r="BJ184" s="13" t="s">
        <v>84</v>
      </c>
      <c r="BK184" s="153">
        <f t="shared" si="19"/>
        <v>0</v>
      </c>
      <c r="BL184" s="13" t="s">
        <v>216</v>
      </c>
      <c r="BM184" s="152" t="s">
        <v>4044</v>
      </c>
    </row>
    <row r="185" spans="2:65" s="1" customFormat="1" ht="24.2" customHeight="1">
      <c r="B185" s="139"/>
      <c r="C185" s="140" t="s">
        <v>386</v>
      </c>
      <c r="D185" s="140" t="s">
        <v>212</v>
      </c>
      <c r="E185" s="141" t="s">
        <v>619</v>
      </c>
      <c r="F185" s="142" t="s">
        <v>3226</v>
      </c>
      <c r="G185" s="143" t="s">
        <v>215</v>
      </c>
      <c r="H185" s="144">
        <v>6</v>
      </c>
      <c r="I185" s="145"/>
      <c r="J185" s="146">
        <f t="shared" si="10"/>
        <v>0</v>
      </c>
      <c r="K185" s="147"/>
      <c r="L185" s="28"/>
      <c r="M185" s="148" t="s">
        <v>1</v>
      </c>
      <c r="N185" s="149" t="s">
        <v>38</v>
      </c>
      <c r="P185" s="150">
        <f t="shared" si="11"/>
        <v>0</v>
      </c>
      <c r="Q185" s="150">
        <v>0</v>
      </c>
      <c r="R185" s="150">
        <f t="shared" si="12"/>
        <v>0</v>
      </c>
      <c r="S185" s="150">
        <v>0</v>
      </c>
      <c r="T185" s="151">
        <f t="shared" si="13"/>
        <v>0</v>
      </c>
      <c r="AR185" s="152" t="s">
        <v>216</v>
      </c>
      <c r="AT185" s="152" t="s">
        <v>212</v>
      </c>
      <c r="AU185" s="152" t="s">
        <v>88</v>
      </c>
      <c r="AY185" s="13" t="s">
        <v>207</v>
      </c>
      <c r="BE185" s="153">
        <f t="shared" si="14"/>
        <v>0</v>
      </c>
      <c r="BF185" s="153">
        <f t="shared" si="15"/>
        <v>0</v>
      </c>
      <c r="BG185" s="153">
        <f t="shared" si="16"/>
        <v>0</v>
      </c>
      <c r="BH185" s="153">
        <f t="shared" si="17"/>
        <v>0</v>
      </c>
      <c r="BI185" s="153">
        <f t="shared" si="18"/>
        <v>0</v>
      </c>
      <c r="BJ185" s="13" t="s">
        <v>84</v>
      </c>
      <c r="BK185" s="153">
        <f t="shared" si="19"/>
        <v>0</v>
      </c>
      <c r="BL185" s="13" t="s">
        <v>216</v>
      </c>
      <c r="BM185" s="152" t="s">
        <v>4045</v>
      </c>
    </row>
    <row r="186" spans="2:65" s="1" customFormat="1" ht="33" customHeight="1">
      <c r="B186" s="139"/>
      <c r="C186" s="140" t="s">
        <v>390</v>
      </c>
      <c r="D186" s="140" t="s">
        <v>212</v>
      </c>
      <c r="E186" s="141" t="s">
        <v>651</v>
      </c>
      <c r="F186" s="142" t="s">
        <v>2320</v>
      </c>
      <c r="G186" s="143" t="s">
        <v>253</v>
      </c>
      <c r="H186" s="144">
        <v>6</v>
      </c>
      <c r="I186" s="145"/>
      <c r="J186" s="146">
        <f t="shared" si="10"/>
        <v>0</v>
      </c>
      <c r="K186" s="147"/>
      <c r="L186" s="28"/>
      <c r="M186" s="148" t="s">
        <v>1</v>
      </c>
      <c r="N186" s="149" t="s">
        <v>38</v>
      </c>
      <c r="P186" s="150">
        <f t="shared" si="11"/>
        <v>0</v>
      </c>
      <c r="Q186" s="150">
        <v>0</v>
      </c>
      <c r="R186" s="150">
        <f t="shared" si="12"/>
        <v>0</v>
      </c>
      <c r="S186" s="150">
        <v>0</v>
      </c>
      <c r="T186" s="151">
        <f t="shared" si="13"/>
        <v>0</v>
      </c>
      <c r="AR186" s="152" t="s">
        <v>216</v>
      </c>
      <c r="AT186" s="152" t="s">
        <v>212</v>
      </c>
      <c r="AU186" s="152" t="s">
        <v>88</v>
      </c>
      <c r="AY186" s="13" t="s">
        <v>207</v>
      </c>
      <c r="BE186" s="153">
        <f t="shared" si="14"/>
        <v>0</v>
      </c>
      <c r="BF186" s="153">
        <f t="shared" si="15"/>
        <v>0</v>
      </c>
      <c r="BG186" s="153">
        <f t="shared" si="16"/>
        <v>0</v>
      </c>
      <c r="BH186" s="153">
        <f t="shared" si="17"/>
        <v>0</v>
      </c>
      <c r="BI186" s="153">
        <f t="shared" si="18"/>
        <v>0</v>
      </c>
      <c r="BJ186" s="13" t="s">
        <v>84</v>
      </c>
      <c r="BK186" s="153">
        <f t="shared" si="19"/>
        <v>0</v>
      </c>
      <c r="BL186" s="13" t="s">
        <v>216</v>
      </c>
      <c r="BM186" s="152" t="s">
        <v>4046</v>
      </c>
    </row>
    <row r="187" spans="2:65" s="1" customFormat="1" ht="33" customHeight="1">
      <c r="B187" s="139"/>
      <c r="C187" s="140" t="s">
        <v>394</v>
      </c>
      <c r="D187" s="140" t="s">
        <v>212</v>
      </c>
      <c r="E187" s="141" t="s">
        <v>655</v>
      </c>
      <c r="F187" s="142" t="s">
        <v>4047</v>
      </c>
      <c r="G187" s="143" t="s">
        <v>253</v>
      </c>
      <c r="H187" s="144">
        <v>4</v>
      </c>
      <c r="I187" s="145"/>
      <c r="J187" s="146">
        <f t="shared" si="10"/>
        <v>0</v>
      </c>
      <c r="K187" s="147"/>
      <c r="L187" s="28"/>
      <c r="M187" s="148" t="s">
        <v>1</v>
      </c>
      <c r="N187" s="149" t="s">
        <v>38</v>
      </c>
      <c r="P187" s="150">
        <f t="shared" si="11"/>
        <v>0</v>
      </c>
      <c r="Q187" s="150">
        <v>0</v>
      </c>
      <c r="R187" s="150">
        <f t="shared" si="12"/>
        <v>0</v>
      </c>
      <c r="S187" s="150">
        <v>0</v>
      </c>
      <c r="T187" s="151">
        <f t="shared" si="13"/>
        <v>0</v>
      </c>
      <c r="AR187" s="152" t="s">
        <v>216</v>
      </c>
      <c r="AT187" s="152" t="s">
        <v>212</v>
      </c>
      <c r="AU187" s="152" t="s">
        <v>88</v>
      </c>
      <c r="AY187" s="13" t="s">
        <v>207</v>
      </c>
      <c r="BE187" s="153">
        <f t="shared" si="14"/>
        <v>0</v>
      </c>
      <c r="BF187" s="153">
        <f t="shared" si="15"/>
        <v>0</v>
      </c>
      <c r="BG187" s="153">
        <f t="shared" si="16"/>
        <v>0</v>
      </c>
      <c r="BH187" s="153">
        <f t="shared" si="17"/>
        <v>0</v>
      </c>
      <c r="BI187" s="153">
        <f t="shared" si="18"/>
        <v>0</v>
      </c>
      <c r="BJ187" s="13" t="s">
        <v>84</v>
      </c>
      <c r="BK187" s="153">
        <f t="shared" si="19"/>
        <v>0</v>
      </c>
      <c r="BL187" s="13" t="s">
        <v>216</v>
      </c>
      <c r="BM187" s="152" t="s">
        <v>4048</v>
      </c>
    </row>
    <row r="188" spans="2:65" s="1" customFormat="1" ht="33" customHeight="1">
      <c r="B188" s="139"/>
      <c r="C188" s="140" t="s">
        <v>398</v>
      </c>
      <c r="D188" s="140" t="s">
        <v>212</v>
      </c>
      <c r="E188" s="141" t="s">
        <v>679</v>
      </c>
      <c r="F188" s="142" t="s">
        <v>4049</v>
      </c>
      <c r="G188" s="143" t="s">
        <v>253</v>
      </c>
      <c r="H188" s="144">
        <v>2</v>
      </c>
      <c r="I188" s="145"/>
      <c r="J188" s="146">
        <f t="shared" si="10"/>
        <v>0</v>
      </c>
      <c r="K188" s="147"/>
      <c r="L188" s="28"/>
      <c r="M188" s="148" t="s">
        <v>1</v>
      </c>
      <c r="N188" s="149" t="s">
        <v>38</v>
      </c>
      <c r="P188" s="150">
        <f t="shared" si="11"/>
        <v>0</v>
      </c>
      <c r="Q188" s="150">
        <v>0</v>
      </c>
      <c r="R188" s="150">
        <f t="shared" si="12"/>
        <v>0</v>
      </c>
      <c r="S188" s="150">
        <v>0</v>
      </c>
      <c r="T188" s="151">
        <f t="shared" si="13"/>
        <v>0</v>
      </c>
      <c r="AR188" s="152" t="s">
        <v>216</v>
      </c>
      <c r="AT188" s="152" t="s">
        <v>212</v>
      </c>
      <c r="AU188" s="152" t="s">
        <v>88</v>
      </c>
      <c r="AY188" s="13" t="s">
        <v>207</v>
      </c>
      <c r="BE188" s="153">
        <f t="shared" si="14"/>
        <v>0</v>
      </c>
      <c r="BF188" s="153">
        <f t="shared" si="15"/>
        <v>0</v>
      </c>
      <c r="BG188" s="153">
        <f t="shared" si="16"/>
        <v>0</v>
      </c>
      <c r="BH188" s="153">
        <f t="shared" si="17"/>
        <v>0</v>
      </c>
      <c r="BI188" s="153">
        <f t="shared" si="18"/>
        <v>0</v>
      </c>
      <c r="BJ188" s="13" t="s">
        <v>84</v>
      </c>
      <c r="BK188" s="153">
        <f t="shared" si="19"/>
        <v>0</v>
      </c>
      <c r="BL188" s="13" t="s">
        <v>216</v>
      </c>
      <c r="BM188" s="152" t="s">
        <v>4050</v>
      </c>
    </row>
    <row r="189" spans="2:65" s="1" customFormat="1" ht="37.9" customHeight="1">
      <c r="B189" s="139"/>
      <c r="C189" s="140" t="s">
        <v>402</v>
      </c>
      <c r="D189" s="140" t="s">
        <v>212</v>
      </c>
      <c r="E189" s="141" t="s">
        <v>758</v>
      </c>
      <c r="F189" s="142" t="s">
        <v>2322</v>
      </c>
      <c r="G189" s="143" t="s">
        <v>253</v>
      </c>
      <c r="H189" s="144">
        <v>4</v>
      </c>
      <c r="I189" s="145"/>
      <c r="J189" s="146">
        <f t="shared" si="10"/>
        <v>0</v>
      </c>
      <c r="K189" s="147"/>
      <c r="L189" s="28"/>
      <c r="M189" s="148" t="s">
        <v>1</v>
      </c>
      <c r="N189" s="149" t="s">
        <v>38</v>
      </c>
      <c r="P189" s="150">
        <f t="shared" si="11"/>
        <v>0</v>
      </c>
      <c r="Q189" s="150">
        <v>0</v>
      </c>
      <c r="R189" s="150">
        <f t="shared" si="12"/>
        <v>0</v>
      </c>
      <c r="S189" s="150">
        <v>0</v>
      </c>
      <c r="T189" s="151">
        <f t="shared" si="13"/>
        <v>0</v>
      </c>
      <c r="AR189" s="152" t="s">
        <v>216</v>
      </c>
      <c r="AT189" s="152" t="s">
        <v>212</v>
      </c>
      <c r="AU189" s="152" t="s">
        <v>88</v>
      </c>
      <c r="AY189" s="13" t="s">
        <v>207</v>
      </c>
      <c r="BE189" s="153">
        <f t="shared" si="14"/>
        <v>0</v>
      </c>
      <c r="BF189" s="153">
        <f t="shared" si="15"/>
        <v>0</v>
      </c>
      <c r="BG189" s="153">
        <f t="shared" si="16"/>
        <v>0</v>
      </c>
      <c r="BH189" s="153">
        <f t="shared" si="17"/>
        <v>0</v>
      </c>
      <c r="BI189" s="153">
        <f t="shared" si="18"/>
        <v>0</v>
      </c>
      <c r="BJ189" s="13" t="s">
        <v>84</v>
      </c>
      <c r="BK189" s="153">
        <f t="shared" si="19"/>
        <v>0</v>
      </c>
      <c r="BL189" s="13" t="s">
        <v>216</v>
      </c>
      <c r="BM189" s="152" t="s">
        <v>4051</v>
      </c>
    </row>
    <row r="190" spans="2:65" s="1" customFormat="1" ht="33" customHeight="1">
      <c r="B190" s="139"/>
      <c r="C190" s="140" t="s">
        <v>407</v>
      </c>
      <c r="D190" s="140" t="s">
        <v>212</v>
      </c>
      <c r="E190" s="141" t="s">
        <v>762</v>
      </c>
      <c r="F190" s="142" t="s">
        <v>3894</v>
      </c>
      <c r="G190" s="143" t="s">
        <v>253</v>
      </c>
      <c r="H190" s="144">
        <v>2</v>
      </c>
      <c r="I190" s="145"/>
      <c r="J190" s="146">
        <f t="shared" si="10"/>
        <v>0</v>
      </c>
      <c r="K190" s="147"/>
      <c r="L190" s="28"/>
      <c r="M190" s="148" t="s">
        <v>1</v>
      </c>
      <c r="N190" s="149" t="s">
        <v>38</v>
      </c>
      <c r="P190" s="150">
        <f t="shared" si="11"/>
        <v>0</v>
      </c>
      <c r="Q190" s="150">
        <v>0</v>
      </c>
      <c r="R190" s="150">
        <f t="shared" si="12"/>
        <v>0</v>
      </c>
      <c r="S190" s="150">
        <v>0</v>
      </c>
      <c r="T190" s="151">
        <f t="shared" si="13"/>
        <v>0</v>
      </c>
      <c r="AR190" s="152" t="s">
        <v>216</v>
      </c>
      <c r="AT190" s="152" t="s">
        <v>212</v>
      </c>
      <c r="AU190" s="152" t="s">
        <v>88</v>
      </c>
      <c r="AY190" s="13" t="s">
        <v>207</v>
      </c>
      <c r="BE190" s="153">
        <f t="shared" si="14"/>
        <v>0</v>
      </c>
      <c r="BF190" s="153">
        <f t="shared" si="15"/>
        <v>0</v>
      </c>
      <c r="BG190" s="153">
        <f t="shared" si="16"/>
        <v>0</v>
      </c>
      <c r="BH190" s="153">
        <f t="shared" si="17"/>
        <v>0</v>
      </c>
      <c r="BI190" s="153">
        <f t="shared" si="18"/>
        <v>0</v>
      </c>
      <c r="BJ190" s="13" t="s">
        <v>84</v>
      </c>
      <c r="BK190" s="153">
        <f t="shared" si="19"/>
        <v>0</v>
      </c>
      <c r="BL190" s="13" t="s">
        <v>216</v>
      </c>
      <c r="BM190" s="152" t="s">
        <v>4052</v>
      </c>
    </row>
    <row r="191" spans="2:65" s="1" customFormat="1" ht="24.2" customHeight="1">
      <c r="B191" s="139"/>
      <c r="C191" s="140" t="s">
        <v>411</v>
      </c>
      <c r="D191" s="140" t="s">
        <v>212</v>
      </c>
      <c r="E191" s="141" t="s">
        <v>790</v>
      </c>
      <c r="F191" s="142" t="s">
        <v>815</v>
      </c>
      <c r="G191" s="143" t="s">
        <v>253</v>
      </c>
      <c r="H191" s="144">
        <v>8</v>
      </c>
      <c r="I191" s="145"/>
      <c r="J191" s="146">
        <f t="shared" si="10"/>
        <v>0</v>
      </c>
      <c r="K191" s="147"/>
      <c r="L191" s="28"/>
      <c r="M191" s="148" t="s">
        <v>1</v>
      </c>
      <c r="N191" s="149" t="s">
        <v>38</v>
      </c>
      <c r="P191" s="150">
        <f t="shared" si="11"/>
        <v>0</v>
      </c>
      <c r="Q191" s="150">
        <v>0</v>
      </c>
      <c r="R191" s="150">
        <f t="shared" si="12"/>
        <v>0</v>
      </c>
      <c r="S191" s="150">
        <v>0</v>
      </c>
      <c r="T191" s="151">
        <f t="shared" si="13"/>
        <v>0</v>
      </c>
      <c r="AR191" s="152" t="s">
        <v>216</v>
      </c>
      <c r="AT191" s="152" t="s">
        <v>212</v>
      </c>
      <c r="AU191" s="152" t="s">
        <v>88</v>
      </c>
      <c r="AY191" s="13" t="s">
        <v>207</v>
      </c>
      <c r="BE191" s="153">
        <f t="shared" si="14"/>
        <v>0</v>
      </c>
      <c r="BF191" s="153">
        <f t="shared" si="15"/>
        <v>0</v>
      </c>
      <c r="BG191" s="153">
        <f t="shared" si="16"/>
        <v>0</v>
      </c>
      <c r="BH191" s="153">
        <f t="shared" si="17"/>
        <v>0</v>
      </c>
      <c r="BI191" s="153">
        <f t="shared" si="18"/>
        <v>0</v>
      </c>
      <c r="BJ191" s="13" t="s">
        <v>84</v>
      </c>
      <c r="BK191" s="153">
        <f t="shared" si="19"/>
        <v>0</v>
      </c>
      <c r="BL191" s="13" t="s">
        <v>216</v>
      </c>
      <c r="BM191" s="152" t="s">
        <v>4053</v>
      </c>
    </row>
    <row r="192" spans="2:65" s="1" customFormat="1" ht="24.2" customHeight="1">
      <c r="B192" s="139"/>
      <c r="C192" s="140" t="s">
        <v>415</v>
      </c>
      <c r="D192" s="140" t="s">
        <v>212</v>
      </c>
      <c r="E192" s="141" t="s">
        <v>794</v>
      </c>
      <c r="F192" s="142" t="s">
        <v>2526</v>
      </c>
      <c r="G192" s="143" t="s">
        <v>253</v>
      </c>
      <c r="H192" s="144">
        <v>4</v>
      </c>
      <c r="I192" s="145"/>
      <c r="J192" s="146">
        <f t="shared" si="10"/>
        <v>0</v>
      </c>
      <c r="K192" s="147"/>
      <c r="L192" s="28"/>
      <c r="M192" s="148" t="s">
        <v>1</v>
      </c>
      <c r="N192" s="149" t="s">
        <v>38</v>
      </c>
      <c r="P192" s="150">
        <f t="shared" si="11"/>
        <v>0</v>
      </c>
      <c r="Q192" s="150">
        <v>0</v>
      </c>
      <c r="R192" s="150">
        <f t="shared" si="12"/>
        <v>0</v>
      </c>
      <c r="S192" s="150">
        <v>0</v>
      </c>
      <c r="T192" s="151">
        <f t="shared" si="13"/>
        <v>0</v>
      </c>
      <c r="AR192" s="152" t="s">
        <v>216</v>
      </c>
      <c r="AT192" s="152" t="s">
        <v>212</v>
      </c>
      <c r="AU192" s="152" t="s">
        <v>88</v>
      </c>
      <c r="AY192" s="13" t="s">
        <v>207</v>
      </c>
      <c r="BE192" s="153">
        <f t="shared" si="14"/>
        <v>0</v>
      </c>
      <c r="BF192" s="153">
        <f t="shared" si="15"/>
        <v>0</v>
      </c>
      <c r="BG192" s="153">
        <f t="shared" si="16"/>
        <v>0</v>
      </c>
      <c r="BH192" s="153">
        <f t="shared" si="17"/>
        <v>0</v>
      </c>
      <c r="BI192" s="153">
        <f t="shared" si="18"/>
        <v>0</v>
      </c>
      <c r="BJ192" s="13" t="s">
        <v>84</v>
      </c>
      <c r="BK192" s="153">
        <f t="shared" si="19"/>
        <v>0</v>
      </c>
      <c r="BL192" s="13" t="s">
        <v>216</v>
      </c>
      <c r="BM192" s="152" t="s">
        <v>4054</v>
      </c>
    </row>
    <row r="193" spans="2:65" s="1" customFormat="1" ht="16.5" customHeight="1">
      <c r="B193" s="139"/>
      <c r="C193" s="140" t="s">
        <v>419</v>
      </c>
      <c r="D193" s="140" t="s">
        <v>212</v>
      </c>
      <c r="E193" s="141" t="s">
        <v>810</v>
      </c>
      <c r="F193" s="142" t="s">
        <v>851</v>
      </c>
      <c r="G193" s="143" t="s">
        <v>253</v>
      </c>
      <c r="H193" s="144">
        <v>8</v>
      </c>
      <c r="I193" s="145"/>
      <c r="J193" s="146">
        <f t="shared" si="10"/>
        <v>0</v>
      </c>
      <c r="K193" s="147"/>
      <c r="L193" s="28"/>
      <c r="M193" s="148" t="s">
        <v>1</v>
      </c>
      <c r="N193" s="149" t="s">
        <v>38</v>
      </c>
      <c r="P193" s="150">
        <f t="shared" si="11"/>
        <v>0</v>
      </c>
      <c r="Q193" s="150">
        <v>0</v>
      </c>
      <c r="R193" s="150">
        <f t="shared" si="12"/>
        <v>0</v>
      </c>
      <c r="S193" s="150">
        <v>0</v>
      </c>
      <c r="T193" s="151">
        <f t="shared" si="13"/>
        <v>0</v>
      </c>
      <c r="AR193" s="152" t="s">
        <v>216</v>
      </c>
      <c r="AT193" s="152" t="s">
        <v>212</v>
      </c>
      <c r="AU193" s="152" t="s">
        <v>88</v>
      </c>
      <c r="AY193" s="13" t="s">
        <v>207</v>
      </c>
      <c r="BE193" s="153">
        <f t="shared" si="14"/>
        <v>0</v>
      </c>
      <c r="BF193" s="153">
        <f t="shared" si="15"/>
        <v>0</v>
      </c>
      <c r="BG193" s="153">
        <f t="shared" si="16"/>
        <v>0</v>
      </c>
      <c r="BH193" s="153">
        <f t="shared" si="17"/>
        <v>0</v>
      </c>
      <c r="BI193" s="153">
        <f t="shared" si="18"/>
        <v>0</v>
      </c>
      <c r="BJ193" s="13" t="s">
        <v>84</v>
      </c>
      <c r="BK193" s="153">
        <f t="shared" si="19"/>
        <v>0</v>
      </c>
      <c r="BL193" s="13" t="s">
        <v>216</v>
      </c>
      <c r="BM193" s="152" t="s">
        <v>4055</v>
      </c>
    </row>
    <row r="194" spans="2:65" s="1" customFormat="1" ht="16.5" customHeight="1">
      <c r="B194" s="139"/>
      <c r="C194" s="140" t="s">
        <v>423</v>
      </c>
      <c r="D194" s="140" t="s">
        <v>212</v>
      </c>
      <c r="E194" s="141" t="s">
        <v>814</v>
      </c>
      <c r="F194" s="142" t="s">
        <v>2534</v>
      </c>
      <c r="G194" s="143" t="s">
        <v>253</v>
      </c>
      <c r="H194" s="144">
        <v>4</v>
      </c>
      <c r="I194" s="145"/>
      <c r="J194" s="146">
        <f t="shared" si="10"/>
        <v>0</v>
      </c>
      <c r="K194" s="147"/>
      <c r="L194" s="28"/>
      <c r="M194" s="148" t="s">
        <v>1</v>
      </c>
      <c r="N194" s="149" t="s">
        <v>38</v>
      </c>
      <c r="P194" s="150">
        <f t="shared" si="11"/>
        <v>0</v>
      </c>
      <c r="Q194" s="150">
        <v>0</v>
      </c>
      <c r="R194" s="150">
        <f t="shared" si="12"/>
        <v>0</v>
      </c>
      <c r="S194" s="150">
        <v>0</v>
      </c>
      <c r="T194" s="151">
        <f t="shared" si="13"/>
        <v>0</v>
      </c>
      <c r="AR194" s="152" t="s">
        <v>216</v>
      </c>
      <c r="AT194" s="152" t="s">
        <v>212</v>
      </c>
      <c r="AU194" s="152" t="s">
        <v>88</v>
      </c>
      <c r="AY194" s="13" t="s">
        <v>207</v>
      </c>
      <c r="BE194" s="153">
        <f t="shared" si="14"/>
        <v>0</v>
      </c>
      <c r="BF194" s="153">
        <f t="shared" si="15"/>
        <v>0</v>
      </c>
      <c r="BG194" s="153">
        <f t="shared" si="16"/>
        <v>0</v>
      </c>
      <c r="BH194" s="153">
        <f t="shared" si="17"/>
        <v>0</v>
      </c>
      <c r="BI194" s="153">
        <f t="shared" si="18"/>
        <v>0</v>
      </c>
      <c r="BJ194" s="13" t="s">
        <v>84</v>
      </c>
      <c r="BK194" s="153">
        <f t="shared" si="19"/>
        <v>0</v>
      </c>
      <c r="BL194" s="13" t="s">
        <v>216</v>
      </c>
      <c r="BM194" s="152" t="s">
        <v>4056</v>
      </c>
    </row>
    <row r="195" spans="2:65" s="1" customFormat="1" ht="37.9" customHeight="1">
      <c r="B195" s="139"/>
      <c r="C195" s="140" t="s">
        <v>427</v>
      </c>
      <c r="D195" s="140" t="s">
        <v>212</v>
      </c>
      <c r="E195" s="141" t="s">
        <v>830</v>
      </c>
      <c r="F195" s="142" t="s">
        <v>4057</v>
      </c>
      <c r="G195" s="143" t="s">
        <v>253</v>
      </c>
      <c r="H195" s="144">
        <v>1</v>
      </c>
      <c r="I195" s="145"/>
      <c r="J195" s="146">
        <f t="shared" si="10"/>
        <v>0</v>
      </c>
      <c r="K195" s="147"/>
      <c r="L195" s="28"/>
      <c r="M195" s="148" t="s">
        <v>1</v>
      </c>
      <c r="N195" s="149" t="s">
        <v>38</v>
      </c>
      <c r="P195" s="150">
        <f t="shared" si="11"/>
        <v>0</v>
      </c>
      <c r="Q195" s="150">
        <v>0</v>
      </c>
      <c r="R195" s="150">
        <f t="shared" si="12"/>
        <v>0</v>
      </c>
      <c r="S195" s="150">
        <v>0</v>
      </c>
      <c r="T195" s="151">
        <f t="shared" si="13"/>
        <v>0</v>
      </c>
      <c r="AR195" s="152" t="s">
        <v>216</v>
      </c>
      <c r="AT195" s="152" t="s">
        <v>212</v>
      </c>
      <c r="AU195" s="152" t="s">
        <v>88</v>
      </c>
      <c r="AY195" s="13" t="s">
        <v>207</v>
      </c>
      <c r="BE195" s="153">
        <f t="shared" si="14"/>
        <v>0</v>
      </c>
      <c r="BF195" s="153">
        <f t="shared" si="15"/>
        <v>0</v>
      </c>
      <c r="BG195" s="153">
        <f t="shared" si="16"/>
        <v>0</v>
      </c>
      <c r="BH195" s="153">
        <f t="shared" si="17"/>
        <v>0</v>
      </c>
      <c r="BI195" s="153">
        <f t="shared" si="18"/>
        <v>0</v>
      </c>
      <c r="BJ195" s="13" t="s">
        <v>84</v>
      </c>
      <c r="BK195" s="153">
        <f t="shared" si="19"/>
        <v>0</v>
      </c>
      <c r="BL195" s="13" t="s">
        <v>216</v>
      </c>
      <c r="BM195" s="152" t="s">
        <v>4058</v>
      </c>
    </row>
    <row r="196" spans="2:65" s="1" customFormat="1" ht="37.9" customHeight="1">
      <c r="B196" s="139"/>
      <c r="C196" s="140" t="s">
        <v>431</v>
      </c>
      <c r="D196" s="140" t="s">
        <v>212</v>
      </c>
      <c r="E196" s="141" t="s">
        <v>834</v>
      </c>
      <c r="F196" s="142" t="s">
        <v>4059</v>
      </c>
      <c r="G196" s="143" t="s">
        <v>253</v>
      </c>
      <c r="H196" s="144">
        <v>1</v>
      </c>
      <c r="I196" s="145"/>
      <c r="J196" s="146">
        <f t="shared" si="10"/>
        <v>0</v>
      </c>
      <c r="K196" s="147"/>
      <c r="L196" s="28"/>
      <c r="M196" s="148" t="s">
        <v>1</v>
      </c>
      <c r="N196" s="149" t="s">
        <v>38</v>
      </c>
      <c r="P196" s="150">
        <f t="shared" si="11"/>
        <v>0</v>
      </c>
      <c r="Q196" s="150">
        <v>0</v>
      </c>
      <c r="R196" s="150">
        <f t="shared" si="12"/>
        <v>0</v>
      </c>
      <c r="S196" s="150">
        <v>0</v>
      </c>
      <c r="T196" s="151">
        <f t="shared" si="13"/>
        <v>0</v>
      </c>
      <c r="AR196" s="152" t="s">
        <v>216</v>
      </c>
      <c r="AT196" s="152" t="s">
        <v>212</v>
      </c>
      <c r="AU196" s="152" t="s">
        <v>88</v>
      </c>
      <c r="AY196" s="13" t="s">
        <v>207</v>
      </c>
      <c r="BE196" s="153">
        <f t="shared" si="14"/>
        <v>0</v>
      </c>
      <c r="BF196" s="153">
        <f t="shared" si="15"/>
        <v>0</v>
      </c>
      <c r="BG196" s="153">
        <f t="shared" si="16"/>
        <v>0</v>
      </c>
      <c r="BH196" s="153">
        <f t="shared" si="17"/>
        <v>0</v>
      </c>
      <c r="BI196" s="153">
        <f t="shared" si="18"/>
        <v>0</v>
      </c>
      <c r="BJ196" s="13" t="s">
        <v>84</v>
      </c>
      <c r="BK196" s="153">
        <f t="shared" si="19"/>
        <v>0</v>
      </c>
      <c r="BL196" s="13" t="s">
        <v>216</v>
      </c>
      <c r="BM196" s="152" t="s">
        <v>4060</v>
      </c>
    </row>
    <row r="197" spans="2:65" s="1" customFormat="1" ht="37.9" customHeight="1">
      <c r="B197" s="139"/>
      <c r="C197" s="140" t="s">
        <v>435</v>
      </c>
      <c r="D197" s="140" t="s">
        <v>212</v>
      </c>
      <c r="E197" s="141" t="s">
        <v>838</v>
      </c>
      <c r="F197" s="142" t="s">
        <v>4061</v>
      </c>
      <c r="G197" s="143" t="s">
        <v>253</v>
      </c>
      <c r="H197" s="144">
        <v>1</v>
      </c>
      <c r="I197" s="145"/>
      <c r="J197" s="146">
        <f t="shared" si="10"/>
        <v>0</v>
      </c>
      <c r="K197" s="147"/>
      <c r="L197" s="28"/>
      <c r="M197" s="148" t="s">
        <v>1</v>
      </c>
      <c r="N197" s="149" t="s">
        <v>38</v>
      </c>
      <c r="P197" s="150">
        <f t="shared" si="11"/>
        <v>0</v>
      </c>
      <c r="Q197" s="150">
        <v>0</v>
      </c>
      <c r="R197" s="150">
        <f t="shared" si="12"/>
        <v>0</v>
      </c>
      <c r="S197" s="150">
        <v>0</v>
      </c>
      <c r="T197" s="151">
        <f t="shared" si="13"/>
        <v>0</v>
      </c>
      <c r="AR197" s="152" t="s">
        <v>216</v>
      </c>
      <c r="AT197" s="152" t="s">
        <v>212</v>
      </c>
      <c r="AU197" s="152" t="s">
        <v>88</v>
      </c>
      <c r="AY197" s="13" t="s">
        <v>207</v>
      </c>
      <c r="BE197" s="153">
        <f t="shared" si="14"/>
        <v>0</v>
      </c>
      <c r="BF197" s="153">
        <f t="shared" si="15"/>
        <v>0</v>
      </c>
      <c r="BG197" s="153">
        <f t="shared" si="16"/>
        <v>0</v>
      </c>
      <c r="BH197" s="153">
        <f t="shared" si="17"/>
        <v>0</v>
      </c>
      <c r="BI197" s="153">
        <f t="shared" si="18"/>
        <v>0</v>
      </c>
      <c r="BJ197" s="13" t="s">
        <v>84</v>
      </c>
      <c r="BK197" s="153">
        <f t="shared" si="19"/>
        <v>0</v>
      </c>
      <c r="BL197" s="13" t="s">
        <v>216</v>
      </c>
      <c r="BM197" s="152" t="s">
        <v>4062</v>
      </c>
    </row>
    <row r="198" spans="2:65" s="1" customFormat="1" ht="37.9" customHeight="1">
      <c r="B198" s="139"/>
      <c r="C198" s="140" t="s">
        <v>439</v>
      </c>
      <c r="D198" s="140" t="s">
        <v>212</v>
      </c>
      <c r="E198" s="141" t="s">
        <v>846</v>
      </c>
      <c r="F198" s="142" t="s">
        <v>4063</v>
      </c>
      <c r="G198" s="143" t="s">
        <v>253</v>
      </c>
      <c r="H198" s="144">
        <v>1</v>
      </c>
      <c r="I198" s="145"/>
      <c r="J198" s="146">
        <f t="shared" si="10"/>
        <v>0</v>
      </c>
      <c r="K198" s="147"/>
      <c r="L198" s="28"/>
      <c r="M198" s="148" t="s">
        <v>1</v>
      </c>
      <c r="N198" s="149" t="s">
        <v>38</v>
      </c>
      <c r="P198" s="150">
        <f t="shared" si="11"/>
        <v>0</v>
      </c>
      <c r="Q198" s="150">
        <v>0</v>
      </c>
      <c r="R198" s="150">
        <f t="shared" si="12"/>
        <v>0</v>
      </c>
      <c r="S198" s="150">
        <v>0</v>
      </c>
      <c r="T198" s="151">
        <f t="shared" si="13"/>
        <v>0</v>
      </c>
      <c r="AR198" s="152" t="s">
        <v>216</v>
      </c>
      <c r="AT198" s="152" t="s">
        <v>212</v>
      </c>
      <c r="AU198" s="152" t="s">
        <v>88</v>
      </c>
      <c r="AY198" s="13" t="s">
        <v>207</v>
      </c>
      <c r="BE198" s="153">
        <f t="shared" si="14"/>
        <v>0</v>
      </c>
      <c r="BF198" s="153">
        <f t="shared" si="15"/>
        <v>0</v>
      </c>
      <c r="BG198" s="153">
        <f t="shared" si="16"/>
        <v>0</v>
      </c>
      <c r="BH198" s="153">
        <f t="shared" si="17"/>
        <v>0</v>
      </c>
      <c r="BI198" s="153">
        <f t="shared" si="18"/>
        <v>0</v>
      </c>
      <c r="BJ198" s="13" t="s">
        <v>84</v>
      </c>
      <c r="BK198" s="153">
        <f t="shared" si="19"/>
        <v>0</v>
      </c>
      <c r="BL198" s="13" t="s">
        <v>216</v>
      </c>
      <c r="BM198" s="152" t="s">
        <v>4064</v>
      </c>
    </row>
    <row r="199" spans="2:65" s="1" customFormat="1" ht="37.9" customHeight="1">
      <c r="B199" s="139"/>
      <c r="C199" s="140" t="s">
        <v>443</v>
      </c>
      <c r="D199" s="140" t="s">
        <v>212</v>
      </c>
      <c r="E199" s="141" t="s">
        <v>850</v>
      </c>
      <c r="F199" s="142" t="s">
        <v>4065</v>
      </c>
      <c r="G199" s="143" t="s">
        <v>253</v>
      </c>
      <c r="H199" s="144">
        <v>1</v>
      </c>
      <c r="I199" s="145"/>
      <c r="J199" s="146">
        <f t="shared" si="10"/>
        <v>0</v>
      </c>
      <c r="K199" s="147"/>
      <c r="L199" s="28"/>
      <c r="M199" s="148" t="s">
        <v>1</v>
      </c>
      <c r="N199" s="149" t="s">
        <v>38</v>
      </c>
      <c r="P199" s="150">
        <f t="shared" si="11"/>
        <v>0</v>
      </c>
      <c r="Q199" s="150">
        <v>0</v>
      </c>
      <c r="R199" s="150">
        <f t="shared" si="12"/>
        <v>0</v>
      </c>
      <c r="S199" s="150">
        <v>0</v>
      </c>
      <c r="T199" s="151">
        <f t="shared" si="13"/>
        <v>0</v>
      </c>
      <c r="AR199" s="152" t="s">
        <v>216</v>
      </c>
      <c r="AT199" s="152" t="s">
        <v>212</v>
      </c>
      <c r="AU199" s="152" t="s">
        <v>88</v>
      </c>
      <c r="AY199" s="13" t="s">
        <v>207</v>
      </c>
      <c r="BE199" s="153">
        <f t="shared" si="14"/>
        <v>0</v>
      </c>
      <c r="BF199" s="153">
        <f t="shared" si="15"/>
        <v>0</v>
      </c>
      <c r="BG199" s="153">
        <f t="shared" si="16"/>
        <v>0</v>
      </c>
      <c r="BH199" s="153">
        <f t="shared" si="17"/>
        <v>0</v>
      </c>
      <c r="BI199" s="153">
        <f t="shared" si="18"/>
        <v>0</v>
      </c>
      <c r="BJ199" s="13" t="s">
        <v>84</v>
      </c>
      <c r="BK199" s="153">
        <f t="shared" si="19"/>
        <v>0</v>
      </c>
      <c r="BL199" s="13" t="s">
        <v>216</v>
      </c>
      <c r="BM199" s="152" t="s">
        <v>4066</v>
      </c>
    </row>
    <row r="200" spans="2:65" s="1" customFormat="1" ht="37.9" customHeight="1">
      <c r="B200" s="139"/>
      <c r="C200" s="140" t="s">
        <v>447</v>
      </c>
      <c r="D200" s="140" t="s">
        <v>212</v>
      </c>
      <c r="E200" s="141" t="s">
        <v>854</v>
      </c>
      <c r="F200" s="142" t="s">
        <v>4067</v>
      </c>
      <c r="G200" s="143" t="s">
        <v>253</v>
      </c>
      <c r="H200" s="144">
        <v>1</v>
      </c>
      <c r="I200" s="145"/>
      <c r="J200" s="146">
        <f t="shared" si="10"/>
        <v>0</v>
      </c>
      <c r="K200" s="147"/>
      <c r="L200" s="28"/>
      <c r="M200" s="148" t="s">
        <v>1</v>
      </c>
      <c r="N200" s="149" t="s">
        <v>38</v>
      </c>
      <c r="P200" s="150">
        <f t="shared" si="11"/>
        <v>0</v>
      </c>
      <c r="Q200" s="150">
        <v>0</v>
      </c>
      <c r="R200" s="150">
        <f t="shared" si="12"/>
        <v>0</v>
      </c>
      <c r="S200" s="150">
        <v>0</v>
      </c>
      <c r="T200" s="151">
        <f t="shared" si="13"/>
        <v>0</v>
      </c>
      <c r="AR200" s="152" t="s">
        <v>216</v>
      </c>
      <c r="AT200" s="152" t="s">
        <v>212</v>
      </c>
      <c r="AU200" s="152" t="s">
        <v>88</v>
      </c>
      <c r="AY200" s="13" t="s">
        <v>207</v>
      </c>
      <c r="BE200" s="153">
        <f t="shared" si="14"/>
        <v>0</v>
      </c>
      <c r="BF200" s="153">
        <f t="shared" si="15"/>
        <v>0</v>
      </c>
      <c r="BG200" s="153">
        <f t="shared" si="16"/>
        <v>0</v>
      </c>
      <c r="BH200" s="153">
        <f t="shared" si="17"/>
        <v>0</v>
      </c>
      <c r="BI200" s="153">
        <f t="shared" si="18"/>
        <v>0</v>
      </c>
      <c r="BJ200" s="13" t="s">
        <v>84</v>
      </c>
      <c r="BK200" s="153">
        <f t="shared" si="19"/>
        <v>0</v>
      </c>
      <c r="BL200" s="13" t="s">
        <v>216</v>
      </c>
      <c r="BM200" s="152" t="s">
        <v>4068</v>
      </c>
    </row>
    <row r="201" spans="2:65" s="1" customFormat="1" ht="37.9" customHeight="1">
      <c r="B201" s="139"/>
      <c r="C201" s="140" t="s">
        <v>451</v>
      </c>
      <c r="D201" s="140" t="s">
        <v>212</v>
      </c>
      <c r="E201" s="141" t="s">
        <v>858</v>
      </c>
      <c r="F201" s="142" t="s">
        <v>4069</v>
      </c>
      <c r="G201" s="143" t="s">
        <v>253</v>
      </c>
      <c r="H201" s="144">
        <v>1</v>
      </c>
      <c r="I201" s="145"/>
      <c r="J201" s="146">
        <f t="shared" si="10"/>
        <v>0</v>
      </c>
      <c r="K201" s="147"/>
      <c r="L201" s="28"/>
      <c r="M201" s="148" t="s">
        <v>1</v>
      </c>
      <c r="N201" s="149" t="s">
        <v>38</v>
      </c>
      <c r="P201" s="150">
        <f t="shared" si="11"/>
        <v>0</v>
      </c>
      <c r="Q201" s="150">
        <v>0</v>
      </c>
      <c r="R201" s="150">
        <f t="shared" si="12"/>
        <v>0</v>
      </c>
      <c r="S201" s="150">
        <v>0</v>
      </c>
      <c r="T201" s="151">
        <f t="shared" si="13"/>
        <v>0</v>
      </c>
      <c r="AR201" s="152" t="s">
        <v>216</v>
      </c>
      <c r="AT201" s="152" t="s">
        <v>212</v>
      </c>
      <c r="AU201" s="152" t="s">
        <v>88</v>
      </c>
      <c r="AY201" s="13" t="s">
        <v>207</v>
      </c>
      <c r="BE201" s="153">
        <f t="shared" si="14"/>
        <v>0</v>
      </c>
      <c r="BF201" s="153">
        <f t="shared" si="15"/>
        <v>0</v>
      </c>
      <c r="BG201" s="153">
        <f t="shared" si="16"/>
        <v>0</v>
      </c>
      <c r="BH201" s="153">
        <f t="shared" si="17"/>
        <v>0</v>
      </c>
      <c r="BI201" s="153">
        <f t="shared" si="18"/>
        <v>0</v>
      </c>
      <c r="BJ201" s="13" t="s">
        <v>84</v>
      </c>
      <c r="BK201" s="153">
        <f t="shared" si="19"/>
        <v>0</v>
      </c>
      <c r="BL201" s="13" t="s">
        <v>216</v>
      </c>
      <c r="BM201" s="152" t="s">
        <v>4070</v>
      </c>
    </row>
    <row r="202" spans="2:65" s="1" customFormat="1" ht="24.2" customHeight="1">
      <c r="B202" s="139"/>
      <c r="C202" s="140" t="s">
        <v>455</v>
      </c>
      <c r="D202" s="140" t="s">
        <v>212</v>
      </c>
      <c r="E202" s="141" t="s">
        <v>4071</v>
      </c>
      <c r="F202" s="142" t="s">
        <v>4072</v>
      </c>
      <c r="G202" s="143" t="s">
        <v>253</v>
      </c>
      <c r="H202" s="144">
        <v>1</v>
      </c>
      <c r="I202" s="145"/>
      <c r="J202" s="146">
        <f t="shared" si="10"/>
        <v>0</v>
      </c>
      <c r="K202" s="147"/>
      <c r="L202" s="28"/>
      <c r="M202" s="148" t="s">
        <v>1</v>
      </c>
      <c r="N202" s="149" t="s">
        <v>38</v>
      </c>
      <c r="P202" s="150">
        <f t="shared" si="11"/>
        <v>0</v>
      </c>
      <c r="Q202" s="150">
        <v>0</v>
      </c>
      <c r="R202" s="150">
        <f t="shared" si="12"/>
        <v>0</v>
      </c>
      <c r="S202" s="150">
        <v>0</v>
      </c>
      <c r="T202" s="151">
        <f t="shared" si="13"/>
        <v>0</v>
      </c>
      <c r="AR202" s="152" t="s">
        <v>216</v>
      </c>
      <c r="AT202" s="152" t="s">
        <v>212</v>
      </c>
      <c r="AU202" s="152" t="s">
        <v>88</v>
      </c>
      <c r="AY202" s="13" t="s">
        <v>207</v>
      </c>
      <c r="BE202" s="153">
        <f t="shared" si="14"/>
        <v>0</v>
      </c>
      <c r="BF202" s="153">
        <f t="shared" si="15"/>
        <v>0</v>
      </c>
      <c r="BG202" s="153">
        <f t="shared" si="16"/>
        <v>0</v>
      </c>
      <c r="BH202" s="153">
        <f t="shared" si="17"/>
        <v>0</v>
      </c>
      <c r="BI202" s="153">
        <f t="shared" si="18"/>
        <v>0</v>
      </c>
      <c r="BJ202" s="13" t="s">
        <v>84</v>
      </c>
      <c r="BK202" s="153">
        <f t="shared" si="19"/>
        <v>0</v>
      </c>
      <c r="BL202" s="13" t="s">
        <v>216</v>
      </c>
      <c r="BM202" s="152" t="s">
        <v>4073</v>
      </c>
    </row>
    <row r="203" spans="2:65" s="1" customFormat="1" ht="24.2" customHeight="1">
      <c r="B203" s="139"/>
      <c r="C203" s="140" t="s">
        <v>459</v>
      </c>
      <c r="D203" s="140" t="s">
        <v>212</v>
      </c>
      <c r="E203" s="141" t="s">
        <v>4074</v>
      </c>
      <c r="F203" s="142" t="s">
        <v>4075</v>
      </c>
      <c r="G203" s="143" t="s">
        <v>253</v>
      </c>
      <c r="H203" s="144">
        <v>2</v>
      </c>
      <c r="I203" s="145"/>
      <c r="J203" s="146">
        <f t="shared" si="10"/>
        <v>0</v>
      </c>
      <c r="K203" s="147"/>
      <c r="L203" s="28"/>
      <c r="M203" s="148" t="s">
        <v>1</v>
      </c>
      <c r="N203" s="149" t="s">
        <v>38</v>
      </c>
      <c r="P203" s="150">
        <f t="shared" si="11"/>
        <v>0</v>
      </c>
      <c r="Q203" s="150">
        <v>0</v>
      </c>
      <c r="R203" s="150">
        <f t="shared" si="12"/>
        <v>0</v>
      </c>
      <c r="S203" s="150">
        <v>0</v>
      </c>
      <c r="T203" s="151">
        <f t="shared" si="13"/>
        <v>0</v>
      </c>
      <c r="AR203" s="152" t="s">
        <v>216</v>
      </c>
      <c r="AT203" s="152" t="s">
        <v>212</v>
      </c>
      <c r="AU203" s="152" t="s">
        <v>88</v>
      </c>
      <c r="AY203" s="13" t="s">
        <v>207</v>
      </c>
      <c r="BE203" s="153">
        <f t="shared" si="14"/>
        <v>0</v>
      </c>
      <c r="BF203" s="153">
        <f t="shared" si="15"/>
        <v>0</v>
      </c>
      <c r="BG203" s="153">
        <f t="shared" si="16"/>
        <v>0</v>
      </c>
      <c r="BH203" s="153">
        <f t="shared" si="17"/>
        <v>0</v>
      </c>
      <c r="BI203" s="153">
        <f t="shared" si="18"/>
        <v>0</v>
      </c>
      <c r="BJ203" s="13" t="s">
        <v>84</v>
      </c>
      <c r="BK203" s="153">
        <f t="shared" si="19"/>
        <v>0</v>
      </c>
      <c r="BL203" s="13" t="s">
        <v>216</v>
      </c>
      <c r="BM203" s="152" t="s">
        <v>4076</v>
      </c>
    </row>
    <row r="204" spans="2:65" s="1" customFormat="1" ht="33" customHeight="1">
      <c r="B204" s="139"/>
      <c r="C204" s="140" t="s">
        <v>216</v>
      </c>
      <c r="D204" s="140" t="s">
        <v>212</v>
      </c>
      <c r="E204" s="141" t="s">
        <v>4077</v>
      </c>
      <c r="F204" s="142" t="s">
        <v>4078</v>
      </c>
      <c r="G204" s="143" t="s">
        <v>253</v>
      </c>
      <c r="H204" s="144">
        <v>2</v>
      </c>
      <c r="I204" s="145"/>
      <c r="J204" s="146">
        <f t="shared" si="10"/>
        <v>0</v>
      </c>
      <c r="K204" s="147"/>
      <c r="L204" s="28"/>
      <c r="M204" s="148" t="s">
        <v>1</v>
      </c>
      <c r="N204" s="149" t="s">
        <v>38</v>
      </c>
      <c r="P204" s="150">
        <f t="shared" si="11"/>
        <v>0</v>
      </c>
      <c r="Q204" s="150">
        <v>0</v>
      </c>
      <c r="R204" s="150">
        <f t="shared" si="12"/>
        <v>0</v>
      </c>
      <c r="S204" s="150">
        <v>0</v>
      </c>
      <c r="T204" s="151">
        <f t="shared" si="13"/>
        <v>0</v>
      </c>
      <c r="AR204" s="152" t="s">
        <v>216</v>
      </c>
      <c r="AT204" s="152" t="s">
        <v>212</v>
      </c>
      <c r="AU204" s="152" t="s">
        <v>88</v>
      </c>
      <c r="AY204" s="13" t="s">
        <v>207</v>
      </c>
      <c r="BE204" s="153">
        <f t="shared" si="14"/>
        <v>0</v>
      </c>
      <c r="BF204" s="153">
        <f t="shared" si="15"/>
        <v>0</v>
      </c>
      <c r="BG204" s="153">
        <f t="shared" si="16"/>
        <v>0</v>
      </c>
      <c r="BH204" s="153">
        <f t="shared" si="17"/>
        <v>0</v>
      </c>
      <c r="BI204" s="153">
        <f t="shared" si="18"/>
        <v>0</v>
      </c>
      <c r="BJ204" s="13" t="s">
        <v>84</v>
      </c>
      <c r="BK204" s="153">
        <f t="shared" si="19"/>
        <v>0</v>
      </c>
      <c r="BL204" s="13" t="s">
        <v>216</v>
      </c>
      <c r="BM204" s="152" t="s">
        <v>4079</v>
      </c>
    </row>
    <row r="205" spans="2:65" s="1" customFormat="1" ht="37.9" customHeight="1">
      <c r="B205" s="139"/>
      <c r="C205" s="140" t="s">
        <v>466</v>
      </c>
      <c r="D205" s="140" t="s">
        <v>212</v>
      </c>
      <c r="E205" s="141" t="s">
        <v>4080</v>
      </c>
      <c r="F205" s="142" t="s">
        <v>4081</v>
      </c>
      <c r="G205" s="143" t="s">
        <v>253</v>
      </c>
      <c r="H205" s="144">
        <v>1</v>
      </c>
      <c r="I205" s="145"/>
      <c r="J205" s="146">
        <f t="shared" si="10"/>
        <v>0</v>
      </c>
      <c r="K205" s="147"/>
      <c r="L205" s="28"/>
      <c r="M205" s="148" t="s">
        <v>1</v>
      </c>
      <c r="N205" s="149" t="s">
        <v>38</v>
      </c>
      <c r="P205" s="150">
        <f t="shared" si="11"/>
        <v>0</v>
      </c>
      <c r="Q205" s="150">
        <v>0</v>
      </c>
      <c r="R205" s="150">
        <f t="shared" si="12"/>
        <v>0</v>
      </c>
      <c r="S205" s="150">
        <v>0</v>
      </c>
      <c r="T205" s="151">
        <f t="shared" si="13"/>
        <v>0</v>
      </c>
      <c r="AR205" s="152" t="s">
        <v>216</v>
      </c>
      <c r="AT205" s="152" t="s">
        <v>212</v>
      </c>
      <c r="AU205" s="152" t="s">
        <v>88</v>
      </c>
      <c r="AY205" s="13" t="s">
        <v>207</v>
      </c>
      <c r="BE205" s="153">
        <f t="shared" si="14"/>
        <v>0</v>
      </c>
      <c r="BF205" s="153">
        <f t="shared" si="15"/>
        <v>0</v>
      </c>
      <c r="BG205" s="153">
        <f t="shared" si="16"/>
        <v>0</v>
      </c>
      <c r="BH205" s="153">
        <f t="shared" si="17"/>
        <v>0</v>
      </c>
      <c r="BI205" s="153">
        <f t="shared" si="18"/>
        <v>0</v>
      </c>
      <c r="BJ205" s="13" t="s">
        <v>84</v>
      </c>
      <c r="BK205" s="153">
        <f t="shared" si="19"/>
        <v>0</v>
      </c>
      <c r="BL205" s="13" t="s">
        <v>216</v>
      </c>
      <c r="BM205" s="152" t="s">
        <v>4082</v>
      </c>
    </row>
    <row r="206" spans="2:65" s="1" customFormat="1" ht="37.9" customHeight="1">
      <c r="B206" s="139"/>
      <c r="C206" s="140" t="s">
        <v>470</v>
      </c>
      <c r="D206" s="140" t="s">
        <v>212</v>
      </c>
      <c r="E206" s="141" t="s">
        <v>862</v>
      </c>
      <c r="F206" s="142" t="s">
        <v>4083</v>
      </c>
      <c r="G206" s="143" t="s">
        <v>253</v>
      </c>
      <c r="H206" s="144">
        <v>1</v>
      </c>
      <c r="I206" s="145"/>
      <c r="J206" s="146">
        <f t="shared" si="10"/>
        <v>0</v>
      </c>
      <c r="K206" s="147"/>
      <c r="L206" s="28"/>
      <c r="M206" s="148" t="s">
        <v>1</v>
      </c>
      <c r="N206" s="149" t="s">
        <v>38</v>
      </c>
      <c r="P206" s="150">
        <f t="shared" si="11"/>
        <v>0</v>
      </c>
      <c r="Q206" s="150">
        <v>0</v>
      </c>
      <c r="R206" s="150">
        <f t="shared" si="12"/>
        <v>0</v>
      </c>
      <c r="S206" s="150">
        <v>0</v>
      </c>
      <c r="T206" s="151">
        <f t="shared" si="13"/>
        <v>0</v>
      </c>
      <c r="AR206" s="152" t="s">
        <v>216</v>
      </c>
      <c r="AT206" s="152" t="s">
        <v>212</v>
      </c>
      <c r="AU206" s="152" t="s">
        <v>88</v>
      </c>
      <c r="AY206" s="13" t="s">
        <v>207</v>
      </c>
      <c r="BE206" s="153">
        <f t="shared" si="14"/>
        <v>0</v>
      </c>
      <c r="BF206" s="153">
        <f t="shared" si="15"/>
        <v>0</v>
      </c>
      <c r="BG206" s="153">
        <f t="shared" si="16"/>
        <v>0</v>
      </c>
      <c r="BH206" s="153">
        <f t="shared" si="17"/>
        <v>0</v>
      </c>
      <c r="BI206" s="153">
        <f t="shared" si="18"/>
        <v>0</v>
      </c>
      <c r="BJ206" s="13" t="s">
        <v>84</v>
      </c>
      <c r="BK206" s="153">
        <f t="shared" si="19"/>
        <v>0</v>
      </c>
      <c r="BL206" s="13" t="s">
        <v>216</v>
      </c>
      <c r="BM206" s="152" t="s">
        <v>4084</v>
      </c>
    </row>
    <row r="207" spans="2:65" s="1" customFormat="1" ht="37.9" customHeight="1">
      <c r="B207" s="139"/>
      <c r="C207" s="140" t="s">
        <v>474</v>
      </c>
      <c r="D207" s="140" t="s">
        <v>212</v>
      </c>
      <c r="E207" s="141" t="s">
        <v>866</v>
      </c>
      <c r="F207" s="142" t="s">
        <v>4085</v>
      </c>
      <c r="G207" s="143" t="s">
        <v>253</v>
      </c>
      <c r="H207" s="144">
        <v>1</v>
      </c>
      <c r="I207" s="145"/>
      <c r="J207" s="146">
        <f t="shared" si="10"/>
        <v>0</v>
      </c>
      <c r="K207" s="147"/>
      <c r="L207" s="28"/>
      <c r="M207" s="148" t="s">
        <v>1</v>
      </c>
      <c r="N207" s="149" t="s">
        <v>38</v>
      </c>
      <c r="P207" s="150">
        <f t="shared" si="11"/>
        <v>0</v>
      </c>
      <c r="Q207" s="150">
        <v>0</v>
      </c>
      <c r="R207" s="150">
        <f t="shared" si="12"/>
        <v>0</v>
      </c>
      <c r="S207" s="150">
        <v>0</v>
      </c>
      <c r="T207" s="151">
        <f t="shared" si="13"/>
        <v>0</v>
      </c>
      <c r="AR207" s="152" t="s">
        <v>216</v>
      </c>
      <c r="AT207" s="152" t="s">
        <v>212</v>
      </c>
      <c r="AU207" s="152" t="s">
        <v>88</v>
      </c>
      <c r="AY207" s="13" t="s">
        <v>207</v>
      </c>
      <c r="BE207" s="153">
        <f t="shared" si="14"/>
        <v>0</v>
      </c>
      <c r="BF207" s="153">
        <f t="shared" si="15"/>
        <v>0</v>
      </c>
      <c r="BG207" s="153">
        <f t="shared" si="16"/>
        <v>0</v>
      </c>
      <c r="BH207" s="153">
        <f t="shared" si="17"/>
        <v>0</v>
      </c>
      <c r="BI207" s="153">
        <f t="shared" si="18"/>
        <v>0</v>
      </c>
      <c r="BJ207" s="13" t="s">
        <v>84</v>
      </c>
      <c r="BK207" s="153">
        <f t="shared" si="19"/>
        <v>0</v>
      </c>
      <c r="BL207" s="13" t="s">
        <v>216</v>
      </c>
      <c r="BM207" s="152" t="s">
        <v>4086</v>
      </c>
    </row>
    <row r="208" spans="2:65" s="1" customFormat="1" ht="37.9" customHeight="1">
      <c r="B208" s="139"/>
      <c r="C208" s="140" t="s">
        <v>478</v>
      </c>
      <c r="D208" s="140" t="s">
        <v>212</v>
      </c>
      <c r="E208" s="141" t="s">
        <v>3467</v>
      </c>
      <c r="F208" s="142" t="s">
        <v>4087</v>
      </c>
      <c r="G208" s="143" t="s">
        <v>253</v>
      </c>
      <c r="H208" s="144">
        <v>1</v>
      </c>
      <c r="I208" s="145"/>
      <c r="J208" s="146">
        <f t="shared" si="10"/>
        <v>0</v>
      </c>
      <c r="K208" s="147"/>
      <c r="L208" s="28"/>
      <c r="M208" s="148" t="s">
        <v>1</v>
      </c>
      <c r="N208" s="149" t="s">
        <v>38</v>
      </c>
      <c r="P208" s="150">
        <f t="shared" si="11"/>
        <v>0</v>
      </c>
      <c r="Q208" s="150">
        <v>0</v>
      </c>
      <c r="R208" s="150">
        <f t="shared" si="12"/>
        <v>0</v>
      </c>
      <c r="S208" s="150">
        <v>0</v>
      </c>
      <c r="T208" s="151">
        <f t="shared" si="13"/>
        <v>0</v>
      </c>
      <c r="AR208" s="152" t="s">
        <v>216</v>
      </c>
      <c r="AT208" s="152" t="s">
        <v>212</v>
      </c>
      <c r="AU208" s="152" t="s">
        <v>88</v>
      </c>
      <c r="AY208" s="13" t="s">
        <v>207</v>
      </c>
      <c r="BE208" s="153">
        <f t="shared" si="14"/>
        <v>0</v>
      </c>
      <c r="BF208" s="153">
        <f t="shared" si="15"/>
        <v>0</v>
      </c>
      <c r="BG208" s="153">
        <f t="shared" si="16"/>
        <v>0</v>
      </c>
      <c r="BH208" s="153">
        <f t="shared" si="17"/>
        <v>0</v>
      </c>
      <c r="BI208" s="153">
        <f t="shared" si="18"/>
        <v>0</v>
      </c>
      <c r="BJ208" s="13" t="s">
        <v>84</v>
      </c>
      <c r="BK208" s="153">
        <f t="shared" si="19"/>
        <v>0</v>
      </c>
      <c r="BL208" s="13" t="s">
        <v>216</v>
      </c>
      <c r="BM208" s="152" t="s">
        <v>4088</v>
      </c>
    </row>
    <row r="209" spans="2:65" s="1" customFormat="1" ht="37.9" customHeight="1">
      <c r="B209" s="139"/>
      <c r="C209" s="140" t="s">
        <v>482</v>
      </c>
      <c r="D209" s="140" t="s">
        <v>212</v>
      </c>
      <c r="E209" s="141" t="s">
        <v>3470</v>
      </c>
      <c r="F209" s="142" t="s">
        <v>4089</v>
      </c>
      <c r="G209" s="143" t="s">
        <v>253</v>
      </c>
      <c r="H209" s="144">
        <v>1</v>
      </c>
      <c r="I209" s="145"/>
      <c r="J209" s="146">
        <f t="shared" si="10"/>
        <v>0</v>
      </c>
      <c r="K209" s="147"/>
      <c r="L209" s="28"/>
      <c r="M209" s="148" t="s">
        <v>1</v>
      </c>
      <c r="N209" s="149" t="s">
        <v>38</v>
      </c>
      <c r="P209" s="150">
        <f t="shared" si="11"/>
        <v>0</v>
      </c>
      <c r="Q209" s="150">
        <v>0</v>
      </c>
      <c r="R209" s="150">
        <f t="shared" si="12"/>
        <v>0</v>
      </c>
      <c r="S209" s="150">
        <v>0</v>
      </c>
      <c r="T209" s="151">
        <f t="shared" si="13"/>
        <v>0</v>
      </c>
      <c r="AR209" s="152" t="s">
        <v>216</v>
      </c>
      <c r="AT209" s="152" t="s">
        <v>212</v>
      </c>
      <c r="AU209" s="152" t="s">
        <v>88</v>
      </c>
      <c r="AY209" s="13" t="s">
        <v>207</v>
      </c>
      <c r="BE209" s="153">
        <f t="shared" si="14"/>
        <v>0</v>
      </c>
      <c r="BF209" s="153">
        <f t="shared" si="15"/>
        <v>0</v>
      </c>
      <c r="BG209" s="153">
        <f t="shared" si="16"/>
        <v>0</v>
      </c>
      <c r="BH209" s="153">
        <f t="shared" si="17"/>
        <v>0</v>
      </c>
      <c r="BI209" s="153">
        <f t="shared" si="18"/>
        <v>0</v>
      </c>
      <c r="BJ209" s="13" t="s">
        <v>84</v>
      </c>
      <c r="BK209" s="153">
        <f t="shared" si="19"/>
        <v>0</v>
      </c>
      <c r="BL209" s="13" t="s">
        <v>216</v>
      </c>
      <c r="BM209" s="152" t="s">
        <v>4090</v>
      </c>
    </row>
    <row r="210" spans="2:65" s="1" customFormat="1" ht="37.9" customHeight="1">
      <c r="B210" s="139"/>
      <c r="C210" s="140" t="s">
        <v>486</v>
      </c>
      <c r="D210" s="140" t="s">
        <v>212</v>
      </c>
      <c r="E210" s="141" t="s">
        <v>3473</v>
      </c>
      <c r="F210" s="142" t="s">
        <v>4091</v>
      </c>
      <c r="G210" s="143" t="s">
        <v>253</v>
      </c>
      <c r="H210" s="144">
        <v>1</v>
      </c>
      <c r="I210" s="145"/>
      <c r="J210" s="146">
        <f t="shared" si="10"/>
        <v>0</v>
      </c>
      <c r="K210" s="147"/>
      <c r="L210" s="28"/>
      <c r="M210" s="148" t="s">
        <v>1</v>
      </c>
      <c r="N210" s="149" t="s">
        <v>38</v>
      </c>
      <c r="P210" s="150">
        <f t="shared" si="11"/>
        <v>0</v>
      </c>
      <c r="Q210" s="150">
        <v>0</v>
      </c>
      <c r="R210" s="150">
        <f t="shared" si="12"/>
        <v>0</v>
      </c>
      <c r="S210" s="150">
        <v>0</v>
      </c>
      <c r="T210" s="151">
        <f t="shared" si="13"/>
        <v>0</v>
      </c>
      <c r="AR210" s="152" t="s">
        <v>216</v>
      </c>
      <c r="AT210" s="152" t="s">
        <v>212</v>
      </c>
      <c r="AU210" s="152" t="s">
        <v>88</v>
      </c>
      <c r="AY210" s="13" t="s">
        <v>207</v>
      </c>
      <c r="BE210" s="153">
        <f t="shared" si="14"/>
        <v>0</v>
      </c>
      <c r="BF210" s="153">
        <f t="shared" si="15"/>
        <v>0</v>
      </c>
      <c r="BG210" s="153">
        <f t="shared" si="16"/>
        <v>0</v>
      </c>
      <c r="BH210" s="153">
        <f t="shared" si="17"/>
        <v>0</v>
      </c>
      <c r="BI210" s="153">
        <f t="shared" si="18"/>
        <v>0</v>
      </c>
      <c r="BJ210" s="13" t="s">
        <v>84</v>
      </c>
      <c r="BK210" s="153">
        <f t="shared" si="19"/>
        <v>0</v>
      </c>
      <c r="BL210" s="13" t="s">
        <v>216</v>
      </c>
      <c r="BM210" s="152" t="s">
        <v>4092</v>
      </c>
    </row>
    <row r="211" spans="2:65" s="1" customFormat="1" ht="37.9" customHeight="1">
      <c r="B211" s="139"/>
      <c r="C211" s="140" t="s">
        <v>490</v>
      </c>
      <c r="D211" s="140" t="s">
        <v>212</v>
      </c>
      <c r="E211" s="141" t="s">
        <v>3476</v>
      </c>
      <c r="F211" s="142" t="s">
        <v>4093</v>
      </c>
      <c r="G211" s="143" t="s">
        <v>253</v>
      </c>
      <c r="H211" s="144">
        <v>1</v>
      </c>
      <c r="I211" s="145"/>
      <c r="J211" s="146">
        <f t="shared" si="10"/>
        <v>0</v>
      </c>
      <c r="K211" s="147"/>
      <c r="L211" s="28"/>
      <c r="M211" s="148" t="s">
        <v>1</v>
      </c>
      <c r="N211" s="149" t="s">
        <v>38</v>
      </c>
      <c r="P211" s="150">
        <f t="shared" si="11"/>
        <v>0</v>
      </c>
      <c r="Q211" s="150">
        <v>0</v>
      </c>
      <c r="R211" s="150">
        <f t="shared" si="12"/>
        <v>0</v>
      </c>
      <c r="S211" s="150">
        <v>0</v>
      </c>
      <c r="T211" s="151">
        <f t="shared" si="13"/>
        <v>0</v>
      </c>
      <c r="AR211" s="152" t="s">
        <v>216</v>
      </c>
      <c r="AT211" s="152" t="s">
        <v>212</v>
      </c>
      <c r="AU211" s="152" t="s">
        <v>88</v>
      </c>
      <c r="AY211" s="13" t="s">
        <v>207</v>
      </c>
      <c r="BE211" s="153">
        <f t="shared" si="14"/>
        <v>0</v>
      </c>
      <c r="BF211" s="153">
        <f t="shared" si="15"/>
        <v>0</v>
      </c>
      <c r="BG211" s="153">
        <f t="shared" si="16"/>
        <v>0</v>
      </c>
      <c r="BH211" s="153">
        <f t="shared" si="17"/>
        <v>0</v>
      </c>
      <c r="BI211" s="153">
        <f t="shared" si="18"/>
        <v>0</v>
      </c>
      <c r="BJ211" s="13" t="s">
        <v>84</v>
      </c>
      <c r="BK211" s="153">
        <f t="shared" si="19"/>
        <v>0</v>
      </c>
      <c r="BL211" s="13" t="s">
        <v>216</v>
      </c>
      <c r="BM211" s="152" t="s">
        <v>4094</v>
      </c>
    </row>
    <row r="212" spans="2:65" s="1" customFormat="1" ht="33" customHeight="1">
      <c r="B212" s="139"/>
      <c r="C212" s="140" t="s">
        <v>494</v>
      </c>
      <c r="D212" s="140" t="s">
        <v>212</v>
      </c>
      <c r="E212" s="141" t="s">
        <v>3479</v>
      </c>
      <c r="F212" s="142" t="s">
        <v>4095</v>
      </c>
      <c r="G212" s="143" t="s">
        <v>253</v>
      </c>
      <c r="H212" s="144">
        <v>1</v>
      </c>
      <c r="I212" s="145"/>
      <c r="J212" s="146">
        <f t="shared" si="10"/>
        <v>0</v>
      </c>
      <c r="K212" s="147"/>
      <c r="L212" s="28"/>
      <c r="M212" s="148" t="s">
        <v>1</v>
      </c>
      <c r="N212" s="149" t="s">
        <v>38</v>
      </c>
      <c r="P212" s="150">
        <f t="shared" si="11"/>
        <v>0</v>
      </c>
      <c r="Q212" s="150">
        <v>0</v>
      </c>
      <c r="R212" s="150">
        <f t="shared" si="12"/>
        <v>0</v>
      </c>
      <c r="S212" s="150">
        <v>0</v>
      </c>
      <c r="T212" s="151">
        <f t="shared" si="13"/>
        <v>0</v>
      </c>
      <c r="AR212" s="152" t="s">
        <v>216</v>
      </c>
      <c r="AT212" s="152" t="s">
        <v>212</v>
      </c>
      <c r="AU212" s="152" t="s">
        <v>88</v>
      </c>
      <c r="AY212" s="13" t="s">
        <v>207</v>
      </c>
      <c r="BE212" s="153">
        <f t="shared" si="14"/>
        <v>0</v>
      </c>
      <c r="BF212" s="153">
        <f t="shared" si="15"/>
        <v>0</v>
      </c>
      <c r="BG212" s="153">
        <f t="shared" si="16"/>
        <v>0</v>
      </c>
      <c r="BH212" s="153">
        <f t="shared" si="17"/>
        <v>0</v>
      </c>
      <c r="BI212" s="153">
        <f t="shared" si="18"/>
        <v>0</v>
      </c>
      <c r="BJ212" s="13" t="s">
        <v>84</v>
      </c>
      <c r="BK212" s="153">
        <f t="shared" si="19"/>
        <v>0</v>
      </c>
      <c r="BL212" s="13" t="s">
        <v>216</v>
      </c>
      <c r="BM212" s="152" t="s">
        <v>4096</v>
      </c>
    </row>
    <row r="213" spans="2:65" s="1" customFormat="1" ht="24.2" customHeight="1">
      <c r="B213" s="139"/>
      <c r="C213" s="140" t="s">
        <v>498</v>
      </c>
      <c r="D213" s="140" t="s">
        <v>212</v>
      </c>
      <c r="E213" s="141" t="s">
        <v>4097</v>
      </c>
      <c r="F213" s="142" t="s">
        <v>4098</v>
      </c>
      <c r="G213" s="143" t="s">
        <v>253</v>
      </c>
      <c r="H213" s="144">
        <v>1</v>
      </c>
      <c r="I213" s="145"/>
      <c r="J213" s="146">
        <f t="shared" si="10"/>
        <v>0</v>
      </c>
      <c r="K213" s="147"/>
      <c r="L213" s="28"/>
      <c r="M213" s="148" t="s">
        <v>1</v>
      </c>
      <c r="N213" s="149" t="s">
        <v>38</v>
      </c>
      <c r="P213" s="150">
        <f t="shared" si="11"/>
        <v>0</v>
      </c>
      <c r="Q213" s="150">
        <v>0</v>
      </c>
      <c r="R213" s="150">
        <f t="shared" si="12"/>
        <v>0</v>
      </c>
      <c r="S213" s="150">
        <v>0</v>
      </c>
      <c r="T213" s="151">
        <f t="shared" si="13"/>
        <v>0</v>
      </c>
      <c r="AR213" s="152" t="s">
        <v>216</v>
      </c>
      <c r="AT213" s="152" t="s">
        <v>212</v>
      </c>
      <c r="AU213" s="152" t="s">
        <v>88</v>
      </c>
      <c r="AY213" s="13" t="s">
        <v>207</v>
      </c>
      <c r="BE213" s="153">
        <f t="shared" si="14"/>
        <v>0</v>
      </c>
      <c r="BF213" s="153">
        <f t="shared" si="15"/>
        <v>0</v>
      </c>
      <c r="BG213" s="153">
        <f t="shared" si="16"/>
        <v>0</v>
      </c>
      <c r="BH213" s="153">
        <f t="shared" si="17"/>
        <v>0</v>
      </c>
      <c r="BI213" s="153">
        <f t="shared" si="18"/>
        <v>0</v>
      </c>
      <c r="BJ213" s="13" t="s">
        <v>84</v>
      </c>
      <c r="BK213" s="153">
        <f t="shared" si="19"/>
        <v>0</v>
      </c>
      <c r="BL213" s="13" t="s">
        <v>216</v>
      </c>
      <c r="BM213" s="152" t="s">
        <v>4099</v>
      </c>
    </row>
    <row r="214" spans="2:65" s="1" customFormat="1" ht="24.2" customHeight="1">
      <c r="B214" s="139"/>
      <c r="C214" s="140" t="s">
        <v>502</v>
      </c>
      <c r="D214" s="140" t="s">
        <v>212</v>
      </c>
      <c r="E214" s="141" t="s">
        <v>4100</v>
      </c>
      <c r="F214" s="142" t="s">
        <v>4101</v>
      </c>
      <c r="G214" s="143" t="s">
        <v>253</v>
      </c>
      <c r="H214" s="144">
        <v>2</v>
      </c>
      <c r="I214" s="145"/>
      <c r="J214" s="146">
        <f t="shared" ref="J214:J245" si="20">ROUND(I214*H214,2)</f>
        <v>0</v>
      </c>
      <c r="K214" s="147"/>
      <c r="L214" s="28"/>
      <c r="M214" s="148" t="s">
        <v>1</v>
      </c>
      <c r="N214" s="149" t="s">
        <v>38</v>
      </c>
      <c r="P214" s="150">
        <f t="shared" ref="P214:P245" si="21">O214*H214</f>
        <v>0</v>
      </c>
      <c r="Q214" s="150">
        <v>0</v>
      </c>
      <c r="R214" s="150">
        <f t="shared" ref="R214:R245" si="22">Q214*H214</f>
        <v>0</v>
      </c>
      <c r="S214" s="150">
        <v>0</v>
      </c>
      <c r="T214" s="151">
        <f t="shared" ref="T214:T245" si="23">S214*H214</f>
        <v>0</v>
      </c>
      <c r="AR214" s="152" t="s">
        <v>216</v>
      </c>
      <c r="AT214" s="152" t="s">
        <v>212</v>
      </c>
      <c r="AU214" s="152" t="s">
        <v>88</v>
      </c>
      <c r="AY214" s="13" t="s">
        <v>207</v>
      </c>
      <c r="BE214" s="153">
        <f t="shared" ref="BE214:BE245" si="24">IF(N214="základná",J214,0)</f>
        <v>0</v>
      </c>
      <c r="BF214" s="153">
        <f t="shared" ref="BF214:BF245" si="25">IF(N214="znížená",J214,0)</f>
        <v>0</v>
      </c>
      <c r="BG214" s="153">
        <f t="shared" ref="BG214:BG245" si="26">IF(N214="zákl. prenesená",J214,0)</f>
        <v>0</v>
      </c>
      <c r="BH214" s="153">
        <f t="shared" ref="BH214:BH245" si="27">IF(N214="zníž. prenesená",J214,0)</f>
        <v>0</v>
      </c>
      <c r="BI214" s="153">
        <f t="shared" ref="BI214:BI245" si="28">IF(N214="nulová",J214,0)</f>
        <v>0</v>
      </c>
      <c r="BJ214" s="13" t="s">
        <v>84</v>
      </c>
      <c r="BK214" s="153">
        <f t="shared" ref="BK214:BK245" si="29">ROUND(I214*H214,2)</f>
        <v>0</v>
      </c>
      <c r="BL214" s="13" t="s">
        <v>216</v>
      </c>
      <c r="BM214" s="152" t="s">
        <v>4102</v>
      </c>
    </row>
    <row r="215" spans="2:65" s="1" customFormat="1" ht="33" customHeight="1">
      <c r="B215" s="139"/>
      <c r="C215" s="140" t="s">
        <v>506</v>
      </c>
      <c r="D215" s="140" t="s">
        <v>212</v>
      </c>
      <c r="E215" s="141" t="s">
        <v>4103</v>
      </c>
      <c r="F215" s="142" t="s">
        <v>4104</v>
      </c>
      <c r="G215" s="143" t="s">
        <v>253</v>
      </c>
      <c r="H215" s="144">
        <v>2</v>
      </c>
      <c r="I215" s="145"/>
      <c r="J215" s="146">
        <f t="shared" si="20"/>
        <v>0</v>
      </c>
      <c r="K215" s="147"/>
      <c r="L215" s="28"/>
      <c r="M215" s="148" t="s">
        <v>1</v>
      </c>
      <c r="N215" s="149" t="s">
        <v>38</v>
      </c>
      <c r="P215" s="150">
        <f t="shared" si="21"/>
        <v>0</v>
      </c>
      <c r="Q215" s="150">
        <v>0</v>
      </c>
      <c r="R215" s="150">
        <f t="shared" si="22"/>
        <v>0</v>
      </c>
      <c r="S215" s="150">
        <v>0</v>
      </c>
      <c r="T215" s="151">
        <f t="shared" si="23"/>
        <v>0</v>
      </c>
      <c r="AR215" s="152" t="s">
        <v>216</v>
      </c>
      <c r="AT215" s="152" t="s">
        <v>212</v>
      </c>
      <c r="AU215" s="152" t="s">
        <v>88</v>
      </c>
      <c r="AY215" s="13" t="s">
        <v>207</v>
      </c>
      <c r="BE215" s="153">
        <f t="shared" si="24"/>
        <v>0</v>
      </c>
      <c r="BF215" s="153">
        <f t="shared" si="25"/>
        <v>0</v>
      </c>
      <c r="BG215" s="153">
        <f t="shared" si="26"/>
        <v>0</v>
      </c>
      <c r="BH215" s="153">
        <f t="shared" si="27"/>
        <v>0</v>
      </c>
      <c r="BI215" s="153">
        <f t="shared" si="28"/>
        <v>0</v>
      </c>
      <c r="BJ215" s="13" t="s">
        <v>84</v>
      </c>
      <c r="BK215" s="153">
        <f t="shared" si="29"/>
        <v>0</v>
      </c>
      <c r="BL215" s="13" t="s">
        <v>216</v>
      </c>
      <c r="BM215" s="152" t="s">
        <v>4105</v>
      </c>
    </row>
    <row r="216" spans="2:65" s="1" customFormat="1" ht="37.9" customHeight="1">
      <c r="B216" s="139"/>
      <c r="C216" s="140" t="s">
        <v>510</v>
      </c>
      <c r="D216" s="140" t="s">
        <v>212</v>
      </c>
      <c r="E216" s="141" t="s">
        <v>4106</v>
      </c>
      <c r="F216" s="142" t="s">
        <v>4107</v>
      </c>
      <c r="G216" s="143" t="s">
        <v>253</v>
      </c>
      <c r="H216" s="144">
        <v>1</v>
      </c>
      <c r="I216" s="145"/>
      <c r="J216" s="146">
        <f t="shared" si="20"/>
        <v>0</v>
      </c>
      <c r="K216" s="147"/>
      <c r="L216" s="28"/>
      <c r="M216" s="148" t="s">
        <v>1</v>
      </c>
      <c r="N216" s="149" t="s">
        <v>38</v>
      </c>
      <c r="P216" s="150">
        <f t="shared" si="21"/>
        <v>0</v>
      </c>
      <c r="Q216" s="150">
        <v>0</v>
      </c>
      <c r="R216" s="150">
        <f t="shared" si="22"/>
        <v>0</v>
      </c>
      <c r="S216" s="150">
        <v>0</v>
      </c>
      <c r="T216" s="151">
        <f t="shared" si="23"/>
        <v>0</v>
      </c>
      <c r="AR216" s="152" t="s">
        <v>216</v>
      </c>
      <c r="AT216" s="152" t="s">
        <v>212</v>
      </c>
      <c r="AU216" s="152" t="s">
        <v>88</v>
      </c>
      <c r="AY216" s="13" t="s">
        <v>207</v>
      </c>
      <c r="BE216" s="153">
        <f t="shared" si="24"/>
        <v>0</v>
      </c>
      <c r="BF216" s="153">
        <f t="shared" si="25"/>
        <v>0</v>
      </c>
      <c r="BG216" s="153">
        <f t="shared" si="26"/>
        <v>0</v>
      </c>
      <c r="BH216" s="153">
        <f t="shared" si="27"/>
        <v>0</v>
      </c>
      <c r="BI216" s="153">
        <f t="shared" si="28"/>
        <v>0</v>
      </c>
      <c r="BJ216" s="13" t="s">
        <v>84</v>
      </c>
      <c r="BK216" s="153">
        <f t="shared" si="29"/>
        <v>0</v>
      </c>
      <c r="BL216" s="13" t="s">
        <v>216</v>
      </c>
      <c r="BM216" s="152" t="s">
        <v>4108</v>
      </c>
    </row>
    <row r="217" spans="2:65" s="1" customFormat="1" ht="37.9" customHeight="1">
      <c r="B217" s="139"/>
      <c r="C217" s="140" t="s">
        <v>514</v>
      </c>
      <c r="D217" s="140" t="s">
        <v>212</v>
      </c>
      <c r="E217" s="141" t="s">
        <v>870</v>
      </c>
      <c r="F217" s="142" t="s">
        <v>4109</v>
      </c>
      <c r="G217" s="143" t="s">
        <v>253</v>
      </c>
      <c r="H217" s="144">
        <v>1</v>
      </c>
      <c r="I217" s="145"/>
      <c r="J217" s="146">
        <f t="shared" si="20"/>
        <v>0</v>
      </c>
      <c r="K217" s="147"/>
      <c r="L217" s="28"/>
      <c r="M217" s="148" t="s">
        <v>1</v>
      </c>
      <c r="N217" s="149" t="s">
        <v>38</v>
      </c>
      <c r="P217" s="150">
        <f t="shared" si="21"/>
        <v>0</v>
      </c>
      <c r="Q217" s="150">
        <v>0</v>
      </c>
      <c r="R217" s="150">
        <f t="shared" si="22"/>
        <v>0</v>
      </c>
      <c r="S217" s="150">
        <v>0</v>
      </c>
      <c r="T217" s="151">
        <f t="shared" si="23"/>
        <v>0</v>
      </c>
      <c r="AR217" s="152" t="s">
        <v>216</v>
      </c>
      <c r="AT217" s="152" t="s">
        <v>212</v>
      </c>
      <c r="AU217" s="152" t="s">
        <v>88</v>
      </c>
      <c r="AY217" s="13" t="s">
        <v>207</v>
      </c>
      <c r="BE217" s="153">
        <f t="shared" si="24"/>
        <v>0</v>
      </c>
      <c r="BF217" s="153">
        <f t="shared" si="25"/>
        <v>0</v>
      </c>
      <c r="BG217" s="153">
        <f t="shared" si="26"/>
        <v>0</v>
      </c>
      <c r="BH217" s="153">
        <f t="shared" si="27"/>
        <v>0</v>
      </c>
      <c r="BI217" s="153">
        <f t="shared" si="28"/>
        <v>0</v>
      </c>
      <c r="BJ217" s="13" t="s">
        <v>84</v>
      </c>
      <c r="BK217" s="153">
        <f t="shared" si="29"/>
        <v>0</v>
      </c>
      <c r="BL217" s="13" t="s">
        <v>216</v>
      </c>
      <c r="BM217" s="152" t="s">
        <v>4110</v>
      </c>
    </row>
    <row r="218" spans="2:65" s="1" customFormat="1" ht="37.9" customHeight="1">
      <c r="B218" s="139"/>
      <c r="C218" s="140" t="s">
        <v>518</v>
      </c>
      <c r="D218" s="140" t="s">
        <v>212</v>
      </c>
      <c r="E218" s="141" t="s">
        <v>874</v>
      </c>
      <c r="F218" s="142" t="s">
        <v>4111</v>
      </c>
      <c r="G218" s="143" t="s">
        <v>253</v>
      </c>
      <c r="H218" s="144">
        <v>1</v>
      </c>
      <c r="I218" s="145"/>
      <c r="J218" s="146">
        <f t="shared" si="20"/>
        <v>0</v>
      </c>
      <c r="K218" s="147"/>
      <c r="L218" s="28"/>
      <c r="M218" s="148" t="s">
        <v>1</v>
      </c>
      <c r="N218" s="149" t="s">
        <v>38</v>
      </c>
      <c r="P218" s="150">
        <f t="shared" si="21"/>
        <v>0</v>
      </c>
      <c r="Q218" s="150">
        <v>0</v>
      </c>
      <c r="R218" s="150">
        <f t="shared" si="22"/>
        <v>0</v>
      </c>
      <c r="S218" s="150">
        <v>0</v>
      </c>
      <c r="T218" s="151">
        <f t="shared" si="23"/>
        <v>0</v>
      </c>
      <c r="AR218" s="152" t="s">
        <v>216</v>
      </c>
      <c r="AT218" s="152" t="s">
        <v>212</v>
      </c>
      <c r="AU218" s="152" t="s">
        <v>88</v>
      </c>
      <c r="AY218" s="13" t="s">
        <v>207</v>
      </c>
      <c r="BE218" s="153">
        <f t="shared" si="24"/>
        <v>0</v>
      </c>
      <c r="BF218" s="153">
        <f t="shared" si="25"/>
        <v>0</v>
      </c>
      <c r="BG218" s="153">
        <f t="shared" si="26"/>
        <v>0</v>
      </c>
      <c r="BH218" s="153">
        <f t="shared" si="27"/>
        <v>0</v>
      </c>
      <c r="BI218" s="153">
        <f t="shared" si="28"/>
        <v>0</v>
      </c>
      <c r="BJ218" s="13" t="s">
        <v>84</v>
      </c>
      <c r="BK218" s="153">
        <f t="shared" si="29"/>
        <v>0</v>
      </c>
      <c r="BL218" s="13" t="s">
        <v>216</v>
      </c>
      <c r="BM218" s="152" t="s">
        <v>4112</v>
      </c>
    </row>
    <row r="219" spans="2:65" s="1" customFormat="1" ht="37.9" customHeight="1">
      <c r="B219" s="139"/>
      <c r="C219" s="140" t="s">
        <v>522</v>
      </c>
      <c r="D219" s="140" t="s">
        <v>212</v>
      </c>
      <c r="E219" s="141" t="s">
        <v>878</v>
      </c>
      <c r="F219" s="142" t="s">
        <v>4113</v>
      </c>
      <c r="G219" s="143" t="s">
        <v>253</v>
      </c>
      <c r="H219" s="144">
        <v>1</v>
      </c>
      <c r="I219" s="145"/>
      <c r="J219" s="146">
        <f t="shared" si="20"/>
        <v>0</v>
      </c>
      <c r="K219" s="147"/>
      <c r="L219" s="28"/>
      <c r="M219" s="148" t="s">
        <v>1</v>
      </c>
      <c r="N219" s="149" t="s">
        <v>38</v>
      </c>
      <c r="P219" s="150">
        <f t="shared" si="21"/>
        <v>0</v>
      </c>
      <c r="Q219" s="150">
        <v>0</v>
      </c>
      <c r="R219" s="150">
        <f t="shared" si="22"/>
        <v>0</v>
      </c>
      <c r="S219" s="150">
        <v>0</v>
      </c>
      <c r="T219" s="151">
        <f t="shared" si="23"/>
        <v>0</v>
      </c>
      <c r="AR219" s="152" t="s">
        <v>216</v>
      </c>
      <c r="AT219" s="152" t="s">
        <v>212</v>
      </c>
      <c r="AU219" s="152" t="s">
        <v>88</v>
      </c>
      <c r="AY219" s="13" t="s">
        <v>207</v>
      </c>
      <c r="BE219" s="153">
        <f t="shared" si="24"/>
        <v>0</v>
      </c>
      <c r="BF219" s="153">
        <f t="shared" si="25"/>
        <v>0</v>
      </c>
      <c r="BG219" s="153">
        <f t="shared" si="26"/>
        <v>0</v>
      </c>
      <c r="BH219" s="153">
        <f t="shared" si="27"/>
        <v>0</v>
      </c>
      <c r="BI219" s="153">
        <f t="shared" si="28"/>
        <v>0</v>
      </c>
      <c r="BJ219" s="13" t="s">
        <v>84</v>
      </c>
      <c r="BK219" s="153">
        <f t="shared" si="29"/>
        <v>0</v>
      </c>
      <c r="BL219" s="13" t="s">
        <v>216</v>
      </c>
      <c r="BM219" s="152" t="s">
        <v>4114</v>
      </c>
    </row>
    <row r="220" spans="2:65" s="1" customFormat="1" ht="37.9" customHeight="1">
      <c r="B220" s="139"/>
      <c r="C220" s="140" t="s">
        <v>526</v>
      </c>
      <c r="D220" s="140" t="s">
        <v>212</v>
      </c>
      <c r="E220" s="141" t="s">
        <v>882</v>
      </c>
      <c r="F220" s="142" t="s">
        <v>4115</v>
      </c>
      <c r="G220" s="143" t="s">
        <v>253</v>
      </c>
      <c r="H220" s="144">
        <v>1</v>
      </c>
      <c r="I220" s="145"/>
      <c r="J220" s="146">
        <f t="shared" si="20"/>
        <v>0</v>
      </c>
      <c r="K220" s="147"/>
      <c r="L220" s="28"/>
      <c r="M220" s="148" t="s">
        <v>1</v>
      </c>
      <c r="N220" s="149" t="s">
        <v>38</v>
      </c>
      <c r="P220" s="150">
        <f t="shared" si="21"/>
        <v>0</v>
      </c>
      <c r="Q220" s="150">
        <v>0</v>
      </c>
      <c r="R220" s="150">
        <f t="shared" si="22"/>
        <v>0</v>
      </c>
      <c r="S220" s="150">
        <v>0</v>
      </c>
      <c r="T220" s="151">
        <f t="shared" si="23"/>
        <v>0</v>
      </c>
      <c r="AR220" s="152" t="s">
        <v>216</v>
      </c>
      <c r="AT220" s="152" t="s">
        <v>212</v>
      </c>
      <c r="AU220" s="152" t="s">
        <v>88</v>
      </c>
      <c r="AY220" s="13" t="s">
        <v>207</v>
      </c>
      <c r="BE220" s="153">
        <f t="shared" si="24"/>
        <v>0</v>
      </c>
      <c r="BF220" s="153">
        <f t="shared" si="25"/>
        <v>0</v>
      </c>
      <c r="BG220" s="153">
        <f t="shared" si="26"/>
        <v>0</v>
      </c>
      <c r="BH220" s="153">
        <f t="shared" si="27"/>
        <v>0</v>
      </c>
      <c r="BI220" s="153">
        <f t="shared" si="28"/>
        <v>0</v>
      </c>
      <c r="BJ220" s="13" t="s">
        <v>84</v>
      </c>
      <c r="BK220" s="153">
        <f t="shared" si="29"/>
        <v>0</v>
      </c>
      <c r="BL220" s="13" t="s">
        <v>216</v>
      </c>
      <c r="BM220" s="152" t="s">
        <v>4116</v>
      </c>
    </row>
    <row r="221" spans="2:65" s="1" customFormat="1" ht="37.9" customHeight="1">
      <c r="B221" s="139"/>
      <c r="C221" s="140" t="s">
        <v>530</v>
      </c>
      <c r="D221" s="140" t="s">
        <v>212</v>
      </c>
      <c r="E221" s="141" t="s">
        <v>886</v>
      </c>
      <c r="F221" s="142" t="s">
        <v>4117</v>
      </c>
      <c r="G221" s="143" t="s">
        <v>253</v>
      </c>
      <c r="H221" s="144">
        <v>1</v>
      </c>
      <c r="I221" s="145"/>
      <c r="J221" s="146">
        <f t="shared" si="20"/>
        <v>0</v>
      </c>
      <c r="K221" s="147"/>
      <c r="L221" s="28"/>
      <c r="M221" s="148" t="s">
        <v>1</v>
      </c>
      <c r="N221" s="149" t="s">
        <v>38</v>
      </c>
      <c r="P221" s="150">
        <f t="shared" si="21"/>
        <v>0</v>
      </c>
      <c r="Q221" s="150">
        <v>0</v>
      </c>
      <c r="R221" s="150">
        <f t="shared" si="22"/>
        <v>0</v>
      </c>
      <c r="S221" s="150">
        <v>0</v>
      </c>
      <c r="T221" s="151">
        <f t="shared" si="23"/>
        <v>0</v>
      </c>
      <c r="AR221" s="152" t="s">
        <v>216</v>
      </c>
      <c r="AT221" s="152" t="s">
        <v>212</v>
      </c>
      <c r="AU221" s="152" t="s">
        <v>88</v>
      </c>
      <c r="AY221" s="13" t="s">
        <v>207</v>
      </c>
      <c r="BE221" s="153">
        <f t="shared" si="24"/>
        <v>0</v>
      </c>
      <c r="BF221" s="153">
        <f t="shared" si="25"/>
        <v>0</v>
      </c>
      <c r="BG221" s="153">
        <f t="shared" si="26"/>
        <v>0</v>
      </c>
      <c r="BH221" s="153">
        <f t="shared" si="27"/>
        <v>0</v>
      </c>
      <c r="BI221" s="153">
        <f t="shared" si="28"/>
        <v>0</v>
      </c>
      <c r="BJ221" s="13" t="s">
        <v>84</v>
      </c>
      <c r="BK221" s="153">
        <f t="shared" si="29"/>
        <v>0</v>
      </c>
      <c r="BL221" s="13" t="s">
        <v>216</v>
      </c>
      <c r="BM221" s="152" t="s">
        <v>4118</v>
      </c>
    </row>
    <row r="222" spans="2:65" s="1" customFormat="1" ht="37.9" customHeight="1">
      <c r="B222" s="139"/>
      <c r="C222" s="140" t="s">
        <v>534</v>
      </c>
      <c r="D222" s="140" t="s">
        <v>212</v>
      </c>
      <c r="E222" s="141" t="s">
        <v>890</v>
      </c>
      <c r="F222" s="142" t="s">
        <v>4119</v>
      </c>
      <c r="G222" s="143" t="s">
        <v>253</v>
      </c>
      <c r="H222" s="144">
        <v>1</v>
      </c>
      <c r="I222" s="145"/>
      <c r="J222" s="146">
        <f t="shared" si="20"/>
        <v>0</v>
      </c>
      <c r="K222" s="147"/>
      <c r="L222" s="28"/>
      <c r="M222" s="148" t="s">
        <v>1</v>
      </c>
      <c r="N222" s="149" t="s">
        <v>38</v>
      </c>
      <c r="P222" s="150">
        <f t="shared" si="21"/>
        <v>0</v>
      </c>
      <c r="Q222" s="150">
        <v>0</v>
      </c>
      <c r="R222" s="150">
        <f t="shared" si="22"/>
        <v>0</v>
      </c>
      <c r="S222" s="150">
        <v>0</v>
      </c>
      <c r="T222" s="151">
        <f t="shared" si="23"/>
        <v>0</v>
      </c>
      <c r="AR222" s="152" t="s">
        <v>216</v>
      </c>
      <c r="AT222" s="152" t="s">
        <v>212</v>
      </c>
      <c r="AU222" s="152" t="s">
        <v>88</v>
      </c>
      <c r="AY222" s="13" t="s">
        <v>207</v>
      </c>
      <c r="BE222" s="153">
        <f t="shared" si="24"/>
        <v>0</v>
      </c>
      <c r="BF222" s="153">
        <f t="shared" si="25"/>
        <v>0</v>
      </c>
      <c r="BG222" s="153">
        <f t="shared" si="26"/>
        <v>0</v>
      </c>
      <c r="BH222" s="153">
        <f t="shared" si="27"/>
        <v>0</v>
      </c>
      <c r="BI222" s="153">
        <f t="shared" si="28"/>
        <v>0</v>
      </c>
      <c r="BJ222" s="13" t="s">
        <v>84</v>
      </c>
      <c r="BK222" s="153">
        <f t="shared" si="29"/>
        <v>0</v>
      </c>
      <c r="BL222" s="13" t="s">
        <v>216</v>
      </c>
      <c r="BM222" s="152" t="s">
        <v>4120</v>
      </c>
    </row>
    <row r="223" spans="2:65" s="1" customFormat="1" ht="37.9" customHeight="1">
      <c r="B223" s="139"/>
      <c r="C223" s="140" t="s">
        <v>538</v>
      </c>
      <c r="D223" s="140" t="s">
        <v>212</v>
      </c>
      <c r="E223" s="141" t="s">
        <v>894</v>
      </c>
      <c r="F223" s="142" t="s">
        <v>4121</v>
      </c>
      <c r="G223" s="143" t="s">
        <v>253</v>
      </c>
      <c r="H223" s="144">
        <v>1</v>
      </c>
      <c r="I223" s="145"/>
      <c r="J223" s="146">
        <f t="shared" si="20"/>
        <v>0</v>
      </c>
      <c r="K223" s="147"/>
      <c r="L223" s="28"/>
      <c r="M223" s="148" t="s">
        <v>1</v>
      </c>
      <c r="N223" s="149" t="s">
        <v>38</v>
      </c>
      <c r="P223" s="150">
        <f t="shared" si="21"/>
        <v>0</v>
      </c>
      <c r="Q223" s="150">
        <v>0</v>
      </c>
      <c r="R223" s="150">
        <f t="shared" si="22"/>
        <v>0</v>
      </c>
      <c r="S223" s="150">
        <v>0</v>
      </c>
      <c r="T223" s="151">
        <f t="shared" si="23"/>
        <v>0</v>
      </c>
      <c r="AR223" s="152" t="s">
        <v>216</v>
      </c>
      <c r="AT223" s="152" t="s">
        <v>212</v>
      </c>
      <c r="AU223" s="152" t="s">
        <v>88</v>
      </c>
      <c r="AY223" s="13" t="s">
        <v>207</v>
      </c>
      <c r="BE223" s="153">
        <f t="shared" si="24"/>
        <v>0</v>
      </c>
      <c r="BF223" s="153">
        <f t="shared" si="25"/>
        <v>0</v>
      </c>
      <c r="BG223" s="153">
        <f t="shared" si="26"/>
        <v>0</v>
      </c>
      <c r="BH223" s="153">
        <f t="shared" si="27"/>
        <v>0</v>
      </c>
      <c r="BI223" s="153">
        <f t="shared" si="28"/>
        <v>0</v>
      </c>
      <c r="BJ223" s="13" t="s">
        <v>84</v>
      </c>
      <c r="BK223" s="153">
        <f t="shared" si="29"/>
        <v>0</v>
      </c>
      <c r="BL223" s="13" t="s">
        <v>216</v>
      </c>
      <c r="BM223" s="152" t="s">
        <v>4122</v>
      </c>
    </row>
    <row r="224" spans="2:65" s="1" customFormat="1" ht="24.2" customHeight="1">
      <c r="B224" s="139"/>
      <c r="C224" s="140" t="s">
        <v>542</v>
      </c>
      <c r="D224" s="140" t="s">
        <v>212</v>
      </c>
      <c r="E224" s="141" t="s">
        <v>898</v>
      </c>
      <c r="F224" s="142" t="s">
        <v>4123</v>
      </c>
      <c r="G224" s="143" t="s">
        <v>253</v>
      </c>
      <c r="H224" s="144">
        <v>1</v>
      </c>
      <c r="I224" s="145"/>
      <c r="J224" s="146">
        <f t="shared" si="20"/>
        <v>0</v>
      </c>
      <c r="K224" s="147"/>
      <c r="L224" s="28"/>
      <c r="M224" s="148" t="s">
        <v>1</v>
      </c>
      <c r="N224" s="149" t="s">
        <v>38</v>
      </c>
      <c r="P224" s="150">
        <f t="shared" si="21"/>
        <v>0</v>
      </c>
      <c r="Q224" s="150">
        <v>0</v>
      </c>
      <c r="R224" s="150">
        <f t="shared" si="22"/>
        <v>0</v>
      </c>
      <c r="S224" s="150">
        <v>0</v>
      </c>
      <c r="T224" s="151">
        <f t="shared" si="23"/>
        <v>0</v>
      </c>
      <c r="AR224" s="152" t="s">
        <v>216</v>
      </c>
      <c r="AT224" s="152" t="s">
        <v>212</v>
      </c>
      <c r="AU224" s="152" t="s">
        <v>88</v>
      </c>
      <c r="AY224" s="13" t="s">
        <v>207</v>
      </c>
      <c r="BE224" s="153">
        <f t="shared" si="24"/>
        <v>0</v>
      </c>
      <c r="BF224" s="153">
        <f t="shared" si="25"/>
        <v>0</v>
      </c>
      <c r="BG224" s="153">
        <f t="shared" si="26"/>
        <v>0</v>
      </c>
      <c r="BH224" s="153">
        <f t="shared" si="27"/>
        <v>0</v>
      </c>
      <c r="BI224" s="153">
        <f t="shared" si="28"/>
        <v>0</v>
      </c>
      <c r="BJ224" s="13" t="s">
        <v>84</v>
      </c>
      <c r="BK224" s="153">
        <f t="shared" si="29"/>
        <v>0</v>
      </c>
      <c r="BL224" s="13" t="s">
        <v>216</v>
      </c>
      <c r="BM224" s="152" t="s">
        <v>4124</v>
      </c>
    </row>
    <row r="225" spans="2:65" s="1" customFormat="1" ht="24.2" customHeight="1">
      <c r="B225" s="139"/>
      <c r="C225" s="140" t="s">
        <v>546</v>
      </c>
      <c r="D225" s="140" t="s">
        <v>212</v>
      </c>
      <c r="E225" s="141" t="s">
        <v>4125</v>
      </c>
      <c r="F225" s="142" t="s">
        <v>4126</v>
      </c>
      <c r="G225" s="143" t="s">
        <v>253</v>
      </c>
      <c r="H225" s="144">
        <v>2</v>
      </c>
      <c r="I225" s="145"/>
      <c r="J225" s="146">
        <f t="shared" si="20"/>
        <v>0</v>
      </c>
      <c r="K225" s="147"/>
      <c r="L225" s="28"/>
      <c r="M225" s="148" t="s">
        <v>1</v>
      </c>
      <c r="N225" s="149" t="s">
        <v>38</v>
      </c>
      <c r="P225" s="150">
        <f t="shared" si="21"/>
        <v>0</v>
      </c>
      <c r="Q225" s="150">
        <v>0</v>
      </c>
      <c r="R225" s="150">
        <f t="shared" si="22"/>
        <v>0</v>
      </c>
      <c r="S225" s="150">
        <v>0</v>
      </c>
      <c r="T225" s="151">
        <f t="shared" si="23"/>
        <v>0</v>
      </c>
      <c r="AR225" s="152" t="s">
        <v>216</v>
      </c>
      <c r="AT225" s="152" t="s">
        <v>212</v>
      </c>
      <c r="AU225" s="152" t="s">
        <v>88</v>
      </c>
      <c r="AY225" s="13" t="s">
        <v>207</v>
      </c>
      <c r="BE225" s="153">
        <f t="shared" si="24"/>
        <v>0</v>
      </c>
      <c r="BF225" s="153">
        <f t="shared" si="25"/>
        <v>0</v>
      </c>
      <c r="BG225" s="153">
        <f t="shared" si="26"/>
        <v>0</v>
      </c>
      <c r="BH225" s="153">
        <f t="shared" si="27"/>
        <v>0</v>
      </c>
      <c r="BI225" s="153">
        <f t="shared" si="28"/>
        <v>0</v>
      </c>
      <c r="BJ225" s="13" t="s">
        <v>84</v>
      </c>
      <c r="BK225" s="153">
        <f t="shared" si="29"/>
        <v>0</v>
      </c>
      <c r="BL225" s="13" t="s">
        <v>216</v>
      </c>
      <c r="BM225" s="152" t="s">
        <v>4127</v>
      </c>
    </row>
    <row r="226" spans="2:65" s="1" customFormat="1" ht="33" customHeight="1">
      <c r="B226" s="139"/>
      <c r="C226" s="140" t="s">
        <v>550</v>
      </c>
      <c r="D226" s="140" t="s">
        <v>212</v>
      </c>
      <c r="E226" s="141" t="s">
        <v>4128</v>
      </c>
      <c r="F226" s="142" t="s">
        <v>4129</v>
      </c>
      <c r="G226" s="143" t="s">
        <v>253</v>
      </c>
      <c r="H226" s="144">
        <v>2</v>
      </c>
      <c r="I226" s="145"/>
      <c r="J226" s="146">
        <f t="shared" si="20"/>
        <v>0</v>
      </c>
      <c r="K226" s="147"/>
      <c r="L226" s="28"/>
      <c r="M226" s="148" t="s">
        <v>1</v>
      </c>
      <c r="N226" s="149" t="s">
        <v>38</v>
      </c>
      <c r="P226" s="150">
        <f t="shared" si="21"/>
        <v>0</v>
      </c>
      <c r="Q226" s="150">
        <v>0</v>
      </c>
      <c r="R226" s="150">
        <f t="shared" si="22"/>
        <v>0</v>
      </c>
      <c r="S226" s="150">
        <v>0</v>
      </c>
      <c r="T226" s="151">
        <f t="shared" si="23"/>
        <v>0</v>
      </c>
      <c r="AR226" s="152" t="s">
        <v>216</v>
      </c>
      <c r="AT226" s="152" t="s">
        <v>212</v>
      </c>
      <c r="AU226" s="152" t="s">
        <v>88</v>
      </c>
      <c r="AY226" s="13" t="s">
        <v>207</v>
      </c>
      <c r="BE226" s="153">
        <f t="shared" si="24"/>
        <v>0</v>
      </c>
      <c r="BF226" s="153">
        <f t="shared" si="25"/>
        <v>0</v>
      </c>
      <c r="BG226" s="153">
        <f t="shared" si="26"/>
        <v>0</v>
      </c>
      <c r="BH226" s="153">
        <f t="shared" si="27"/>
        <v>0</v>
      </c>
      <c r="BI226" s="153">
        <f t="shared" si="28"/>
        <v>0</v>
      </c>
      <c r="BJ226" s="13" t="s">
        <v>84</v>
      </c>
      <c r="BK226" s="153">
        <f t="shared" si="29"/>
        <v>0</v>
      </c>
      <c r="BL226" s="13" t="s">
        <v>216</v>
      </c>
      <c r="BM226" s="152" t="s">
        <v>4130</v>
      </c>
    </row>
    <row r="227" spans="2:65" s="1" customFormat="1" ht="37.9" customHeight="1">
      <c r="B227" s="139"/>
      <c r="C227" s="140" t="s">
        <v>554</v>
      </c>
      <c r="D227" s="140" t="s">
        <v>212</v>
      </c>
      <c r="E227" s="141" t="s">
        <v>902</v>
      </c>
      <c r="F227" s="142" t="s">
        <v>4131</v>
      </c>
      <c r="G227" s="143" t="s">
        <v>253</v>
      </c>
      <c r="H227" s="144">
        <v>1</v>
      </c>
      <c r="I227" s="145"/>
      <c r="J227" s="146">
        <f t="shared" si="20"/>
        <v>0</v>
      </c>
      <c r="K227" s="147"/>
      <c r="L227" s="28"/>
      <c r="M227" s="148" t="s">
        <v>1</v>
      </c>
      <c r="N227" s="149" t="s">
        <v>38</v>
      </c>
      <c r="P227" s="150">
        <f t="shared" si="21"/>
        <v>0</v>
      </c>
      <c r="Q227" s="150">
        <v>0</v>
      </c>
      <c r="R227" s="150">
        <f t="shared" si="22"/>
        <v>0</v>
      </c>
      <c r="S227" s="150">
        <v>0</v>
      </c>
      <c r="T227" s="151">
        <f t="shared" si="23"/>
        <v>0</v>
      </c>
      <c r="AR227" s="152" t="s">
        <v>216</v>
      </c>
      <c r="AT227" s="152" t="s">
        <v>212</v>
      </c>
      <c r="AU227" s="152" t="s">
        <v>88</v>
      </c>
      <c r="AY227" s="13" t="s">
        <v>207</v>
      </c>
      <c r="BE227" s="153">
        <f t="shared" si="24"/>
        <v>0</v>
      </c>
      <c r="BF227" s="153">
        <f t="shared" si="25"/>
        <v>0</v>
      </c>
      <c r="BG227" s="153">
        <f t="shared" si="26"/>
        <v>0</v>
      </c>
      <c r="BH227" s="153">
        <f t="shared" si="27"/>
        <v>0</v>
      </c>
      <c r="BI227" s="153">
        <f t="shared" si="28"/>
        <v>0</v>
      </c>
      <c r="BJ227" s="13" t="s">
        <v>84</v>
      </c>
      <c r="BK227" s="153">
        <f t="shared" si="29"/>
        <v>0</v>
      </c>
      <c r="BL227" s="13" t="s">
        <v>216</v>
      </c>
      <c r="BM227" s="152" t="s">
        <v>4132</v>
      </c>
    </row>
    <row r="228" spans="2:65" s="1" customFormat="1" ht="37.9" customHeight="1">
      <c r="B228" s="139"/>
      <c r="C228" s="140" t="s">
        <v>558</v>
      </c>
      <c r="D228" s="140" t="s">
        <v>212</v>
      </c>
      <c r="E228" s="141" t="s">
        <v>934</v>
      </c>
      <c r="F228" s="142" t="s">
        <v>4133</v>
      </c>
      <c r="G228" s="143" t="s">
        <v>253</v>
      </c>
      <c r="H228" s="144">
        <v>1</v>
      </c>
      <c r="I228" s="145"/>
      <c r="J228" s="146">
        <f t="shared" si="20"/>
        <v>0</v>
      </c>
      <c r="K228" s="147"/>
      <c r="L228" s="28"/>
      <c r="M228" s="148" t="s">
        <v>1</v>
      </c>
      <c r="N228" s="149" t="s">
        <v>38</v>
      </c>
      <c r="P228" s="150">
        <f t="shared" si="21"/>
        <v>0</v>
      </c>
      <c r="Q228" s="150">
        <v>0</v>
      </c>
      <c r="R228" s="150">
        <f t="shared" si="22"/>
        <v>0</v>
      </c>
      <c r="S228" s="150">
        <v>0</v>
      </c>
      <c r="T228" s="151">
        <f t="shared" si="23"/>
        <v>0</v>
      </c>
      <c r="AR228" s="152" t="s">
        <v>216</v>
      </c>
      <c r="AT228" s="152" t="s">
        <v>212</v>
      </c>
      <c r="AU228" s="152" t="s">
        <v>88</v>
      </c>
      <c r="AY228" s="13" t="s">
        <v>207</v>
      </c>
      <c r="BE228" s="153">
        <f t="shared" si="24"/>
        <v>0</v>
      </c>
      <c r="BF228" s="153">
        <f t="shared" si="25"/>
        <v>0</v>
      </c>
      <c r="BG228" s="153">
        <f t="shared" si="26"/>
        <v>0</v>
      </c>
      <c r="BH228" s="153">
        <f t="shared" si="27"/>
        <v>0</v>
      </c>
      <c r="BI228" s="153">
        <f t="shared" si="28"/>
        <v>0</v>
      </c>
      <c r="BJ228" s="13" t="s">
        <v>84</v>
      </c>
      <c r="BK228" s="153">
        <f t="shared" si="29"/>
        <v>0</v>
      </c>
      <c r="BL228" s="13" t="s">
        <v>216</v>
      </c>
      <c r="BM228" s="152" t="s">
        <v>4134</v>
      </c>
    </row>
    <row r="229" spans="2:65" s="1" customFormat="1" ht="37.9" customHeight="1">
      <c r="B229" s="139"/>
      <c r="C229" s="140" t="s">
        <v>562</v>
      </c>
      <c r="D229" s="140" t="s">
        <v>212</v>
      </c>
      <c r="E229" s="141" t="s">
        <v>938</v>
      </c>
      <c r="F229" s="142" t="s">
        <v>4135</v>
      </c>
      <c r="G229" s="143" t="s">
        <v>253</v>
      </c>
      <c r="H229" s="144">
        <v>1</v>
      </c>
      <c r="I229" s="145"/>
      <c r="J229" s="146">
        <f t="shared" si="20"/>
        <v>0</v>
      </c>
      <c r="K229" s="147"/>
      <c r="L229" s="28"/>
      <c r="M229" s="148" t="s">
        <v>1</v>
      </c>
      <c r="N229" s="149" t="s">
        <v>38</v>
      </c>
      <c r="P229" s="150">
        <f t="shared" si="21"/>
        <v>0</v>
      </c>
      <c r="Q229" s="150">
        <v>0</v>
      </c>
      <c r="R229" s="150">
        <f t="shared" si="22"/>
        <v>0</v>
      </c>
      <c r="S229" s="150">
        <v>0</v>
      </c>
      <c r="T229" s="151">
        <f t="shared" si="23"/>
        <v>0</v>
      </c>
      <c r="AR229" s="152" t="s">
        <v>216</v>
      </c>
      <c r="AT229" s="152" t="s">
        <v>212</v>
      </c>
      <c r="AU229" s="152" t="s">
        <v>88</v>
      </c>
      <c r="AY229" s="13" t="s">
        <v>207</v>
      </c>
      <c r="BE229" s="153">
        <f t="shared" si="24"/>
        <v>0</v>
      </c>
      <c r="BF229" s="153">
        <f t="shared" si="25"/>
        <v>0</v>
      </c>
      <c r="BG229" s="153">
        <f t="shared" si="26"/>
        <v>0</v>
      </c>
      <c r="BH229" s="153">
        <f t="shared" si="27"/>
        <v>0</v>
      </c>
      <c r="BI229" s="153">
        <f t="shared" si="28"/>
        <v>0</v>
      </c>
      <c r="BJ229" s="13" t="s">
        <v>84</v>
      </c>
      <c r="BK229" s="153">
        <f t="shared" si="29"/>
        <v>0</v>
      </c>
      <c r="BL229" s="13" t="s">
        <v>216</v>
      </c>
      <c r="BM229" s="152" t="s">
        <v>4136</v>
      </c>
    </row>
    <row r="230" spans="2:65" s="1" customFormat="1" ht="37.9" customHeight="1">
      <c r="B230" s="139"/>
      <c r="C230" s="140" t="s">
        <v>566</v>
      </c>
      <c r="D230" s="140" t="s">
        <v>212</v>
      </c>
      <c r="E230" s="141" t="s">
        <v>942</v>
      </c>
      <c r="F230" s="142" t="s">
        <v>4137</v>
      </c>
      <c r="G230" s="143" t="s">
        <v>253</v>
      </c>
      <c r="H230" s="144">
        <v>1</v>
      </c>
      <c r="I230" s="145"/>
      <c r="J230" s="146">
        <f t="shared" si="20"/>
        <v>0</v>
      </c>
      <c r="K230" s="147"/>
      <c r="L230" s="28"/>
      <c r="M230" s="148" t="s">
        <v>1</v>
      </c>
      <c r="N230" s="149" t="s">
        <v>38</v>
      </c>
      <c r="P230" s="150">
        <f t="shared" si="21"/>
        <v>0</v>
      </c>
      <c r="Q230" s="150">
        <v>0</v>
      </c>
      <c r="R230" s="150">
        <f t="shared" si="22"/>
        <v>0</v>
      </c>
      <c r="S230" s="150">
        <v>0</v>
      </c>
      <c r="T230" s="151">
        <f t="shared" si="23"/>
        <v>0</v>
      </c>
      <c r="AR230" s="152" t="s">
        <v>216</v>
      </c>
      <c r="AT230" s="152" t="s">
        <v>212</v>
      </c>
      <c r="AU230" s="152" t="s">
        <v>88</v>
      </c>
      <c r="AY230" s="13" t="s">
        <v>207</v>
      </c>
      <c r="BE230" s="153">
        <f t="shared" si="24"/>
        <v>0</v>
      </c>
      <c r="BF230" s="153">
        <f t="shared" si="25"/>
        <v>0</v>
      </c>
      <c r="BG230" s="153">
        <f t="shared" si="26"/>
        <v>0</v>
      </c>
      <c r="BH230" s="153">
        <f t="shared" si="27"/>
        <v>0</v>
      </c>
      <c r="BI230" s="153">
        <f t="shared" si="28"/>
        <v>0</v>
      </c>
      <c r="BJ230" s="13" t="s">
        <v>84</v>
      </c>
      <c r="BK230" s="153">
        <f t="shared" si="29"/>
        <v>0</v>
      </c>
      <c r="BL230" s="13" t="s">
        <v>216</v>
      </c>
      <c r="BM230" s="152" t="s">
        <v>4138</v>
      </c>
    </row>
    <row r="231" spans="2:65" s="1" customFormat="1" ht="37.9" customHeight="1">
      <c r="B231" s="139"/>
      <c r="C231" s="140" t="s">
        <v>570</v>
      </c>
      <c r="D231" s="140" t="s">
        <v>212</v>
      </c>
      <c r="E231" s="141" t="s">
        <v>946</v>
      </c>
      <c r="F231" s="142" t="s">
        <v>4139</v>
      </c>
      <c r="G231" s="143" t="s">
        <v>253</v>
      </c>
      <c r="H231" s="144">
        <v>1</v>
      </c>
      <c r="I231" s="145"/>
      <c r="J231" s="146">
        <f t="shared" si="20"/>
        <v>0</v>
      </c>
      <c r="K231" s="147"/>
      <c r="L231" s="28"/>
      <c r="M231" s="148" t="s">
        <v>1</v>
      </c>
      <c r="N231" s="149" t="s">
        <v>38</v>
      </c>
      <c r="P231" s="150">
        <f t="shared" si="21"/>
        <v>0</v>
      </c>
      <c r="Q231" s="150">
        <v>0</v>
      </c>
      <c r="R231" s="150">
        <f t="shared" si="22"/>
        <v>0</v>
      </c>
      <c r="S231" s="150">
        <v>0</v>
      </c>
      <c r="T231" s="151">
        <f t="shared" si="23"/>
        <v>0</v>
      </c>
      <c r="AR231" s="152" t="s">
        <v>216</v>
      </c>
      <c r="AT231" s="152" t="s">
        <v>212</v>
      </c>
      <c r="AU231" s="152" t="s">
        <v>88</v>
      </c>
      <c r="AY231" s="13" t="s">
        <v>207</v>
      </c>
      <c r="BE231" s="153">
        <f t="shared" si="24"/>
        <v>0</v>
      </c>
      <c r="BF231" s="153">
        <f t="shared" si="25"/>
        <v>0</v>
      </c>
      <c r="BG231" s="153">
        <f t="shared" si="26"/>
        <v>0</v>
      </c>
      <c r="BH231" s="153">
        <f t="shared" si="27"/>
        <v>0</v>
      </c>
      <c r="BI231" s="153">
        <f t="shared" si="28"/>
        <v>0</v>
      </c>
      <c r="BJ231" s="13" t="s">
        <v>84</v>
      </c>
      <c r="BK231" s="153">
        <f t="shared" si="29"/>
        <v>0</v>
      </c>
      <c r="BL231" s="13" t="s">
        <v>216</v>
      </c>
      <c r="BM231" s="152" t="s">
        <v>4140</v>
      </c>
    </row>
    <row r="232" spans="2:65" s="1" customFormat="1" ht="37.9" customHeight="1">
      <c r="B232" s="139"/>
      <c r="C232" s="140" t="s">
        <v>574</v>
      </c>
      <c r="D232" s="140" t="s">
        <v>212</v>
      </c>
      <c r="E232" s="141" t="s">
        <v>950</v>
      </c>
      <c r="F232" s="142" t="s">
        <v>4141</v>
      </c>
      <c r="G232" s="143" t="s">
        <v>253</v>
      </c>
      <c r="H232" s="144">
        <v>1</v>
      </c>
      <c r="I232" s="145"/>
      <c r="J232" s="146">
        <f t="shared" si="20"/>
        <v>0</v>
      </c>
      <c r="K232" s="147"/>
      <c r="L232" s="28"/>
      <c r="M232" s="148" t="s">
        <v>1</v>
      </c>
      <c r="N232" s="149" t="s">
        <v>38</v>
      </c>
      <c r="P232" s="150">
        <f t="shared" si="21"/>
        <v>0</v>
      </c>
      <c r="Q232" s="150">
        <v>0</v>
      </c>
      <c r="R232" s="150">
        <f t="shared" si="22"/>
        <v>0</v>
      </c>
      <c r="S232" s="150">
        <v>0</v>
      </c>
      <c r="T232" s="151">
        <f t="shared" si="23"/>
        <v>0</v>
      </c>
      <c r="AR232" s="152" t="s">
        <v>216</v>
      </c>
      <c r="AT232" s="152" t="s">
        <v>212</v>
      </c>
      <c r="AU232" s="152" t="s">
        <v>88</v>
      </c>
      <c r="AY232" s="13" t="s">
        <v>207</v>
      </c>
      <c r="BE232" s="153">
        <f t="shared" si="24"/>
        <v>0</v>
      </c>
      <c r="BF232" s="153">
        <f t="shared" si="25"/>
        <v>0</v>
      </c>
      <c r="BG232" s="153">
        <f t="shared" si="26"/>
        <v>0</v>
      </c>
      <c r="BH232" s="153">
        <f t="shared" si="27"/>
        <v>0</v>
      </c>
      <c r="BI232" s="153">
        <f t="shared" si="28"/>
        <v>0</v>
      </c>
      <c r="BJ232" s="13" t="s">
        <v>84</v>
      </c>
      <c r="BK232" s="153">
        <f t="shared" si="29"/>
        <v>0</v>
      </c>
      <c r="BL232" s="13" t="s">
        <v>216</v>
      </c>
      <c r="BM232" s="152" t="s">
        <v>4142</v>
      </c>
    </row>
    <row r="233" spans="2:65" s="1" customFormat="1" ht="37.9" customHeight="1">
      <c r="B233" s="139"/>
      <c r="C233" s="140" t="s">
        <v>578</v>
      </c>
      <c r="D233" s="140" t="s">
        <v>212</v>
      </c>
      <c r="E233" s="141" t="s">
        <v>954</v>
      </c>
      <c r="F233" s="142" t="s">
        <v>4143</v>
      </c>
      <c r="G233" s="143" t="s">
        <v>253</v>
      </c>
      <c r="H233" s="144">
        <v>1</v>
      </c>
      <c r="I233" s="145"/>
      <c r="J233" s="146">
        <f t="shared" si="20"/>
        <v>0</v>
      </c>
      <c r="K233" s="147"/>
      <c r="L233" s="28"/>
      <c r="M233" s="148" t="s">
        <v>1</v>
      </c>
      <c r="N233" s="149" t="s">
        <v>38</v>
      </c>
      <c r="P233" s="150">
        <f t="shared" si="21"/>
        <v>0</v>
      </c>
      <c r="Q233" s="150">
        <v>0</v>
      </c>
      <c r="R233" s="150">
        <f t="shared" si="22"/>
        <v>0</v>
      </c>
      <c r="S233" s="150">
        <v>0</v>
      </c>
      <c r="T233" s="151">
        <f t="shared" si="23"/>
        <v>0</v>
      </c>
      <c r="AR233" s="152" t="s">
        <v>216</v>
      </c>
      <c r="AT233" s="152" t="s">
        <v>212</v>
      </c>
      <c r="AU233" s="152" t="s">
        <v>88</v>
      </c>
      <c r="AY233" s="13" t="s">
        <v>207</v>
      </c>
      <c r="BE233" s="153">
        <f t="shared" si="24"/>
        <v>0</v>
      </c>
      <c r="BF233" s="153">
        <f t="shared" si="25"/>
        <v>0</v>
      </c>
      <c r="BG233" s="153">
        <f t="shared" si="26"/>
        <v>0</v>
      </c>
      <c r="BH233" s="153">
        <f t="shared" si="27"/>
        <v>0</v>
      </c>
      <c r="BI233" s="153">
        <f t="shared" si="28"/>
        <v>0</v>
      </c>
      <c r="BJ233" s="13" t="s">
        <v>84</v>
      </c>
      <c r="BK233" s="153">
        <f t="shared" si="29"/>
        <v>0</v>
      </c>
      <c r="BL233" s="13" t="s">
        <v>216</v>
      </c>
      <c r="BM233" s="152" t="s">
        <v>4144</v>
      </c>
    </row>
    <row r="234" spans="2:65" s="1" customFormat="1" ht="37.9" customHeight="1">
      <c r="B234" s="139"/>
      <c r="C234" s="140" t="s">
        <v>582</v>
      </c>
      <c r="D234" s="140" t="s">
        <v>212</v>
      </c>
      <c r="E234" s="141" t="s">
        <v>958</v>
      </c>
      <c r="F234" s="142" t="s">
        <v>4145</v>
      </c>
      <c r="G234" s="143" t="s">
        <v>253</v>
      </c>
      <c r="H234" s="144">
        <v>1</v>
      </c>
      <c r="I234" s="145"/>
      <c r="J234" s="146">
        <f t="shared" si="20"/>
        <v>0</v>
      </c>
      <c r="K234" s="147"/>
      <c r="L234" s="28"/>
      <c r="M234" s="148" t="s">
        <v>1</v>
      </c>
      <c r="N234" s="149" t="s">
        <v>38</v>
      </c>
      <c r="P234" s="150">
        <f t="shared" si="21"/>
        <v>0</v>
      </c>
      <c r="Q234" s="150">
        <v>0</v>
      </c>
      <c r="R234" s="150">
        <f t="shared" si="22"/>
        <v>0</v>
      </c>
      <c r="S234" s="150">
        <v>0</v>
      </c>
      <c r="T234" s="151">
        <f t="shared" si="23"/>
        <v>0</v>
      </c>
      <c r="AR234" s="152" t="s">
        <v>216</v>
      </c>
      <c r="AT234" s="152" t="s">
        <v>212</v>
      </c>
      <c r="AU234" s="152" t="s">
        <v>88</v>
      </c>
      <c r="AY234" s="13" t="s">
        <v>207</v>
      </c>
      <c r="BE234" s="153">
        <f t="shared" si="24"/>
        <v>0</v>
      </c>
      <c r="BF234" s="153">
        <f t="shared" si="25"/>
        <v>0</v>
      </c>
      <c r="BG234" s="153">
        <f t="shared" si="26"/>
        <v>0</v>
      </c>
      <c r="BH234" s="153">
        <f t="shared" si="27"/>
        <v>0</v>
      </c>
      <c r="BI234" s="153">
        <f t="shared" si="28"/>
        <v>0</v>
      </c>
      <c r="BJ234" s="13" t="s">
        <v>84</v>
      </c>
      <c r="BK234" s="153">
        <f t="shared" si="29"/>
        <v>0</v>
      </c>
      <c r="BL234" s="13" t="s">
        <v>216</v>
      </c>
      <c r="BM234" s="152" t="s">
        <v>4146</v>
      </c>
    </row>
    <row r="235" spans="2:65" s="1" customFormat="1" ht="24.2" customHeight="1">
      <c r="B235" s="139"/>
      <c r="C235" s="140" t="s">
        <v>589</v>
      </c>
      <c r="D235" s="140" t="s">
        <v>212</v>
      </c>
      <c r="E235" s="141" t="s">
        <v>962</v>
      </c>
      <c r="F235" s="142" t="s">
        <v>4147</v>
      </c>
      <c r="G235" s="143" t="s">
        <v>253</v>
      </c>
      <c r="H235" s="144">
        <v>1</v>
      </c>
      <c r="I235" s="145"/>
      <c r="J235" s="146">
        <f t="shared" si="20"/>
        <v>0</v>
      </c>
      <c r="K235" s="147"/>
      <c r="L235" s="28"/>
      <c r="M235" s="148" t="s">
        <v>1</v>
      </c>
      <c r="N235" s="149" t="s">
        <v>38</v>
      </c>
      <c r="P235" s="150">
        <f t="shared" si="21"/>
        <v>0</v>
      </c>
      <c r="Q235" s="150">
        <v>0</v>
      </c>
      <c r="R235" s="150">
        <f t="shared" si="22"/>
        <v>0</v>
      </c>
      <c r="S235" s="150">
        <v>0</v>
      </c>
      <c r="T235" s="151">
        <f t="shared" si="23"/>
        <v>0</v>
      </c>
      <c r="AR235" s="152" t="s">
        <v>216</v>
      </c>
      <c r="AT235" s="152" t="s">
        <v>212</v>
      </c>
      <c r="AU235" s="152" t="s">
        <v>88</v>
      </c>
      <c r="AY235" s="13" t="s">
        <v>207</v>
      </c>
      <c r="BE235" s="153">
        <f t="shared" si="24"/>
        <v>0</v>
      </c>
      <c r="BF235" s="153">
        <f t="shared" si="25"/>
        <v>0</v>
      </c>
      <c r="BG235" s="153">
        <f t="shared" si="26"/>
        <v>0</v>
      </c>
      <c r="BH235" s="153">
        <f t="shared" si="27"/>
        <v>0</v>
      </c>
      <c r="BI235" s="153">
        <f t="shared" si="28"/>
        <v>0</v>
      </c>
      <c r="BJ235" s="13" t="s">
        <v>84</v>
      </c>
      <c r="BK235" s="153">
        <f t="shared" si="29"/>
        <v>0</v>
      </c>
      <c r="BL235" s="13" t="s">
        <v>216</v>
      </c>
      <c r="BM235" s="152" t="s">
        <v>4148</v>
      </c>
    </row>
    <row r="236" spans="2:65" s="1" customFormat="1" ht="24.2" customHeight="1">
      <c r="B236" s="139"/>
      <c r="C236" s="140" t="s">
        <v>594</v>
      </c>
      <c r="D236" s="140" t="s">
        <v>212</v>
      </c>
      <c r="E236" s="141" t="s">
        <v>2560</v>
      </c>
      <c r="F236" s="142" t="s">
        <v>4149</v>
      </c>
      <c r="G236" s="143" t="s">
        <v>253</v>
      </c>
      <c r="H236" s="144">
        <v>2</v>
      </c>
      <c r="I236" s="145"/>
      <c r="J236" s="146">
        <f t="shared" si="20"/>
        <v>0</v>
      </c>
      <c r="K236" s="147"/>
      <c r="L236" s="28"/>
      <c r="M236" s="148" t="s">
        <v>1</v>
      </c>
      <c r="N236" s="149" t="s">
        <v>38</v>
      </c>
      <c r="P236" s="150">
        <f t="shared" si="21"/>
        <v>0</v>
      </c>
      <c r="Q236" s="150">
        <v>0</v>
      </c>
      <c r="R236" s="150">
        <f t="shared" si="22"/>
        <v>0</v>
      </c>
      <c r="S236" s="150">
        <v>0</v>
      </c>
      <c r="T236" s="151">
        <f t="shared" si="23"/>
        <v>0</v>
      </c>
      <c r="AR236" s="152" t="s">
        <v>216</v>
      </c>
      <c r="AT236" s="152" t="s">
        <v>212</v>
      </c>
      <c r="AU236" s="152" t="s">
        <v>88</v>
      </c>
      <c r="AY236" s="13" t="s">
        <v>207</v>
      </c>
      <c r="BE236" s="153">
        <f t="shared" si="24"/>
        <v>0</v>
      </c>
      <c r="BF236" s="153">
        <f t="shared" si="25"/>
        <v>0</v>
      </c>
      <c r="BG236" s="153">
        <f t="shared" si="26"/>
        <v>0</v>
      </c>
      <c r="BH236" s="153">
        <f t="shared" si="27"/>
        <v>0</v>
      </c>
      <c r="BI236" s="153">
        <f t="shared" si="28"/>
        <v>0</v>
      </c>
      <c r="BJ236" s="13" t="s">
        <v>84</v>
      </c>
      <c r="BK236" s="153">
        <f t="shared" si="29"/>
        <v>0</v>
      </c>
      <c r="BL236" s="13" t="s">
        <v>216</v>
      </c>
      <c r="BM236" s="152" t="s">
        <v>4150</v>
      </c>
    </row>
    <row r="237" spans="2:65" s="1" customFormat="1" ht="33" customHeight="1">
      <c r="B237" s="139"/>
      <c r="C237" s="140" t="s">
        <v>598</v>
      </c>
      <c r="D237" s="140" t="s">
        <v>212</v>
      </c>
      <c r="E237" s="141" t="s">
        <v>4151</v>
      </c>
      <c r="F237" s="142" t="s">
        <v>4152</v>
      </c>
      <c r="G237" s="143" t="s">
        <v>253</v>
      </c>
      <c r="H237" s="144">
        <v>2</v>
      </c>
      <c r="I237" s="145"/>
      <c r="J237" s="146">
        <f t="shared" si="20"/>
        <v>0</v>
      </c>
      <c r="K237" s="147"/>
      <c r="L237" s="28"/>
      <c r="M237" s="148" t="s">
        <v>1</v>
      </c>
      <c r="N237" s="149" t="s">
        <v>38</v>
      </c>
      <c r="P237" s="150">
        <f t="shared" si="21"/>
        <v>0</v>
      </c>
      <c r="Q237" s="150">
        <v>0</v>
      </c>
      <c r="R237" s="150">
        <f t="shared" si="22"/>
        <v>0</v>
      </c>
      <c r="S237" s="150">
        <v>0</v>
      </c>
      <c r="T237" s="151">
        <f t="shared" si="23"/>
        <v>0</v>
      </c>
      <c r="AR237" s="152" t="s">
        <v>216</v>
      </c>
      <c r="AT237" s="152" t="s">
        <v>212</v>
      </c>
      <c r="AU237" s="152" t="s">
        <v>88</v>
      </c>
      <c r="AY237" s="13" t="s">
        <v>207</v>
      </c>
      <c r="BE237" s="153">
        <f t="shared" si="24"/>
        <v>0</v>
      </c>
      <c r="BF237" s="153">
        <f t="shared" si="25"/>
        <v>0</v>
      </c>
      <c r="BG237" s="153">
        <f t="shared" si="26"/>
        <v>0</v>
      </c>
      <c r="BH237" s="153">
        <f t="shared" si="27"/>
        <v>0</v>
      </c>
      <c r="BI237" s="153">
        <f t="shared" si="28"/>
        <v>0</v>
      </c>
      <c r="BJ237" s="13" t="s">
        <v>84</v>
      </c>
      <c r="BK237" s="153">
        <f t="shared" si="29"/>
        <v>0</v>
      </c>
      <c r="BL237" s="13" t="s">
        <v>216</v>
      </c>
      <c r="BM237" s="152" t="s">
        <v>4153</v>
      </c>
    </row>
    <row r="238" spans="2:65" s="1" customFormat="1" ht="37.9" customHeight="1">
      <c r="B238" s="139"/>
      <c r="C238" s="140" t="s">
        <v>604</v>
      </c>
      <c r="D238" s="140" t="s">
        <v>212</v>
      </c>
      <c r="E238" s="141" t="s">
        <v>966</v>
      </c>
      <c r="F238" s="142" t="s">
        <v>4154</v>
      </c>
      <c r="G238" s="143" t="s">
        <v>253</v>
      </c>
      <c r="H238" s="144">
        <v>1</v>
      </c>
      <c r="I238" s="145"/>
      <c r="J238" s="146">
        <f t="shared" si="20"/>
        <v>0</v>
      </c>
      <c r="K238" s="147"/>
      <c r="L238" s="28"/>
      <c r="M238" s="148" t="s">
        <v>1</v>
      </c>
      <c r="N238" s="149" t="s">
        <v>38</v>
      </c>
      <c r="P238" s="150">
        <f t="shared" si="21"/>
        <v>0</v>
      </c>
      <c r="Q238" s="150">
        <v>0</v>
      </c>
      <c r="R238" s="150">
        <f t="shared" si="22"/>
        <v>0</v>
      </c>
      <c r="S238" s="150">
        <v>0</v>
      </c>
      <c r="T238" s="151">
        <f t="shared" si="23"/>
        <v>0</v>
      </c>
      <c r="AR238" s="152" t="s">
        <v>216</v>
      </c>
      <c r="AT238" s="152" t="s">
        <v>212</v>
      </c>
      <c r="AU238" s="152" t="s">
        <v>88</v>
      </c>
      <c r="AY238" s="13" t="s">
        <v>207</v>
      </c>
      <c r="BE238" s="153">
        <f t="shared" si="24"/>
        <v>0</v>
      </c>
      <c r="BF238" s="153">
        <f t="shared" si="25"/>
        <v>0</v>
      </c>
      <c r="BG238" s="153">
        <f t="shared" si="26"/>
        <v>0</v>
      </c>
      <c r="BH238" s="153">
        <f t="shared" si="27"/>
        <v>0</v>
      </c>
      <c r="BI238" s="153">
        <f t="shared" si="28"/>
        <v>0</v>
      </c>
      <c r="BJ238" s="13" t="s">
        <v>84</v>
      </c>
      <c r="BK238" s="153">
        <f t="shared" si="29"/>
        <v>0</v>
      </c>
      <c r="BL238" s="13" t="s">
        <v>216</v>
      </c>
      <c r="BM238" s="152" t="s">
        <v>4155</v>
      </c>
    </row>
    <row r="239" spans="2:65" s="1" customFormat="1" ht="37.9" customHeight="1">
      <c r="B239" s="139"/>
      <c r="C239" s="140" t="s">
        <v>610</v>
      </c>
      <c r="D239" s="140" t="s">
        <v>212</v>
      </c>
      <c r="E239" s="141" t="s">
        <v>998</v>
      </c>
      <c r="F239" s="142" t="s">
        <v>4156</v>
      </c>
      <c r="G239" s="143" t="s">
        <v>253</v>
      </c>
      <c r="H239" s="144">
        <v>6</v>
      </c>
      <c r="I239" s="145"/>
      <c r="J239" s="146">
        <f t="shared" si="20"/>
        <v>0</v>
      </c>
      <c r="K239" s="147"/>
      <c r="L239" s="28"/>
      <c r="M239" s="148" t="s">
        <v>1</v>
      </c>
      <c r="N239" s="149" t="s">
        <v>38</v>
      </c>
      <c r="P239" s="150">
        <f t="shared" si="21"/>
        <v>0</v>
      </c>
      <c r="Q239" s="150">
        <v>0</v>
      </c>
      <c r="R239" s="150">
        <f t="shared" si="22"/>
        <v>0</v>
      </c>
      <c r="S239" s="150">
        <v>0</v>
      </c>
      <c r="T239" s="151">
        <f t="shared" si="23"/>
        <v>0</v>
      </c>
      <c r="AR239" s="152" t="s">
        <v>216</v>
      </c>
      <c r="AT239" s="152" t="s">
        <v>212</v>
      </c>
      <c r="AU239" s="152" t="s">
        <v>88</v>
      </c>
      <c r="AY239" s="13" t="s">
        <v>207</v>
      </c>
      <c r="BE239" s="153">
        <f t="shared" si="24"/>
        <v>0</v>
      </c>
      <c r="BF239" s="153">
        <f t="shared" si="25"/>
        <v>0</v>
      </c>
      <c r="BG239" s="153">
        <f t="shared" si="26"/>
        <v>0</v>
      </c>
      <c r="BH239" s="153">
        <f t="shared" si="27"/>
        <v>0</v>
      </c>
      <c r="BI239" s="153">
        <f t="shared" si="28"/>
        <v>0</v>
      </c>
      <c r="BJ239" s="13" t="s">
        <v>84</v>
      </c>
      <c r="BK239" s="153">
        <f t="shared" si="29"/>
        <v>0</v>
      </c>
      <c r="BL239" s="13" t="s">
        <v>216</v>
      </c>
      <c r="BM239" s="152" t="s">
        <v>4157</v>
      </c>
    </row>
    <row r="240" spans="2:65" s="1" customFormat="1" ht="37.9" customHeight="1">
      <c r="B240" s="139"/>
      <c r="C240" s="140" t="s">
        <v>614</v>
      </c>
      <c r="D240" s="140" t="s">
        <v>212</v>
      </c>
      <c r="E240" s="141" t="s">
        <v>1002</v>
      </c>
      <c r="F240" s="142" t="s">
        <v>4158</v>
      </c>
      <c r="G240" s="143" t="s">
        <v>253</v>
      </c>
      <c r="H240" s="144">
        <v>10</v>
      </c>
      <c r="I240" s="145"/>
      <c r="J240" s="146">
        <f t="shared" si="20"/>
        <v>0</v>
      </c>
      <c r="K240" s="147"/>
      <c r="L240" s="28"/>
      <c r="M240" s="148" t="s">
        <v>1</v>
      </c>
      <c r="N240" s="149" t="s">
        <v>38</v>
      </c>
      <c r="P240" s="150">
        <f t="shared" si="21"/>
        <v>0</v>
      </c>
      <c r="Q240" s="150">
        <v>0</v>
      </c>
      <c r="R240" s="150">
        <f t="shared" si="22"/>
        <v>0</v>
      </c>
      <c r="S240" s="150">
        <v>0</v>
      </c>
      <c r="T240" s="151">
        <f t="shared" si="23"/>
        <v>0</v>
      </c>
      <c r="AR240" s="152" t="s">
        <v>216</v>
      </c>
      <c r="AT240" s="152" t="s">
        <v>212</v>
      </c>
      <c r="AU240" s="152" t="s">
        <v>88</v>
      </c>
      <c r="AY240" s="13" t="s">
        <v>207</v>
      </c>
      <c r="BE240" s="153">
        <f t="shared" si="24"/>
        <v>0</v>
      </c>
      <c r="BF240" s="153">
        <f t="shared" si="25"/>
        <v>0</v>
      </c>
      <c r="BG240" s="153">
        <f t="shared" si="26"/>
        <v>0</v>
      </c>
      <c r="BH240" s="153">
        <f t="shared" si="27"/>
        <v>0</v>
      </c>
      <c r="BI240" s="153">
        <f t="shared" si="28"/>
        <v>0</v>
      </c>
      <c r="BJ240" s="13" t="s">
        <v>84</v>
      </c>
      <c r="BK240" s="153">
        <f t="shared" si="29"/>
        <v>0</v>
      </c>
      <c r="BL240" s="13" t="s">
        <v>216</v>
      </c>
      <c r="BM240" s="152" t="s">
        <v>4159</v>
      </c>
    </row>
    <row r="241" spans="2:65" s="1" customFormat="1" ht="24.2" customHeight="1">
      <c r="B241" s="139"/>
      <c r="C241" s="140" t="s">
        <v>618</v>
      </c>
      <c r="D241" s="140" t="s">
        <v>212</v>
      </c>
      <c r="E241" s="141" t="s">
        <v>1006</v>
      </c>
      <c r="F241" s="142" t="s">
        <v>4160</v>
      </c>
      <c r="G241" s="143" t="s">
        <v>253</v>
      </c>
      <c r="H241" s="144">
        <v>10</v>
      </c>
      <c r="I241" s="145"/>
      <c r="J241" s="146">
        <f t="shared" si="20"/>
        <v>0</v>
      </c>
      <c r="K241" s="147"/>
      <c r="L241" s="28"/>
      <c r="M241" s="148" t="s">
        <v>1</v>
      </c>
      <c r="N241" s="149" t="s">
        <v>38</v>
      </c>
      <c r="P241" s="150">
        <f t="shared" si="21"/>
        <v>0</v>
      </c>
      <c r="Q241" s="150">
        <v>0</v>
      </c>
      <c r="R241" s="150">
        <f t="shared" si="22"/>
        <v>0</v>
      </c>
      <c r="S241" s="150">
        <v>0</v>
      </c>
      <c r="T241" s="151">
        <f t="shared" si="23"/>
        <v>0</v>
      </c>
      <c r="AR241" s="152" t="s">
        <v>216</v>
      </c>
      <c r="AT241" s="152" t="s">
        <v>212</v>
      </c>
      <c r="AU241" s="152" t="s">
        <v>88</v>
      </c>
      <c r="AY241" s="13" t="s">
        <v>207</v>
      </c>
      <c r="BE241" s="153">
        <f t="shared" si="24"/>
        <v>0</v>
      </c>
      <c r="BF241" s="153">
        <f t="shared" si="25"/>
        <v>0</v>
      </c>
      <c r="BG241" s="153">
        <f t="shared" si="26"/>
        <v>0</v>
      </c>
      <c r="BH241" s="153">
        <f t="shared" si="27"/>
        <v>0</v>
      </c>
      <c r="BI241" s="153">
        <f t="shared" si="28"/>
        <v>0</v>
      </c>
      <c r="BJ241" s="13" t="s">
        <v>84</v>
      </c>
      <c r="BK241" s="153">
        <f t="shared" si="29"/>
        <v>0</v>
      </c>
      <c r="BL241" s="13" t="s">
        <v>216</v>
      </c>
      <c r="BM241" s="152" t="s">
        <v>4161</v>
      </c>
    </row>
    <row r="242" spans="2:65" s="1" customFormat="1" ht="37.9" customHeight="1">
      <c r="B242" s="139"/>
      <c r="C242" s="140" t="s">
        <v>622</v>
      </c>
      <c r="D242" s="140" t="s">
        <v>212</v>
      </c>
      <c r="E242" s="141" t="s">
        <v>1010</v>
      </c>
      <c r="F242" s="142" t="s">
        <v>4162</v>
      </c>
      <c r="G242" s="143" t="s">
        <v>215</v>
      </c>
      <c r="H242" s="144">
        <v>8</v>
      </c>
      <c r="I242" s="145"/>
      <c r="J242" s="146">
        <f t="shared" si="20"/>
        <v>0</v>
      </c>
      <c r="K242" s="147"/>
      <c r="L242" s="28"/>
      <c r="M242" s="148" t="s">
        <v>1</v>
      </c>
      <c r="N242" s="149" t="s">
        <v>38</v>
      </c>
      <c r="P242" s="150">
        <f t="shared" si="21"/>
        <v>0</v>
      </c>
      <c r="Q242" s="150">
        <v>0</v>
      </c>
      <c r="R242" s="150">
        <f t="shared" si="22"/>
        <v>0</v>
      </c>
      <c r="S242" s="150">
        <v>0</v>
      </c>
      <c r="T242" s="151">
        <f t="shared" si="23"/>
        <v>0</v>
      </c>
      <c r="AR242" s="152" t="s">
        <v>216</v>
      </c>
      <c r="AT242" s="152" t="s">
        <v>212</v>
      </c>
      <c r="AU242" s="152" t="s">
        <v>88</v>
      </c>
      <c r="AY242" s="13" t="s">
        <v>207</v>
      </c>
      <c r="BE242" s="153">
        <f t="shared" si="24"/>
        <v>0</v>
      </c>
      <c r="BF242" s="153">
        <f t="shared" si="25"/>
        <v>0</v>
      </c>
      <c r="BG242" s="153">
        <f t="shared" si="26"/>
        <v>0</v>
      </c>
      <c r="BH242" s="153">
        <f t="shared" si="27"/>
        <v>0</v>
      </c>
      <c r="BI242" s="153">
        <f t="shared" si="28"/>
        <v>0</v>
      </c>
      <c r="BJ242" s="13" t="s">
        <v>84</v>
      </c>
      <c r="BK242" s="153">
        <f t="shared" si="29"/>
        <v>0</v>
      </c>
      <c r="BL242" s="13" t="s">
        <v>216</v>
      </c>
      <c r="BM242" s="152" t="s">
        <v>4163</v>
      </c>
    </row>
    <row r="243" spans="2:65" s="1" customFormat="1" ht="37.9" customHeight="1">
      <c r="B243" s="139"/>
      <c r="C243" s="140" t="s">
        <v>626</v>
      </c>
      <c r="D243" s="140" t="s">
        <v>212</v>
      </c>
      <c r="E243" s="141" t="s">
        <v>1014</v>
      </c>
      <c r="F243" s="142" t="s">
        <v>4164</v>
      </c>
      <c r="G243" s="143" t="s">
        <v>253</v>
      </c>
      <c r="H243" s="144">
        <v>4</v>
      </c>
      <c r="I243" s="145"/>
      <c r="J243" s="146">
        <f t="shared" si="20"/>
        <v>0</v>
      </c>
      <c r="K243" s="147"/>
      <c r="L243" s="28"/>
      <c r="M243" s="148" t="s">
        <v>1</v>
      </c>
      <c r="N243" s="149" t="s">
        <v>38</v>
      </c>
      <c r="P243" s="150">
        <f t="shared" si="21"/>
        <v>0</v>
      </c>
      <c r="Q243" s="150">
        <v>0</v>
      </c>
      <c r="R243" s="150">
        <f t="shared" si="22"/>
        <v>0</v>
      </c>
      <c r="S243" s="150">
        <v>0</v>
      </c>
      <c r="T243" s="151">
        <f t="shared" si="23"/>
        <v>0</v>
      </c>
      <c r="AR243" s="152" t="s">
        <v>216</v>
      </c>
      <c r="AT243" s="152" t="s">
        <v>212</v>
      </c>
      <c r="AU243" s="152" t="s">
        <v>88</v>
      </c>
      <c r="AY243" s="13" t="s">
        <v>207</v>
      </c>
      <c r="BE243" s="153">
        <f t="shared" si="24"/>
        <v>0</v>
      </c>
      <c r="BF243" s="153">
        <f t="shared" si="25"/>
        <v>0</v>
      </c>
      <c r="BG243" s="153">
        <f t="shared" si="26"/>
        <v>0</v>
      </c>
      <c r="BH243" s="153">
        <f t="shared" si="27"/>
        <v>0</v>
      </c>
      <c r="BI243" s="153">
        <f t="shared" si="28"/>
        <v>0</v>
      </c>
      <c r="BJ243" s="13" t="s">
        <v>84</v>
      </c>
      <c r="BK243" s="153">
        <f t="shared" si="29"/>
        <v>0</v>
      </c>
      <c r="BL243" s="13" t="s">
        <v>216</v>
      </c>
      <c r="BM243" s="152" t="s">
        <v>4165</v>
      </c>
    </row>
    <row r="244" spans="2:65" s="1" customFormat="1" ht="37.9" customHeight="1">
      <c r="B244" s="139"/>
      <c r="C244" s="140" t="s">
        <v>630</v>
      </c>
      <c r="D244" s="140" t="s">
        <v>212</v>
      </c>
      <c r="E244" s="141" t="s">
        <v>1018</v>
      </c>
      <c r="F244" s="142" t="s">
        <v>4166</v>
      </c>
      <c r="G244" s="143" t="s">
        <v>253</v>
      </c>
      <c r="H244" s="144">
        <v>2</v>
      </c>
      <c r="I244" s="145"/>
      <c r="J244" s="146">
        <f t="shared" si="20"/>
        <v>0</v>
      </c>
      <c r="K244" s="147"/>
      <c r="L244" s="28"/>
      <c r="M244" s="148" t="s">
        <v>1</v>
      </c>
      <c r="N244" s="149" t="s">
        <v>38</v>
      </c>
      <c r="P244" s="150">
        <f t="shared" si="21"/>
        <v>0</v>
      </c>
      <c r="Q244" s="150">
        <v>0</v>
      </c>
      <c r="R244" s="150">
        <f t="shared" si="22"/>
        <v>0</v>
      </c>
      <c r="S244" s="150">
        <v>0</v>
      </c>
      <c r="T244" s="151">
        <f t="shared" si="23"/>
        <v>0</v>
      </c>
      <c r="AR244" s="152" t="s">
        <v>216</v>
      </c>
      <c r="AT244" s="152" t="s">
        <v>212</v>
      </c>
      <c r="AU244" s="152" t="s">
        <v>88</v>
      </c>
      <c r="AY244" s="13" t="s">
        <v>207</v>
      </c>
      <c r="BE244" s="153">
        <f t="shared" si="24"/>
        <v>0</v>
      </c>
      <c r="BF244" s="153">
        <f t="shared" si="25"/>
        <v>0</v>
      </c>
      <c r="BG244" s="153">
        <f t="shared" si="26"/>
        <v>0</v>
      </c>
      <c r="BH244" s="153">
        <f t="shared" si="27"/>
        <v>0</v>
      </c>
      <c r="BI244" s="153">
        <f t="shared" si="28"/>
        <v>0</v>
      </c>
      <c r="BJ244" s="13" t="s">
        <v>84</v>
      </c>
      <c r="BK244" s="153">
        <f t="shared" si="29"/>
        <v>0</v>
      </c>
      <c r="BL244" s="13" t="s">
        <v>216</v>
      </c>
      <c r="BM244" s="152" t="s">
        <v>4167</v>
      </c>
    </row>
    <row r="245" spans="2:65" s="1" customFormat="1" ht="37.9" customHeight="1">
      <c r="B245" s="139"/>
      <c r="C245" s="140" t="s">
        <v>634</v>
      </c>
      <c r="D245" s="140" t="s">
        <v>212</v>
      </c>
      <c r="E245" s="141" t="s">
        <v>1022</v>
      </c>
      <c r="F245" s="142" t="s">
        <v>4168</v>
      </c>
      <c r="G245" s="143" t="s">
        <v>253</v>
      </c>
      <c r="H245" s="144">
        <v>12</v>
      </c>
      <c r="I245" s="145"/>
      <c r="J245" s="146">
        <f t="shared" si="20"/>
        <v>0</v>
      </c>
      <c r="K245" s="147"/>
      <c r="L245" s="28"/>
      <c r="M245" s="148" t="s">
        <v>1</v>
      </c>
      <c r="N245" s="149" t="s">
        <v>38</v>
      </c>
      <c r="P245" s="150">
        <f t="shared" si="21"/>
        <v>0</v>
      </c>
      <c r="Q245" s="150">
        <v>0</v>
      </c>
      <c r="R245" s="150">
        <f t="shared" si="22"/>
        <v>0</v>
      </c>
      <c r="S245" s="150">
        <v>0</v>
      </c>
      <c r="T245" s="151">
        <f t="shared" si="23"/>
        <v>0</v>
      </c>
      <c r="AR245" s="152" t="s">
        <v>216</v>
      </c>
      <c r="AT245" s="152" t="s">
        <v>212</v>
      </c>
      <c r="AU245" s="152" t="s">
        <v>88</v>
      </c>
      <c r="AY245" s="13" t="s">
        <v>207</v>
      </c>
      <c r="BE245" s="153">
        <f t="shared" si="24"/>
        <v>0</v>
      </c>
      <c r="BF245" s="153">
        <f t="shared" si="25"/>
        <v>0</v>
      </c>
      <c r="BG245" s="153">
        <f t="shared" si="26"/>
        <v>0</v>
      </c>
      <c r="BH245" s="153">
        <f t="shared" si="27"/>
        <v>0</v>
      </c>
      <c r="BI245" s="153">
        <f t="shared" si="28"/>
        <v>0</v>
      </c>
      <c r="BJ245" s="13" t="s">
        <v>84</v>
      </c>
      <c r="BK245" s="153">
        <f t="shared" si="29"/>
        <v>0</v>
      </c>
      <c r="BL245" s="13" t="s">
        <v>216</v>
      </c>
      <c r="BM245" s="152" t="s">
        <v>4169</v>
      </c>
    </row>
    <row r="246" spans="2:65" s="1" customFormat="1" ht="33" customHeight="1">
      <c r="B246" s="139"/>
      <c r="C246" s="140" t="s">
        <v>638</v>
      </c>
      <c r="D246" s="140" t="s">
        <v>212</v>
      </c>
      <c r="E246" s="141" t="s">
        <v>1062</v>
      </c>
      <c r="F246" s="142" t="s">
        <v>4170</v>
      </c>
      <c r="G246" s="143" t="s">
        <v>253</v>
      </c>
      <c r="H246" s="144">
        <v>3</v>
      </c>
      <c r="I246" s="145"/>
      <c r="J246" s="146">
        <f t="shared" ref="J246:J268" si="30">ROUND(I246*H246,2)</f>
        <v>0</v>
      </c>
      <c r="K246" s="147"/>
      <c r="L246" s="28"/>
      <c r="M246" s="148" t="s">
        <v>1</v>
      </c>
      <c r="N246" s="149" t="s">
        <v>38</v>
      </c>
      <c r="P246" s="150">
        <f t="shared" ref="P246:P268" si="31">O246*H246</f>
        <v>0</v>
      </c>
      <c r="Q246" s="150">
        <v>0</v>
      </c>
      <c r="R246" s="150">
        <f t="shared" ref="R246:R268" si="32">Q246*H246</f>
        <v>0</v>
      </c>
      <c r="S246" s="150">
        <v>0</v>
      </c>
      <c r="T246" s="151">
        <f t="shared" ref="T246:T268" si="33">S246*H246</f>
        <v>0</v>
      </c>
      <c r="AR246" s="152" t="s">
        <v>216</v>
      </c>
      <c r="AT246" s="152" t="s">
        <v>212</v>
      </c>
      <c r="AU246" s="152" t="s">
        <v>88</v>
      </c>
      <c r="AY246" s="13" t="s">
        <v>207</v>
      </c>
      <c r="BE246" s="153">
        <f t="shared" ref="BE246:BE268" si="34">IF(N246="základná",J246,0)</f>
        <v>0</v>
      </c>
      <c r="BF246" s="153">
        <f t="shared" ref="BF246:BF268" si="35">IF(N246="znížená",J246,0)</f>
        <v>0</v>
      </c>
      <c r="BG246" s="153">
        <f t="shared" ref="BG246:BG268" si="36">IF(N246="zákl. prenesená",J246,0)</f>
        <v>0</v>
      </c>
      <c r="BH246" s="153">
        <f t="shared" ref="BH246:BH268" si="37">IF(N246="zníž. prenesená",J246,0)</f>
        <v>0</v>
      </c>
      <c r="BI246" s="153">
        <f t="shared" ref="BI246:BI268" si="38">IF(N246="nulová",J246,0)</f>
        <v>0</v>
      </c>
      <c r="BJ246" s="13" t="s">
        <v>84</v>
      </c>
      <c r="BK246" s="153">
        <f t="shared" ref="BK246:BK268" si="39">ROUND(I246*H246,2)</f>
        <v>0</v>
      </c>
      <c r="BL246" s="13" t="s">
        <v>216</v>
      </c>
      <c r="BM246" s="152" t="s">
        <v>4171</v>
      </c>
    </row>
    <row r="247" spans="2:65" s="1" customFormat="1" ht="37.9" customHeight="1">
      <c r="B247" s="139"/>
      <c r="C247" s="140" t="s">
        <v>642</v>
      </c>
      <c r="D247" s="140" t="s">
        <v>212</v>
      </c>
      <c r="E247" s="141" t="s">
        <v>1066</v>
      </c>
      <c r="F247" s="142" t="s">
        <v>4172</v>
      </c>
      <c r="G247" s="143" t="s">
        <v>253</v>
      </c>
      <c r="H247" s="144">
        <v>5</v>
      </c>
      <c r="I247" s="145"/>
      <c r="J247" s="146">
        <f t="shared" si="30"/>
        <v>0</v>
      </c>
      <c r="K247" s="147"/>
      <c r="L247" s="28"/>
      <c r="M247" s="148" t="s">
        <v>1</v>
      </c>
      <c r="N247" s="149" t="s">
        <v>38</v>
      </c>
      <c r="P247" s="150">
        <f t="shared" si="31"/>
        <v>0</v>
      </c>
      <c r="Q247" s="150">
        <v>0</v>
      </c>
      <c r="R247" s="150">
        <f t="shared" si="32"/>
        <v>0</v>
      </c>
      <c r="S247" s="150">
        <v>0</v>
      </c>
      <c r="T247" s="151">
        <f t="shared" si="33"/>
        <v>0</v>
      </c>
      <c r="AR247" s="152" t="s">
        <v>216</v>
      </c>
      <c r="AT247" s="152" t="s">
        <v>212</v>
      </c>
      <c r="AU247" s="152" t="s">
        <v>88</v>
      </c>
      <c r="AY247" s="13" t="s">
        <v>207</v>
      </c>
      <c r="BE247" s="153">
        <f t="shared" si="34"/>
        <v>0</v>
      </c>
      <c r="BF247" s="153">
        <f t="shared" si="35"/>
        <v>0</v>
      </c>
      <c r="BG247" s="153">
        <f t="shared" si="36"/>
        <v>0</v>
      </c>
      <c r="BH247" s="153">
        <f t="shared" si="37"/>
        <v>0</v>
      </c>
      <c r="BI247" s="153">
        <f t="shared" si="38"/>
        <v>0</v>
      </c>
      <c r="BJ247" s="13" t="s">
        <v>84</v>
      </c>
      <c r="BK247" s="153">
        <f t="shared" si="39"/>
        <v>0</v>
      </c>
      <c r="BL247" s="13" t="s">
        <v>216</v>
      </c>
      <c r="BM247" s="152" t="s">
        <v>4173</v>
      </c>
    </row>
    <row r="248" spans="2:65" s="1" customFormat="1" ht="24.2" customHeight="1">
      <c r="B248" s="139"/>
      <c r="C248" s="140" t="s">
        <v>646</v>
      </c>
      <c r="D248" s="140" t="s">
        <v>212</v>
      </c>
      <c r="E248" s="141" t="s">
        <v>1070</v>
      </c>
      <c r="F248" s="142" t="s">
        <v>4174</v>
      </c>
      <c r="G248" s="143" t="s">
        <v>253</v>
      </c>
      <c r="H248" s="144">
        <v>5</v>
      </c>
      <c r="I248" s="145"/>
      <c r="J248" s="146">
        <f t="shared" si="30"/>
        <v>0</v>
      </c>
      <c r="K248" s="147"/>
      <c r="L248" s="28"/>
      <c r="M248" s="148" t="s">
        <v>1</v>
      </c>
      <c r="N248" s="149" t="s">
        <v>38</v>
      </c>
      <c r="P248" s="150">
        <f t="shared" si="31"/>
        <v>0</v>
      </c>
      <c r="Q248" s="150">
        <v>0</v>
      </c>
      <c r="R248" s="150">
        <f t="shared" si="32"/>
        <v>0</v>
      </c>
      <c r="S248" s="150">
        <v>0</v>
      </c>
      <c r="T248" s="151">
        <f t="shared" si="33"/>
        <v>0</v>
      </c>
      <c r="AR248" s="152" t="s">
        <v>216</v>
      </c>
      <c r="AT248" s="152" t="s">
        <v>212</v>
      </c>
      <c r="AU248" s="152" t="s">
        <v>88</v>
      </c>
      <c r="AY248" s="13" t="s">
        <v>207</v>
      </c>
      <c r="BE248" s="153">
        <f t="shared" si="34"/>
        <v>0</v>
      </c>
      <c r="BF248" s="153">
        <f t="shared" si="35"/>
        <v>0</v>
      </c>
      <c r="BG248" s="153">
        <f t="shared" si="36"/>
        <v>0</v>
      </c>
      <c r="BH248" s="153">
        <f t="shared" si="37"/>
        <v>0</v>
      </c>
      <c r="BI248" s="153">
        <f t="shared" si="38"/>
        <v>0</v>
      </c>
      <c r="BJ248" s="13" t="s">
        <v>84</v>
      </c>
      <c r="BK248" s="153">
        <f t="shared" si="39"/>
        <v>0</v>
      </c>
      <c r="BL248" s="13" t="s">
        <v>216</v>
      </c>
      <c r="BM248" s="152" t="s">
        <v>4175</v>
      </c>
    </row>
    <row r="249" spans="2:65" s="1" customFormat="1" ht="33" customHeight="1">
      <c r="B249" s="139"/>
      <c r="C249" s="140" t="s">
        <v>650</v>
      </c>
      <c r="D249" s="140" t="s">
        <v>212</v>
      </c>
      <c r="E249" s="141" t="s">
        <v>1074</v>
      </c>
      <c r="F249" s="142" t="s">
        <v>4176</v>
      </c>
      <c r="G249" s="143" t="s">
        <v>215</v>
      </c>
      <c r="H249" s="144">
        <v>4</v>
      </c>
      <c r="I249" s="145"/>
      <c r="J249" s="146">
        <f t="shared" si="30"/>
        <v>0</v>
      </c>
      <c r="K249" s="147"/>
      <c r="L249" s="28"/>
      <c r="M249" s="148" t="s">
        <v>1</v>
      </c>
      <c r="N249" s="149" t="s">
        <v>38</v>
      </c>
      <c r="P249" s="150">
        <f t="shared" si="31"/>
        <v>0</v>
      </c>
      <c r="Q249" s="150">
        <v>0</v>
      </c>
      <c r="R249" s="150">
        <f t="shared" si="32"/>
        <v>0</v>
      </c>
      <c r="S249" s="150">
        <v>0</v>
      </c>
      <c r="T249" s="151">
        <f t="shared" si="33"/>
        <v>0</v>
      </c>
      <c r="AR249" s="152" t="s">
        <v>216</v>
      </c>
      <c r="AT249" s="152" t="s">
        <v>212</v>
      </c>
      <c r="AU249" s="152" t="s">
        <v>88</v>
      </c>
      <c r="AY249" s="13" t="s">
        <v>207</v>
      </c>
      <c r="BE249" s="153">
        <f t="shared" si="34"/>
        <v>0</v>
      </c>
      <c r="BF249" s="153">
        <f t="shared" si="35"/>
        <v>0</v>
      </c>
      <c r="BG249" s="153">
        <f t="shared" si="36"/>
        <v>0</v>
      </c>
      <c r="BH249" s="153">
        <f t="shared" si="37"/>
        <v>0</v>
      </c>
      <c r="BI249" s="153">
        <f t="shared" si="38"/>
        <v>0</v>
      </c>
      <c r="BJ249" s="13" t="s">
        <v>84</v>
      </c>
      <c r="BK249" s="153">
        <f t="shared" si="39"/>
        <v>0</v>
      </c>
      <c r="BL249" s="13" t="s">
        <v>216</v>
      </c>
      <c r="BM249" s="152" t="s">
        <v>4177</v>
      </c>
    </row>
    <row r="250" spans="2:65" s="1" customFormat="1" ht="37.9" customHeight="1">
      <c r="B250" s="139"/>
      <c r="C250" s="140" t="s">
        <v>654</v>
      </c>
      <c r="D250" s="140" t="s">
        <v>212</v>
      </c>
      <c r="E250" s="141" t="s">
        <v>1078</v>
      </c>
      <c r="F250" s="142" t="s">
        <v>4178</v>
      </c>
      <c r="G250" s="143" t="s">
        <v>253</v>
      </c>
      <c r="H250" s="144">
        <v>2</v>
      </c>
      <c r="I250" s="145"/>
      <c r="J250" s="146">
        <f t="shared" si="30"/>
        <v>0</v>
      </c>
      <c r="K250" s="147"/>
      <c r="L250" s="28"/>
      <c r="M250" s="148" t="s">
        <v>1</v>
      </c>
      <c r="N250" s="149" t="s">
        <v>38</v>
      </c>
      <c r="P250" s="150">
        <f t="shared" si="31"/>
        <v>0</v>
      </c>
      <c r="Q250" s="150">
        <v>0</v>
      </c>
      <c r="R250" s="150">
        <f t="shared" si="32"/>
        <v>0</v>
      </c>
      <c r="S250" s="150">
        <v>0</v>
      </c>
      <c r="T250" s="151">
        <f t="shared" si="33"/>
        <v>0</v>
      </c>
      <c r="AR250" s="152" t="s">
        <v>216</v>
      </c>
      <c r="AT250" s="152" t="s">
        <v>212</v>
      </c>
      <c r="AU250" s="152" t="s">
        <v>88</v>
      </c>
      <c r="AY250" s="13" t="s">
        <v>207</v>
      </c>
      <c r="BE250" s="153">
        <f t="shared" si="34"/>
        <v>0</v>
      </c>
      <c r="BF250" s="153">
        <f t="shared" si="35"/>
        <v>0</v>
      </c>
      <c r="BG250" s="153">
        <f t="shared" si="36"/>
        <v>0</v>
      </c>
      <c r="BH250" s="153">
        <f t="shared" si="37"/>
        <v>0</v>
      </c>
      <c r="BI250" s="153">
        <f t="shared" si="38"/>
        <v>0</v>
      </c>
      <c r="BJ250" s="13" t="s">
        <v>84</v>
      </c>
      <c r="BK250" s="153">
        <f t="shared" si="39"/>
        <v>0</v>
      </c>
      <c r="BL250" s="13" t="s">
        <v>216</v>
      </c>
      <c r="BM250" s="152" t="s">
        <v>4179</v>
      </c>
    </row>
    <row r="251" spans="2:65" s="1" customFormat="1" ht="37.9" customHeight="1">
      <c r="B251" s="139"/>
      <c r="C251" s="140" t="s">
        <v>658</v>
      </c>
      <c r="D251" s="140" t="s">
        <v>212</v>
      </c>
      <c r="E251" s="141" t="s">
        <v>1082</v>
      </c>
      <c r="F251" s="142" t="s">
        <v>4180</v>
      </c>
      <c r="G251" s="143" t="s">
        <v>253</v>
      </c>
      <c r="H251" s="144">
        <v>1</v>
      </c>
      <c r="I251" s="145"/>
      <c r="J251" s="146">
        <f t="shared" si="30"/>
        <v>0</v>
      </c>
      <c r="K251" s="147"/>
      <c r="L251" s="28"/>
      <c r="M251" s="148" t="s">
        <v>1</v>
      </c>
      <c r="N251" s="149" t="s">
        <v>38</v>
      </c>
      <c r="P251" s="150">
        <f t="shared" si="31"/>
        <v>0</v>
      </c>
      <c r="Q251" s="150">
        <v>0</v>
      </c>
      <c r="R251" s="150">
        <f t="shared" si="32"/>
        <v>0</v>
      </c>
      <c r="S251" s="150">
        <v>0</v>
      </c>
      <c r="T251" s="151">
        <f t="shared" si="33"/>
        <v>0</v>
      </c>
      <c r="AR251" s="152" t="s">
        <v>216</v>
      </c>
      <c r="AT251" s="152" t="s">
        <v>212</v>
      </c>
      <c r="AU251" s="152" t="s">
        <v>88</v>
      </c>
      <c r="AY251" s="13" t="s">
        <v>207</v>
      </c>
      <c r="BE251" s="153">
        <f t="shared" si="34"/>
        <v>0</v>
      </c>
      <c r="BF251" s="153">
        <f t="shared" si="35"/>
        <v>0</v>
      </c>
      <c r="BG251" s="153">
        <f t="shared" si="36"/>
        <v>0</v>
      </c>
      <c r="BH251" s="153">
        <f t="shared" si="37"/>
        <v>0</v>
      </c>
      <c r="BI251" s="153">
        <f t="shared" si="38"/>
        <v>0</v>
      </c>
      <c r="BJ251" s="13" t="s">
        <v>84</v>
      </c>
      <c r="BK251" s="153">
        <f t="shared" si="39"/>
        <v>0</v>
      </c>
      <c r="BL251" s="13" t="s">
        <v>216</v>
      </c>
      <c r="BM251" s="152" t="s">
        <v>4181</v>
      </c>
    </row>
    <row r="252" spans="2:65" s="1" customFormat="1" ht="37.9" customHeight="1">
      <c r="B252" s="139"/>
      <c r="C252" s="140" t="s">
        <v>662</v>
      </c>
      <c r="D252" s="140" t="s">
        <v>212</v>
      </c>
      <c r="E252" s="141" t="s">
        <v>1086</v>
      </c>
      <c r="F252" s="142" t="s">
        <v>4182</v>
      </c>
      <c r="G252" s="143" t="s">
        <v>253</v>
      </c>
      <c r="H252" s="144">
        <v>6</v>
      </c>
      <c r="I252" s="145"/>
      <c r="J252" s="146">
        <f t="shared" si="30"/>
        <v>0</v>
      </c>
      <c r="K252" s="147"/>
      <c r="L252" s="28"/>
      <c r="M252" s="148" t="s">
        <v>1</v>
      </c>
      <c r="N252" s="149" t="s">
        <v>38</v>
      </c>
      <c r="P252" s="150">
        <f t="shared" si="31"/>
        <v>0</v>
      </c>
      <c r="Q252" s="150">
        <v>0</v>
      </c>
      <c r="R252" s="150">
        <f t="shared" si="32"/>
        <v>0</v>
      </c>
      <c r="S252" s="150">
        <v>0</v>
      </c>
      <c r="T252" s="151">
        <f t="shared" si="33"/>
        <v>0</v>
      </c>
      <c r="AR252" s="152" t="s">
        <v>216</v>
      </c>
      <c r="AT252" s="152" t="s">
        <v>212</v>
      </c>
      <c r="AU252" s="152" t="s">
        <v>88</v>
      </c>
      <c r="AY252" s="13" t="s">
        <v>207</v>
      </c>
      <c r="BE252" s="153">
        <f t="shared" si="34"/>
        <v>0</v>
      </c>
      <c r="BF252" s="153">
        <f t="shared" si="35"/>
        <v>0</v>
      </c>
      <c r="BG252" s="153">
        <f t="shared" si="36"/>
        <v>0</v>
      </c>
      <c r="BH252" s="153">
        <f t="shared" si="37"/>
        <v>0</v>
      </c>
      <c r="BI252" s="153">
        <f t="shared" si="38"/>
        <v>0</v>
      </c>
      <c r="BJ252" s="13" t="s">
        <v>84</v>
      </c>
      <c r="BK252" s="153">
        <f t="shared" si="39"/>
        <v>0</v>
      </c>
      <c r="BL252" s="13" t="s">
        <v>216</v>
      </c>
      <c r="BM252" s="152" t="s">
        <v>4183</v>
      </c>
    </row>
    <row r="253" spans="2:65" s="1" customFormat="1" ht="24.2" customHeight="1">
      <c r="B253" s="139"/>
      <c r="C253" s="140" t="s">
        <v>666</v>
      </c>
      <c r="D253" s="140" t="s">
        <v>212</v>
      </c>
      <c r="E253" s="141" t="s">
        <v>1130</v>
      </c>
      <c r="F253" s="142" t="s">
        <v>4184</v>
      </c>
      <c r="G253" s="143" t="s">
        <v>253</v>
      </c>
      <c r="H253" s="144">
        <v>4</v>
      </c>
      <c r="I253" s="145"/>
      <c r="J253" s="146">
        <f t="shared" si="30"/>
        <v>0</v>
      </c>
      <c r="K253" s="147"/>
      <c r="L253" s="28"/>
      <c r="M253" s="148" t="s">
        <v>1</v>
      </c>
      <c r="N253" s="149" t="s">
        <v>38</v>
      </c>
      <c r="P253" s="150">
        <f t="shared" si="31"/>
        <v>0</v>
      </c>
      <c r="Q253" s="150">
        <v>0</v>
      </c>
      <c r="R253" s="150">
        <f t="shared" si="32"/>
        <v>0</v>
      </c>
      <c r="S253" s="150">
        <v>0</v>
      </c>
      <c r="T253" s="151">
        <f t="shared" si="33"/>
        <v>0</v>
      </c>
      <c r="AR253" s="152" t="s">
        <v>216</v>
      </c>
      <c r="AT253" s="152" t="s">
        <v>212</v>
      </c>
      <c r="AU253" s="152" t="s">
        <v>88</v>
      </c>
      <c r="AY253" s="13" t="s">
        <v>207</v>
      </c>
      <c r="BE253" s="153">
        <f t="shared" si="34"/>
        <v>0</v>
      </c>
      <c r="BF253" s="153">
        <f t="shared" si="35"/>
        <v>0</v>
      </c>
      <c r="BG253" s="153">
        <f t="shared" si="36"/>
        <v>0</v>
      </c>
      <c r="BH253" s="153">
        <f t="shared" si="37"/>
        <v>0</v>
      </c>
      <c r="BI253" s="153">
        <f t="shared" si="38"/>
        <v>0</v>
      </c>
      <c r="BJ253" s="13" t="s">
        <v>84</v>
      </c>
      <c r="BK253" s="153">
        <f t="shared" si="39"/>
        <v>0</v>
      </c>
      <c r="BL253" s="13" t="s">
        <v>216</v>
      </c>
      <c r="BM253" s="152" t="s">
        <v>4185</v>
      </c>
    </row>
    <row r="254" spans="2:65" s="1" customFormat="1" ht="24.2" customHeight="1">
      <c r="B254" s="139"/>
      <c r="C254" s="140" t="s">
        <v>670</v>
      </c>
      <c r="D254" s="140" t="s">
        <v>212</v>
      </c>
      <c r="E254" s="141" t="s">
        <v>1134</v>
      </c>
      <c r="F254" s="142" t="s">
        <v>4186</v>
      </c>
      <c r="G254" s="143" t="s">
        <v>253</v>
      </c>
      <c r="H254" s="144">
        <v>1</v>
      </c>
      <c r="I254" s="145"/>
      <c r="J254" s="146">
        <f t="shared" si="30"/>
        <v>0</v>
      </c>
      <c r="K254" s="147"/>
      <c r="L254" s="28"/>
      <c r="M254" s="148" t="s">
        <v>1</v>
      </c>
      <c r="N254" s="149" t="s">
        <v>38</v>
      </c>
      <c r="P254" s="150">
        <f t="shared" si="31"/>
        <v>0</v>
      </c>
      <c r="Q254" s="150">
        <v>0</v>
      </c>
      <c r="R254" s="150">
        <f t="shared" si="32"/>
        <v>0</v>
      </c>
      <c r="S254" s="150">
        <v>0</v>
      </c>
      <c r="T254" s="151">
        <f t="shared" si="33"/>
        <v>0</v>
      </c>
      <c r="AR254" s="152" t="s">
        <v>216</v>
      </c>
      <c r="AT254" s="152" t="s">
        <v>212</v>
      </c>
      <c r="AU254" s="152" t="s">
        <v>88</v>
      </c>
      <c r="AY254" s="13" t="s">
        <v>207</v>
      </c>
      <c r="BE254" s="153">
        <f t="shared" si="34"/>
        <v>0</v>
      </c>
      <c r="BF254" s="153">
        <f t="shared" si="35"/>
        <v>0</v>
      </c>
      <c r="BG254" s="153">
        <f t="shared" si="36"/>
        <v>0</v>
      </c>
      <c r="BH254" s="153">
        <f t="shared" si="37"/>
        <v>0</v>
      </c>
      <c r="BI254" s="153">
        <f t="shared" si="38"/>
        <v>0</v>
      </c>
      <c r="BJ254" s="13" t="s">
        <v>84</v>
      </c>
      <c r="BK254" s="153">
        <f t="shared" si="39"/>
        <v>0</v>
      </c>
      <c r="BL254" s="13" t="s">
        <v>216</v>
      </c>
      <c r="BM254" s="152" t="s">
        <v>4187</v>
      </c>
    </row>
    <row r="255" spans="2:65" s="1" customFormat="1" ht="33" customHeight="1">
      <c r="B255" s="139"/>
      <c r="C255" s="140" t="s">
        <v>674</v>
      </c>
      <c r="D255" s="140" t="s">
        <v>212</v>
      </c>
      <c r="E255" s="141" t="s">
        <v>1138</v>
      </c>
      <c r="F255" s="142" t="s">
        <v>4188</v>
      </c>
      <c r="G255" s="143" t="s">
        <v>253</v>
      </c>
      <c r="H255" s="144">
        <v>2</v>
      </c>
      <c r="I255" s="145"/>
      <c r="J255" s="146">
        <f t="shared" si="30"/>
        <v>0</v>
      </c>
      <c r="K255" s="147"/>
      <c r="L255" s="28"/>
      <c r="M255" s="148" t="s">
        <v>1</v>
      </c>
      <c r="N255" s="149" t="s">
        <v>38</v>
      </c>
      <c r="P255" s="150">
        <f t="shared" si="31"/>
        <v>0</v>
      </c>
      <c r="Q255" s="150">
        <v>0</v>
      </c>
      <c r="R255" s="150">
        <f t="shared" si="32"/>
        <v>0</v>
      </c>
      <c r="S255" s="150">
        <v>0</v>
      </c>
      <c r="T255" s="151">
        <f t="shared" si="33"/>
        <v>0</v>
      </c>
      <c r="AR255" s="152" t="s">
        <v>216</v>
      </c>
      <c r="AT255" s="152" t="s">
        <v>212</v>
      </c>
      <c r="AU255" s="152" t="s">
        <v>88</v>
      </c>
      <c r="AY255" s="13" t="s">
        <v>207</v>
      </c>
      <c r="BE255" s="153">
        <f t="shared" si="34"/>
        <v>0</v>
      </c>
      <c r="BF255" s="153">
        <f t="shared" si="35"/>
        <v>0</v>
      </c>
      <c r="BG255" s="153">
        <f t="shared" si="36"/>
        <v>0</v>
      </c>
      <c r="BH255" s="153">
        <f t="shared" si="37"/>
        <v>0</v>
      </c>
      <c r="BI255" s="153">
        <f t="shared" si="38"/>
        <v>0</v>
      </c>
      <c r="BJ255" s="13" t="s">
        <v>84</v>
      </c>
      <c r="BK255" s="153">
        <f t="shared" si="39"/>
        <v>0</v>
      </c>
      <c r="BL255" s="13" t="s">
        <v>216</v>
      </c>
      <c r="BM255" s="152" t="s">
        <v>4189</v>
      </c>
    </row>
    <row r="256" spans="2:65" s="1" customFormat="1" ht="33" customHeight="1">
      <c r="B256" s="139"/>
      <c r="C256" s="140" t="s">
        <v>678</v>
      </c>
      <c r="D256" s="140" t="s">
        <v>212</v>
      </c>
      <c r="E256" s="141" t="s">
        <v>1142</v>
      </c>
      <c r="F256" s="142" t="s">
        <v>4190</v>
      </c>
      <c r="G256" s="143" t="s">
        <v>253</v>
      </c>
      <c r="H256" s="144">
        <v>2</v>
      </c>
      <c r="I256" s="145"/>
      <c r="J256" s="146">
        <f t="shared" si="30"/>
        <v>0</v>
      </c>
      <c r="K256" s="147"/>
      <c r="L256" s="28"/>
      <c r="M256" s="148" t="s">
        <v>1</v>
      </c>
      <c r="N256" s="149" t="s">
        <v>38</v>
      </c>
      <c r="P256" s="150">
        <f t="shared" si="31"/>
        <v>0</v>
      </c>
      <c r="Q256" s="150">
        <v>0</v>
      </c>
      <c r="R256" s="150">
        <f t="shared" si="32"/>
        <v>0</v>
      </c>
      <c r="S256" s="150">
        <v>0</v>
      </c>
      <c r="T256" s="151">
        <f t="shared" si="33"/>
        <v>0</v>
      </c>
      <c r="AR256" s="152" t="s">
        <v>216</v>
      </c>
      <c r="AT256" s="152" t="s">
        <v>212</v>
      </c>
      <c r="AU256" s="152" t="s">
        <v>88</v>
      </c>
      <c r="AY256" s="13" t="s">
        <v>207</v>
      </c>
      <c r="BE256" s="153">
        <f t="shared" si="34"/>
        <v>0</v>
      </c>
      <c r="BF256" s="153">
        <f t="shared" si="35"/>
        <v>0</v>
      </c>
      <c r="BG256" s="153">
        <f t="shared" si="36"/>
        <v>0</v>
      </c>
      <c r="BH256" s="153">
        <f t="shared" si="37"/>
        <v>0</v>
      </c>
      <c r="BI256" s="153">
        <f t="shared" si="38"/>
        <v>0</v>
      </c>
      <c r="BJ256" s="13" t="s">
        <v>84</v>
      </c>
      <c r="BK256" s="153">
        <f t="shared" si="39"/>
        <v>0</v>
      </c>
      <c r="BL256" s="13" t="s">
        <v>216</v>
      </c>
      <c r="BM256" s="152" t="s">
        <v>4191</v>
      </c>
    </row>
    <row r="257" spans="2:65" s="1" customFormat="1" ht="24.2" customHeight="1">
      <c r="B257" s="139"/>
      <c r="C257" s="140" t="s">
        <v>682</v>
      </c>
      <c r="D257" s="140" t="s">
        <v>212</v>
      </c>
      <c r="E257" s="141" t="s">
        <v>1146</v>
      </c>
      <c r="F257" s="142" t="s">
        <v>4192</v>
      </c>
      <c r="G257" s="143" t="s">
        <v>253</v>
      </c>
      <c r="H257" s="144">
        <v>4</v>
      </c>
      <c r="I257" s="145"/>
      <c r="J257" s="146">
        <f t="shared" si="30"/>
        <v>0</v>
      </c>
      <c r="K257" s="147"/>
      <c r="L257" s="28"/>
      <c r="M257" s="148" t="s">
        <v>1</v>
      </c>
      <c r="N257" s="149" t="s">
        <v>38</v>
      </c>
      <c r="P257" s="150">
        <f t="shared" si="31"/>
        <v>0</v>
      </c>
      <c r="Q257" s="150">
        <v>0</v>
      </c>
      <c r="R257" s="150">
        <f t="shared" si="32"/>
        <v>0</v>
      </c>
      <c r="S257" s="150">
        <v>0</v>
      </c>
      <c r="T257" s="151">
        <f t="shared" si="33"/>
        <v>0</v>
      </c>
      <c r="AR257" s="152" t="s">
        <v>216</v>
      </c>
      <c r="AT257" s="152" t="s">
        <v>212</v>
      </c>
      <c r="AU257" s="152" t="s">
        <v>88</v>
      </c>
      <c r="AY257" s="13" t="s">
        <v>207</v>
      </c>
      <c r="BE257" s="153">
        <f t="shared" si="34"/>
        <v>0</v>
      </c>
      <c r="BF257" s="153">
        <f t="shared" si="35"/>
        <v>0</v>
      </c>
      <c r="BG257" s="153">
        <f t="shared" si="36"/>
        <v>0</v>
      </c>
      <c r="BH257" s="153">
        <f t="shared" si="37"/>
        <v>0</v>
      </c>
      <c r="BI257" s="153">
        <f t="shared" si="38"/>
        <v>0</v>
      </c>
      <c r="BJ257" s="13" t="s">
        <v>84</v>
      </c>
      <c r="BK257" s="153">
        <f t="shared" si="39"/>
        <v>0</v>
      </c>
      <c r="BL257" s="13" t="s">
        <v>216</v>
      </c>
      <c r="BM257" s="152" t="s">
        <v>4193</v>
      </c>
    </row>
    <row r="258" spans="2:65" s="1" customFormat="1" ht="24.2" customHeight="1">
      <c r="B258" s="139"/>
      <c r="C258" s="140" t="s">
        <v>686</v>
      </c>
      <c r="D258" s="140" t="s">
        <v>212</v>
      </c>
      <c r="E258" s="141" t="s">
        <v>1150</v>
      </c>
      <c r="F258" s="142" t="s">
        <v>4194</v>
      </c>
      <c r="G258" s="143" t="s">
        <v>253</v>
      </c>
      <c r="H258" s="144">
        <v>2</v>
      </c>
      <c r="I258" s="145"/>
      <c r="J258" s="146">
        <f t="shared" si="30"/>
        <v>0</v>
      </c>
      <c r="K258" s="147"/>
      <c r="L258" s="28"/>
      <c r="M258" s="148" t="s">
        <v>1</v>
      </c>
      <c r="N258" s="149" t="s">
        <v>38</v>
      </c>
      <c r="P258" s="150">
        <f t="shared" si="31"/>
        <v>0</v>
      </c>
      <c r="Q258" s="150">
        <v>0</v>
      </c>
      <c r="R258" s="150">
        <f t="shared" si="32"/>
        <v>0</v>
      </c>
      <c r="S258" s="150">
        <v>0</v>
      </c>
      <c r="T258" s="151">
        <f t="shared" si="33"/>
        <v>0</v>
      </c>
      <c r="AR258" s="152" t="s">
        <v>216</v>
      </c>
      <c r="AT258" s="152" t="s">
        <v>212</v>
      </c>
      <c r="AU258" s="152" t="s">
        <v>88</v>
      </c>
      <c r="AY258" s="13" t="s">
        <v>207</v>
      </c>
      <c r="BE258" s="153">
        <f t="shared" si="34"/>
        <v>0</v>
      </c>
      <c r="BF258" s="153">
        <f t="shared" si="35"/>
        <v>0</v>
      </c>
      <c r="BG258" s="153">
        <f t="shared" si="36"/>
        <v>0</v>
      </c>
      <c r="BH258" s="153">
        <f t="shared" si="37"/>
        <v>0</v>
      </c>
      <c r="BI258" s="153">
        <f t="shared" si="38"/>
        <v>0</v>
      </c>
      <c r="BJ258" s="13" t="s">
        <v>84</v>
      </c>
      <c r="BK258" s="153">
        <f t="shared" si="39"/>
        <v>0</v>
      </c>
      <c r="BL258" s="13" t="s">
        <v>216</v>
      </c>
      <c r="BM258" s="152" t="s">
        <v>4195</v>
      </c>
    </row>
    <row r="259" spans="2:65" s="1" customFormat="1" ht="33" customHeight="1">
      <c r="B259" s="139"/>
      <c r="C259" s="140" t="s">
        <v>690</v>
      </c>
      <c r="D259" s="140" t="s">
        <v>212</v>
      </c>
      <c r="E259" s="141" t="s">
        <v>1154</v>
      </c>
      <c r="F259" s="142" t="s">
        <v>4196</v>
      </c>
      <c r="G259" s="143" t="s">
        <v>215</v>
      </c>
      <c r="H259" s="144">
        <v>2</v>
      </c>
      <c r="I259" s="145"/>
      <c r="J259" s="146">
        <f t="shared" si="30"/>
        <v>0</v>
      </c>
      <c r="K259" s="147"/>
      <c r="L259" s="28"/>
      <c r="M259" s="148" t="s">
        <v>1</v>
      </c>
      <c r="N259" s="149" t="s">
        <v>38</v>
      </c>
      <c r="P259" s="150">
        <f t="shared" si="31"/>
        <v>0</v>
      </c>
      <c r="Q259" s="150">
        <v>0</v>
      </c>
      <c r="R259" s="150">
        <f t="shared" si="32"/>
        <v>0</v>
      </c>
      <c r="S259" s="150">
        <v>0</v>
      </c>
      <c r="T259" s="151">
        <f t="shared" si="33"/>
        <v>0</v>
      </c>
      <c r="AR259" s="152" t="s">
        <v>216</v>
      </c>
      <c r="AT259" s="152" t="s">
        <v>212</v>
      </c>
      <c r="AU259" s="152" t="s">
        <v>88</v>
      </c>
      <c r="AY259" s="13" t="s">
        <v>207</v>
      </c>
      <c r="BE259" s="153">
        <f t="shared" si="34"/>
        <v>0</v>
      </c>
      <c r="BF259" s="153">
        <f t="shared" si="35"/>
        <v>0</v>
      </c>
      <c r="BG259" s="153">
        <f t="shared" si="36"/>
        <v>0</v>
      </c>
      <c r="BH259" s="153">
        <f t="shared" si="37"/>
        <v>0</v>
      </c>
      <c r="BI259" s="153">
        <f t="shared" si="38"/>
        <v>0</v>
      </c>
      <c r="BJ259" s="13" t="s">
        <v>84</v>
      </c>
      <c r="BK259" s="153">
        <f t="shared" si="39"/>
        <v>0</v>
      </c>
      <c r="BL259" s="13" t="s">
        <v>216</v>
      </c>
      <c r="BM259" s="152" t="s">
        <v>4197</v>
      </c>
    </row>
    <row r="260" spans="2:65" s="1" customFormat="1" ht="33" customHeight="1">
      <c r="B260" s="139"/>
      <c r="C260" s="140" t="s">
        <v>694</v>
      </c>
      <c r="D260" s="140" t="s">
        <v>212</v>
      </c>
      <c r="E260" s="141" t="s">
        <v>1158</v>
      </c>
      <c r="F260" s="142" t="s">
        <v>4198</v>
      </c>
      <c r="G260" s="143" t="s">
        <v>253</v>
      </c>
      <c r="H260" s="144">
        <v>2</v>
      </c>
      <c r="I260" s="145"/>
      <c r="J260" s="146">
        <f t="shared" si="30"/>
        <v>0</v>
      </c>
      <c r="K260" s="147"/>
      <c r="L260" s="28"/>
      <c r="M260" s="148" t="s">
        <v>1</v>
      </c>
      <c r="N260" s="149" t="s">
        <v>38</v>
      </c>
      <c r="P260" s="150">
        <f t="shared" si="31"/>
        <v>0</v>
      </c>
      <c r="Q260" s="150">
        <v>0</v>
      </c>
      <c r="R260" s="150">
        <f t="shared" si="32"/>
        <v>0</v>
      </c>
      <c r="S260" s="150">
        <v>0</v>
      </c>
      <c r="T260" s="151">
        <f t="shared" si="33"/>
        <v>0</v>
      </c>
      <c r="AR260" s="152" t="s">
        <v>216</v>
      </c>
      <c r="AT260" s="152" t="s">
        <v>212</v>
      </c>
      <c r="AU260" s="152" t="s">
        <v>88</v>
      </c>
      <c r="AY260" s="13" t="s">
        <v>207</v>
      </c>
      <c r="BE260" s="153">
        <f t="shared" si="34"/>
        <v>0</v>
      </c>
      <c r="BF260" s="153">
        <f t="shared" si="35"/>
        <v>0</v>
      </c>
      <c r="BG260" s="153">
        <f t="shared" si="36"/>
        <v>0</v>
      </c>
      <c r="BH260" s="153">
        <f t="shared" si="37"/>
        <v>0</v>
      </c>
      <c r="BI260" s="153">
        <f t="shared" si="38"/>
        <v>0</v>
      </c>
      <c r="BJ260" s="13" t="s">
        <v>84</v>
      </c>
      <c r="BK260" s="153">
        <f t="shared" si="39"/>
        <v>0</v>
      </c>
      <c r="BL260" s="13" t="s">
        <v>216</v>
      </c>
      <c r="BM260" s="152" t="s">
        <v>4199</v>
      </c>
    </row>
    <row r="261" spans="2:65" s="1" customFormat="1" ht="37.9" customHeight="1">
      <c r="B261" s="139"/>
      <c r="C261" s="140" t="s">
        <v>698</v>
      </c>
      <c r="D261" s="140" t="s">
        <v>212</v>
      </c>
      <c r="E261" s="141" t="s">
        <v>1162</v>
      </c>
      <c r="F261" s="142" t="s">
        <v>4200</v>
      </c>
      <c r="G261" s="143" t="s">
        <v>253</v>
      </c>
      <c r="H261" s="144">
        <v>4</v>
      </c>
      <c r="I261" s="145"/>
      <c r="J261" s="146">
        <f t="shared" si="30"/>
        <v>0</v>
      </c>
      <c r="K261" s="147"/>
      <c r="L261" s="28"/>
      <c r="M261" s="148" t="s">
        <v>1</v>
      </c>
      <c r="N261" s="149" t="s">
        <v>38</v>
      </c>
      <c r="P261" s="150">
        <f t="shared" si="31"/>
        <v>0</v>
      </c>
      <c r="Q261" s="150">
        <v>0</v>
      </c>
      <c r="R261" s="150">
        <f t="shared" si="32"/>
        <v>0</v>
      </c>
      <c r="S261" s="150">
        <v>0</v>
      </c>
      <c r="T261" s="151">
        <f t="shared" si="33"/>
        <v>0</v>
      </c>
      <c r="AR261" s="152" t="s">
        <v>216</v>
      </c>
      <c r="AT261" s="152" t="s">
        <v>212</v>
      </c>
      <c r="AU261" s="152" t="s">
        <v>88</v>
      </c>
      <c r="AY261" s="13" t="s">
        <v>207</v>
      </c>
      <c r="BE261" s="153">
        <f t="shared" si="34"/>
        <v>0</v>
      </c>
      <c r="BF261" s="153">
        <f t="shared" si="35"/>
        <v>0</v>
      </c>
      <c r="BG261" s="153">
        <f t="shared" si="36"/>
        <v>0</v>
      </c>
      <c r="BH261" s="153">
        <f t="shared" si="37"/>
        <v>0</v>
      </c>
      <c r="BI261" s="153">
        <f t="shared" si="38"/>
        <v>0</v>
      </c>
      <c r="BJ261" s="13" t="s">
        <v>84</v>
      </c>
      <c r="BK261" s="153">
        <f t="shared" si="39"/>
        <v>0</v>
      </c>
      <c r="BL261" s="13" t="s">
        <v>216</v>
      </c>
      <c r="BM261" s="152" t="s">
        <v>4201</v>
      </c>
    </row>
    <row r="262" spans="2:65" s="1" customFormat="1" ht="37.9" customHeight="1">
      <c r="B262" s="139"/>
      <c r="C262" s="140" t="s">
        <v>702</v>
      </c>
      <c r="D262" s="140" t="s">
        <v>212</v>
      </c>
      <c r="E262" s="141" t="s">
        <v>1198</v>
      </c>
      <c r="F262" s="142" t="s">
        <v>4202</v>
      </c>
      <c r="G262" s="143" t="s">
        <v>253</v>
      </c>
      <c r="H262" s="144">
        <v>3</v>
      </c>
      <c r="I262" s="145"/>
      <c r="J262" s="146">
        <f t="shared" si="30"/>
        <v>0</v>
      </c>
      <c r="K262" s="147"/>
      <c r="L262" s="28"/>
      <c r="M262" s="148" t="s">
        <v>1</v>
      </c>
      <c r="N262" s="149" t="s">
        <v>38</v>
      </c>
      <c r="P262" s="150">
        <f t="shared" si="31"/>
        <v>0</v>
      </c>
      <c r="Q262" s="150">
        <v>0</v>
      </c>
      <c r="R262" s="150">
        <f t="shared" si="32"/>
        <v>0</v>
      </c>
      <c r="S262" s="150">
        <v>0</v>
      </c>
      <c r="T262" s="151">
        <f t="shared" si="33"/>
        <v>0</v>
      </c>
      <c r="AR262" s="152" t="s">
        <v>216</v>
      </c>
      <c r="AT262" s="152" t="s">
        <v>212</v>
      </c>
      <c r="AU262" s="152" t="s">
        <v>88</v>
      </c>
      <c r="AY262" s="13" t="s">
        <v>207</v>
      </c>
      <c r="BE262" s="153">
        <f t="shared" si="34"/>
        <v>0</v>
      </c>
      <c r="BF262" s="153">
        <f t="shared" si="35"/>
        <v>0</v>
      </c>
      <c r="BG262" s="153">
        <f t="shared" si="36"/>
        <v>0</v>
      </c>
      <c r="BH262" s="153">
        <f t="shared" si="37"/>
        <v>0</v>
      </c>
      <c r="BI262" s="153">
        <f t="shared" si="38"/>
        <v>0</v>
      </c>
      <c r="BJ262" s="13" t="s">
        <v>84</v>
      </c>
      <c r="BK262" s="153">
        <f t="shared" si="39"/>
        <v>0</v>
      </c>
      <c r="BL262" s="13" t="s">
        <v>216</v>
      </c>
      <c r="BM262" s="152" t="s">
        <v>4203</v>
      </c>
    </row>
    <row r="263" spans="2:65" s="1" customFormat="1" ht="37.9" customHeight="1">
      <c r="B263" s="139"/>
      <c r="C263" s="140" t="s">
        <v>706</v>
      </c>
      <c r="D263" s="140" t="s">
        <v>212</v>
      </c>
      <c r="E263" s="141" t="s">
        <v>1202</v>
      </c>
      <c r="F263" s="142" t="s">
        <v>4204</v>
      </c>
      <c r="G263" s="143" t="s">
        <v>253</v>
      </c>
      <c r="H263" s="144">
        <v>5</v>
      </c>
      <c r="I263" s="145"/>
      <c r="J263" s="146">
        <f t="shared" si="30"/>
        <v>0</v>
      </c>
      <c r="K263" s="147"/>
      <c r="L263" s="28"/>
      <c r="M263" s="148" t="s">
        <v>1</v>
      </c>
      <c r="N263" s="149" t="s">
        <v>38</v>
      </c>
      <c r="P263" s="150">
        <f t="shared" si="31"/>
        <v>0</v>
      </c>
      <c r="Q263" s="150">
        <v>0</v>
      </c>
      <c r="R263" s="150">
        <f t="shared" si="32"/>
        <v>0</v>
      </c>
      <c r="S263" s="150">
        <v>0</v>
      </c>
      <c r="T263" s="151">
        <f t="shared" si="33"/>
        <v>0</v>
      </c>
      <c r="AR263" s="152" t="s">
        <v>216</v>
      </c>
      <c r="AT263" s="152" t="s">
        <v>212</v>
      </c>
      <c r="AU263" s="152" t="s">
        <v>88</v>
      </c>
      <c r="AY263" s="13" t="s">
        <v>207</v>
      </c>
      <c r="BE263" s="153">
        <f t="shared" si="34"/>
        <v>0</v>
      </c>
      <c r="BF263" s="153">
        <f t="shared" si="35"/>
        <v>0</v>
      </c>
      <c r="BG263" s="153">
        <f t="shared" si="36"/>
        <v>0</v>
      </c>
      <c r="BH263" s="153">
        <f t="shared" si="37"/>
        <v>0</v>
      </c>
      <c r="BI263" s="153">
        <f t="shared" si="38"/>
        <v>0</v>
      </c>
      <c r="BJ263" s="13" t="s">
        <v>84</v>
      </c>
      <c r="BK263" s="153">
        <f t="shared" si="39"/>
        <v>0</v>
      </c>
      <c r="BL263" s="13" t="s">
        <v>216</v>
      </c>
      <c r="BM263" s="152" t="s">
        <v>4205</v>
      </c>
    </row>
    <row r="264" spans="2:65" s="1" customFormat="1" ht="33" customHeight="1">
      <c r="B264" s="139"/>
      <c r="C264" s="140" t="s">
        <v>710</v>
      </c>
      <c r="D264" s="140" t="s">
        <v>212</v>
      </c>
      <c r="E264" s="141" t="s">
        <v>1206</v>
      </c>
      <c r="F264" s="142" t="s">
        <v>4206</v>
      </c>
      <c r="G264" s="143" t="s">
        <v>253</v>
      </c>
      <c r="H264" s="144">
        <v>5</v>
      </c>
      <c r="I264" s="145"/>
      <c r="J264" s="146">
        <f t="shared" si="30"/>
        <v>0</v>
      </c>
      <c r="K264" s="147"/>
      <c r="L264" s="28"/>
      <c r="M264" s="148" t="s">
        <v>1</v>
      </c>
      <c r="N264" s="149" t="s">
        <v>38</v>
      </c>
      <c r="P264" s="150">
        <f t="shared" si="31"/>
        <v>0</v>
      </c>
      <c r="Q264" s="150">
        <v>0</v>
      </c>
      <c r="R264" s="150">
        <f t="shared" si="32"/>
        <v>0</v>
      </c>
      <c r="S264" s="150">
        <v>0</v>
      </c>
      <c r="T264" s="151">
        <f t="shared" si="33"/>
        <v>0</v>
      </c>
      <c r="AR264" s="152" t="s">
        <v>216</v>
      </c>
      <c r="AT264" s="152" t="s">
        <v>212</v>
      </c>
      <c r="AU264" s="152" t="s">
        <v>88</v>
      </c>
      <c r="AY264" s="13" t="s">
        <v>207</v>
      </c>
      <c r="BE264" s="153">
        <f t="shared" si="34"/>
        <v>0</v>
      </c>
      <c r="BF264" s="153">
        <f t="shared" si="35"/>
        <v>0</v>
      </c>
      <c r="BG264" s="153">
        <f t="shared" si="36"/>
        <v>0</v>
      </c>
      <c r="BH264" s="153">
        <f t="shared" si="37"/>
        <v>0</v>
      </c>
      <c r="BI264" s="153">
        <f t="shared" si="38"/>
        <v>0</v>
      </c>
      <c r="BJ264" s="13" t="s">
        <v>84</v>
      </c>
      <c r="BK264" s="153">
        <f t="shared" si="39"/>
        <v>0</v>
      </c>
      <c r="BL264" s="13" t="s">
        <v>216</v>
      </c>
      <c r="BM264" s="152" t="s">
        <v>4207</v>
      </c>
    </row>
    <row r="265" spans="2:65" s="1" customFormat="1" ht="37.9" customHeight="1">
      <c r="B265" s="139"/>
      <c r="C265" s="140" t="s">
        <v>714</v>
      </c>
      <c r="D265" s="140" t="s">
        <v>212</v>
      </c>
      <c r="E265" s="141" t="s">
        <v>1210</v>
      </c>
      <c r="F265" s="142" t="s">
        <v>4208</v>
      </c>
      <c r="G265" s="143" t="s">
        <v>215</v>
      </c>
      <c r="H265" s="144">
        <v>2</v>
      </c>
      <c r="I265" s="145"/>
      <c r="J265" s="146">
        <f t="shared" si="30"/>
        <v>0</v>
      </c>
      <c r="K265" s="147"/>
      <c r="L265" s="28"/>
      <c r="M265" s="148" t="s">
        <v>1</v>
      </c>
      <c r="N265" s="149" t="s">
        <v>38</v>
      </c>
      <c r="P265" s="150">
        <f t="shared" si="31"/>
        <v>0</v>
      </c>
      <c r="Q265" s="150">
        <v>0</v>
      </c>
      <c r="R265" s="150">
        <f t="shared" si="32"/>
        <v>0</v>
      </c>
      <c r="S265" s="150">
        <v>0</v>
      </c>
      <c r="T265" s="151">
        <f t="shared" si="33"/>
        <v>0</v>
      </c>
      <c r="AR265" s="152" t="s">
        <v>216</v>
      </c>
      <c r="AT265" s="152" t="s">
        <v>212</v>
      </c>
      <c r="AU265" s="152" t="s">
        <v>88</v>
      </c>
      <c r="AY265" s="13" t="s">
        <v>207</v>
      </c>
      <c r="BE265" s="153">
        <f t="shared" si="34"/>
        <v>0</v>
      </c>
      <c r="BF265" s="153">
        <f t="shared" si="35"/>
        <v>0</v>
      </c>
      <c r="BG265" s="153">
        <f t="shared" si="36"/>
        <v>0</v>
      </c>
      <c r="BH265" s="153">
        <f t="shared" si="37"/>
        <v>0</v>
      </c>
      <c r="BI265" s="153">
        <f t="shared" si="38"/>
        <v>0</v>
      </c>
      <c r="BJ265" s="13" t="s">
        <v>84</v>
      </c>
      <c r="BK265" s="153">
        <f t="shared" si="39"/>
        <v>0</v>
      </c>
      <c r="BL265" s="13" t="s">
        <v>216</v>
      </c>
      <c r="BM265" s="152" t="s">
        <v>4209</v>
      </c>
    </row>
    <row r="266" spans="2:65" s="1" customFormat="1" ht="37.9" customHeight="1">
      <c r="B266" s="139"/>
      <c r="C266" s="140" t="s">
        <v>718</v>
      </c>
      <c r="D266" s="140" t="s">
        <v>212</v>
      </c>
      <c r="E266" s="141" t="s">
        <v>1214</v>
      </c>
      <c r="F266" s="142" t="s">
        <v>4210</v>
      </c>
      <c r="G266" s="143" t="s">
        <v>253</v>
      </c>
      <c r="H266" s="144">
        <v>2</v>
      </c>
      <c r="I266" s="145"/>
      <c r="J266" s="146">
        <f t="shared" si="30"/>
        <v>0</v>
      </c>
      <c r="K266" s="147"/>
      <c r="L266" s="28"/>
      <c r="M266" s="148" t="s">
        <v>1</v>
      </c>
      <c r="N266" s="149" t="s">
        <v>38</v>
      </c>
      <c r="P266" s="150">
        <f t="shared" si="31"/>
        <v>0</v>
      </c>
      <c r="Q266" s="150">
        <v>0</v>
      </c>
      <c r="R266" s="150">
        <f t="shared" si="32"/>
        <v>0</v>
      </c>
      <c r="S266" s="150">
        <v>0</v>
      </c>
      <c r="T266" s="151">
        <f t="shared" si="33"/>
        <v>0</v>
      </c>
      <c r="AR266" s="152" t="s">
        <v>216</v>
      </c>
      <c r="AT266" s="152" t="s">
        <v>212</v>
      </c>
      <c r="AU266" s="152" t="s">
        <v>88</v>
      </c>
      <c r="AY266" s="13" t="s">
        <v>207</v>
      </c>
      <c r="BE266" s="153">
        <f t="shared" si="34"/>
        <v>0</v>
      </c>
      <c r="BF266" s="153">
        <f t="shared" si="35"/>
        <v>0</v>
      </c>
      <c r="BG266" s="153">
        <f t="shared" si="36"/>
        <v>0</v>
      </c>
      <c r="BH266" s="153">
        <f t="shared" si="37"/>
        <v>0</v>
      </c>
      <c r="BI266" s="153">
        <f t="shared" si="38"/>
        <v>0</v>
      </c>
      <c r="BJ266" s="13" t="s">
        <v>84</v>
      </c>
      <c r="BK266" s="153">
        <f t="shared" si="39"/>
        <v>0</v>
      </c>
      <c r="BL266" s="13" t="s">
        <v>216</v>
      </c>
      <c r="BM266" s="152" t="s">
        <v>4211</v>
      </c>
    </row>
    <row r="267" spans="2:65" s="1" customFormat="1" ht="37.9" customHeight="1">
      <c r="B267" s="139"/>
      <c r="C267" s="140" t="s">
        <v>722</v>
      </c>
      <c r="D267" s="140" t="s">
        <v>212</v>
      </c>
      <c r="E267" s="141" t="s">
        <v>1218</v>
      </c>
      <c r="F267" s="142" t="s">
        <v>4212</v>
      </c>
      <c r="G267" s="143" t="s">
        <v>253</v>
      </c>
      <c r="H267" s="144">
        <v>1</v>
      </c>
      <c r="I267" s="145"/>
      <c r="J267" s="146">
        <f t="shared" si="30"/>
        <v>0</v>
      </c>
      <c r="K267" s="147"/>
      <c r="L267" s="28"/>
      <c r="M267" s="148" t="s">
        <v>1</v>
      </c>
      <c r="N267" s="149" t="s">
        <v>38</v>
      </c>
      <c r="P267" s="150">
        <f t="shared" si="31"/>
        <v>0</v>
      </c>
      <c r="Q267" s="150">
        <v>0</v>
      </c>
      <c r="R267" s="150">
        <f t="shared" si="32"/>
        <v>0</v>
      </c>
      <c r="S267" s="150">
        <v>0</v>
      </c>
      <c r="T267" s="151">
        <f t="shared" si="33"/>
        <v>0</v>
      </c>
      <c r="AR267" s="152" t="s">
        <v>216</v>
      </c>
      <c r="AT267" s="152" t="s">
        <v>212</v>
      </c>
      <c r="AU267" s="152" t="s">
        <v>88</v>
      </c>
      <c r="AY267" s="13" t="s">
        <v>207</v>
      </c>
      <c r="BE267" s="153">
        <f t="shared" si="34"/>
        <v>0</v>
      </c>
      <c r="BF267" s="153">
        <f t="shared" si="35"/>
        <v>0</v>
      </c>
      <c r="BG267" s="153">
        <f t="shared" si="36"/>
        <v>0</v>
      </c>
      <c r="BH267" s="153">
        <f t="shared" si="37"/>
        <v>0</v>
      </c>
      <c r="BI267" s="153">
        <f t="shared" si="38"/>
        <v>0</v>
      </c>
      <c r="BJ267" s="13" t="s">
        <v>84</v>
      </c>
      <c r="BK267" s="153">
        <f t="shared" si="39"/>
        <v>0</v>
      </c>
      <c r="BL267" s="13" t="s">
        <v>216</v>
      </c>
      <c r="BM267" s="152" t="s">
        <v>4213</v>
      </c>
    </row>
    <row r="268" spans="2:65" s="1" customFormat="1" ht="37.9" customHeight="1">
      <c r="B268" s="139"/>
      <c r="C268" s="140" t="s">
        <v>726</v>
      </c>
      <c r="D268" s="140" t="s">
        <v>212</v>
      </c>
      <c r="E268" s="141" t="s">
        <v>1222</v>
      </c>
      <c r="F268" s="142" t="s">
        <v>4214</v>
      </c>
      <c r="G268" s="143" t="s">
        <v>253</v>
      </c>
      <c r="H268" s="144">
        <v>4</v>
      </c>
      <c r="I268" s="145"/>
      <c r="J268" s="146">
        <f t="shared" si="30"/>
        <v>0</v>
      </c>
      <c r="K268" s="147"/>
      <c r="L268" s="28"/>
      <c r="M268" s="148" t="s">
        <v>1</v>
      </c>
      <c r="N268" s="149" t="s">
        <v>38</v>
      </c>
      <c r="P268" s="150">
        <f t="shared" si="31"/>
        <v>0</v>
      </c>
      <c r="Q268" s="150">
        <v>0</v>
      </c>
      <c r="R268" s="150">
        <f t="shared" si="32"/>
        <v>0</v>
      </c>
      <c r="S268" s="150">
        <v>0</v>
      </c>
      <c r="T268" s="151">
        <f t="shared" si="33"/>
        <v>0</v>
      </c>
      <c r="AR268" s="152" t="s">
        <v>216</v>
      </c>
      <c r="AT268" s="152" t="s">
        <v>212</v>
      </c>
      <c r="AU268" s="152" t="s">
        <v>88</v>
      </c>
      <c r="AY268" s="13" t="s">
        <v>207</v>
      </c>
      <c r="BE268" s="153">
        <f t="shared" si="34"/>
        <v>0</v>
      </c>
      <c r="BF268" s="153">
        <f t="shared" si="35"/>
        <v>0</v>
      </c>
      <c r="BG268" s="153">
        <f t="shared" si="36"/>
        <v>0</v>
      </c>
      <c r="BH268" s="153">
        <f t="shared" si="37"/>
        <v>0</v>
      </c>
      <c r="BI268" s="153">
        <f t="shared" si="38"/>
        <v>0</v>
      </c>
      <c r="BJ268" s="13" t="s">
        <v>84</v>
      </c>
      <c r="BK268" s="153">
        <f t="shared" si="39"/>
        <v>0</v>
      </c>
      <c r="BL268" s="13" t="s">
        <v>216</v>
      </c>
      <c r="BM268" s="152" t="s">
        <v>4215</v>
      </c>
    </row>
    <row r="269" spans="2:65" s="11" customFormat="1" ht="20.85" customHeight="1">
      <c r="B269" s="127"/>
      <c r="D269" s="128" t="s">
        <v>71</v>
      </c>
      <c r="E269" s="137" t="s">
        <v>1781</v>
      </c>
      <c r="F269" s="137" t="s">
        <v>1782</v>
      </c>
      <c r="I269" s="130"/>
      <c r="J269" s="138">
        <f>BK269</f>
        <v>0</v>
      </c>
      <c r="L269" s="127"/>
      <c r="M269" s="132"/>
      <c r="P269" s="133">
        <f>SUM(P270:P274)</f>
        <v>0</v>
      </c>
      <c r="R269" s="133">
        <f>SUM(R270:R274)</f>
        <v>0</v>
      </c>
      <c r="T269" s="134">
        <f>SUM(T270:T274)</f>
        <v>0</v>
      </c>
      <c r="AR269" s="128" t="s">
        <v>79</v>
      </c>
      <c r="AT269" s="135" t="s">
        <v>71</v>
      </c>
      <c r="AU269" s="135" t="s">
        <v>84</v>
      </c>
      <c r="AY269" s="128" t="s">
        <v>207</v>
      </c>
      <c r="BK269" s="136">
        <f>SUM(BK270:BK274)</f>
        <v>0</v>
      </c>
    </row>
    <row r="270" spans="2:65" s="1" customFormat="1" ht="33" customHeight="1">
      <c r="B270" s="139"/>
      <c r="C270" s="140" t="s">
        <v>730</v>
      </c>
      <c r="D270" s="140" t="s">
        <v>212</v>
      </c>
      <c r="E270" s="141" t="s">
        <v>1784</v>
      </c>
      <c r="F270" s="142" t="s">
        <v>4216</v>
      </c>
      <c r="G270" s="143" t="s">
        <v>1786</v>
      </c>
      <c r="H270" s="144">
        <v>0.56000000000000005</v>
      </c>
      <c r="I270" s="145"/>
      <c r="J270" s="146">
        <f>ROUND(I270*H270,2)</f>
        <v>0</v>
      </c>
      <c r="K270" s="147"/>
      <c r="L270" s="28"/>
      <c r="M270" s="148" t="s">
        <v>1</v>
      </c>
      <c r="N270" s="149" t="s">
        <v>38</v>
      </c>
      <c r="P270" s="150">
        <f>O270*H270</f>
        <v>0</v>
      </c>
      <c r="Q270" s="150">
        <v>0</v>
      </c>
      <c r="R270" s="150">
        <f>Q270*H270</f>
        <v>0</v>
      </c>
      <c r="S270" s="150">
        <v>0</v>
      </c>
      <c r="T270" s="151">
        <f>S270*H270</f>
        <v>0</v>
      </c>
      <c r="AR270" s="152" t="s">
        <v>216</v>
      </c>
      <c r="AT270" s="152" t="s">
        <v>212</v>
      </c>
      <c r="AU270" s="152" t="s">
        <v>88</v>
      </c>
      <c r="AY270" s="13" t="s">
        <v>207</v>
      </c>
      <c r="BE270" s="153">
        <f>IF(N270="základná",J270,0)</f>
        <v>0</v>
      </c>
      <c r="BF270" s="153">
        <f>IF(N270="znížená",J270,0)</f>
        <v>0</v>
      </c>
      <c r="BG270" s="153">
        <f>IF(N270="zákl. prenesená",J270,0)</f>
        <v>0</v>
      </c>
      <c r="BH270" s="153">
        <f>IF(N270="zníž. prenesená",J270,0)</f>
        <v>0</v>
      </c>
      <c r="BI270" s="153">
        <f>IF(N270="nulová",J270,0)</f>
        <v>0</v>
      </c>
      <c r="BJ270" s="13" t="s">
        <v>84</v>
      </c>
      <c r="BK270" s="153">
        <f>ROUND(I270*H270,2)</f>
        <v>0</v>
      </c>
      <c r="BL270" s="13" t="s">
        <v>216</v>
      </c>
      <c r="BM270" s="152" t="s">
        <v>4217</v>
      </c>
    </row>
    <row r="271" spans="2:65" s="1" customFormat="1" ht="33" customHeight="1">
      <c r="B271" s="139"/>
      <c r="C271" s="140" t="s">
        <v>734</v>
      </c>
      <c r="D271" s="140" t="s">
        <v>212</v>
      </c>
      <c r="E271" s="141" t="s">
        <v>4218</v>
      </c>
      <c r="F271" s="142" t="s">
        <v>4219</v>
      </c>
      <c r="G271" s="143" t="s">
        <v>1786</v>
      </c>
      <c r="H271" s="144">
        <v>0.06</v>
      </c>
      <c r="I271" s="145"/>
      <c r="J271" s="146">
        <f>ROUND(I271*H271,2)</f>
        <v>0</v>
      </c>
      <c r="K271" s="147"/>
      <c r="L271" s="28"/>
      <c r="M271" s="148" t="s">
        <v>1</v>
      </c>
      <c r="N271" s="149" t="s">
        <v>38</v>
      </c>
      <c r="P271" s="150">
        <f>O271*H271</f>
        <v>0</v>
      </c>
      <c r="Q271" s="150">
        <v>0</v>
      </c>
      <c r="R271" s="150">
        <f>Q271*H271</f>
        <v>0</v>
      </c>
      <c r="S271" s="150">
        <v>0</v>
      </c>
      <c r="T271" s="151">
        <f>S271*H271</f>
        <v>0</v>
      </c>
      <c r="AR271" s="152" t="s">
        <v>216</v>
      </c>
      <c r="AT271" s="152" t="s">
        <v>212</v>
      </c>
      <c r="AU271" s="152" t="s">
        <v>88</v>
      </c>
      <c r="AY271" s="13" t="s">
        <v>207</v>
      </c>
      <c r="BE271" s="153">
        <f>IF(N271="základná",J271,0)</f>
        <v>0</v>
      </c>
      <c r="BF271" s="153">
        <f>IF(N271="znížená",J271,0)</f>
        <v>0</v>
      </c>
      <c r="BG271" s="153">
        <f>IF(N271="zákl. prenesená",J271,0)</f>
        <v>0</v>
      </c>
      <c r="BH271" s="153">
        <f>IF(N271="zníž. prenesená",J271,0)</f>
        <v>0</v>
      </c>
      <c r="BI271" s="153">
        <f>IF(N271="nulová",J271,0)</f>
        <v>0</v>
      </c>
      <c r="BJ271" s="13" t="s">
        <v>84</v>
      </c>
      <c r="BK271" s="153">
        <f>ROUND(I271*H271,2)</f>
        <v>0</v>
      </c>
      <c r="BL271" s="13" t="s">
        <v>216</v>
      </c>
      <c r="BM271" s="152" t="s">
        <v>4220</v>
      </c>
    </row>
    <row r="272" spans="2:65" s="1" customFormat="1" ht="16.5" customHeight="1">
      <c r="B272" s="139"/>
      <c r="C272" s="140" t="s">
        <v>738</v>
      </c>
      <c r="D272" s="140" t="s">
        <v>212</v>
      </c>
      <c r="E272" s="141" t="s">
        <v>1789</v>
      </c>
      <c r="F272" s="142" t="s">
        <v>1866</v>
      </c>
      <c r="G272" s="143" t="s">
        <v>405</v>
      </c>
      <c r="H272" s="144">
        <v>1</v>
      </c>
      <c r="I272" s="145"/>
      <c r="J272" s="146">
        <f>ROUND(I272*H272,2)</f>
        <v>0</v>
      </c>
      <c r="K272" s="147"/>
      <c r="L272" s="28"/>
      <c r="M272" s="148" t="s">
        <v>1</v>
      </c>
      <c r="N272" s="149" t="s">
        <v>38</v>
      </c>
      <c r="P272" s="150">
        <f>O272*H272</f>
        <v>0</v>
      </c>
      <c r="Q272" s="150">
        <v>0</v>
      </c>
      <c r="R272" s="150">
        <f>Q272*H272</f>
        <v>0</v>
      </c>
      <c r="S272" s="150">
        <v>0</v>
      </c>
      <c r="T272" s="151">
        <f>S272*H272</f>
        <v>0</v>
      </c>
      <c r="AR272" s="152" t="s">
        <v>216</v>
      </c>
      <c r="AT272" s="152" t="s">
        <v>212</v>
      </c>
      <c r="AU272" s="152" t="s">
        <v>88</v>
      </c>
      <c r="AY272" s="13" t="s">
        <v>207</v>
      </c>
      <c r="BE272" s="153">
        <f>IF(N272="základná",J272,0)</f>
        <v>0</v>
      </c>
      <c r="BF272" s="153">
        <f>IF(N272="znížená",J272,0)</f>
        <v>0</v>
      </c>
      <c r="BG272" s="153">
        <f>IF(N272="zákl. prenesená",J272,0)</f>
        <v>0</v>
      </c>
      <c r="BH272" s="153">
        <f>IF(N272="zníž. prenesená",J272,0)</f>
        <v>0</v>
      </c>
      <c r="BI272" s="153">
        <f>IF(N272="nulová",J272,0)</f>
        <v>0</v>
      </c>
      <c r="BJ272" s="13" t="s">
        <v>84</v>
      </c>
      <c r="BK272" s="153">
        <f>ROUND(I272*H272,2)</f>
        <v>0</v>
      </c>
      <c r="BL272" s="13" t="s">
        <v>216</v>
      </c>
      <c r="BM272" s="152" t="s">
        <v>4221</v>
      </c>
    </row>
    <row r="273" spans="2:65" s="1" customFormat="1" ht="16.5" customHeight="1">
      <c r="B273" s="139"/>
      <c r="C273" s="140" t="s">
        <v>742</v>
      </c>
      <c r="D273" s="140" t="s">
        <v>212</v>
      </c>
      <c r="E273" s="141" t="s">
        <v>4222</v>
      </c>
      <c r="F273" s="142" t="s">
        <v>1870</v>
      </c>
      <c r="G273" s="143" t="s">
        <v>405</v>
      </c>
      <c r="H273" s="144">
        <v>1</v>
      </c>
      <c r="I273" s="145"/>
      <c r="J273" s="146">
        <f>ROUND(I273*H273,2)</f>
        <v>0</v>
      </c>
      <c r="K273" s="147"/>
      <c r="L273" s="28"/>
      <c r="M273" s="148" t="s">
        <v>1</v>
      </c>
      <c r="N273" s="149" t="s">
        <v>38</v>
      </c>
      <c r="P273" s="150">
        <f>O273*H273</f>
        <v>0</v>
      </c>
      <c r="Q273" s="150">
        <v>0</v>
      </c>
      <c r="R273" s="150">
        <f>Q273*H273</f>
        <v>0</v>
      </c>
      <c r="S273" s="150">
        <v>0</v>
      </c>
      <c r="T273" s="151">
        <f>S273*H273</f>
        <v>0</v>
      </c>
      <c r="AR273" s="152" t="s">
        <v>216</v>
      </c>
      <c r="AT273" s="152" t="s">
        <v>212</v>
      </c>
      <c r="AU273" s="152" t="s">
        <v>88</v>
      </c>
      <c r="AY273" s="13" t="s">
        <v>207</v>
      </c>
      <c r="BE273" s="153">
        <f>IF(N273="základná",J273,0)</f>
        <v>0</v>
      </c>
      <c r="BF273" s="153">
        <f>IF(N273="znížená",J273,0)</f>
        <v>0</v>
      </c>
      <c r="BG273" s="153">
        <f>IF(N273="zákl. prenesená",J273,0)</f>
        <v>0</v>
      </c>
      <c r="BH273" s="153">
        <f>IF(N273="zníž. prenesená",J273,0)</f>
        <v>0</v>
      </c>
      <c r="BI273" s="153">
        <f>IF(N273="nulová",J273,0)</f>
        <v>0</v>
      </c>
      <c r="BJ273" s="13" t="s">
        <v>84</v>
      </c>
      <c r="BK273" s="153">
        <f>ROUND(I273*H273,2)</f>
        <v>0</v>
      </c>
      <c r="BL273" s="13" t="s">
        <v>216</v>
      </c>
      <c r="BM273" s="152" t="s">
        <v>4223</v>
      </c>
    </row>
    <row r="274" spans="2:65" s="1" customFormat="1" ht="24.2" customHeight="1">
      <c r="B274" s="139"/>
      <c r="C274" s="140" t="s">
        <v>746</v>
      </c>
      <c r="D274" s="140" t="s">
        <v>212</v>
      </c>
      <c r="E274" s="141" t="s">
        <v>1793</v>
      </c>
      <c r="F274" s="142" t="s">
        <v>1874</v>
      </c>
      <c r="G274" s="143" t="s">
        <v>1786</v>
      </c>
      <c r="H274" s="144">
        <v>50</v>
      </c>
      <c r="I274" s="145"/>
      <c r="J274" s="146">
        <f>ROUND(I274*H274,2)</f>
        <v>0</v>
      </c>
      <c r="K274" s="147"/>
      <c r="L274" s="28"/>
      <c r="M274" s="148" t="s">
        <v>1</v>
      </c>
      <c r="N274" s="149" t="s">
        <v>38</v>
      </c>
      <c r="P274" s="150">
        <f>O274*H274</f>
        <v>0</v>
      </c>
      <c r="Q274" s="150">
        <v>0</v>
      </c>
      <c r="R274" s="150">
        <f>Q274*H274</f>
        <v>0</v>
      </c>
      <c r="S274" s="150">
        <v>0</v>
      </c>
      <c r="T274" s="151">
        <f>S274*H274</f>
        <v>0</v>
      </c>
      <c r="AR274" s="152" t="s">
        <v>216</v>
      </c>
      <c r="AT274" s="152" t="s">
        <v>212</v>
      </c>
      <c r="AU274" s="152" t="s">
        <v>88</v>
      </c>
      <c r="AY274" s="13" t="s">
        <v>207</v>
      </c>
      <c r="BE274" s="153">
        <f>IF(N274="základná",J274,0)</f>
        <v>0</v>
      </c>
      <c r="BF274" s="153">
        <f>IF(N274="znížená",J274,0)</f>
        <v>0</v>
      </c>
      <c r="BG274" s="153">
        <f>IF(N274="zákl. prenesená",J274,0)</f>
        <v>0</v>
      </c>
      <c r="BH274" s="153">
        <f>IF(N274="zníž. prenesená",J274,0)</f>
        <v>0</v>
      </c>
      <c r="BI274" s="153">
        <f>IF(N274="nulová",J274,0)</f>
        <v>0</v>
      </c>
      <c r="BJ274" s="13" t="s">
        <v>84</v>
      </c>
      <c r="BK274" s="153">
        <f>ROUND(I274*H274,2)</f>
        <v>0</v>
      </c>
      <c r="BL274" s="13" t="s">
        <v>216</v>
      </c>
      <c r="BM274" s="152" t="s">
        <v>4224</v>
      </c>
    </row>
    <row r="275" spans="2:65" s="11" customFormat="1" ht="20.85" customHeight="1">
      <c r="B275" s="127"/>
      <c r="D275" s="128" t="s">
        <v>71</v>
      </c>
      <c r="E275" s="137" t="s">
        <v>71</v>
      </c>
      <c r="F275" s="137" t="s">
        <v>1876</v>
      </c>
      <c r="I275" s="130"/>
      <c r="J275" s="138">
        <f>BK275</f>
        <v>0</v>
      </c>
      <c r="L275" s="127"/>
      <c r="M275" s="132"/>
      <c r="P275" s="133">
        <f>SUM(P276:P280)</f>
        <v>0</v>
      </c>
      <c r="R275" s="133">
        <f>SUM(R276:R280)</f>
        <v>0</v>
      </c>
      <c r="T275" s="134">
        <f>SUM(T276:T280)</f>
        <v>9.3334296000000005</v>
      </c>
      <c r="AR275" s="128" t="s">
        <v>79</v>
      </c>
      <c r="AT275" s="135" t="s">
        <v>71</v>
      </c>
      <c r="AU275" s="135" t="s">
        <v>84</v>
      </c>
      <c r="AY275" s="128" t="s">
        <v>207</v>
      </c>
      <c r="BK275" s="136">
        <f>SUM(BK276:BK280)</f>
        <v>0</v>
      </c>
    </row>
    <row r="276" spans="2:65" s="1" customFormat="1" ht="24.2" customHeight="1">
      <c r="B276" s="139"/>
      <c r="C276" s="140" t="s">
        <v>750</v>
      </c>
      <c r="D276" s="140" t="s">
        <v>212</v>
      </c>
      <c r="E276" s="141" t="s">
        <v>2340</v>
      </c>
      <c r="F276" s="142" t="s">
        <v>3716</v>
      </c>
      <c r="G276" s="143" t="s">
        <v>1786</v>
      </c>
      <c r="H276" s="144">
        <v>19631</v>
      </c>
      <c r="I276" s="145"/>
      <c r="J276" s="146">
        <f>ROUND(I276*H276,2)</f>
        <v>0</v>
      </c>
      <c r="K276" s="147"/>
      <c r="L276" s="28"/>
      <c r="M276" s="148" t="s">
        <v>1</v>
      </c>
      <c r="N276" s="149" t="s">
        <v>38</v>
      </c>
      <c r="P276" s="150">
        <f>O276*H276</f>
        <v>0</v>
      </c>
      <c r="Q276" s="150">
        <v>0</v>
      </c>
      <c r="R276" s="150">
        <f>Q276*H276</f>
        <v>0</v>
      </c>
      <c r="S276" s="150">
        <v>0</v>
      </c>
      <c r="T276" s="151">
        <f>S276*H276</f>
        <v>0</v>
      </c>
      <c r="AR276" s="152" t="s">
        <v>216</v>
      </c>
      <c r="AT276" s="152" t="s">
        <v>212</v>
      </c>
      <c r="AU276" s="152" t="s">
        <v>88</v>
      </c>
      <c r="AY276" s="13" t="s">
        <v>207</v>
      </c>
      <c r="BE276" s="153">
        <f>IF(N276="základná",J276,0)</f>
        <v>0</v>
      </c>
      <c r="BF276" s="153">
        <f>IF(N276="znížená",J276,0)</f>
        <v>0</v>
      </c>
      <c r="BG276" s="153">
        <f>IF(N276="zákl. prenesená",J276,0)</f>
        <v>0</v>
      </c>
      <c r="BH276" s="153">
        <f>IF(N276="zníž. prenesená",J276,0)</f>
        <v>0</v>
      </c>
      <c r="BI276" s="153">
        <f>IF(N276="nulová",J276,0)</f>
        <v>0</v>
      </c>
      <c r="BJ276" s="13" t="s">
        <v>84</v>
      </c>
      <c r="BK276" s="153">
        <f>ROUND(I276*H276,2)</f>
        <v>0</v>
      </c>
      <c r="BL276" s="13" t="s">
        <v>216</v>
      </c>
      <c r="BM276" s="152" t="s">
        <v>4225</v>
      </c>
    </row>
    <row r="277" spans="2:65" s="1" customFormat="1" ht="16.5" customHeight="1">
      <c r="B277" s="139"/>
      <c r="C277" s="140" t="s">
        <v>753</v>
      </c>
      <c r="D277" s="140" t="s">
        <v>212</v>
      </c>
      <c r="E277" s="141" t="s">
        <v>3486</v>
      </c>
      <c r="F277" s="142" t="s">
        <v>1883</v>
      </c>
      <c r="G277" s="143" t="s">
        <v>405</v>
      </c>
      <c r="H277" s="144">
        <v>1162.32</v>
      </c>
      <c r="I277" s="145"/>
      <c r="J277" s="146">
        <f>ROUND(I277*H277,2)</f>
        <v>0</v>
      </c>
      <c r="K277" s="147"/>
      <c r="L277" s="28"/>
      <c r="M277" s="148" t="s">
        <v>1</v>
      </c>
      <c r="N277" s="149" t="s">
        <v>38</v>
      </c>
      <c r="P277" s="150">
        <f>O277*H277</f>
        <v>0</v>
      </c>
      <c r="Q277" s="150">
        <v>0</v>
      </c>
      <c r="R277" s="150">
        <f>Q277*H277</f>
        <v>0</v>
      </c>
      <c r="S277" s="150">
        <v>8.0300000000000007E-3</v>
      </c>
      <c r="T277" s="151">
        <f>S277*H277</f>
        <v>9.3334296000000005</v>
      </c>
      <c r="AR277" s="152" t="s">
        <v>271</v>
      </c>
      <c r="AT277" s="152" t="s">
        <v>212</v>
      </c>
      <c r="AU277" s="152" t="s">
        <v>88</v>
      </c>
      <c r="AY277" s="13" t="s">
        <v>207</v>
      </c>
      <c r="BE277" s="153">
        <f>IF(N277="základná",J277,0)</f>
        <v>0</v>
      </c>
      <c r="BF277" s="153">
        <f>IF(N277="znížená",J277,0)</f>
        <v>0</v>
      </c>
      <c r="BG277" s="153">
        <f>IF(N277="zákl. prenesená",J277,0)</f>
        <v>0</v>
      </c>
      <c r="BH277" s="153">
        <f>IF(N277="zníž. prenesená",J277,0)</f>
        <v>0</v>
      </c>
      <c r="BI277" s="153">
        <f>IF(N277="nulová",J277,0)</f>
        <v>0</v>
      </c>
      <c r="BJ277" s="13" t="s">
        <v>84</v>
      </c>
      <c r="BK277" s="153">
        <f>ROUND(I277*H277,2)</f>
        <v>0</v>
      </c>
      <c r="BL277" s="13" t="s">
        <v>271</v>
      </c>
      <c r="BM277" s="152" t="s">
        <v>4226</v>
      </c>
    </row>
    <row r="278" spans="2:65" s="1" customFormat="1" ht="16.5" customHeight="1">
      <c r="B278" s="139"/>
      <c r="C278" s="140" t="s">
        <v>757</v>
      </c>
      <c r="D278" s="140" t="s">
        <v>212</v>
      </c>
      <c r="E278" s="141" t="s">
        <v>1886</v>
      </c>
      <c r="F278" s="142" t="s">
        <v>1887</v>
      </c>
      <c r="G278" s="143" t="s">
        <v>405</v>
      </c>
      <c r="H278" s="144">
        <v>1278.56</v>
      </c>
      <c r="I278" s="145"/>
      <c r="J278" s="146">
        <f>ROUND(I278*H278,2)</f>
        <v>0</v>
      </c>
      <c r="K278" s="147"/>
      <c r="L278" s="28"/>
      <c r="M278" s="148" t="s">
        <v>1</v>
      </c>
      <c r="N278" s="149" t="s">
        <v>38</v>
      </c>
      <c r="P278" s="150">
        <f>O278*H278</f>
        <v>0</v>
      </c>
      <c r="Q278" s="150">
        <v>0</v>
      </c>
      <c r="R278" s="150">
        <f>Q278*H278</f>
        <v>0</v>
      </c>
      <c r="S278" s="150">
        <v>0</v>
      </c>
      <c r="T278" s="151">
        <f>S278*H278</f>
        <v>0</v>
      </c>
      <c r="AR278" s="152" t="s">
        <v>271</v>
      </c>
      <c r="AT278" s="152" t="s">
        <v>212</v>
      </c>
      <c r="AU278" s="152" t="s">
        <v>88</v>
      </c>
      <c r="AY278" s="13" t="s">
        <v>207</v>
      </c>
      <c r="BE278" s="153">
        <f>IF(N278="základná",J278,0)</f>
        <v>0</v>
      </c>
      <c r="BF278" s="153">
        <f>IF(N278="znížená",J278,0)</f>
        <v>0</v>
      </c>
      <c r="BG278" s="153">
        <f>IF(N278="zákl. prenesená",J278,0)</f>
        <v>0</v>
      </c>
      <c r="BH278" s="153">
        <f>IF(N278="zníž. prenesená",J278,0)</f>
        <v>0</v>
      </c>
      <c r="BI278" s="153">
        <f>IF(N278="nulová",J278,0)</f>
        <v>0</v>
      </c>
      <c r="BJ278" s="13" t="s">
        <v>84</v>
      </c>
      <c r="BK278" s="153">
        <f>ROUND(I278*H278,2)</f>
        <v>0</v>
      </c>
      <c r="BL278" s="13" t="s">
        <v>271</v>
      </c>
      <c r="BM278" s="152" t="s">
        <v>4227</v>
      </c>
    </row>
    <row r="279" spans="2:65" s="1" customFormat="1" ht="21.75" customHeight="1">
      <c r="B279" s="139"/>
      <c r="C279" s="140" t="s">
        <v>761</v>
      </c>
      <c r="D279" s="140" t="s">
        <v>212</v>
      </c>
      <c r="E279" s="141" t="s">
        <v>1890</v>
      </c>
      <c r="F279" s="142" t="s">
        <v>1891</v>
      </c>
      <c r="G279" s="143" t="s">
        <v>1892</v>
      </c>
      <c r="H279" s="144">
        <v>9.2240000000000002</v>
      </c>
      <c r="I279" s="145"/>
      <c r="J279" s="146">
        <f>ROUND(I279*H279,2)</f>
        <v>0</v>
      </c>
      <c r="K279" s="147"/>
      <c r="L279" s="28"/>
      <c r="M279" s="148" t="s">
        <v>1</v>
      </c>
      <c r="N279" s="149" t="s">
        <v>38</v>
      </c>
      <c r="P279" s="150">
        <f>O279*H279</f>
        <v>0</v>
      </c>
      <c r="Q279" s="150">
        <v>0</v>
      </c>
      <c r="R279" s="150">
        <f>Q279*H279</f>
        <v>0</v>
      </c>
      <c r="S279" s="150">
        <v>0</v>
      </c>
      <c r="T279" s="151">
        <f>S279*H279</f>
        <v>0</v>
      </c>
      <c r="AR279" s="152" t="s">
        <v>93</v>
      </c>
      <c r="AT279" s="152" t="s">
        <v>212</v>
      </c>
      <c r="AU279" s="152" t="s">
        <v>88</v>
      </c>
      <c r="AY279" s="13" t="s">
        <v>207</v>
      </c>
      <c r="BE279" s="153">
        <f>IF(N279="základná",J279,0)</f>
        <v>0</v>
      </c>
      <c r="BF279" s="153">
        <f>IF(N279="znížená",J279,0)</f>
        <v>0</v>
      </c>
      <c r="BG279" s="153">
        <f>IF(N279="zákl. prenesená",J279,0)</f>
        <v>0</v>
      </c>
      <c r="BH279" s="153">
        <f>IF(N279="zníž. prenesená",J279,0)</f>
        <v>0</v>
      </c>
      <c r="BI279" s="153">
        <f>IF(N279="nulová",J279,0)</f>
        <v>0</v>
      </c>
      <c r="BJ279" s="13" t="s">
        <v>84</v>
      </c>
      <c r="BK279" s="153">
        <f>ROUND(I279*H279,2)</f>
        <v>0</v>
      </c>
      <c r="BL279" s="13" t="s">
        <v>93</v>
      </c>
      <c r="BM279" s="152" t="s">
        <v>4228</v>
      </c>
    </row>
    <row r="280" spans="2:65" s="1" customFormat="1" ht="33" customHeight="1">
      <c r="B280" s="139"/>
      <c r="C280" s="140" t="s">
        <v>765</v>
      </c>
      <c r="D280" s="140" t="s">
        <v>212</v>
      </c>
      <c r="E280" s="141" t="s">
        <v>1895</v>
      </c>
      <c r="F280" s="142" t="s">
        <v>1896</v>
      </c>
      <c r="G280" s="143" t="s">
        <v>1892</v>
      </c>
      <c r="H280" s="144">
        <v>9.2240000000000002</v>
      </c>
      <c r="I280" s="145"/>
      <c r="J280" s="146">
        <f>ROUND(I280*H280,2)</f>
        <v>0</v>
      </c>
      <c r="K280" s="147"/>
      <c r="L280" s="28"/>
      <c r="M280" s="148" t="s">
        <v>1</v>
      </c>
      <c r="N280" s="149" t="s">
        <v>38</v>
      </c>
      <c r="P280" s="150">
        <f>O280*H280</f>
        <v>0</v>
      </c>
      <c r="Q280" s="150">
        <v>0</v>
      </c>
      <c r="R280" s="150">
        <f>Q280*H280</f>
        <v>0</v>
      </c>
      <c r="S280" s="150">
        <v>0</v>
      </c>
      <c r="T280" s="151">
        <f>S280*H280</f>
        <v>0</v>
      </c>
      <c r="AR280" s="152" t="s">
        <v>93</v>
      </c>
      <c r="AT280" s="152" t="s">
        <v>212</v>
      </c>
      <c r="AU280" s="152" t="s">
        <v>88</v>
      </c>
      <c r="AY280" s="13" t="s">
        <v>207</v>
      </c>
      <c r="BE280" s="153">
        <f>IF(N280="základná",J280,0)</f>
        <v>0</v>
      </c>
      <c r="BF280" s="153">
        <f>IF(N280="znížená",J280,0)</f>
        <v>0</v>
      </c>
      <c r="BG280" s="153">
        <f>IF(N280="zákl. prenesená",J280,0)</f>
        <v>0</v>
      </c>
      <c r="BH280" s="153">
        <f>IF(N280="zníž. prenesená",J280,0)</f>
        <v>0</v>
      </c>
      <c r="BI280" s="153">
        <f>IF(N280="nulová",J280,0)</f>
        <v>0</v>
      </c>
      <c r="BJ280" s="13" t="s">
        <v>84</v>
      </c>
      <c r="BK280" s="153">
        <f>ROUND(I280*H280,2)</f>
        <v>0</v>
      </c>
      <c r="BL280" s="13" t="s">
        <v>93</v>
      </c>
      <c r="BM280" s="152" t="s">
        <v>4229</v>
      </c>
    </row>
    <row r="281" spans="2:65" s="11" customFormat="1" ht="20.85" customHeight="1">
      <c r="B281" s="127"/>
      <c r="D281" s="128" t="s">
        <v>71</v>
      </c>
      <c r="E281" s="137" t="s">
        <v>1898</v>
      </c>
      <c r="F281" s="137" t="s">
        <v>1899</v>
      </c>
      <c r="I281" s="130"/>
      <c r="J281" s="138">
        <f>BK281</f>
        <v>0</v>
      </c>
      <c r="L281" s="127"/>
      <c r="M281" s="132"/>
      <c r="P281" s="133">
        <f>SUM(P282:P293)</f>
        <v>0</v>
      </c>
      <c r="R281" s="133">
        <f>SUM(R282:R293)</f>
        <v>0.230932</v>
      </c>
      <c r="T281" s="134">
        <f>SUM(T282:T293)</f>
        <v>0</v>
      </c>
      <c r="AR281" s="128" t="s">
        <v>84</v>
      </c>
      <c r="AT281" s="135" t="s">
        <v>71</v>
      </c>
      <c r="AU281" s="135" t="s">
        <v>84</v>
      </c>
      <c r="AY281" s="128" t="s">
        <v>207</v>
      </c>
      <c r="BK281" s="136">
        <f>SUM(BK282:BK293)</f>
        <v>0</v>
      </c>
    </row>
    <row r="282" spans="2:65" s="1" customFormat="1" ht="21.75" customHeight="1">
      <c r="B282" s="139"/>
      <c r="C282" s="140" t="s">
        <v>769</v>
      </c>
      <c r="D282" s="140" t="s">
        <v>212</v>
      </c>
      <c r="E282" s="141" t="s">
        <v>1901</v>
      </c>
      <c r="F282" s="142" t="s">
        <v>2347</v>
      </c>
      <c r="G282" s="143" t="s">
        <v>405</v>
      </c>
      <c r="H282" s="144">
        <v>38</v>
      </c>
      <c r="I282" s="145"/>
      <c r="J282" s="146">
        <f t="shared" ref="J282:J293" si="40">ROUND(I282*H282,2)</f>
        <v>0</v>
      </c>
      <c r="K282" s="147"/>
      <c r="L282" s="28"/>
      <c r="M282" s="148" t="s">
        <v>1</v>
      </c>
      <c r="N282" s="149" t="s">
        <v>38</v>
      </c>
      <c r="P282" s="150">
        <f t="shared" ref="P282:P293" si="41">O282*H282</f>
        <v>0</v>
      </c>
      <c r="Q282" s="150">
        <v>1E-4</v>
      </c>
      <c r="R282" s="150">
        <f t="shared" ref="R282:R293" si="42">Q282*H282</f>
        <v>3.8E-3</v>
      </c>
      <c r="S282" s="150">
        <v>0</v>
      </c>
      <c r="T282" s="151">
        <f t="shared" ref="T282:T293" si="43">S282*H282</f>
        <v>0</v>
      </c>
      <c r="AR282" s="152" t="s">
        <v>271</v>
      </c>
      <c r="AT282" s="152" t="s">
        <v>212</v>
      </c>
      <c r="AU282" s="152" t="s">
        <v>88</v>
      </c>
      <c r="AY282" s="13" t="s">
        <v>207</v>
      </c>
      <c r="BE282" s="153">
        <f t="shared" ref="BE282:BE293" si="44">IF(N282="základná",J282,0)</f>
        <v>0</v>
      </c>
      <c r="BF282" s="153">
        <f t="shared" ref="BF282:BF293" si="45">IF(N282="znížená",J282,0)</f>
        <v>0</v>
      </c>
      <c r="BG282" s="153">
        <f t="shared" ref="BG282:BG293" si="46">IF(N282="zákl. prenesená",J282,0)</f>
        <v>0</v>
      </c>
      <c r="BH282" s="153">
        <f t="shared" ref="BH282:BH293" si="47">IF(N282="zníž. prenesená",J282,0)</f>
        <v>0</v>
      </c>
      <c r="BI282" s="153">
        <f t="shared" ref="BI282:BI293" si="48">IF(N282="nulová",J282,0)</f>
        <v>0</v>
      </c>
      <c r="BJ282" s="13" t="s">
        <v>84</v>
      </c>
      <c r="BK282" s="153">
        <f t="shared" ref="BK282:BK293" si="49">ROUND(I282*H282,2)</f>
        <v>0</v>
      </c>
      <c r="BL282" s="13" t="s">
        <v>271</v>
      </c>
      <c r="BM282" s="152" t="s">
        <v>4230</v>
      </c>
    </row>
    <row r="283" spans="2:65" s="1" customFormat="1" ht="21.75" customHeight="1">
      <c r="B283" s="139"/>
      <c r="C283" s="155" t="s">
        <v>773</v>
      </c>
      <c r="D283" s="155" t="s">
        <v>205</v>
      </c>
      <c r="E283" s="156" t="s">
        <v>1905</v>
      </c>
      <c r="F283" s="157" t="s">
        <v>1906</v>
      </c>
      <c r="G283" s="158" t="s">
        <v>405</v>
      </c>
      <c r="H283" s="159">
        <v>10.199999999999999</v>
      </c>
      <c r="I283" s="160"/>
      <c r="J283" s="161">
        <f t="shared" si="40"/>
        <v>0</v>
      </c>
      <c r="K283" s="162"/>
      <c r="L283" s="163"/>
      <c r="M283" s="164" t="s">
        <v>1</v>
      </c>
      <c r="N283" s="165" t="s">
        <v>38</v>
      </c>
      <c r="P283" s="150">
        <f t="shared" si="41"/>
        <v>0</v>
      </c>
      <c r="Q283" s="150">
        <v>3.2000000000000002E-3</v>
      </c>
      <c r="R283" s="150">
        <f t="shared" si="42"/>
        <v>3.2640000000000002E-2</v>
      </c>
      <c r="S283" s="150">
        <v>0</v>
      </c>
      <c r="T283" s="151">
        <f t="shared" si="43"/>
        <v>0</v>
      </c>
      <c r="AR283" s="152" t="s">
        <v>334</v>
      </c>
      <c r="AT283" s="152" t="s">
        <v>205</v>
      </c>
      <c r="AU283" s="152" t="s">
        <v>88</v>
      </c>
      <c r="AY283" s="13" t="s">
        <v>207</v>
      </c>
      <c r="BE283" s="153">
        <f t="shared" si="44"/>
        <v>0</v>
      </c>
      <c r="BF283" s="153">
        <f t="shared" si="45"/>
        <v>0</v>
      </c>
      <c r="BG283" s="153">
        <f t="shared" si="46"/>
        <v>0</v>
      </c>
      <c r="BH283" s="153">
        <f t="shared" si="47"/>
        <v>0</v>
      </c>
      <c r="BI283" s="153">
        <f t="shared" si="48"/>
        <v>0</v>
      </c>
      <c r="BJ283" s="13" t="s">
        <v>84</v>
      </c>
      <c r="BK283" s="153">
        <f t="shared" si="49"/>
        <v>0</v>
      </c>
      <c r="BL283" s="13" t="s">
        <v>271</v>
      </c>
      <c r="BM283" s="152" t="s">
        <v>4231</v>
      </c>
    </row>
    <row r="284" spans="2:65" s="1" customFormat="1" ht="21.75" customHeight="1">
      <c r="B284" s="139"/>
      <c r="C284" s="155" t="s">
        <v>777</v>
      </c>
      <c r="D284" s="155" t="s">
        <v>205</v>
      </c>
      <c r="E284" s="156" t="s">
        <v>1909</v>
      </c>
      <c r="F284" s="157" t="s">
        <v>3271</v>
      </c>
      <c r="G284" s="158" t="s">
        <v>405</v>
      </c>
      <c r="H284" s="159">
        <v>13.26</v>
      </c>
      <c r="I284" s="160"/>
      <c r="J284" s="161">
        <f t="shared" si="40"/>
        <v>0</v>
      </c>
      <c r="K284" s="162"/>
      <c r="L284" s="163"/>
      <c r="M284" s="164" t="s">
        <v>1</v>
      </c>
      <c r="N284" s="165" t="s">
        <v>38</v>
      </c>
      <c r="P284" s="150">
        <f t="shared" si="41"/>
        <v>0</v>
      </c>
      <c r="Q284" s="150">
        <v>3.2000000000000002E-3</v>
      </c>
      <c r="R284" s="150">
        <f t="shared" si="42"/>
        <v>4.2432000000000004E-2</v>
      </c>
      <c r="S284" s="150">
        <v>0</v>
      </c>
      <c r="T284" s="151">
        <f t="shared" si="43"/>
        <v>0</v>
      </c>
      <c r="AR284" s="152" t="s">
        <v>334</v>
      </c>
      <c r="AT284" s="152" t="s">
        <v>205</v>
      </c>
      <c r="AU284" s="152" t="s">
        <v>88</v>
      </c>
      <c r="AY284" s="13" t="s">
        <v>207</v>
      </c>
      <c r="BE284" s="153">
        <f t="shared" si="44"/>
        <v>0</v>
      </c>
      <c r="BF284" s="153">
        <f t="shared" si="45"/>
        <v>0</v>
      </c>
      <c r="BG284" s="153">
        <f t="shared" si="46"/>
        <v>0</v>
      </c>
      <c r="BH284" s="153">
        <f t="shared" si="47"/>
        <v>0</v>
      </c>
      <c r="BI284" s="153">
        <f t="shared" si="48"/>
        <v>0</v>
      </c>
      <c r="BJ284" s="13" t="s">
        <v>84</v>
      </c>
      <c r="BK284" s="153">
        <f t="shared" si="49"/>
        <v>0</v>
      </c>
      <c r="BL284" s="13" t="s">
        <v>271</v>
      </c>
      <c r="BM284" s="152" t="s">
        <v>4232</v>
      </c>
    </row>
    <row r="285" spans="2:65" s="1" customFormat="1" ht="21.75" customHeight="1">
      <c r="B285" s="139"/>
      <c r="C285" s="155" t="s">
        <v>781</v>
      </c>
      <c r="D285" s="155" t="s">
        <v>205</v>
      </c>
      <c r="E285" s="156" t="s">
        <v>1913</v>
      </c>
      <c r="F285" s="157" t="s">
        <v>3494</v>
      </c>
      <c r="G285" s="158" t="s">
        <v>405</v>
      </c>
      <c r="H285" s="159">
        <v>15.3</v>
      </c>
      <c r="I285" s="160"/>
      <c r="J285" s="161">
        <f t="shared" si="40"/>
        <v>0</v>
      </c>
      <c r="K285" s="162"/>
      <c r="L285" s="163"/>
      <c r="M285" s="164" t="s">
        <v>1</v>
      </c>
      <c r="N285" s="165" t="s">
        <v>38</v>
      </c>
      <c r="P285" s="150">
        <f t="shared" si="41"/>
        <v>0</v>
      </c>
      <c r="Q285" s="150">
        <v>6.4000000000000003E-3</v>
      </c>
      <c r="R285" s="150">
        <f t="shared" si="42"/>
        <v>9.7920000000000007E-2</v>
      </c>
      <c r="S285" s="150">
        <v>0</v>
      </c>
      <c r="T285" s="151">
        <f t="shared" si="43"/>
        <v>0</v>
      </c>
      <c r="AR285" s="152" t="s">
        <v>334</v>
      </c>
      <c r="AT285" s="152" t="s">
        <v>205</v>
      </c>
      <c r="AU285" s="152" t="s">
        <v>88</v>
      </c>
      <c r="AY285" s="13" t="s">
        <v>207</v>
      </c>
      <c r="BE285" s="153">
        <f t="shared" si="44"/>
        <v>0</v>
      </c>
      <c r="BF285" s="153">
        <f t="shared" si="45"/>
        <v>0</v>
      </c>
      <c r="BG285" s="153">
        <f t="shared" si="46"/>
        <v>0</v>
      </c>
      <c r="BH285" s="153">
        <f t="shared" si="47"/>
        <v>0</v>
      </c>
      <c r="BI285" s="153">
        <f t="shared" si="48"/>
        <v>0</v>
      </c>
      <c r="BJ285" s="13" t="s">
        <v>84</v>
      </c>
      <c r="BK285" s="153">
        <f t="shared" si="49"/>
        <v>0</v>
      </c>
      <c r="BL285" s="13" t="s">
        <v>271</v>
      </c>
      <c r="BM285" s="152" t="s">
        <v>4233</v>
      </c>
    </row>
    <row r="286" spans="2:65" s="1" customFormat="1" ht="24.2" customHeight="1">
      <c r="B286" s="139"/>
      <c r="C286" s="140" t="s">
        <v>785</v>
      </c>
      <c r="D286" s="140" t="s">
        <v>212</v>
      </c>
      <c r="E286" s="141" t="s">
        <v>1921</v>
      </c>
      <c r="F286" s="142" t="s">
        <v>1922</v>
      </c>
      <c r="G286" s="143" t="s">
        <v>405</v>
      </c>
      <c r="H286" s="144">
        <v>38</v>
      </c>
      <c r="I286" s="145"/>
      <c r="J286" s="146">
        <f t="shared" si="40"/>
        <v>0</v>
      </c>
      <c r="K286" s="147"/>
      <c r="L286" s="28"/>
      <c r="M286" s="148" t="s">
        <v>1</v>
      </c>
      <c r="N286" s="149" t="s">
        <v>38</v>
      </c>
      <c r="P286" s="150">
        <f t="shared" si="41"/>
        <v>0</v>
      </c>
      <c r="Q286" s="150">
        <v>8.0000000000000007E-5</v>
      </c>
      <c r="R286" s="150">
        <f t="shared" si="42"/>
        <v>3.0400000000000002E-3</v>
      </c>
      <c r="S286" s="150">
        <v>0</v>
      </c>
      <c r="T286" s="151">
        <f t="shared" si="43"/>
        <v>0</v>
      </c>
      <c r="AR286" s="152" t="s">
        <v>271</v>
      </c>
      <c r="AT286" s="152" t="s">
        <v>212</v>
      </c>
      <c r="AU286" s="152" t="s">
        <v>88</v>
      </c>
      <c r="AY286" s="13" t="s">
        <v>207</v>
      </c>
      <c r="BE286" s="153">
        <f t="shared" si="44"/>
        <v>0</v>
      </c>
      <c r="BF286" s="153">
        <f t="shared" si="45"/>
        <v>0</v>
      </c>
      <c r="BG286" s="153">
        <f t="shared" si="46"/>
        <v>0</v>
      </c>
      <c r="BH286" s="153">
        <f t="shared" si="47"/>
        <v>0</v>
      </c>
      <c r="BI286" s="153">
        <f t="shared" si="48"/>
        <v>0</v>
      </c>
      <c r="BJ286" s="13" t="s">
        <v>84</v>
      </c>
      <c r="BK286" s="153">
        <f t="shared" si="49"/>
        <v>0</v>
      </c>
      <c r="BL286" s="13" t="s">
        <v>271</v>
      </c>
      <c r="BM286" s="152" t="s">
        <v>4234</v>
      </c>
    </row>
    <row r="287" spans="2:65" s="1" customFormat="1" ht="24.2" customHeight="1">
      <c r="B287" s="139"/>
      <c r="C287" s="155" t="s">
        <v>789</v>
      </c>
      <c r="D287" s="155" t="s">
        <v>205</v>
      </c>
      <c r="E287" s="156" t="s">
        <v>1925</v>
      </c>
      <c r="F287" s="157" t="s">
        <v>1926</v>
      </c>
      <c r="G287" s="158" t="s">
        <v>1892</v>
      </c>
      <c r="H287" s="159">
        <v>4.8000000000000001E-2</v>
      </c>
      <c r="I287" s="160"/>
      <c r="J287" s="161">
        <f t="shared" si="40"/>
        <v>0</v>
      </c>
      <c r="K287" s="162"/>
      <c r="L287" s="163"/>
      <c r="M287" s="164" t="s">
        <v>1</v>
      </c>
      <c r="N287" s="165" t="s">
        <v>38</v>
      </c>
      <c r="P287" s="150">
        <f t="shared" si="41"/>
        <v>0</v>
      </c>
      <c r="Q287" s="150">
        <v>1</v>
      </c>
      <c r="R287" s="150">
        <f t="shared" si="42"/>
        <v>4.8000000000000001E-2</v>
      </c>
      <c r="S287" s="150">
        <v>0</v>
      </c>
      <c r="T287" s="151">
        <f t="shared" si="43"/>
        <v>0</v>
      </c>
      <c r="AR287" s="152" t="s">
        <v>334</v>
      </c>
      <c r="AT287" s="152" t="s">
        <v>205</v>
      </c>
      <c r="AU287" s="152" t="s">
        <v>88</v>
      </c>
      <c r="AY287" s="13" t="s">
        <v>207</v>
      </c>
      <c r="BE287" s="153">
        <f t="shared" si="44"/>
        <v>0</v>
      </c>
      <c r="BF287" s="153">
        <f t="shared" si="45"/>
        <v>0</v>
      </c>
      <c r="BG287" s="153">
        <f t="shared" si="46"/>
        <v>0</v>
      </c>
      <c r="BH287" s="153">
        <f t="shared" si="47"/>
        <v>0</v>
      </c>
      <c r="BI287" s="153">
        <f t="shared" si="48"/>
        <v>0</v>
      </c>
      <c r="BJ287" s="13" t="s">
        <v>84</v>
      </c>
      <c r="BK287" s="153">
        <f t="shared" si="49"/>
        <v>0</v>
      </c>
      <c r="BL287" s="13" t="s">
        <v>271</v>
      </c>
      <c r="BM287" s="152" t="s">
        <v>4235</v>
      </c>
    </row>
    <row r="288" spans="2:65" s="1" customFormat="1" ht="33" customHeight="1">
      <c r="B288" s="139"/>
      <c r="C288" s="140" t="s">
        <v>793</v>
      </c>
      <c r="D288" s="140" t="s">
        <v>212</v>
      </c>
      <c r="E288" s="141" t="s">
        <v>1941</v>
      </c>
      <c r="F288" s="142" t="s">
        <v>4236</v>
      </c>
      <c r="G288" s="143" t="s">
        <v>253</v>
      </c>
      <c r="H288" s="144">
        <v>11</v>
      </c>
      <c r="I288" s="145"/>
      <c r="J288" s="146">
        <f t="shared" si="40"/>
        <v>0</v>
      </c>
      <c r="K288" s="147"/>
      <c r="L288" s="28"/>
      <c r="M288" s="148" t="s">
        <v>1</v>
      </c>
      <c r="N288" s="149" t="s">
        <v>38</v>
      </c>
      <c r="P288" s="150">
        <f t="shared" si="41"/>
        <v>0</v>
      </c>
      <c r="Q288" s="150">
        <v>1E-4</v>
      </c>
      <c r="R288" s="150">
        <f t="shared" si="42"/>
        <v>1.1000000000000001E-3</v>
      </c>
      <c r="S288" s="150">
        <v>0</v>
      </c>
      <c r="T288" s="151">
        <f t="shared" si="43"/>
        <v>0</v>
      </c>
      <c r="AR288" s="152" t="s">
        <v>271</v>
      </c>
      <c r="AT288" s="152" t="s">
        <v>212</v>
      </c>
      <c r="AU288" s="152" t="s">
        <v>88</v>
      </c>
      <c r="AY288" s="13" t="s">
        <v>207</v>
      </c>
      <c r="BE288" s="153">
        <f t="shared" si="44"/>
        <v>0</v>
      </c>
      <c r="BF288" s="153">
        <f t="shared" si="45"/>
        <v>0</v>
      </c>
      <c r="BG288" s="153">
        <f t="shared" si="46"/>
        <v>0</v>
      </c>
      <c r="BH288" s="153">
        <f t="shared" si="47"/>
        <v>0</v>
      </c>
      <c r="BI288" s="153">
        <f t="shared" si="48"/>
        <v>0</v>
      </c>
      <c r="BJ288" s="13" t="s">
        <v>84</v>
      </c>
      <c r="BK288" s="153">
        <f t="shared" si="49"/>
        <v>0</v>
      </c>
      <c r="BL288" s="13" t="s">
        <v>271</v>
      </c>
      <c r="BM288" s="152" t="s">
        <v>4237</v>
      </c>
    </row>
    <row r="289" spans="2:65" s="1" customFormat="1" ht="33" customHeight="1">
      <c r="B289" s="139"/>
      <c r="C289" s="140" t="s">
        <v>797</v>
      </c>
      <c r="D289" s="140" t="s">
        <v>212</v>
      </c>
      <c r="E289" s="141" t="s">
        <v>4238</v>
      </c>
      <c r="F289" s="142" t="s">
        <v>4239</v>
      </c>
      <c r="G289" s="143" t="s">
        <v>253</v>
      </c>
      <c r="H289" s="144">
        <v>3</v>
      </c>
      <c r="I289" s="145"/>
      <c r="J289" s="146">
        <f t="shared" si="40"/>
        <v>0</v>
      </c>
      <c r="K289" s="147"/>
      <c r="L289" s="28"/>
      <c r="M289" s="148" t="s">
        <v>1</v>
      </c>
      <c r="N289" s="149" t="s">
        <v>38</v>
      </c>
      <c r="P289" s="150">
        <f t="shared" si="41"/>
        <v>0</v>
      </c>
      <c r="Q289" s="150">
        <v>1E-4</v>
      </c>
      <c r="R289" s="150">
        <f t="shared" si="42"/>
        <v>3.0000000000000003E-4</v>
      </c>
      <c r="S289" s="150">
        <v>0</v>
      </c>
      <c r="T289" s="151">
        <f t="shared" si="43"/>
        <v>0</v>
      </c>
      <c r="AR289" s="152" t="s">
        <v>271</v>
      </c>
      <c r="AT289" s="152" t="s">
        <v>212</v>
      </c>
      <c r="AU289" s="152" t="s">
        <v>88</v>
      </c>
      <c r="AY289" s="13" t="s">
        <v>207</v>
      </c>
      <c r="BE289" s="153">
        <f t="shared" si="44"/>
        <v>0</v>
      </c>
      <c r="BF289" s="153">
        <f t="shared" si="45"/>
        <v>0</v>
      </c>
      <c r="BG289" s="153">
        <f t="shared" si="46"/>
        <v>0</v>
      </c>
      <c r="BH289" s="153">
        <f t="shared" si="47"/>
        <v>0</v>
      </c>
      <c r="BI289" s="153">
        <f t="shared" si="48"/>
        <v>0</v>
      </c>
      <c r="BJ289" s="13" t="s">
        <v>84</v>
      </c>
      <c r="BK289" s="153">
        <f t="shared" si="49"/>
        <v>0</v>
      </c>
      <c r="BL289" s="13" t="s">
        <v>271</v>
      </c>
      <c r="BM289" s="152" t="s">
        <v>4240</v>
      </c>
    </row>
    <row r="290" spans="2:65" s="1" customFormat="1" ht="33" customHeight="1">
      <c r="B290" s="139"/>
      <c r="C290" s="140" t="s">
        <v>801</v>
      </c>
      <c r="D290" s="140" t="s">
        <v>212</v>
      </c>
      <c r="E290" s="141" t="s">
        <v>1945</v>
      </c>
      <c r="F290" s="142" t="s">
        <v>1982</v>
      </c>
      <c r="G290" s="143" t="s">
        <v>253</v>
      </c>
      <c r="H290" s="144">
        <v>7</v>
      </c>
      <c r="I290" s="145"/>
      <c r="J290" s="146">
        <f t="shared" si="40"/>
        <v>0</v>
      </c>
      <c r="K290" s="147"/>
      <c r="L290" s="28"/>
      <c r="M290" s="148" t="s">
        <v>1</v>
      </c>
      <c r="N290" s="149" t="s">
        <v>38</v>
      </c>
      <c r="P290" s="150">
        <f t="shared" si="41"/>
        <v>0</v>
      </c>
      <c r="Q290" s="150">
        <v>1E-4</v>
      </c>
      <c r="R290" s="150">
        <f t="shared" si="42"/>
        <v>6.9999999999999999E-4</v>
      </c>
      <c r="S290" s="150">
        <v>0</v>
      </c>
      <c r="T290" s="151">
        <f t="shared" si="43"/>
        <v>0</v>
      </c>
      <c r="AR290" s="152" t="s">
        <v>271</v>
      </c>
      <c r="AT290" s="152" t="s">
        <v>212</v>
      </c>
      <c r="AU290" s="152" t="s">
        <v>88</v>
      </c>
      <c r="AY290" s="13" t="s">
        <v>207</v>
      </c>
      <c r="BE290" s="153">
        <f t="shared" si="44"/>
        <v>0</v>
      </c>
      <c r="BF290" s="153">
        <f t="shared" si="45"/>
        <v>0</v>
      </c>
      <c r="BG290" s="153">
        <f t="shared" si="46"/>
        <v>0</v>
      </c>
      <c r="BH290" s="153">
        <f t="shared" si="47"/>
        <v>0</v>
      </c>
      <c r="BI290" s="153">
        <f t="shared" si="48"/>
        <v>0</v>
      </c>
      <c r="BJ290" s="13" t="s">
        <v>84</v>
      </c>
      <c r="BK290" s="153">
        <f t="shared" si="49"/>
        <v>0</v>
      </c>
      <c r="BL290" s="13" t="s">
        <v>271</v>
      </c>
      <c r="BM290" s="152" t="s">
        <v>4241</v>
      </c>
    </row>
    <row r="291" spans="2:65" s="1" customFormat="1" ht="33" customHeight="1">
      <c r="B291" s="139"/>
      <c r="C291" s="140" t="s">
        <v>805</v>
      </c>
      <c r="D291" s="140" t="s">
        <v>212</v>
      </c>
      <c r="E291" s="141" t="s">
        <v>1949</v>
      </c>
      <c r="F291" s="142" t="s">
        <v>2354</v>
      </c>
      <c r="G291" s="143" t="s">
        <v>253</v>
      </c>
      <c r="H291" s="144">
        <v>4</v>
      </c>
      <c r="I291" s="145"/>
      <c r="J291" s="146">
        <f t="shared" si="40"/>
        <v>0</v>
      </c>
      <c r="K291" s="147"/>
      <c r="L291" s="28"/>
      <c r="M291" s="148" t="s">
        <v>1</v>
      </c>
      <c r="N291" s="149" t="s">
        <v>38</v>
      </c>
      <c r="P291" s="150">
        <f t="shared" si="41"/>
        <v>0</v>
      </c>
      <c r="Q291" s="150">
        <v>1E-4</v>
      </c>
      <c r="R291" s="150">
        <f t="shared" si="42"/>
        <v>4.0000000000000002E-4</v>
      </c>
      <c r="S291" s="150">
        <v>0</v>
      </c>
      <c r="T291" s="151">
        <f t="shared" si="43"/>
        <v>0</v>
      </c>
      <c r="AR291" s="152" t="s">
        <v>271</v>
      </c>
      <c r="AT291" s="152" t="s">
        <v>212</v>
      </c>
      <c r="AU291" s="152" t="s">
        <v>88</v>
      </c>
      <c r="AY291" s="13" t="s">
        <v>207</v>
      </c>
      <c r="BE291" s="153">
        <f t="shared" si="44"/>
        <v>0</v>
      </c>
      <c r="BF291" s="153">
        <f t="shared" si="45"/>
        <v>0</v>
      </c>
      <c r="BG291" s="153">
        <f t="shared" si="46"/>
        <v>0</v>
      </c>
      <c r="BH291" s="153">
        <f t="shared" si="47"/>
        <v>0</v>
      </c>
      <c r="BI291" s="153">
        <f t="shared" si="48"/>
        <v>0</v>
      </c>
      <c r="BJ291" s="13" t="s">
        <v>84</v>
      </c>
      <c r="BK291" s="153">
        <f t="shared" si="49"/>
        <v>0</v>
      </c>
      <c r="BL291" s="13" t="s">
        <v>271</v>
      </c>
      <c r="BM291" s="152" t="s">
        <v>4242</v>
      </c>
    </row>
    <row r="292" spans="2:65" s="1" customFormat="1" ht="33" customHeight="1">
      <c r="B292" s="139"/>
      <c r="C292" s="140" t="s">
        <v>809</v>
      </c>
      <c r="D292" s="140" t="s">
        <v>212</v>
      </c>
      <c r="E292" s="141" t="s">
        <v>1953</v>
      </c>
      <c r="F292" s="142" t="s">
        <v>3954</v>
      </c>
      <c r="G292" s="143" t="s">
        <v>253</v>
      </c>
      <c r="H292" s="144">
        <v>2</v>
      </c>
      <c r="I292" s="145"/>
      <c r="J292" s="146">
        <f t="shared" si="40"/>
        <v>0</v>
      </c>
      <c r="K292" s="147"/>
      <c r="L292" s="28"/>
      <c r="M292" s="148" t="s">
        <v>1</v>
      </c>
      <c r="N292" s="149" t="s">
        <v>38</v>
      </c>
      <c r="P292" s="150">
        <f t="shared" si="41"/>
        <v>0</v>
      </c>
      <c r="Q292" s="150">
        <v>1E-4</v>
      </c>
      <c r="R292" s="150">
        <f t="shared" si="42"/>
        <v>2.0000000000000001E-4</v>
      </c>
      <c r="S292" s="150">
        <v>0</v>
      </c>
      <c r="T292" s="151">
        <f t="shared" si="43"/>
        <v>0</v>
      </c>
      <c r="AR292" s="152" t="s">
        <v>271</v>
      </c>
      <c r="AT292" s="152" t="s">
        <v>212</v>
      </c>
      <c r="AU292" s="152" t="s">
        <v>88</v>
      </c>
      <c r="AY292" s="13" t="s">
        <v>207</v>
      </c>
      <c r="BE292" s="153">
        <f t="shared" si="44"/>
        <v>0</v>
      </c>
      <c r="BF292" s="153">
        <f t="shared" si="45"/>
        <v>0</v>
      </c>
      <c r="BG292" s="153">
        <f t="shared" si="46"/>
        <v>0</v>
      </c>
      <c r="BH292" s="153">
        <f t="shared" si="47"/>
        <v>0</v>
      </c>
      <c r="BI292" s="153">
        <f t="shared" si="48"/>
        <v>0</v>
      </c>
      <c r="BJ292" s="13" t="s">
        <v>84</v>
      </c>
      <c r="BK292" s="153">
        <f t="shared" si="49"/>
        <v>0</v>
      </c>
      <c r="BL292" s="13" t="s">
        <v>271</v>
      </c>
      <c r="BM292" s="152" t="s">
        <v>4243</v>
      </c>
    </row>
    <row r="293" spans="2:65" s="1" customFormat="1" ht="33" customHeight="1">
      <c r="B293" s="139"/>
      <c r="C293" s="140" t="s">
        <v>813</v>
      </c>
      <c r="D293" s="140" t="s">
        <v>212</v>
      </c>
      <c r="E293" s="141" t="s">
        <v>1961</v>
      </c>
      <c r="F293" s="142" t="s">
        <v>3731</v>
      </c>
      <c r="G293" s="143" t="s">
        <v>253</v>
      </c>
      <c r="H293" s="144">
        <v>4</v>
      </c>
      <c r="I293" s="145"/>
      <c r="J293" s="146">
        <f t="shared" si="40"/>
        <v>0</v>
      </c>
      <c r="K293" s="147"/>
      <c r="L293" s="28"/>
      <c r="M293" s="148" t="s">
        <v>1</v>
      </c>
      <c r="N293" s="149" t="s">
        <v>38</v>
      </c>
      <c r="P293" s="150">
        <f t="shared" si="41"/>
        <v>0</v>
      </c>
      <c r="Q293" s="150">
        <v>1E-4</v>
      </c>
      <c r="R293" s="150">
        <f t="shared" si="42"/>
        <v>4.0000000000000002E-4</v>
      </c>
      <c r="S293" s="150">
        <v>0</v>
      </c>
      <c r="T293" s="151">
        <f t="shared" si="43"/>
        <v>0</v>
      </c>
      <c r="AR293" s="152" t="s">
        <v>271</v>
      </c>
      <c r="AT293" s="152" t="s">
        <v>212</v>
      </c>
      <c r="AU293" s="152" t="s">
        <v>88</v>
      </c>
      <c r="AY293" s="13" t="s">
        <v>207</v>
      </c>
      <c r="BE293" s="153">
        <f t="shared" si="44"/>
        <v>0</v>
      </c>
      <c r="BF293" s="153">
        <f t="shared" si="45"/>
        <v>0</v>
      </c>
      <c r="BG293" s="153">
        <f t="shared" si="46"/>
        <v>0</v>
      </c>
      <c r="BH293" s="153">
        <f t="shared" si="47"/>
        <v>0</v>
      </c>
      <c r="BI293" s="153">
        <f t="shared" si="48"/>
        <v>0</v>
      </c>
      <c r="BJ293" s="13" t="s">
        <v>84</v>
      </c>
      <c r="BK293" s="153">
        <f t="shared" si="49"/>
        <v>0</v>
      </c>
      <c r="BL293" s="13" t="s">
        <v>271</v>
      </c>
      <c r="BM293" s="152" t="s">
        <v>4244</v>
      </c>
    </row>
    <row r="294" spans="2:65" s="11" customFormat="1" ht="20.85" customHeight="1">
      <c r="B294" s="127"/>
      <c r="D294" s="128" t="s">
        <v>71</v>
      </c>
      <c r="E294" s="137" t="s">
        <v>1988</v>
      </c>
      <c r="F294" s="137" t="s">
        <v>1989</v>
      </c>
      <c r="I294" s="130"/>
      <c r="J294" s="138">
        <f>BK294</f>
        <v>0</v>
      </c>
      <c r="L294" s="127"/>
      <c r="M294" s="132"/>
      <c r="P294" s="133">
        <f>SUM(P295:P296)</f>
        <v>0</v>
      </c>
      <c r="R294" s="133">
        <f>SUM(R295:R296)</f>
        <v>3.2000000000000002E-3</v>
      </c>
      <c r="T294" s="134">
        <f>SUM(T295:T296)</f>
        <v>0</v>
      </c>
      <c r="AR294" s="128" t="s">
        <v>84</v>
      </c>
      <c r="AT294" s="135" t="s">
        <v>71</v>
      </c>
      <c r="AU294" s="135" t="s">
        <v>84</v>
      </c>
      <c r="AY294" s="128" t="s">
        <v>207</v>
      </c>
      <c r="BK294" s="136">
        <f>SUM(BK295:BK296)</f>
        <v>0</v>
      </c>
    </row>
    <row r="295" spans="2:65" s="1" customFormat="1" ht="21.75" customHeight="1">
      <c r="B295" s="139"/>
      <c r="C295" s="140" t="s">
        <v>817</v>
      </c>
      <c r="D295" s="140" t="s">
        <v>212</v>
      </c>
      <c r="E295" s="141" t="s">
        <v>1991</v>
      </c>
      <c r="F295" s="142" t="s">
        <v>1992</v>
      </c>
      <c r="G295" s="143" t="s">
        <v>405</v>
      </c>
      <c r="H295" s="144">
        <v>10</v>
      </c>
      <c r="I295" s="145"/>
      <c r="J295" s="146">
        <f>ROUND(I295*H295,2)</f>
        <v>0</v>
      </c>
      <c r="K295" s="147"/>
      <c r="L295" s="28"/>
      <c r="M295" s="148" t="s">
        <v>1</v>
      </c>
      <c r="N295" s="149" t="s">
        <v>38</v>
      </c>
      <c r="P295" s="150">
        <f>O295*H295</f>
        <v>0</v>
      </c>
      <c r="Q295" s="150">
        <v>1.6000000000000001E-4</v>
      </c>
      <c r="R295" s="150">
        <f>Q295*H295</f>
        <v>1.6000000000000001E-3</v>
      </c>
      <c r="S295" s="150">
        <v>0</v>
      </c>
      <c r="T295" s="151">
        <f>S295*H295</f>
        <v>0</v>
      </c>
      <c r="AR295" s="152" t="s">
        <v>271</v>
      </c>
      <c r="AT295" s="152" t="s">
        <v>212</v>
      </c>
      <c r="AU295" s="152" t="s">
        <v>88</v>
      </c>
      <c r="AY295" s="13" t="s">
        <v>207</v>
      </c>
      <c r="BE295" s="153">
        <f>IF(N295="základná",J295,0)</f>
        <v>0</v>
      </c>
      <c r="BF295" s="153">
        <f>IF(N295="znížená",J295,0)</f>
        <v>0</v>
      </c>
      <c r="BG295" s="153">
        <f>IF(N295="zákl. prenesená",J295,0)</f>
        <v>0</v>
      </c>
      <c r="BH295" s="153">
        <f>IF(N295="zníž. prenesená",J295,0)</f>
        <v>0</v>
      </c>
      <c r="BI295" s="153">
        <f>IF(N295="nulová",J295,0)</f>
        <v>0</v>
      </c>
      <c r="BJ295" s="13" t="s">
        <v>84</v>
      </c>
      <c r="BK295" s="153">
        <f>ROUND(I295*H295,2)</f>
        <v>0</v>
      </c>
      <c r="BL295" s="13" t="s">
        <v>271</v>
      </c>
      <c r="BM295" s="152" t="s">
        <v>4245</v>
      </c>
    </row>
    <row r="296" spans="2:65" s="1" customFormat="1" ht="16.5" customHeight="1">
      <c r="B296" s="139"/>
      <c r="C296" s="140" t="s">
        <v>821</v>
      </c>
      <c r="D296" s="140" t="s">
        <v>212</v>
      </c>
      <c r="E296" s="141" t="s">
        <v>1995</v>
      </c>
      <c r="F296" s="142" t="s">
        <v>2358</v>
      </c>
      <c r="G296" s="143" t="s">
        <v>405</v>
      </c>
      <c r="H296" s="144">
        <v>10</v>
      </c>
      <c r="I296" s="145"/>
      <c r="J296" s="146">
        <f>ROUND(I296*H296,2)</f>
        <v>0</v>
      </c>
      <c r="K296" s="147"/>
      <c r="L296" s="28"/>
      <c r="M296" s="148" t="s">
        <v>1</v>
      </c>
      <c r="N296" s="149" t="s">
        <v>38</v>
      </c>
      <c r="P296" s="150">
        <f>O296*H296</f>
        <v>0</v>
      </c>
      <c r="Q296" s="150">
        <v>1.6000000000000001E-4</v>
      </c>
      <c r="R296" s="150">
        <f>Q296*H296</f>
        <v>1.6000000000000001E-3</v>
      </c>
      <c r="S296" s="150">
        <v>0</v>
      </c>
      <c r="T296" s="151">
        <f>S296*H296</f>
        <v>0</v>
      </c>
      <c r="AR296" s="152" t="s">
        <v>271</v>
      </c>
      <c r="AT296" s="152" t="s">
        <v>212</v>
      </c>
      <c r="AU296" s="152" t="s">
        <v>88</v>
      </c>
      <c r="AY296" s="13" t="s">
        <v>207</v>
      </c>
      <c r="BE296" s="153">
        <f>IF(N296="základná",J296,0)</f>
        <v>0</v>
      </c>
      <c r="BF296" s="153">
        <f>IF(N296="znížená",J296,0)</f>
        <v>0</v>
      </c>
      <c r="BG296" s="153">
        <f>IF(N296="zákl. prenesená",J296,0)</f>
        <v>0</v>
      </c>
      <c r="BH296" s="153">
        <f>IF(N296="zníž. prenesená",J296,0)</f>
        <v>0</v>
      </c>
      <c r="BI296" s="153">
        <f>IF(N296="nulová",J296,0)</f>
        <v>0</v>
      </c>
      <c r="BJ296" s="13" t="s">
        <v>84</v>
      </c>
      <c r="BK296" s="153">
        <f>ROUND(I296*H296,2)</f>
        <v>0</v>
      </c>
      <c r="BL296" s="13" t="s">
        <v>271</v>
      </c>
      <c r="BM296" s="152" t="s">
        <v>4246</v>
      </c>
    </row>
    <row r="297" spans="2:65" s="11" customFormat="1" ht="20.85" customHeight="1">
      <c r="B297" s="127"/>
      <c r="D297" s="128" t="s">
        <v>71</v>
      </c>
      <c r="E297" s="137" t="s">
        <v>1998</v>
      </c>
      <c r="F297" s="137" t="s">
        <v>1999</v>
      </c>
      <c r="I297" s="130"/>
      <c r="J297" s="138">
        <f>BK297</f>
        <v>0</v>
      </c>
      <c r="L297" s="127"/>
      <c r="M297" s="132"/>
      <c r="P297" s="133">
        <f>SUM(P298:P313)</f>
        <v>0</v>
      </c>
      <c r="R297" s="133">
        <f>SUM(R298:R313)</f>
        <v>0</v>
      </c>
      <c r="T297" s="134">
        <f>SUM(T298:T313)</f>
        <v>0</v>
      </c>
      <c r="AR297" s="128" t="s">
        <v>93</v>
      </c>
      <c r="AT297" s="135" t="s">
        <v>71</v>
      </c>
      <c r="AU297" s="135" t="s">
        <v>84</v>
      </c>
      <c r="AY297" s="128" t="s">
        <v>207</v>
      </c>
      <c r="BK297" s="136">
        <f>SUM(BK298:BK313)</f>
        <v>0</v>
      </c>
    </row>
    <row r="298" spans="2:65" s="1" customFormat="1" ht="16.5" customHeight="1">
      <c r="B298" s="139"/>
      <c r="C298" s="140" t="s">
        <v>825</v>
      </c>
      <c r="D298" s="140" t="s">
        <v>212</v>
      </c>
      <c r="E298" s="141" t="s">
        <v>3284</v>
      </c>
      <c r="F298" s="142" t="s">
        <v>3285</v>
      </c>
      <c r="G298" s="143" t="s">
        <v>215</v>
      </c>
      <c r="H298" s="144">
        <v>1</v>
      </c>
      <c r="I298" s="145"/>
      <c r="J298" s="146">
        <f t="shared" ref="J298:J313" si="50">ROUND(I298*H298,2)</f>
        <v>0</v>
      </c>
      <c r="K298" s="147"/>
      <c r="L298" s="28"/>
      <c r="M298" s="148" t="s">
        <v>1</v>
      </c>
      <c r="N298" s="149" t="s">
        <v>38</v>
      </c>
      <c r="P298" s="150">
        <f t="shared" ref="P298:P313" si="51">O298*H298</f>
        <v>0</v>
      </c>
      <c r="Q298" s="150">
        <v>0</v>
      </c>
      <c r="R298" s="150">
        <f t="shared" ref="R298:R313" si="52">Q298*H298</f>
        <v>0</v>
      </c>
      <c r="S298" s="150">
        <v>0</v>
      </c>
      <c r="T298" s="151">
        <f t="shared" ref="T298:T313" si="53">S298*H298</f>
        <v>0</v>
      </c>
      <c r="AR298" s="152" t="s">
        <v>93</v>
      </c>
      <c r="AT298" s="152" t="s">
        <v>212</v>
      </c>
      <c r="AU298" s="152" t="s">
        <v>88</v>
      </c>
      <c r="AY298" s="13" t="s">
        <v>207</v>
      </c>
      <c r="BE298" s="153">
        <f t="shared" ref="BE298:BE313" si="54">IF(N298="základná",J298,0)</f>
        <v>0</v>
      </c>
      <c r="BF298" s="153">
        <f t="shared" ref="BF298:BF313" si="55">IF(N298="znížená",J298,0)</f>
        <v>0</v>
      </c>
      <c r="BG298" s="153">
        <f t="shared" ref="BG298:BG313" si="56">IF(N298="zákl. prenesená",J298,0)</f>
        <v>0</v>
      </c>
      <c r="BH298" s="153">
        <f t="shared" ref="BH298:BH313" si="57">IF(N298="zníž. prenesená",J298,0)</f>
        <v>0</v>
      </c>
      <c r="BI298" s="153">
        <f t="shared" ref="BI298:BI313" si="58">IF(N298="nulová",J298,0)</f>
        <v>0</v>
      </c>
      <c r="BJ298" s="13" t="s">
        <v>84</v>
      </c>
      <c r="BK298" s="153">
        <f t="shared" ref="BK298:BK313" si="59">ROUND(I298*H298,2)</f>
        <v>0</v>
      </c>
      <c r="BL298" s="13" t="s">
        <v>93</v>
      </c>
      <c r="BM298" s="152" t="s">
        <v>4247</v>
      </c>
    </row>
    <row r="299" spans="2:65" s="1" customFormat="1" ht="16.5" customHeight="1">
      <c r="B299" s="139"/>
      <c r="C299" s="140" t="s">
        <v>829</v>
      </c>
      <c r="D299" s="140" t="s">
        <v>212</v>
      </c>
      <c r="E299" s="141" t="s">
        <v>2857</v>
      </c>
      <c r="F299" s="142" t="s">
        <v>2858</v>
      </c>
      <c r="G299" s="143" t="s">
        <v>215</v>
      </c>
      <c r="H299" s="144">
        <v>144</v>
      </c>
      <c r="I299" s="145"/>
      <c r="J299" s="146">
        <f t="shared" si="50"/>
        <v>0</v>
      </c>
      <c r="K299" s="147"/>
      <c r="L299" s="28"/>
      <c r="M299" s="148" t="s">
        <v>1</v>
      </c>
      <c r="N299" s="149" t="s">
        <v>38</v>
      </c>
      <c r="P299" s="150">
        <f t="shared" si="51"/>
        <v>0</v>
      </c>
      <c r="Q299" s="150">
        <v>0</v>
      </c>
      <c r="R299" s="150">
        <f t="shared" si="52"/>
        <v>0</v>
      </c>
      <c r="S299" s="150">
        <v>0</v>
      </c>
      <c r="T299" s="151">
        <f t="shared" si="53"/>
        <v>0</v>
      </c>
      <c r="AR299" s="152" t="s">
        <v>93</v>
      </c>
      <c r="AT299" s="152" t="s">
        <v>212</v>
      </c>
      <c r="AU299" s="152" t="s">
        <v>88</v>
      </c>
      <c r="AY299" s="13" t="s">
        <v>207</v>
      </c>
      <c r="BE299" s="153">
        <f t="shared" si="54"/>
        <v>0</v>
      </c>
      <c r="BF299" s="153">
        <f t="shared" si="55"/>
        <v>0</v>
      </c>
      <c r="BG299" s="153">
        <f t="shared" si="56"/>
        <v>0</v>
      </c>
      <c r="BH299" s="153">
        <f t="shared" si="57"/>
        <v>0</v>
      </c>
      <c r="BI299" s="153">
        <f t="shared" si="58"/>
        <v>0</v>
      </c>
      <c r="BJ299" s="13" t="s">
        <v>84</v>
      </c>
      <c r="BK299" s="153">
        <f t="shared" si="59"/>
        <v>0</v>
      </c>
      <c r="BL299" s="13" t="s">
        <v>93</v>
      </c>
      <c r="BM299" s="152" t="s">
        <v>4248</v>
      </c>
    </row>
    <row r="300" spans="2:65" s="1" customFormat="1" ht="24.2" customHeight="1">
      <c r="B300" s="139"/>
      <c r="C300" s="140" t="s">
        <v>833</v>
      </c>
      <c r="D300" s="140" t="s">
        <v>212</v>
      </c>
      <c r="E300" s="141" t="s">
        <v>2862</v>
      </c>
      <c r="F300" s="142" t="s">
        <v>2863</v>
      </c>
      <c r="G300" s="143" t="s">
        <v>215</v>
      </c>
      <c r="H300" s="144">
        <v>6</v>
      </c>
      <c r="I300" s="145"/>
      <c r="J300" s="146">
        <f t="shared" si="50"/>
        <v>0</v>
      </c>
      <c r="K300" s="147"/>
      <c r="L300" s="28"/>
      <c r="M300" s="148" t="s">
        <v>1</v>
      </c>
      <c r="N300" s="149" t="s">
        <v>38</v>
      </c>
      <c r="P300" s="150">
        <f t="shared" si="51"/>
        <v>0</v>
      </c>
      <c r="Q300" s="150">
        <v>0</v>
      </c>
      <c r="R300" s="150">
        <f t="shared" si="52"/>
        <v>0</v>
      </c>
      <c r="S300" s="150">
        <v>0</v>
      </c>
      <c r="T300" s="151">
        <f t="shared" si="53"/>
        <v>0</v>
      </c>
      <c r="AR300" s="152" t="s">
        <v>93</v>
      </c>
      <c r="AT300" s="152" t="s">
        <v>212</v>
      </c>
      <c r="AU300" s="152" t="s">
        <v>88</v>
      </c>
      <c r="AY300" s="13" t="s">
        <v>207</v>
      </c>
      <c r="BE300" s="153">
        <f t="shared" si="54"/>
        <v>0</v>
      </c>
      <c r="BF300" s="153">
        <f t="shared" si="55"/>
        <v>0</v>
      </c>
      <c r="BG300" s="153">
        <f t="shared" si="56"/>
        <v>0</v>
      </c>
      <c r="BH300" s="153">
        <f t="shared" si="57"/>
        <v>0</v>
      </c>
      <c r="BI300" s="153">
        <f t="shared" si="58"/>
        <v>0</v>
      </c>
      <c r="BJ300" s="13" t="s">
        <v>84</v>
      </c>
      <c r="BK300" s="153">
        <f t="shared" si="59"/>
        <v>0</v>
      </c>
      <c r="BL300" s="13" t="s">
        <v>93</v>
      </c>
      <c r="BM300" s="152" t="s">
        <v>4249</v>
      </c>
    </row>
    <row r="301" spans="2:65" s="1" customFormat="1" ht="24.2" customHeight="1">
      <c r="B301" s="139"/>
      <c r="C301" s="140" t="s">
        <v>837</v>
      </c>
      <c r="D301" s="140" t="s">
        <v>212</v>
      </c>
      <c r="E301" s="141" t="s">
        <v>2037</v>
      </c>
      <c r="F301" s="142" t="s">
        <v>2038</v>
      </c>
      <c r="G301" s="143" t="s">
        <v>215</v>
      </c>
      <c r="H301" s="144">
        <v>750</v>
      </c>
      <c r="I301" s="145"/>
      <c r="J301" s="146">
        <f t="shared" si="50"/>
        <v>0</v>
      </c>
      <c r="K301" s="147"/>
      <c r="L301" s="28"/>
      <c r="M301" s="148" t="s">
        <v>1</v>
      </c>
      <c r="N301" s="149" t="s">
        <v>38</v>
      </c>
      <c r="P301" s="150">
        <f t="shared" si="51"/>
        <v>0</v>
      </c>
      <c r="Q301" s="150">
        <v>0</v>
      </c>
      <c r="R301" s="150">
        <f t="shared" si="52"/>
        <v>0</v>
      </c>
      <c r="S301" s="150">
        <v>0</v>
      </c>
      <c r="T301" s="151">
        <f t="shared" si="53"/>
        <v>0</v>
      </c>
      <c r="AR301" s="152" t="s">
        <v>93</v>
      </c>
      <c r="AT301" s="152" t="s">
        <v>212</v>
      </c>
      <c r="AU301" s="152" t="s">
        <v>88</v>
      </c>
      <c r="AY301" s="13" t="s">
        <v>207</v>
      </c>
      <c r="BE301" s="153">
        <f t="shared" si="54"/>
        <v>0</v>
      </c>
      <c r="BF301" s="153">
        <f t="shared" si="55"/>
        <v>0</v>
      </c>
      <c r="BG301" s="153">
        <f t="shared" si="56"/>
        <v>0</v>
      </c>
      <c r="BH301" s="153">
        <f t="shared" si="57"/>
        <v>0</v>
      </c>
      <c r="BI301" s="153">
        <f t="shared" si="58"/>
        <v>0</v>
      </c>
      <c r="BJ301" s="13" t="s">
        <v>84</v>
      </c>
      <c r="BK301" s="153">
        <f t="shared" si="59"/>
        <v>0</v>
      </c>
      <c r="BL301" s="13" t="s">
        <v>93</v>
      </c>
      <c r="BM301" s="152" t="s">
        <v>4250</v>
      </c>
    </row>
    <row r="302" spans="2:65" s="1" customFormat="1" ht="24.2" customHeight="1">
      <c r="B302" s="139"/>
      <c r="C302" s="140" t="s">
        <v>841</v>
      </c>
      <c r="D302" s="140" t="s">
        <v>212</v>
      </c>
      <c r="E302" s="141" t="s">
        <v>2041</v>
      </c>
      <c r="F302" s="142" t="s">
        <v>2042</v>
      </c>
      <c r="G302" s="143" t="s">
        <v>215</v>
      </c>
      <c r="H302" s="144">
        <v>212</v>
      </c>
      <c r="I302" s="145"/>
      <c r="J302" s="146">
        <f t="shared" si="50"/>
        <v>0</v>
      </c>
      <c r="K302" s="147"/>
      <c r="L302" s="28"/>
      <c r="M302" s="148" t="s">
        <v>1</v>
      </c>
      <c r="N302" s="149" t="s">
        <v>38</v>
      </c>
      <c r="P302" s="150">
        <f t="shared" si="51"/>
        <v>0</v>
      </c>
      <c r="Q302" s="150">
        <v>0</v>
      </c>
      <c r="R302" s="150">
        <f t="shared" si="52"/>
        <v>0</v>
      </c>
      <c r="S302" s="150">
        <v>0</v>
      </c>
      <c r="T302" s="151">
        <f t="shared" si="53"/>
        <v>0</v>
      </c>
      <c r="AR302" s="152" t="s">
        <v>93</v>
      </c>
      <c r="AT302" s="152" t="s">
        <v>212</v>
      </c>
      <c r="AU302" s="152" t="s">
        <v>88</v>
      </c>
      <c r="AY302" s="13" t="s">
        <v>207</v>
      </c>
      <c r="BE302" s="153">
        <f t="shared" si="54"/>
        <v>0</v>
      </c>
      <c r="BF302" s="153">
        <f t="shared" si="55"/>
        <v>0</v>
      </c>
      <c r="BG302" s="153">
        <f t="shared" si="56"/>
        <v>0</v>
      </c>
      <c r="BH302" s="153">
        <f t="shared" si="57"/>
        <v>0</v>
      </c>
      <c r="BI302" s="153">
        <f t="shared" si="58"/>
        <v>0</v>
      </c>
      <c r="BJ302" s="13" t="s">
        <v>84</v>
      </c>
      <c r="BK302" s="153">
        <f t="shared" si="59"/>
        <v>0</v>
      </c>
      <c r="BL302" s="13" t="s">
        <v>93</v>
      </c>
      <c r="BM302" s="152" t="s">
        <v>4251</v>
      </c>
    </row>
    <row r="303" spans="2:65" s="1" customFormat="1" ht="33" customHeight="1">
      <c r="B303" s="139"/>
      <c r="C303" s="140" t="s">
        <v>845</v>
      </c>
      <c r="D303" s="140" t="s">
        <v>212</v>
      </c>
      <c r="E303" s="141" t="s">
        <v>2065</v>
      </c>
      <c r="F303" s="142" t="s">
        <v>2066</v>
      </c>
      <c r="G303" s="143" t="s">
        <v>253</v>
      </c>
      <c r="H303" s="144">
        <v>1</v>
      </c>
      <c r="I303" s="145"/>
      <c r="J303" s="146">
        <f t="shared" si="50"/>
        <v>0</v>
      </c>
      <c r="K303" s="147"/>
      <c r="L303" s="28"/>
      <c r="M303" s="148" t="s">
        <v>1</v>
      </c>
      <c r="N303" s="149" t="s">
        <v>38</v>
      </c>
      <c r="P303" s="150">
        <f t="shared" si="51"/>
        <v>0</v>
      </c>
      <c r="Q303" s="150">
        <v>0</v>
      </c>
      <c r="R303" s="150">
        <f t="shared" si="52"/>
        <v>0</v>
      </c>
      <c r="S303" s="150">
        <v>0</v>
      </c>
      <c r="T303" s="151">
        <f t="shared" si="53"/>
        <v>0</v>
      </c>
      <c r="AR303" s="152" t="s">
        <v>93</v>
      </c>
      <c r="AT303" s="152" t="s">
        <v>212</v>
      </c>
      <c r="AU303" s="152" t="s">
        <v>88</v>
      </c>
      <c r="AY303" s="13" t="s">
        <v>207</v>
      </c>
      <c r="BE303" s="153">
        <f t="shared" si="54"/>
        <v>0</v>
      </c>
      <c r="BF303" s="153">
        <f t="shared" si="55"/>
        <v>0</v>
      </c>
      <c r="BG303" s="153">
        <f t="shared" si="56"/>
        <v>0</v>
      </c>
      <c r="BH303" s="153">
        <f t="shared" si="57"/>
        <v>0</v>
      </c>
      <c r="BI303" s="153">
        <f t="shared" si="58"/>
        <v>0</v>
      </c>
      <c r="BJ303" s="13" t="s">
        <v>84</v>
      </c>
      <c r="BK303" s="153">
        <f t="shared" si="59"/>
        <v>0</v>
      </c>
      <c r="BL303" s="13" t="s">
        <v>93</v>
      </c>
      <c r="BM303" s="152" t="s">
        <v>4252</v>
      </c>
    </row>
    <row r="304" spans="2:65" s="1" customFormat="1" ht="33" customHeight="1">
      <c r="B304" s="139"/>
      <c r="C304" s="140" t="s">
        <v>849</v>
      </c>
      <c r="D304" s="140" t="s">
        <v>212</v>
      </c>
      <c r="E304" s="141" t="s">
        <v>2069</v>
      </c>
      <c r="F304" s="142" t="s">
        <v>2070</v>
      </c>
      <c r="G304" s="143" t="s">
        <v>253</v>
      </c>
      <c r="H304" s="144">
        <v>160</v>
      </c>
      <c r="I304" s="145"/>
      <c r="J304" s="146">
        <f t="shared" si="50"/>
        <v>0</v>
      </c>
      <c r="K304" s="147"/>
      <c r="L304" s="28"/>
      <c r="M304" s="148" t="s">
        <v>1</v>
      </c>
      <c r="N304" s="149" t="s">
        <v>38</v>
      </c>
      <c r="P304" s="150">
        <f t="shared" si="51"/>
        <v>0</v>
      </c>
      <c r="Q304" s="150">
        <v>0</v>
      </c>
      <c r="R304" s="150">
        <f t="shared" si="52"/>
        <v>0</v>
      </c>
      <c r="S304" s="150">
        <v>0</v>
      </c>
      <c r="T304" s="151">
        <f t="shared" si="53"/>
        <v>0</v>
      </c>
      <c r="AR304" s="152" t="s">
        <v>93</v>
      </c>
      <c r="AT304" s="152" t="s">
        <v>212</v>
      </c>
      <c r="AU304" s="152" t="s">
        <v>88</v>
      </c>
      <c r="AY304" s="13" t="s">
        <v>207</v>
      </c>
      <c r="BE304" s="153">
        <f t="shared" si="54"/>
        <v>0</v>
      </c>
      <c r="BF304" s="153">
        <f t="shared" si="55"/>
        <v>0</v>
      </c>
      <c r="BG304" s="153">
        <f t="shared" si="56"/>
        <v>0</v>
      </c>
      <c r="BH304" s="153">
        <f t="shared" si="57"/>
        <v>0</v>
      </c>
      <c r="BI304" s="153">
        <f t="shared" si="58"/>
        <v>0</v>
      </c>
      <c r="BJ304" s="13" t="s">
        <v>84</v>
      </c>
      <c r="BK304" s="153">
        <f t="shared" si="59"/>
        <v>0</v>
      </c>
      <c r="BL304" s="13" t="s">
        <v>93</v>
      </c>
      <c r="BM304" s="152" t="s">
        <v>4253</v>
      </c>
    </row>
    <row r="305" spans="2:65" s="1" customFormat="1" ht="16.5" customHeight="1">
      <c r="B305" s="139"/>
      <c r="C305" s="140" t="s">
        <v>853</v>
      </c>
      <c r="D305" s="140" t="s">
        <v>212</v>
      </c>
      <c r="E305" s="141" t="s">
        <v>2090</v>
      </c>
      <c r="F305" s="142" t="s">
        <v>2091</v>
      </c>
      <c r="G305" s="143" t="s">
        <v>2087</v>
      </c>
      <c r="H305" s="144">
        <v>1</v>
      </c>
      <c r="I305" s="145"/>
      <c r="J305" s="146">
        <f t="shared" si="50"/>
        <v>0</v>
      </c>
      <c r="K305" s="147"/>
      <c r="L305" s="28"/>
      <c r="M305" s="148" t="s">
        <v>1</v>
      </c>
      <c r="N305" s="149" t="s">
        <v>38</v>
      </c>
      <c r="P305" s="150">
        <f t="shared" si="51"/>
        <v>0</v>
      </c>
      <c r="Q305" s="150">
        <v>0</v>
      </c>
      <c r="R305" s="150">
        <f t="shared" si="52"/>
        <v>0</v>
      </c>
      <c r="S305" s="150">
        <v>0</v>
      </c>
      <c r="T305" s="151">
        <f t="shared" si="53"/>
        <v>0</v>
      </c>
      <c r="AR305" s="152" t="s">
        <v>93</v>
      </c>
      <c r="AT305" s="152" t="s">
        <v>212</v>
      </c>
      <c r="AU305" s="152" t="s">
        <v>88</v>
      </c>
      <c r="AY305" s="13" t="s">
        <v>207</v>
      </c>
      <c r="BE305" s="153">
        <f t="shared" si="54"/>
        <v>0</v>
      </c>
      <c r="BF305" s="153">
        <f t="shared" si="55"/>
        <v>0</v>
      </c>
      <c r="BG305" s="153">
        <f t="shared" si="56"/>
        <v>0</v>
      </c>
      <c r="BH305" s="153">
        <f t="shared" si="57"/>
        <v>0</v>
      </c>
      <c r="BI305" s="153">
        <f t="shared" si="58"/>
        <v>0</v>
      </c>
      <c r="BJ305" s="13" t="s">
        <v>84</v>
      </c>
      <c r="BK305" s="153">
        <f t="shared" si="59"/>
        <v>0</v>
      </c>
      <c r="BL305" s="13" t="s">
        <v>93</v>
      </c>
      <c r="BM305" s="152" t="s">
        <v>4254</v>
      </c>
    </row>
    <row r="306" spans="2:65" s="1" customFormat="1" ht="16.5" customHeight="1">
      <c r="B306" s="139"/>
      <c r="C306" s="140" t="s">
        <v>857</v>
      </c>
      <c r="D306" s="140" t="s">
        <v>212</v>
      </c>
      <c r="E306" s="141" t="s">
        <v>2094</v>
      </c>
      <c r="F306" s="142" t="s">
        <v>2095</v>
      </c>
      <c r="G306" s="143" t="s">
        <v>2087</v>
      </c>
      <c r="H306" s="144">
        <v>1</v>
      </c>
      <c r="I306" s="145"/>
      <c r="J306" s="146">
        <f t="shared" si="50"/>
        <v>0</v>
      </c>
      <c r="K306" s="147"/>
      <c r="L306" s="28"/>
      <c r="M306" s="148" t="s">
        <v>1</v>
      </c>
      <c r="N306" s="149" t="s">
        <v>38</v>
      </c>
      <c r="P306" s="150">
        <f t="shared" si="51"/>
        <v>0</v>
      </c>
      <c r="Q306" s="150">
        <v>0</v>
      </c>
      <c r="R306" s="150">
        <f t="shared" si="52"/>
        <v>0</v>
      </c>
      <c r="S306" s="150">
        <v>0</v>
      </c>
      <c r="T306" s="151">
        <f t="shared" si="53"/>
        <v>0</v>
      </c>
      <c r="AR306" s="152" t="s">
        <v>93</v>
      </c>
      <c r="AT306" s="152" t="s">
        <v>212</v>
      </c>
      <c r="AU306" s="152" t="s">
        <v>88</v>
      </c>
      <c r="AY306" s="13" t="s">
        <v>207</v>
      </c>
      <c r="BE306" s="153">
        <f t="shared" si="54"/>
        <v>0</v>
      </c>
      <c r="BF306" s="153">
        <f t="shared" si="55"/>
        <v>0</v>
      </c>
      <c r="BG306" s="153">
        <f t="shared" si="56"/>
        <v>0</v>
      </c>
      <c r="BH306" s="153">
        <f t="shared" si="57"/>
        <v>0</v>
      </c>
      <c r="BI306" s="153">
        <f t="shared" si="58"/>
        <v>0</v>
      </c>
      <c r="BJ306" s="13" t="s">
        <v>84</v>
      </c>
      <c r="BK306" s="153">
        <f t="shared" si="59"/>
        <v>0</v>
      </c>
      <c r="BL306" s="13" t="s">
        <v>93</v>
      </c>
      <c r="BM306" s="152" t="s">
        <v>4255</v>
      </c>
    </row>
    <row r="307" spans="2:65" s="1" customFormat="1" ht="16.5" customHeight="1">
      <c r="B307" s="139"/>
      <c r="C307" s="140" t="s">
        <v>861</v>
      </c>
      <c r="D307" s="140" t="s">
        <v>212</v>
      </c>
      <c r="E307" s="141" t="s">
        <v>2098</v>
      </c>
      <c r="F307" s="142" t="s">
        <v>2099</v>
      </c>
      <c r="G307" s="143" t="s">
        <v>2087</v>
      </c>
      <c r="H307" s="144">
        <v>1</v>
      </c>
      <c r="I307" s="145"/>
      <c r="J307" s="146">
        <f t="shared" si="50"/>
        <v>0</v>
      </c>
      <c r="K307" s="147"/>
      <c r="L307" s="28"/>
      <c r="M307" s="148" t="s">
        <v>1</v>
      </c>
      <c r="N307" s="149" t="s">
        <v>38</v>
      </c>
      <c r="P307" s="150">
        <f t="shared" si="51"/>
        <v>0</v>
      </c>
      <c r="Q307" s="150">
        <v>0</v>
      </c>
      <c r="R307" s="150">
        <f t="shared" si="52"/>
        <v>0</v>
      </c>
      <c r="S307" s="150">
        <v>0</v>
      </c>
      <c r="T307" s="151">
        <f t="shared" si="53"/>
        <v>0</v>
      </c>
      <c r="AR307" s="152" t="s">
        <v>93</v>
      </c>
      <c r="AT307" s="152" t="s">
        <v>212</v>
      </c>
      <c r="AU307" s="152" t="s">
        <v>88</v>
      </c>
      <c r="AY307" s="13" t="s">
        <v>207</v>
      </c>
      <c r="BE307" s="153">
        <f t="shared" si="54"/>
        <v>0</v>
      </c>
      <c r="BF307" s="153">
        <f t="shared" si="55"/>
        <v>0</v>
      </c>
      <c r="BG307" s="153">
        <f t="shared" si="56"/>
        <v>0</v>
      </c>
      <c r="BH307" s="153">
        <f t="shared" si="57"/>
        <v>0</v>
      </c>
      <c r="BI307" s="153">
        <f t="shared" si="58"/>
        <v>0</v>
      </c>
      <c r="BJ307" s="13" t="s">
        <v>84</v>
      </c>
      <c r="BK307" s="153">
        <f t="shared" si="59"/>
        <v>0</v>
      </c>
      <c r="BL307" s="13" t="s">
        <v>93</v>
      </c>
      <c r="BM307" s="152" t="s">
        <v>4256</v>
      </c>
    </row>
    <row r="308" spans="2:65" s="1" customFormat="1" ht="24.2" customHeight="1">
      <c r="B308" s="139"/>
      <c r="C308" s="140" t="s">
        <v>865</v>
      </c>
      <c r="D308" s="140" t="s">
        <v>212</v>
      </c>
      <c r="E308" s="141" t="s">
        <v>2114</v>
      </c>
      <c r="F308" s="142" t="s">
        <v>2115</v>
      </c>
      <c r="G308" s="143" t="s">
        <v>215</v>
      </c>
      <c r="H308" s="144">
        <v>6</v>
      </c>
      <c r="I308" s="145"/>
      <c r="J308" s="146">
        <f t="shared" si="50"/>
        <v>0</v>
      </c>
      <c r="K308" s="147"/>
      <c r="L308" s="28"/>
      <c r="M308" s="148" t="s">
        <v>1</v>
      </c>
      <c r="N308" s="149" t="s">
        <v>38</v>
      </c>
      <c r="P308" s="150">
        <f t="shared" si="51"/>
        <v>0</v>
      </c>
      <c r="Q308" s="150">
        <v>0</v>
      </c>
      <c r="R308" s="150">
        <f t="shared" si="52"/>
        <v>0</v>
      </c>
      <c r="S308" s="150">
        <v>0</v>
      </c>
      <c r="T308" s="151">
        <f t="shared" si="53"/>
        <v>0</v>
      </c>
      <c r="AR308" s="152" t="s">
        <v>93</v>
      </c>
      <c r="AT308" s="152" t="s">
        <v>212</v>
      </c>
      <c r="AU308" s="152" t="s">
        <v>88</v>
      </c>
      <c r="AY308" s="13" t="s">
        <v>207</v>
      </c>
      <c r="BE308" s="153">
        <f t="shared" si="54"/>
        <v>0</v>
      </c>
      <c r="BF308" s="153">
        <f t="shared" si="55"/>
        <v>0</v>
      </c>
      <c r="BG308" s="153">
        <f t="shared" si="56"/>
        <v>0</v>
      </c>
      <c r="BH308" s="153">
        <f t="shared" si="57"/>
        <v>0</v>
      </c>
      <c r="BI308" s="153">
        <f t="shared" si="58"/>
        <v>0</v>
      </c>
      <c r="BJ308" s="13" t="s">
        <v>84</v>
      </c>
      <c r="BK308" s="153">
        <f t="shared" si="59"/>
        <v>0</v>
      </c>
      <c r="BL308" s="13" t="s">
        <v>93</v>
      </c>
      <c r="BM308" s="152" t="s">
        <v>4257</v>
      </c>
    </row>
    <row r="309" spans="2:65" s="1" customFormat="1" ht="24.2" customHeight="1">
      <c r="B309" s="139"/>
      <c r="C309" s="140" t="s">
        <v>869</v>
      </c>
      <c r="D309" s="140" t="s">
        <v>212</v>
      </c>
      <c r="E309" s="141" t="s">
        <v>2118</v>
      </c>
      <c r="F309" s="142" t="s">
        <v>2119</v>
      </c>
      <c r="G309" s="143" t="s">
        <v>215</v>
      </c>
      <c r="H309" s="144">
        <v>750</v>
      </c>
      <c r="I309" s="145"/>
      <c r="J309" s="146">
        <f t="shared" si="50"/>
        <v>0</v>
      </c>
      <c r="K309" s="147"/>
      <c r="L309" s="28"/>
      <c r="M309" s="148" t="s">
        <v>1</v>
      </c>
      <c r="N309" s="149" t="s">
        <v>38</v>
      </c>
      <c r="P309" s="150">
        <f t="shared" si="51"/>
        <v>0</v>
      </c>
      <c r="Q309" s="150">
        <v>0</v>
      </c>
      <c r="R309" s="150">
        <f t="shared" si="52"/>
        <v>0</v>
      </c>
      <c r="S309" s="150">
        <v>0</v>
      </c>
      <c r="T309" s="151">
        <f t="shared" si="53"/>
        <v>0</v>
      </c>
      <c r="AR309" s="152" t="s">
        <v>93</v>
      </c>
      <c r="AT309" s="152" t="s">
        <v>212</v>
      </c>
      <c r="AU309" s="152" t="s">
        <v>88</v>
      </c>
      <c r="AY309" s="13" t="s">
        <v>207</v>
      </c>
      <c r="BE309" s="153">
        <f t="shared" si="54"/>
        <v>0</v>
      </c>
      <c r="BF309" s="153">
        <f t="shared" si="55"/>
        <v>0</v>
      </c>
      <c r="BG309" s="153">
        <f t="shared" si="56"/>
        <v>0</v>
      </c>
      <c r="BH309" s="153">
        <f t="shared" si="57"/>
        <v>0</v>
      </c>
      <c r="BI309" s="153">
        <f t="shared" si="58"/>
        <v>0</v>
      </c>
      <c r="BJ309" s="13" t="s">
        <v>84</v>
      </c>
      <c r="BK309" s="153">
        <f t="shared" si="59"/>
        <v>0</v>
      </c>
      <c r="BL309" s="13" t="s">
        <v>93</v>
      </c>
      <c r="BM309" s="152" t="s">
        <v>4258</v>
      </c>
    </row>
    <row r="310" spans="2:65" s="1" customFormat="1" ht="24.2" customHeight="1">
      <c r="B310" s="139"/>
      <c r="C310" s="140" t="s">
        <v>873</v>
      </c>
      <c r="D310" s="140" t="s">
        <v>212</v>
      </c>
      <c r="E310" s="141" t="s">
        <v>2122</v>
      </c>
      <c r="F310" s="142" t="s">
        <v>2123</v>
      </c>
      <c r="G310" s="143" t="s">
        <v>215</v>
      </c>
      <c r="H310" s="144">
        <v>212</v>
      </c>
      <c r="I310" s="145"/>
      <c r="J310" s="146">
        <f t="shared" si="50"/>
        <v>0</v>
      </c>
      <c r="K310" s="147"/>
      <c r="L310" s="28"/>
      <c r="M310" s="148" t="s">
        <v>1</v>
      </c>
      <c r="N310" s="149" t="s">
        <v>38</v>
      </c>
      <c r="P310" s="150">
        <f t="shared" si="51"/>
        <v>0</v>
      </c>
      <c r="Q310" s="150">
        <v>0</v>
      </c>
      <c r="R310" s="150">
        <f t="shared" si="52"/>
        <v>0</v>
      </c>
      <c r="S310" s="150">
        <v>0</v>
      </c>
      <c r="T310" s="151">
        <f t="shared" si="53"/>
        <v>0</v>
      </c>
      <c r="AR310" s="152" t="s">
        <v>93</v>
      </c>
      <c r="AT310" s="152" t="s">
        <v>212</v>
      </c>
      <c r="AU310" s="152" t="s">
        <v>88</v>
      </c>
      <c r="AY310" s="13" t="s">
        <v>207</v>
      </c>
      <c r="BE310" s="153">
        <f t="shared" si="54"/>
        <v>0</v>
      </c>
      <c r="BF310" s="153">
        <f t="shared" si="55"/>
        <v>0</v>
      </c>
      <c r="BG310" s="153">
        <f t="shared" si="56"/>
        <v>0</v>
      </c>
      <c r="BH310" s="153">
        <f t="shared" si="57"/>
        <v>0</v>
      </c>
      <c r="BI310" s="153">
        <f t="shared" si="58"/>
        <v>0</v>
      </c>
      <c r="BJ310" s="13" t="s">
        <v>84</v>
      </c>
      <c r="BK310" s="153">
        <f t="shared" si="59"/>
        <v>0</v>
      </c>
      <c r="BL310" s="13" t="s">
        <v>93</v>
      </c>
      <c r="BM310" s="152" t="s">
        <v>4259</v>
      </c>
    </row>
    <row r="311" spans="2:65" s="1" customFormat="1" ht="24.2" customHeight="1">
      <c r="B311" s="139"/>
      <c r="C311" s="140" t="s">
        <v>877</v>
      </c>
      <c r="D311" s="140" t="s">
        <v>212</v>
      </c>
      <c r="E311" s="141" t="s">
        <v>2134</v>
      </c>
      <c r="F311" s="142" t="s">
        <v>2135</v>
      </c>
      <c r="G311" s="143" t="s">
        <v>253</v>
      </c>
      <c r="H311" s="144">
        <v>1</v>
      </c>
      <c r="I311" s="145"/>
      <c r="J311" s="146">
        <f t="shared" si="50"/>
        <v>0</v>
      </c>
      <c r="K311" s="147"/>
      <c r="L311" s="28"/>
      <c r="M311" s="148" t="s">
        <v>1</v>
      </c>
      <c r="N311" s="149" t="s">
        <v>38</v>
      </c>
      <c r="P311" s="150">
        <f t="shared" si="51"/>
        <v>0</v>
      </c>
      <c r="Q311" s="150">
        <v>0</v>
      </c>
      <c r="R311" s="150">
        <f t="shared" si="52"/>
        <v>0</v>
      </c>
      <c r="S311" s="150">
        <v>0</v>
      </c>
      <c r="T311" s="151">
        <f t="shared" si="53"/>
        <v>0</v>
      </c>
      <c r="AR311" s="152" t="s">
        <v>216</v>
      </c>
      <c r="AT311" s="152" t="s">
        <v>212</v>
      </c>
      <c r="AU311" s="152" t="s">
        <v>88</v>
      </c>
      <c r="AY311" s="13" t="s">
        <v>207</v>
      </c>
      <c r="BE311" s="153">
        <f t="shared" si="54"/>
        <v>0</v>
      </c>
      <c r="BF311" s="153">
        <f t="shared" si="55"/>
        <v>0</v>
      </c>
      <c r="BG311" s="153">
        <f t="shared" si="56"/>
        <v>0</v>
      </c>
      <c r="BH311" s="153">
        <f t="shared" si="57"/>
        <v>0</v>
      </c>
      <c r="BI311" s="153">
        <f t="shared" si="58"/>
        <v>0</v>
      </c>
      <c r="BJ311" s="13" t="s">
        <v>84</v>
      </c>
      <c r="BK311" s="153">
        <f t="shared" si="59"/>
        <v>0</v>
      </c>
      <c r="BL311" s="13" t="s">
        <v>216</v>
      </c>
      <c r="BM311" s="152" t="s">
        <v>4260</v>
      </c>
    </row>
    <row r="312" spans="2:65" s="1" customFormat="1" ht="24.2" customHeight="1">
      <c r="B312" s="139"/>
      <c r="C312" s="140" t="s">
        <v>881</v>
      </c>
      <c r="D312" s="140" t="s">
        <v>212</v>
      </c>
      <c r="E312" s="141" t="s">
        <v>2138</v>
      </c>
      <c r="F312" s="142" t="s">
        <v>2139</v>
      </c>
      <c r="G312" s="143" t="s">
        <v>215</v>
      </c>
      <c r="H312" s="144">
        <v>6</v>
      </c>
      <c r="I312" s="145"/>
      <c r="J312" s="146">
        <f t="shared" si="50"/>
        <v>0</v>
      </c>
      <c r="K312" s="147"/>
      <c r="L312" s="28"/>
      <c r="M312" s="148" t="s">
        <v>1</v>
      </c>
      <c r="N312" s="149" t="s">
        <v>38</v>
      </c>
      <c r="P312" s="150">
        <f t="shared" si="51"/>
        <v>0</v>
      </c>
      <c r="Q312" s="150">
        <v>0</v>
      </c>
      <c r="R312" s="150">
        <f t="shared" si="52"/>
        <v>0</v>
      </c>
      <c r="S312" s="150">
        <v>0</v>
      </c>
      <c r="T312" s="151">
        <f t="shared" si="53"/>
        <v>0</v>
      </c>
      <c r="AR312" s="152" t="s">
        <v>93</v>
      </c>
      <c r="AT312" s="152" t="s">
        <v>212</v>
      </c>
      <c r="AU312" s="152" t="s">
        <v>88</v>
      </c>
      <c r="AY312" s="13" t="s">
        <v>207</v>
      </c>
      <c r="BE312" s="153">
        <f t="shared" si="54"/>
        <v>0</v>
      </c>
      <c r="BF312" s="153">
        <f t="shared" si="55"/>
        <v>0</v>
      </c>
      <c r="BG312" s="153">
        <f t="shared" si="56"/>
        <v>0</v>
      </c>
      <c r="BH312" s="153">
        <f t="shared" si="57"/>
        <v>0</v>
      </c>
      <c r="BI312" s="153">
        <f t="shared" si="58"/>
        <v>0</v>
      </c>
      <c r="BJ312" s="13" t="s">
        <v>84</v>
      </c>
      <c r="BK312" s="153">
        <f t="shared" si="59"/>
        <v>0</v>
      </c>
      <c r="BL312" s="13" t="s">
        <v>93</v>
      </c>
      <c r="BM312" s="152" t="s">
        <v>4261</v>
      </c>
    </row>
    <row r="313" spans="2:65" s="1" customFormat="1" ht="24.2" customHeight="1">
      <c r="B313" s="139"/>
      <c r="C313" s="140" t="s">
        <v>885</v>
      </c>
      <c r="D313" s="140" t="s">
        <v>212</v>
      </c>
      <c r="E313" s="141" t="s">
        <v>3972</v>
      </c>
      <c r="F313" s="142" t="s">
        <v>3973</v>
      </c>
      <c r="G313" s="143" t="s">
        <v>215</v>
      </c>
      <c r="H313" s="144">
        <v>962</v>
      </c>
      <c r="I313" s="145"/>
      <c r="J313" s="146">
        <f t="shared" si="50"/>
        <v>0</v>
      </c>
      <c r="K313" s="147"/>
      <c r="L313" s="28"/>
      <c r="M313" s="148" t="s">
        <v>1</v>
      </c>
      <c r="N313" s="149" t="s">
        <v>38</v>
      </c>
      <c r="P313" s="150">
        <f t="shared" si="51"/>
        <v>0</v>
      </c>
      <c r="Q313" s="150">
        <v>0</v>
      </c>
      <c r="R313" s="150">
        <f t="shared" si="52"/>
        <v>0</v>
      </c>
      <c r="S313" s="150">
        <v>0</v>
      </c>
      <c r="T313" s="151">
        <f t="shared" si="53"/>
        <v>0</v>
      </c>
      <c r="AR313" s="152" t="s">
        <v>93</v>
      </c>
      <c r="AT313" s="152" t="s">
        <v>212</v>
      </c>
      <c r="AU313" s="152" t="s">
        <v>88</v>
      </c>
      <c r="AY313" s="13" t="s">
        <v>207</v>
      </c>
      <c r="BE313" s="153">
        <f t="shared" si="54"/>
        <v>0</v>
      </c>
      <c r="BF313" s="153">
        <f t="shared" si="55"/>
        <v>0</v>
      </c>
      <c r="BG313" s="153">
        <f t="shared" si="56"/>
        <v>0</v>
      </c>
      <c r="BH313" s="153">
        <f t="shared" si="57"/>
        <v>0</v>
      </c>
      <c r="BI313" s="153">
        <f t="shared" si="58"/>
        <v>0</v>
      </c>
      <c r="BJ313" s="13" t="s">
        <v>84</v>
      </c>
      <c r="BK313" s="153">
        <f t="shared" si="59"/>
        <v>0</v>
      </c>
      <c r="BL313" s="13" t="s">
        <v>93</v>
      </c>
      <c r="BM313" s="152" t="s">
        <v>4262</v>
      </c>
    </row>
    <row r="314" spans="2:65" s="11" customFormat="1" ht="25.9" customHeight="1">
      <c r="B314" s="127"/>
      <c r="D314" s="128" t="s">
        <v>71</v>
      </c>
      <c r="E314" s="129" t="s">
        <v>2153</v>
      </c>
      <c r="F314" s="129" t="s">
        <v>2154</v>
      </c>
      <c r="I314" s="130"/>
      <c r="J314" s="131">
        <f>BK314</f>
        <v>0</v>
      </c>
      <c r="L314" s="127"/>
      <c r="M314" s="132"/>
      <c r="P314" s="133">
        <f>P315</f>
        <v>0</v>
      </c>
      <c r="R314" s="133">
        <f>R315</f>
        <v>0</v>
      </c>
      <c r="T314" s="134">
        <f>T315</f>
        <v>0</v>
      </c>
      <c r="AR314" s="128" t="s">
        <v>168</v>
      </c>
      <c r="AT314" s="135" t="s">
        <v>71</v>
      </c>
      <c r="AU314" s="135" t="s">
        <v>72</v>
      </c>
      <c r="AY314" s="128" t="s">
        <v>207</v>
      </c>
      <c r="BK314" s="136">
        <f>BK315</f>
        <v>0</v>
      </c>
    </row>
    <row r="315" spans="2:65" s="1" customFormat="1" ht="44.25" customHeight="1">
      <c r="B315" s="139"/>
      <c r="C315" s="140" t="s">
        <v>889</v>
      </c>
      <c r="D315" s="140" t="s">
        <v>212</v>
      </c>
      <c r="E315" s="141" t="s">
        <v>2156</v>
      </c>
      <c r="F315" s="142" t="s">
        <v>2157</v>
      </c>
      <c r="G315" s="143" t="s">
        <v>2158</v>
      </c>
      <c r="H315" s="144">
        <v>2.5000000000000001E-2</v>
      </c>
      <c r="I315" s="145"/>
      <c r="J315" s="146">
        <f>ROUND(I315*H315,2)</f>
        <v>0</v>
      </c>
      <c r="K315" s="147"/>
      <c r="L315" s="28"/>
      <c r="M315" s="166" t="s">
        <v>1</v>
      </c>
      <c r="N315" s="167" t="s">
        <v>38</v>
      </c>
      <c r="O315" s="168"/>
      <c r="P315" s="169">
        <f>O315*H315</f>
        <v>0</v>
      </c>
      <c r="Q315" s="169">
        <v>0</v>
      </c>
      <c r="R315" s="169">
        <f>Q315*H315</f>
        <v>0</v>
      </c>
      <c r="S315" s="169">
        <v>0</v>
      </c>
      <c r="T315" s="170">
        <f>S315*H315</f>
        <v>0</v>
      </c>
      <c r="AR315" s="152" t="s">
        <v>2159</v>
      </c>
      <c r="AT315" s="152" t="s">
        <v>212</v>
      </c>
      <c r="AU315" s="152" t="s">
        <v>79</v>
      </c>
      <c r="AY315" s="13" t="s">
        <v>207</v>
      </c>
      <c r="BE315" s="153">
        <f>IF(N315="základná",J315,0)</f>
        <v>0</v>
      </c>
      <c r="BF315" s="153">
        <f>IF(N315="znížená",J315,0)</f>
        <v>0</v>
      </c>
      <c r="BG315" s="153">
        <f>IF(N315="zákl. prenesená",J315,0)</f>
        <v>0</v>
      </c>
      <c r="BH315" s="153">
        <f>IF(N315="zníž. prenesená",J315,0)</f>
        <v>0</v>
      </c>
      <c r="BI315" s="153">
        <f>IF(N315="nulová",J315,0)</f>
        <v>0</v>
      </c>
      <c r="BJ315" s="13" t="s">
        <v>84</v>
      </c>
      <c r="BK315" s="153">
        <f>ROUND(I315*H315,2)</f>
        <v>0</v>
      </c>
      <c r="BL315" s="13" t="s">
        <v>2159</v>
      </c>
      <c r="BM315" s="152" t="s">
        <v>4263</v>
      </c>
    </row>
    <row r="316" spans="2:65" s="1" customFormat="1" ht="6.95" customHeight="1">
      <c r="B316" s="43"/>
      <c r="C316" s="44"/>
      <c r="D316" s="44"/>
      <c r="E316" s="44"/>
      <c r="F316" s="44"/>
      <c r="G316" s="44"/>
      <c r="H316" s="44"/>
      <c r="I316" s="44"/>
      <c r="J316" s="44"/>
      <c r="K316" s="44"/>
      <c r="L316" s="28"/>
    </row>
  </sheetData>
  <autoFilter ref="C134:K315" xr:uid="{00000000-0009-0000-0000-00000E000000}"/>
  <mergeCells count="15">
    <mergeCell ref="E121:H121"/>
    <mergeCell ref="E125:H125"/>
    <mergeCell ref="E123:H123"/>
    <mergeCell ref="E127:H127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BM299"/>
  <sheetViews>
    <sheetView showGridLines="0" workbookViewId="0">
      <selection activeCell="J18" sqref="J18:J1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148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170</v>
      </c>
      <c r="L4" s="16"/>
      <c r="M4" s="92" t="s">
        <v>8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13</v>
      </c>
      <c r="L6" s="16"/>
    </row>
    <row r="7" spans="2:46" ht="16.5" customHeight="1">
      <c r="B7" s="16"/>
      <c r="E7" s="220" t="str">
        <f>'Rekapitulácia stavby'!K6</f>
        <v>III.etapa – Vetva V2 Mesto – časť od bodu č.17  po AUPARK</v>
      </c>
      <c r="F7" s="221"/>
      <c r="G7" s="221"/>
      <c r="H7" s="221"/>
      <c r="L7" s="16"/>
    </row>
    <row r="8" spans="2:46" ht="12.75">
      <c r="B8" s="16"/>
      <c r="D8" s="23" t="s">
        <v>171</v>
      </c>
      <c r="L8" s="16"/>
    </row>
    <row r="9" spans="2:46" ht="16.5" customHeight="1">
      <c r="B9" s="16"/>
      <c r="E9" s="220" t="s">
        <v>172</v>
      </c>
      <c r="F9" s="184"/>
      <c r="G9" s="184"/>
      <c r="H9" s="184"/>
      <c r="L9" s="16"/>
    </row>
    <row r="10" spans="2:46" ht="12" customHeight="1">
      <c r="B10" s="16"/>
      <c r="D10" s="23" t="s">
        <v>173</v>
      </c>
      <c r="L10" s="16"/>
    </row>
    <row r="11" spans="2:46" s="1" customFormat="1" ht="16.5" customHeight="1">
      <c r="B11" s="28"/>
      <c r="E11" s="212" t="s">
        <v>174</v>
      </c>
      <c r="F11" s="222"/>
      <c r="G11" s="222"/>
      <c r="H11" s="222"/>
      <c r="L11" s="28"/>
    </row>
    <row r="12" spans="2:46" s="1" customFormat="1" ht="12" customHeight="1">
      <c r="B12" s="28"/>
      <c r="D12" s="23" t="s">
        <v>175</v>
      </c>
      <c r="L12" s="28"/>
    </row>
    <row r="13" spans="2:46" s="1" customFormat="1" ht="16.5" customHeight="1">
      <c r="B13" s="28"/>
      <c r="E13" s="199" t="s">
        <v>4264</v>
      </c>
      <c r="F13" s="222"/>
      <c r="G13" s="222"/>
      <c r="H13" s="222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15</v>
      </c>
      <c r="F15" s="21" t="s">
        <v>1</v>
      </c>
      <c r="I15" s="23" t="s">
        <v>16</v>
      </c>
      <c r="J15" s="21" t="s">
        <v>1</v>
      </c>
      <c r="L15" s="28"/>
    </row>
    <row r="16" spans="2:46" s="1" customFormat="1" ht="12" customHeight="1">
      <c r="B16" s="28"/>
      <c r="D16" s="23" t="s">
        <v>17</v>
      </c>
      <c r="F16" s="21" t="s">
        <v>18</v>
      </c>
      <c r="I16" s="23" t="s">
        <v>19</v>
      </c>
      <c r="J16" s="51" t="str">
        <f>'Rekapitulácia stavby'!AN8</f>
        <v>13. 5. 2022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21</v>
      </c>
      <c r="I18" s="23" t="s">
        <v>22</v>
      </c>
      <c r="J18" s="172">
        <v>36211541</v>
      </c>
      <c r="L18" s="28"/>
    </row>
    <row r="19" spans="2:12" s="1" customFormat="1" ht="18" customHeight="1">
      <c r="B19" s="28"/>
      <c r="E19" s="171" t="s">
        <v>5451</v>
      </c>
      <c r="I19" s="23" t="s">
        <v>23</v>
      </c>
      <c r="J19" s="171" t="s">
        <v>5452</v>
      </c>
      <c r="L19" s="28"/>
    </row>
    <row r="20" spans="2:12" s="1" customFormat="1" ht="6.95" customHeight="1">
      <c r="B20" s="28"/>
      <c r="L20" s="28"/>
    </row>
    <row r="21" spans="2:12" s="1" customFormat="1" ht="12" customHeight="1">
      <c r="B21" s="28"/>
      <c r="D21" s="23" t="s">
        <v>24</v>
      </c>
      <c r="I21" s="23" t="s">
        <v>22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23" t="str">
        <f>'Rekapitulácia stavby'!E14</f>
        <v>Vyplň údaj</v>
      </c>
      <c r="F22" s="191"/>
      <c r="G22" s="191"/>
      <c r="H22" s="191"/>
      <c r="I22" s="23" t="s">
        <v>23</v>
      </c>
      <c r="J22" s="24" t="str">
        <f>'Rekapitulácia stavby'!AN14</f>
        <v>Vyplň údaj</v>
      </c>
      <c r="L22" s="28"/>
    </row>
    <row r="23" spans="2:12" s="1" customFormat="1" ht="6.95" customHeight="1">
      <c r="B23" s="28"/>
      <c r="L23" s="28"/>
    </row>
    <row r="24" spans="2:12" s="1" customFormat="1" ht="12" customHeight="1">
      <c r="B24" s="28"/>
      <c r="D24" s="23" t="s">
        <v>26</v>
      </c>
      <c r="I24" s="23" t="s">
        <v>22</v>
      </c>
      <c r="J24" s="21" t="s">
        <v>1</v>
      </c>
      <c r="L24" s="28"/>
    </row>
    <row r="25" spans="2:12" s="1" customFormat="1" ht="18" customHeight="1">
      <c r="B25" s="28"/>
      <c r="E25" s="21" t="s">
        <v>27</v>
      </c>
      <c r="I25" s="23" t="s">
        <v>23</v>
      </c>
      <c r="J25" s="21" t="s">
        <v>1</v>
      </c>
      <c r="L25" s="28"/>
    </row>
    <row r="26" spans="2:12" s="1" customFormat="1" ht="6.95" customHeight="1">
      <c r="B26" s="28"/>
      <c r="L26" s="28"/>
    </row>
    <row r="27" spans="2:12" s="1" customFormat="1" ht="12" customHeight="1">
      <c r="B27" s="28"/>
      <c r="D27" s="23" t="s">
        <v>29</v>
      </c>
      <c r="I27" s="23" t="s">
        <v>22</v>
      </c>
      <c r="J27" s="21" t="s">
        <v>1</v>
      </c>
      <c r="L27" s="28"/>
    </row>
    <row r="28" spans="2:12" s="1" customFormat="1" ht="18" customHeight="1">
      <c r="B28" s="28"/>
      <c r="E28" s="21" t="s">
        <v>30</v>
      </c>
      <c r="I28" s="23" t="s">
        <v>23</v>
      </c>
      <c r="J28" s="21" t="s">
        <v>1</v>
      </c>
      <c r="L28" s="28"/>
    </row>
    <row r="29" spans="2:12" s="1" customFormat="1" ht="6.95" customHeight="1">
      <c r="B29" s="28"/>
      <c r="L29" s="28"/>
    </row>
    <row r="30" spans="2:12" s="1" customFormat="1" ht="12" customHeight="1">
      <c r="B30" s="28"/>
      <c r="D30" s="23" t="s">
        <v>31</v>
      </c>
      <c r="L30" s="28"/>
    </row>
    <row r="31" spans="2:12" s="7" customFormat="1" ht="16.5" customHeight="1">
      <c r="B31" s="93"/>
      <c r="E31" s="195" t="s">
        <v>1</v>
      </c>
      <c r="F31" s="195"/>
      <c r="G31" s="195"/>
      <c r="H31" s="195"/>
      <c r="L31" s="93"/>
    </row>
    <row r="32" spans="2:12" s="1" customFormat="1" ht="6.95" customHeight="1">
      <c r="B32" s="28"/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35" customHeight="1">
      <c r="B34" s="28"/>
      <c r="D34" s="94" t="s">
        <v>32</v>
      </c>
      <c r="J34" s="65">
        <f>ROUND(J135, 2)</f>
        <v>0</v>
      </c>
      <c r="L34" s="28"/>
    </row>
    <row r="35" spans="2:12" s="1" customFormat="1" ht="6.95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45" customHeight="1">
      <c r="B36" s="28"/>
      <c r="F36" s="31" t="s">
        <v>34</v>
      </c>
      <c r="I36" s="31" t="s">
        <v>33</v>
      </c>
      <c r="J36" s="31" t="s">
        <v>35</v>
      </c>
      <c r="L36" s="28"/>
    </row>
    <row r="37" spans="2:12" s="1" customFormat="1" ht="14.45" customHeight="1">
      <c r="B37" s="28"/>
      <c r="D37" s="54" t="s">
        <v>36</v>
      </c>
      <c r="E37" s="33" t="s">
        <v>37</v>
      </c>
      <c r="F37" s="95">
        <f>ROUND((SUM(BE135:BE298)),  2)</f>
        <v>0</v>
      </c>
      <c r="G37" s="96"/>
      <c r="H37" s="96"/>
      <c r="I37" s="97">
        <v>0.2</v>
      </c>
      <c r="J37" s="95">
        <f>ROUND(((SUM(BE135:BE298))*I37),  2)</f>
        <v>0</v>
      </c>
      <c r="L37" s="28"/>
    </row>
    <row r="38" spans="2:12" s="1" customFormat="1" ht="14.45" customHeight="1">
      <c r="B38" s="28"/>
      <c r="E38" s="33" t="s">
        <v>38</v>
      </c>
      <c r="F38" s="95">
        <f>ROUND((SUM(BF135:BF298)),  2)</f>
        <v>0</v>
      </c>
      <c r="G38" s="96"/>
      <c r="H38" s="96"/>
      <c r="I38" s="97">
        <v>0.2</v>
      </c>
      <c r="J38" s="95">
        <f>ROUND(((SUM(BF135:BF298))*I38),  2)</f>
        <v>0</v>
      </c>
      <c r="L38" s="28"/>
    </row>
    <row r="39" spans="2:12" s="1" customFormat="1" ht="14.45" hidden="1" customHeight="1">
      <c r="B39" s="28"/>
      <c r="E39" s="23" t="s">
        <v>39</v>
      </c>
      <c r="F39" s="84">
        <f>ROUND((SUM(BG135:BG298)),  2)</f>
        <v>0</v>
      </c>
      <c r="I39" s="98">
        <v>0.2</v>
      </c>
      <c r="J39" s="84">
        <f>0</f>
        <v>0</v>
      </c>
      <c r="L39" s="28"/>
    </row>
    <row r="40" spans="2:12" s="1" customFormat="1" ht="14.45" hidden="1" customHeight="1">
      <c r="B40" s="28"/>
      <c r="E40" s="23" t="s">
        <v>40</v>
      </c>
      <c r="F40" s="84">
        <f>ROUND((SUM(BH135:BH298)),  2)</f>
        <v>0</v>
      </c>
      <c r="I40" s="98">
        <v>0.2</v>
      </c>
      <c r="J40" s="84">
        <f>0</f>
        <v>0</v>
      </c>
      <c r="L40" s="28"/>
    </row>
    <row r="41" spans="2:12" s="1" customFormat="1" ht="14.45" hidden="1" customHeight="1">
      <c r="B41" s="28"/>
      <c r="E41" s="33" t="s">
        <v>41</v>
      </c>
      <c r="F41" s="95">
        <f>ROUND((SUM(BI135:BI298)),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6.95" customHeight="1">
      <c r="B42" s="28"/>
      <c r="L42" s="28"/>
    </row>
    <row r="43" spans="2:12" s="1" customFormat="1" ht="25.35" customHeight="1">
      <c r="B43" s="28"/>
      <c r="C43" s="99"/>
      <c r="D43" s="100" t="s">
        <v>42</v>
      </c>
      <c r="E43" s="56"/>
      <c r="F43" s="56"/>
      <c r="G43" s="101" t="s">
        <v>43</v>
      </c>
      <c r="H43" s="102" t="s">
        <v>44</v>
      </c>
      <c r="I43" s="56"/>
      <c r="J43" s="103">
        <f>SUM(J34:J41)</f>
        <v>0</v>
      </c>
      <c r="K43" s="104"/>
      <c r="L43" s="28"/>
    </row>
    <row r="44" spans="2:12" s="1" customFormat="1" ht="14.45" customHeight="1">
      <c r="B44" s="28"/>
      <c r="L44" s="28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47</v>
      </c>
      <c r="E61" s="30"/>
      <c r="F61" s="105" t="s">
        <v>48</v>
      </c>
      <c r="G61" s="42" t="s">
        <v>47</v>
      </c>
      <c r="H61" s="30"/>
      <c r="I61" s="30"/>
      <c r="J61" s="106" t="s">
        <v>48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49</v>
      </c>
      <c r="E65" s="41"/>
      <c r="F65" s="41"/>
      <c r="G65" s="40" t="s">
        <v>50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47</v>
      </c>
      <c r="E76" s="30"/>
      <c r="F76" s="105" t="s">
        <v>48</v>
      </c>
      <c r="G76" s="42" t="s">
        <v>47</v>
      </c>
      <c r="H76" s="30"/>
      <c r="I76" s="30"/>
      <c r="J76" s="106" t="s">
        <v>48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hidden="1" customHeight="1">
      <c r="B82" s="28"/>
      <c r="C82" s="17" t="s">
        <v>177</v>
      </c>
      <c r="L82" s="28"/>
    </row>
    <row r="83" spans="2:12" s="1" customFormat="1" ht="6.95" hidden="1" customHeight="1">
      <c r="B83" s="28"/>
      <c r="L83" s="28"/>
    </row>
    <row r="84" spans="2:12" s="1" customFormat="1" ht="12" hidden="1" customHeight="1">
      <c r="B84" s="28"/>
      <c r="C84" s="23" t="s">
        <v>13</v>
      </c>
      <c r="L84" s="28"/>
    </row>
    <row r="85" spans="2:12" s="1" customFormat="1" ht="16.5" hidden="1" customHeight="1">
      <c r="B85" s="28"/>
      <c r="E85" s="220" t="str">
        <f>E7</f>
        <v>III.etapa – Vetva V2 Mesto – časť od bodu č.17  po AUPARK</v>
      </c>
      <c r="F85" s="221"/>
      <c r="G85" s="221"/>
      <c r="H85" s="221"/>
      <c r="L85" s="28"/>
    </row>
    <row r="86" spans="2:12" ht="12" hidden="1" customHeight="1">
      <c r="B86" s="16"/>
      <c r="C86" s="23" t="s">
        <v>171</v>
      </c>
      <c r="L86" s="16"/>
    </row>
    <row r="87" spans="2:12" ht="16.5" hidden="1" customHeight="1">
      <c r="B87" s="16"/>
      <c r="E87" s="220" t="s">
        <v>172</v>
      </c>
      <c r="F87" s="184"/>
      <c r="G87" s="184"/>
      <c r="H87" s="184"/>
      <c r="L87" s="16"/>
    </row>
    <row r="88" spans="2:12" ht="12" hidden="1" customHeight="1">
      <c r="B88" s="16"/>
      <c r="C88" s="23" t="s">
        <v>173</v>
      </c>
      <c r="L88" s="16"/>
    </row>
    <row r="89" spans="2:12" s="1" customFormat="1" ht="16.5" hidden="1" customHeight="1">
      <c r="B89" s="28"/>
      <c r="E89" s="212" t="s">
        <v>174</v>
      </c>
      <c r="F89" s="222"/>
      <c r="G89" s="222"/>
      <c r="H89" s="222"/>
      <c r="L89" s="28"/>
    </row>
    <row r="90" spans="2:12" s="1" customFormat="1" ht="12" hidden="1" customHeight="1">
      <c r="B90" s="28"/>
      <c r="C90" s="23" t="s">
        <v>175</v>
      </c>
      <c r="L90" s="28"/>
    </row>
    <row r="91" spans="2:12" s="1" customFormat="1" ht="16.5" hidden="1" customHeight="1">
      <c r="B91" s="28"/>
      <c r="E91" s="199" t="str">
        <f>E13</f>
        <v>O3.1 - SO 02.100.1 Potrubná časť - Odbočka O3.1</v>
      </c>
      <c r="F91" s="222"/>
      <c r="G91" s="222"/>
      <c r="H91" s="222"/>
      <c r="L91" s="28"/>
    </row>
    <row r="92" spans="2:12" s="1" customFormat="1" ht="6.95" hidden="1" customHeight="1">
      <c r="B92" s="28"/>
      <c r="L92" s="28"/>
    </row>
    <row r="93" spans="2:12" s="1" customFormat="1" ht="12" hidden="1" customHeight="1">
      <c r="B93" s="28"/>
      <c r="C93" s="23" t="s">
        <v>17</v>
      </c>
      <c r="F93" s="21" t="str">
        <f>F16</f>
        <v>Žilina</v>
      </c>
      <c r="I93" s="23" t="s">
        <v>19</v>
      </c>
      <c r="J93" s="51" t="str">
        <f>IF(J16="","",J16)</f>
        <v>13. 5. 2022</v>
      </c>
      <c r="L93" s="28"/>
    </row>
    <row r="94" spans="2:12" s="1" customFormat="1" ht="6.95" hidden="1" customHeight="1">
      <c r="B94" s="28"/>
      <c r="L94" s="28"/>
    </row>
    <row r="95" spans="2:12" s="1" customFormat="1" ht="15.2" hidden="1" customHeight="1">
      <c r="B95" s="28"/>
      <c r="C95" s="23" t="s">
        <v>21</v>
      </c>
      <c r="F95" s="21" t="str">
        <f>E19</f>
        <v>MH Teplárenský holding, a.s.</v>
      </c>
      <c r="I95" s="23" t="s">
        <v>26</v>
      </c>
      <c r="J95" s="26" t="str">
        <f>E25</f>
        <v>ENERGIA, s.r.o.</v>
      </c>
      <c r="L95" s="28"/>
    </row>
    <row r="96" spans="2:12" s="1" customFormat="1" ht="15.2" hidden="1" customHeight="1">
      <c r="B96" s="28"/>
      <c r="C96" s="23" t="s">
        <v>24</v>
      </c>
      <c r="F96" s="21" t="str">
        <f>IF(E22="","",E22)</f>
        <v>Vyplň údaj</v>
      </c>
      <c r="I96" s="23" t="s">
        <v>29</v>
      </c>
      <c r="J96" s="26" t="str">
        <f>E28</f>
        <v>Balog</v>
      </c>
      <c r="L96" s="28"/>
    </row>
    <row r="97" spans="2:47" s="1" customFormat="1" ht="10.35" hidden="1" customHeight="1">
      <c r="B97" s="28"/>
      <c r="L97" s="28"/>
    </row>
    <row r="98" spans="2:47" s="1" customFormat="1" ht="29.25" hidden="1" customHeight="1">
      <c r="B98" s="28"/>
      <c r="C98" s="107" t="s">
        <v>178</v>
      </c>
      <c r="D98" s="99"/>
      <c r="E98" s="99"/>
      <c r="F98" s="99"/>
      <c r="G98" s="99"/>
      <c r="H98" s="99"/>
      <c r="I98" s="99"/>
      <c r="J98" s="108" t="s">
        <v>179</v>
      </c>
      <c r="K98" s="99"/>
      <c r="L98" s="28"/>
    </row>
    <row r="99" spans="2:47" s="1" customFormat="1" ht="10.35" hidden="1" customHeight="1">
      <c r="B99" s="28"/>
      <c r="L99" s="28"/>
    </row>
    <row r="100" spans="2:47" s="1" customFormat="1" ht="22.9" hidden="1" customHeight="1">
      <c r="B100" s="28"/>
      <c r="C100" s="109" t="s">
        <v>180</v>
      </c>
      <c r="J100" s="65">
        <f>J135</f>
        <v>0</v>
      </c>
      <c r="L100" s="28"/>
      <c r="AU100" s="13" t="s">
        <v>181</v>
      </c>
    </row>
    <row r="101" spans="2:47" s="8" customFormat="1" ht="24.95" hidden="1" customHeight="1">
      <c r="B101" s="110"/>
      <c r="D101" s="111" t="s">
        <v>182</v>
      </c>
      <c r="E101" s="112"/>
      <c r="F101" s="112"/>
      <c r="G101" s="112"/>
      <c r="H101" s="112"/>
      <c r="I101" s="112"/>
      <c r="J101" s="113">
        <f>J136</f>
        <v>0</v>
      </c>
      <c r="L101" s="110"/>
    </row>
    <row r="102" spans="2:47" s="9" customFormat="1" ht="19.899999999999999" hidden="1" customHeight="1">
      <c r="B102" s="114"/>
      <c r="D102" s="115" t="s">
        <v>183</v>
      </c>
      <c r="E102" s="116"/>
      <c r="F102" s="116"/>
      <c r="G102" s="116"/>
      <c r="H102" s="116"/>
      <c r="I102" s="116"/>
      <c r="J102" s="117">
        <f>J137</f>
        <v>0</v>
      </c>
      <c r="L102" s="114"/>
    </row>
    <row r="103" spans="2:47" s="9" customFormat="1" ht="14.85" hidden="1" customHeight="1">
      <c r="B103" s="114"/>
      <c r="D103" s="115" t="s">
        <v>184</v>
      </c>
      <c r="E103" s="116"/>
      <c r="F103" s="116"/>
      <c r="G103" s="116"/>
      <c r="H103" s="116"/>
      <c r="I103" s="116"/>
      <c r="J103" s="117">
        <f>J138</f>
        <v>0</v>
      </c>
      <c r="L103" s="114"/>
    </row>
    <row r="104" spans="2:47" s="9" customFormat="1" ht="14.85" hidden="1" customHeight="1">
      <c r="B104" s="114"/>
      <c r="D104" s="115" t="s">
        <v>185</v>
      </c>
      <c r="E104" s="116"/>
      <c r="F104" s="116"/>
      <c r="G104" s="116"/>
      <c r="H104" s="116"/>
      <c r="I104" s="116"/>
      <c r="J104" s="117">
        <f>J189</f>
        <v>0</v>
      </c>
      <c r="L104" s="114"/>
    </row>
    <row r="105" spans="2:47" s="9" customFormat="1" ht="14.85" hidden="1" customHeight="1">
      <c r="B105" s="114"/>
      <c r="D105" s="115" t="s">
        <v>186</v>
      </c>
      <c r="E105" s="116"/>
      <c r="F105" s="116"/>
      <c r="G105" s="116"/>
      <c r="H105" s="116"/>
      <c r="I105" s="116"/>
      <c r="J105" s="117">
        <f>J193</f>
        <v>0</v>
      </c>
      <c r="L105" s="114"/>
    </row>
    <row r="106" spans="2:47" s="9" customFormat="1" ht="14.85" hidden="1" customHeight="1">
      <c r="B106" s="114"/>
      <c r="D106" s="115" t="s">
        <v>4265</v>
      </c>
      <c r="E106" s="116"/>
      <c r="F106" s="116"/>
      <c r="G106" s="116"/>
      <c r="H106" s="116"/>
      <c r="I106" s="116"/>
      <c r="J106" s="117">
        <f>J253</f>
        <v>0</v>
      </c>
      <c r="L106" s="114"/>
    </row>
    <row r="107" spans="2:47" s="9" customFormat="1" ht="14.85" hidden="1" customHeight="1">
      <c r="B107" s="114"/>
      <c r="D107" s="115" t="s">
        <v>188</v>
      </c>
      <c r="E107" s="116"/>
      <c r="F107" s="116"/>
      <c r="G107" s="116"/>
      <c r="H107" s="116"/>
      <c r="I107" s="116"/>
      <c r="J107" s="117">
        <f>J259</f>
        <v>0</v>
      </c>
      <c r="L107" s="114"/>
    </row>
    <row r="108" spans="2:47" s="9" customFormat="1" ht="14.85" hidden="1" customHeight="1">
      <c r="B108" s="114"/>
      <c r="D108" s="115" t="s">
        <v>189</v>
      </c>
      <c r="E108" s="116"/>
      <c r="F108" s="116"/>
      <c r="G108" s="116"/>
      <c r="H108" s="116"/>
      <c r="I108" s="116"/>
      <c r="J108" s="117">
        <f>J265</f>
        <v>0</v>
      </c>
      <c r="L108" s="114"/>
    </row>
    <row r="109" spans="2:47" s="9" customFormat="1" ht="14.85" hidden="1" customHeight="1">
      <c r="B109" s="114"/>
      <c r="D109" s="115" t="s">
        <v>190</v>
      </c>
      <c r="E109" s="116"/>
      <c r="F109" s="116"/>
      <c r="G109" s="116"/>
      <c r="H109" s="116"/>
      <c r="I109" s="116"/>
      <c r="J109" s="117">
        <f>J279</f>
        <v>0</v>
      </c>
      <c r="L109" s="114"/>
    </row>
    <row r="110" spans="2:47" s="9" customFormat="1" ht="14.85" hidden="1" customHeight="1">
      <c r="B110" s="114"/>
      <c r="D110" s="115" t="s">
        <v>191</v>
      </c>
      <c r="E110" s="116"/>
      <c r="F110" s="116"/>
      <c r="G110" s="116"/>
      <c r="H110" s="116"/>
      <c r="I110" s="116"/>
      <c r="J110" s="117">
        <f>J282</f>
        <v>0</v>
      </c>
      <c r="L110" s="114"/>
    </row>
    <row r="111" spans="2:47" s="8" customFormat="1" ht="24.95" hidden="1" customHeight="1">
      <c r="B111" s="110"/>
      <c r="D111" s="111" t="s">
        <v>192</v>
      </c>
      <c r="E111" s="112"/>
      <c r="F111" s="112"/>
      <c r="G111" s="112"/>
      <c r="H111" s="112"/>
      <c r="I111" s="112"/>
      <c r="J111" s="113">
        <f>J297</f>
        <v>0</v>
      </c>
      <c r="L111" s="110"/>
    </row>
    <row r="112" spans="2:47" s="1" customFormat="1" ht="21.75" hidden="1" customHeight="1">
      <c r="B112" s="28"/>
      <c r="L112" s="28"/>
    </row>
    <row r="113" spans="2:12" s="1" customFormat="1" ht="6.95" hidden="1" customHeight="1"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28"/>
    </row>
    <row r="114" spans="2:12" hidden="1"/>
    <row r="115" spans="2:12" hidden="1"/>
    <row r="116" spans="2:12" hidden="1"/>
    <row r="117" spans="2:12" s="1" customFormat="1" ht="6.95" customHeight="1">
      <c r="B117" s="45"/>
      <c r="C117" s="46"/>
      <c r="D117" s="46"/>
      <c r="E117" s="46"/>
      <c r="F117" s="46"/>
      <c r="G117" s="46"/>
      <c r="H117" s="46"/>
      <c r="I117" s="46"/>
      <c r="J117" s="46"/>
      <c r="K117" s="46"/>
      <c r="L117" s="28"/>
    </row>
    <row r="118" spans="2:12" s="1" customFormat="1" ht="24.95" customHeight="1">
      <c r="B118" s="28"/>
      <c r="C118" s="17" t="s">
        <v>193</v>
      </c>
      <c r="L118" s="28"/>
    </row>
    <row r="119" spans="2:12" s="1" customFormat="1" ht="6.95" customHeight="1">
      <c r="B119" s="28"/>
      <c r="L119" s="28"/>
    </row>
    <row r="120" spans="2:12" s="1" customFormat="1" ht="12" customHeight="1">
      <c r="B120" s="28"/>
      <c r="C120" s="23" t="s">
        <v>13</v>
      </c>
      <c r="L120" s="28"/>
    </row>
    <row r="121" spans="2:12" s="1" customFormat="1" ht="16.5" customHeight="1">
      <c r="B121" s="28"/>
      <c r="E121" s="220" t="str">
        <f>E7</f>
        <v>III.etapa – Vetva V2 Mesto – časť od bodu č.17  po AUPARK</v>
      </c>
      <c r="F121" s="221"/>
      <c r="G121" s="221"/>
      <c r="H121" s="221"/>
      <c r="L121" s="28"/>
    </row>
    <row r="122" spans="2:12" ht="12" customHeight="1">
      <c r="B122" s="16"/>
      <c r="C122" s="23" t="s">
        <v>171</v>
      </c>
      <c r="L122" s="16"/>
    </row>
    <row r="123" spans="2:12" ht="16.5" customHeight="1">
      <c r="B123" s="16"/>
      <c r="E123" s="220" t="s">
        <v>172</v>
      </c>
      <c r="F123" s="184"/>
      <c r="G123" s="184"/>
      <c r="H123" s="184"/>
      <c r="L123" s="16"/>
    </row>
    <row r="124" spans="2:12" ht="12" customHeight="1">
      <c r="B124" s="16"/>
      <c r="C124" s="23" t="s">
        <v>173</v>
      </c>
      <c r="L124" s="16"/>
    </row>
    <row r="125" spans="2:12" s="1" customFormat="1" ht="16.5" customHeight="1">
      <c r="B125" s="28"/>
      <c r="E125" s="212" t="s">
        <v>174</v>
      </c>
      <c r="F125" s="222"/>
      <c r="G125" s="222"/>
      <c r="H125" s="222"/>
      <c r="L125" s="28"/>
    </row>
    <row r="126" spans="2:12" s="1" customFormat="1" ht="12" customHeight="1">
      <c r="B126" s="28"/>
      <c r="C126" s="23" t="s">
        <v>175</v>
      </c>
      <c r="L126" s="28"/>
    </row>
    <row r="127" spans="2:12" s="1" customFormat="1" ht="16.5" customHeight="1">
      <c r="B127" s="28"/>
      <c r="E127" s="199" t="str">
        <f>E13</f>
        <v>O3.1 - SO 02.100.1 Potrubná časť - Odbočka O3.1</v>
      </c>
      <c r="F127" s="222"/>
      <c r="G127" s="222"/>
      <c r="H127" s="222"/>
      <c r="L127" s="28"/>
    </row>
    <row r="128" spans="2:12" s="1" customFormat="1" ht="6.95" customHeight="1">
      <c r="B128" s="28"/>
      <c r="L128" s="28"/>
    </row>
    <row r="129" spans="2:65" s="1" customFormat="1" ht="12" customHeight="1">
      <c r="B129" s="28"/>
      <c r="C129" s="23" t="s">
        <v>17</v>
      </c>
      <c r="F129" s="21" t="str">
        <f>F16</f>
        <v>Žilina</v>
      </c>
      <c r="I129" s="23" t="s">
        <v>19</v>
      </c>
      <c r="J129" s="51" t="str">
        <f>IF(J16="","",J16)</f>
        <v>13. 5. 2022</v>
      </c>
      <c r="L129" s="28"/>
    </row>
    <row r="130" spans="2:65" s="1" customFormat="1" ht="6.95" customHeight="1">
      <c r="B130" s="28"/>
      <c r="L130" s="28"/>
    </row>
    <row r="131" spans="2:65" s="1" customFormat="1" ht="15.2" customHeight="1">
      <c r="B131" s="28"/>
      <c r="C131" s="23" t="s">
        <v>21</v>
      </c>
      <c r="F131" s="21" t="str">
        <f>E19</f>
        <v>MH Teplárenský holding, a.s.</v>
      </c>
      <c r="I131" s="23" t="s">
        <v>26</v>
      </c>
      <c r="J131" s="26" t="str">
        <f>E25</f>
        <v>ENERGIA, s.r.o.</v>
      </c>
      <c r="L131" s="28"/>
    </row>
    <row r="132" spans="2:65" s="1" customFormat="1" ht="15.2" customHeight="1">
      <c r="B132" s="28"/>
      <c r="C132" s="23" t="s">
        <v>24</v>
      </c>
      <c r="F132" s="21" t="str">
        <f>IF(E22="","",E22)</f>
        <v>Vyplň údaj</v>
      </c>
      <c r="I132" s="23" t="s">
        <v>29</v>
      </c>
      <c r="J132" s="26" t="str">
        <f>E28</f>
        <v>Balog</v>
      </c>
      <c r="L132" s="28"/>
    </row>
    <row r="133" spans="2:65" s="1" customFormat="1" ht="10.35" customHeight="1">
      <c r="B133" s="28"/>
      <c r="L133" s="28"/>
    </row>
    <row r="134" spans="2:65" s="10" customFormat="1" ht="29.25" customHeight="1">
      <c r="B134" s="118"/>
      <c r="C134" s="119" t="s">
        <v>194</v>
      </c>
      <c r="D134" s="120" t="s">
        <v>57</v>
      </c>
      <c r="E134" s="120" t="s">
        <v>53</v>
      </c>
      <c r="F134" s="120" t="s">
        <v>54</v>
      </c>
      <c r="G134" s="120" t="s">
        <v>195</v>
      </c>
      <c r="H134" s="120" t="s">
        <v>196</v>
      </c>
      <c r="I134" s="120" t="s">
        <v>197</v>
      </c>
      <c r="J134" s="121" t="s">
        <v>179</v>
      </c>
      <c r="K134" s="122" t="s">
        <v>198</v>
      </c>
      <c r="L134" s="118"/>
      <c r="M134" s="58" t="s">
        <v>1</v>
      </c>
      <c r="N134" s="59" t="s">
        <v>36</v>
      </c>
      <c r="O134" s="59" t="s">
        <v>199</v>
      </c>
      <c r="P134" s="59" t="s">
        <v>200</v>
      </c>
      <c r="Q134" s="59" t="s">
        <v>201</v>
      </c>
      <c r="R134" s="59" t="s">
        <v>202</v>
      </c>
      <c r="S134" s="59" t="s">
        <v>203</v>
      </c>
      <c r="T134" s="60" t="s">
        <v>204</v>
      </c>
    </row>
    <row r="135" spans="2:65" s="1" customFormat="1" ht="22.9" customHeight="1">
      <c r="B135" s="28"/>
      <c r="C135" s="63" t="s">
        <v>180</v>
      </c>
      <c r="J135" s="123">
        <f>BK135</f>
        <v>0</v>
      </c>
      <c r="L135" s="28"/>
      <c r="M135" s="61"/>
      <c r="N135" s="52"/>
      <c r="O135" s="52"/>
      <c r="P135" s="124">
        <f>P136+P297</f>
        <v>0</v>
      </c>
      <c r="Q135" s="52"/>
      <c r="R135" s="124">
        <f>R136+R297</f>
        <v>0.18620400000000006</v>
      </c>
      <c r="S135" s="52"/>
      <c r="T135" s="125">
        <f>T136+T297</f>
        <v>3.6693254</v>
      </c>
      <c r="AT135" s="13" t="s">
        <v>71</v>
      </c>
      <c r="AU135" s="13" t="s">
        <v>181</v>
      </c>
      <c r="BK135" s="126">
        <f>BK136+BK297</f>
        <v>0</v>
      </c>
    </row>
    <row r="136" spans="2:65" s="11" customFormat="1" ht="25.9" customHeight="1">
      <c r="B136" s="127"/>
      <c r="D136" s="128" t="s">
        <v>71</v>
      </c>
      <c r="E136" s="129" t="s">
        <v>205</v>
      </c>
      <c r="F136" s="129" t="s">
        <v>206</v>
      </c>
      <c r="I136" s="130"/>
      <c r="J136" s="131">
        <f>BK136</f>
        <v>0</v>
      </c>
      <c r="L136" s="127"/>
      <c r="M136" s="132"/>
      <c r="P136" s="133">
        <f>P137</f>
        <v>0</v>
      </c>
      <c r="R136" s="133">
        <f>R137</f>
        <v>0.18620400000000006</v>
      </c>
      <c r="T136" s="134">
        <f>T137</f>
        <v>3.6693254</v>
      </c>
      <c r="AR136" s="128" t="s">
        <v>79</v>
      </c>
      <c r="AT136" s="135" t="s">
        <v>71</v>
      </c>
      <c r="AU136" s="135" t="s">
        <v>72</v>
      </c>
      <c r="AY136" s="128" t="s">
        <v>207</v>
      </c>
      <c r="BK136" s="136">
        <f>BK137</f>
        <v>0</v>
      </c>
    </row>
    <row r="137" spans="2:65" s="11" customFormat="1" ht="22.9" customHeight="1">
      <c r="B137" s="127"/>
      <c r="D137" s="128" t="s">
        <v>71</v>
      </c>
      <c r="E137" s="137" t="s">
        <v>208</v>
      </c>
      <c r="F137" s="137" t="s">
        <v>209</v>
      </c>
      <c r="I137" s="130"/>
      <c r="J137" s="138">
        <f>BK137</f>
        <v>0</v>
      </c>
      <c r="L137" s="127"/>
      <c r="M137" s="132"/>
      <c r="P137" s="133">
        <f>P138+P189+P193+P253+P259+P265+P279+P282</f>
        <v>0</v>
      </c>
      <c r="R137" s="133">
        <f>R138+R189+R193+R253+R259+R265+R279+R282</f>
        <v>0.18620400000000006</v>
      </c>
      <c r="T137" s="134">
        <f>T138+T189+T193+T253+T259+T265+T279+T282</f>
        <v>3.6693254</v>
      </c>
      <c r="AR137" s="128" t="s">
        <v>79</v>
      </c>
      <c r="AT137" s="135" t="s">
        <v>71</v>
      </c>
      <c r="AU137" s="135" t="s">
        <v>79</v>
      </c>
      <c r="AY137" s="128" t="s">
        <v>207</v>
      </c>
      <c r="BK137" s="136">
        <f>BK138+BK189+BK193+BK253+BK259+BK265+BK279+BK282</f>
        <v>0</v>
      </c>
    </row>
    <row r="138" spans="2:65" s="11" customFormat="1" ht="20.85" customHeight="1">
      <c r="B138" s="127"/>
      <c r="D138" s="128" t="s">
        <v>71</v>
      </c>
      <c r="E138" s="137" t="s">
        <v>210</v>
      </c>
      <c r="F138" s="137" t="s">
        <v>211</v>
      </c>
      <c r="I138" s="130"/>
      <c r="J138" s="138">
        <f>BK138</f>
        <v>0</v>
      </c>
      <c r="L138" s="127"/>
      <c r="M138" s="132"/>
      <c r="P138" s="133">
        <f>SUM(P139:P188)</f>
        <v>0</v>
      </c>
      <c r="R138" s="133">
        <f>SUM(R139:R188)</f>
        <v>0</v>
      </c>
      <c r="T138" s="134">
        <f>SUM(T139:T188)</f>
        <v>0</v>
      </c>
      <c r="AR138" s="128" t="s">
        <v>79</v>
      </c>
      <c r="AT138" s="135" t="s">
        <v>71</v>
      </c>
      <c r="AU138" s="135" t="s">
        <v>84</v>
      </c>
      <c r="AY138" s="128" t="s">
        <v>207</v>
      </c>
      <c r="BK138" s="136">
        <f>SUM(BK139:BK188)</f>
        <v>0</v>
      </c>
    </row>
    <row r="139" spans="2:65" s="1" customFormat="1" ht="33" customHeight="1">
      <c r="B139" s="139"/>
      <c r="C139" s="140" t="s">
        <v>79</v>
      </c>
      <c r="D139" s="140" t="s">
        <v>212</v>
      </c>
      <c r="E139" s="141" t="s">
        <v>4266</v>
      </c>
      <c r="F139" s="142" t="s">
        <v>3520</v>
      </c>
      <c r="G139" s="143" t="s">
        <v>215</v>
      </c>
      <c r="H139" s="144">
        <v>248</v>
      </c>
      <c r="I139" s="145"/>
      <c r="J139" s="146">
        <f t="shared" ref="J139:J170" si="0">ROUND(I139*H139,2)</f>
        <v>0</v>
      </c>
      <c r="K139" s="147"/>
      <c r="L139" s="28"/>
      <c r="M139" s="148" t="s">
        <v>1</v>
      </c>
      <c r="N139" s="149" t="s">
        <v>38</v>
      </c>
      <c r="P139" s="150">
        <f t="shared" ref="P139:P170" si="1">O139*H139</f>
        <v>0</v>
      </c>
      <c r="Q139" s="150">
        <v>0</v>
      </c>
      <c r="R139" s="150">
        <f t="shared" ref="R139:R170" si="2">Q139*H139</f>
        <v>0</v>
      </c>
      <c r="S139" s="150">
        <v>0</v>
      </c>
      <c r="T139" s="151">
        <f t="shared" ref="T139:T170" si="3">S139*H139</f>
        <v>0</v>
      </c>
      <c r="AR139" s="152" t="s">
        <v>216</v>
      </c>
      <c r="AT139" s="152" t="s">
        <v>212</v>
      </c>
      <c r="AU139" s="152" t="s">
        <v>88</v>
      </c>
      <c r="AY139" s="13" t="s">
        <v>207</v>
      </c>
      <c r="BE139" s="153">
        <f t="shared" ref="BE139:BE170" si="4">IF(N139="základná",J139,0)</f>
        <v>0</v>
      </c>
      <c r="BF139" s="153">
        <f t="shared" ref="BF139:BF170" si="5">IF(N139="znížená",J139,0)</f>
        <v>0</v>
      </c>
      <c r="BG139" s="153">
        <f t="shared" ref="BG139:BG170" si="6">IF(N139="zákl. prenesená",J139,0)</f>
        <v>0</v>
      </c>
      <c r="BH139" s="153">
        <f t="shared" ref="BH139:BH170" si="7">IF(N139="zníž. prenesená",J139,0)</f>
        <v>0</v>
      </c>
      <c r="BI139" s="153">
        <f t="shared" ref="BI139:BI170" si="8">IF(N139="nulová",J139,0)</f>
        <v>0</v>
      </c>
      <c r="BJ139" s="13" t="s">
        <v>84</v>
      </c>
      <c r="BK139" s="153">
        <f t="shared" ref="BK139:BK170" si="9">ROUND(I139*H139,2)</f>
        <v>0</v>
      </c>
      <c r="BL139" s="13" t="s">
        <v>216</v>
      </c>
      <c r="BM139" s="152" t="s">
        <v>4267</v>
      </c>
    </row>
    <row r="140" spans="2:65" s="1" customFormat="1" ht="33" customHeight="1">
      <c r="B140" s="139"/>
      <c r="C140" s="140" t="s">
        <v>84</v>
      </c>
      <c r="D140" s="140" t="s">
        <v>212</v>
      </c>
      <c r="E140" s="141" t="s">
        <v>4268</v>
      </c>
      <c r="F140" s="142" t="s">
        <v>3522</v>
      </c>
      <c r="G140" s="143" t="s">
        <v>215</v>
      </c>
      <c r="H140" s="144">
        <v>248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38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216</v>
      </c>
      <c r="AT140" s="152" t="s">
        <v>212</v>
      </c>
      <c r="AU140" s="152" t="s">
        <v>88</v>
      </c>
      <c r="AY140" s="13" t="s">
        <v>207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84</v>
      </c>
      <c r="BK140" s="153">
        <f t="shared" si="9"/>
        <v>0</v>
      </c>
      <c r="BL140" s="13" t="s">
        <v>216</v>
      </c>
      <c r="BM140" s="152" t="s">
        <v>4269</v>
      </c>
    </row>
    <row r="141" spans="2:65" s="1" customFormat="1" ht="33" customHeight="1">
      <c r="B141" s="139"/>
      <c r="C141" s="140" t="s">
        <v>88</v>
      </c>
      <c r="D141" s="140" t="s">
        <v>212</v>
      </c>
      <c r="E141" s="141" t="s">
        <v>213</v>
      </c>
      <c r="F141" s="142" t="s">
        <v>3186</v>
      </c>
      <c r="G141" s="143" t="s">
        <v>215</v>
      </c>
      <c r="H141" s="144">
        <v>71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38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216</v>
      </c>
      <c r="AT141" s="152" t="s">
        <v>212</v>
      </c>
      <c r="AU141" s="152" t="s">
        <v>88</v>
      </c>
      <c r="AY141" s="13" t="s">
        <v>207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84</v>
      </c>
      <c r="BK141" s="153">
        <f t="shared" si="9"/>
        <v>0</v>
      </c>
      <c r="BL141" s="13" t="s">
        <v>216</v>
      </c>
      <c r="BM141" s="152" t="s">
        <v>4270</v>
      </c>
    </row>
    <row r="142" spans="2:65" s="1" customFormat="1" ht="33" customHeight="1">
      <c r="B142" s="139"/>
      <c r="C142" s="140" t="s">
        <v>93</v>
      </c>
      <c r="D142" s="140" t="s">
        <v>212</v>
      </c>
      <c r="E142" s="141" t="s">
        <v>218</v>
      </c>
      <c r="F142" s="142" t="s">
        <v>3188</v>
      </c>
      <c r="G142" s="143" t="s">
        <v>215</v>
      </c>
      <c r="H142" s="144">
        <v>71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38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216</v>
      </c>
      <c r="AT142" s="152" t="s">
        <v>212</v>
      </c>
      <c r="AU142" s="152" t="s">
        <v>88</v>
      </c>
      <c r="AY142" s="13" t="s">
        <v>207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84</v>
      </c>
      <c r="BK142" s="153">
        <f t="shared" si="9"/>
        <v>0</v>
      </c>
      <c r="BL142" s="13" t="s">
        <v>216</v>
      </c>
      <c r="BM142" s="152" t="s">
        <v>4271</v>
      </c>
    </row>
    <row r="143" spans="2:65" s="1" customFormat="1" ht="33" customHeight="1">
      <c r="B143" s="139"/>
      <c r="C143" s="140" t="s">
        <v>168</v>
      </c>
      <c r="D143" s="140" t="s">
        <v>212</v>
      </c>
      <c r="E143" s="141" t="s">
        <v>221</v>
      </c>
      <c r="F143" s="142" t="s">
        <v>4272</v>
      </c>
      <c r="G143" s="143" t="s">
        <v>215</v>
      </c>
      <c r="H143" s="144">
        <v>22</v>
      </c>
      <c r="I143" s="145"/>
      <c r="J143" s="146">
        <f t="shared" si="0"/>
        <v>0</v>
      </c>
      <c r="K143" s="147"/>
      <c r="L143" s="28"/>
      <c r="M143" s="148" t="s">
        <v>1</v>
      </c>
      <c r="N143" s="149" t="s">
        <v>38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216</v>
      </c>
      <c r="AT143" s="152" t="s">
        <v>212</v>
      </c>
      <c r="AU143" s="152" t="s">
        <v>88</v>
      </c>
      <c r="AY143" s="13" t="s">
        <v>207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84</v>
      </c>
      <c r="BK143" s="153">
        <f t="shared" si="9"/>
        <v>0</v>
      </c>
      <c r="BL143" s="13" t="s">
        <v>216</v>
      </c>
      <c r="BM143" s="152" t="s">
        <v>4273</v>
      </c>
    </row>
    <row r="144" spans="2:65" s="1" customFormat="1" ht="33" customHeight="1">
      <c r="B144" s="139"/>
      <c r="C144" s="140" t="s">
        <v>230</v>
      </c>
      <c r="D144" s="140" t="s">
        <v>212</v>
      </c>
      <c r="E144" s="141" t="s">
        <v>224</v>
      </c>
      <c r="F144" s="142" t="s">
        <v>4274</v>
      </c>
      <c r="G144" s="143" t="s">
        <v>215</v>
      </c>
      <c r="H144" s="144">
        <v>22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38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216</v>
      </c>
      <c r="AT144" s="152" t="s">
        <v>212</v>
      </c>
      <c r="AU144" s="152" t="s">
        <v>88</v>
      </c>
      <c r="AY144" s="13" t="s">
        <v>207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84</v>
      </c>
      <c r="BK144" s="153">
        <f t="shared" si="9"/>
        <v>0</v>
      </c>
      <c r="BL144" s="13" t="s">
        <v>216</v>
      </c>
      <c r="BM144" s="152" t="s">
        <v>4275</v>
      </c>
    </row>
    <row r="145" spans="2:65" s="1" customFormat="1" ht="37.9" customHeight="1">
      <c r="B145" s="139"/>
      <c r="C145" s="140" t="s">
        <v>234</v>
      </c>
      <c r="D145" s="140" t="s">
        <v>212</v>
      </c>
      <c r="E145" s="141" t="s">
        <v>251</v>
      </c>
      <c r="F145" s="142" t="s">
        <v>4276</v>
      </c>
      <c r="G145" s="143" t="s">
        <v>253</v>
      </c>
      <c r="H145" s="144">
        <v>4</v>
      </c>
      <c r="I145" s="145"/>
      <c r="J145" s="146">
        <f t="shared" si="0"/>
        <v>0</v>
      </c>
      <c r="K145" s="147"/>
      <c r="L145" s="28"/>
      <c r="M145" s="148" t="s">
        <v>1</v>
      </c>
      <c r="N145" s="149" t="s">
        <v>38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216</v>
      </c>
      <c r="AT145" s="152" t="s">
        <v>212</v>
      </c>
      <c r="AU145" s="152" t="s">
        <v>88</v>
      </c>
      <c r="AY145" s="13" t="s">
        <v>207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84</v>
      </c>
      <c r="BK145" s="153">
        <f t="shared" si="9"/>
        <v>0</v>
      </c>
      <c r="BL145" s="13" t="s">
        <v>216</v>
      </c>
      <c r="BM145" s="152" t="s">
        <v>4277</v>
      </c>
    </row>
    <row r="146" spans="2:65" s="1" customFormat="1" ht="37.9" customHeight="1">
      <c r="B146" s="139"/>
      <c r="C146" s="140" t="s">
        <v>238</v>
      </c>
      <c r="D146" s="140" t="s">
        <v>212</v>
      </c>
      <c r="E146" s="141" t="s">
        <v>256</v>
      </c>
      <c r="F146" s="142" t="s">
        <v>4278</v>
      </c>
      <c r="G146" s="143" t="s">
        <v>253</v>
      </c>
      <c r="H146" s="144">
        <v>4</v>
      </c>
      <c r="I146" s="145"/>
      <c r="J146" s="146">
        <f t="shared" si="0"/>
        <v>0</v>
      </c>
      <c r="K146" s="147"/>
      <c r="L146" s="28"/>
      <c r="M146" s="148" t="s">
        <v>1</v>
      </c>
      <c r="N146" s="149" t="s">
        <v>38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216</v>
      </c>
      <c r="AT146" s="152" t="s">
        <v>212</v>
      </c>
      <c r="AU146" s="152" t="s">
        <v>88</v>
      </c>
      <c r="AY146" s="13" t="s">
        <v>207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84</v>
      </c>
      <c r="BK146" s="153">
        <f t="shared" si="9"/>
        <v>0</v>
      </c>
      <c r="BL146" s="13" t="s">
        <v>216</v>
      </c>
      <c r="BM146" s="152" t="s">
        <v>4279</v>
      </c>
    </row>
    <row r="147" spans="2:65" s="1" customFormat="1" ht="37.9" customHeight="1">
      <c r="B147" s="139"/>
      <c r="C147" s="140" t="s">
        <v>242</v>
      </c>
      <c r="D147" s="140" t="s">
        <v>212</v>
      </c>
      <c r="E147" s="141" t="s">
        <v>260</v>
      </c>
      <c r="F147" s="142" t="s">
        <v>4280</v>
      </c>
      <c r="G147" s="143" t="s">
        <v>253</v>
      </c>
      <c r="H147" s="144">
        <v>3</v>
      </c>
      <c r="I147" s="145"/>
      <c r="J147" s="146">
        <f t="shared" si="0"/>
        <v>0</v>
      </c>
      <c r="K147" s="147"/>
      <c r="L147" s="28"/>
      <c r="M147" s="148" t="s">
        <v>1</v>
      </c>
      <c r="N147" s="149" t="s">
        <v>38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216</v>
      </c>
      <c r="AT147" s="152" t="s">
        <v>212</v>
      </c>
      <c r="AU147" s="152" t="s">
        <v>88</v>
      </c>
      <c r="AY147" s="13" t="s">
        <v>207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84</v>
      </c>
      <c r="BK147" s="153">
        <f t="shared" si="9"/>
        <v>0</v>
      </c>
      <c r="BL147" s="13" t="s">
        <v>216</v>
      </c>
      <c r="BM147" s="152" t="s">
        <v>4281</v>
      </c>
    </row>
    <row r="148" spans="2:65" s="1" customFormat="1" ht="37.9" customHeight="1">
      <c r="B148" s="139"/>
      <c r="C148" s="140" t="s">
        <v>246</v>
      </c>
      <c r="D148" s="140" t="s">
        <v>212</v>
      </c>
      <c r="E148" s="141" t="s">
        <v>264</v>
      </c>
      <c r="F148" s="142" t="s">
        <v>4282</v>
      </c>
      <c r="G148" s="143" t="s">
        <v>253</v>
      </c>
      <c r="H148" s="144">
        <v>3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38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216</v>
      </c>
      <c r="AT148" s="152" t="s">
        <v>212</v>
      </c>
      <c r="AU148" s="152" t="s">
        <v>88</v>
      </c>
      <c r="AY148" s="13" t="s">
        <v>207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84</v>
      </c>
      <c r="BK148" s="153">
        <f t="shared" si="9"/>
        <v>0</v>
      </c>
      <c r="BL148" s="13" t="s">
        <v>216</v>
      </c>
      <c r="BM148" s="152" t="s">
        <v>4283</v>
      </c>
    </row>
    <row r="149" spans="2:65" s="1" customFormat="1" ht="37.9" customHeight="1">
      <c r="B149" s="139"/>
      <c r="C149" s="140" t="s">
        <v>250</v>
      </c>
      <c r="D149" s="140" t="s">
        <v>212</v>
      </c>
      <c r="E149" s="141" t="s">
        <v>268</v>
      </c>
      <c r="F149" s="142" t="s">
        <v>4284</v>
      </c>
      <c r="G149" s="143" t="s">
        <v>253</v>
      </c>
      <c r="H149" s="144">
        <v>2</v>
      </c>
      <c r="I149" s="145"/>
      <c r="J149" s="146">
        <f t="shared" si="0"/>
        <v>0</v>
      </c>
      <c r="K149" s="147"/>
      <c r="L149" s="28"/>
      <c r="M149" s="148" t="s">
        <v>1</v>
      </c>
      <c r="N149" s="149" t="s">
        <v>38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216</v>
      </c>
      <c r="AT149" s="152" t="s">
        <v>212</v>
      </c>
      <c r="AU149" s="152" t="s">
        <v>88</v>
      </c>
      <c r="AY149" s="13" t="s">
        <v>207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84</v>
      </c>
      <c r="BK149" s="153">
        <f t="shared" si="9"/>
        <v>0</v>
      </c>
      <c r="BL149" s="13" t="s">
        <v>216</v>
      </c>
      <c r="BM149" s="152" t="s">
        <v>4285</v>
      </c>
    </row>
    <row r="150" spans="2:65" s="1" customFormat="1" ht="37.9" customHeight="1">
      <c r="B150" s="139"/>
      <c r="C150" s="140" t="s">
        <v>255</v>
      </c>
      <c r="D150" s="140" t="s">
        <v>212</v>
      </c>
      <c r="E150" s="141" t="s">
        <v>272</v>
      </c>
      <c r="F150" s="142" t="s">
        <v>4286</v>
      </c>
      <c r="G150" s="143" t="s">
        <v>253</v>
      </c>
      <c r="H150" s="144">
        <v>2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38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216</v>
      </c>
      <c r="AT150" s="152" t="s">
        <v>212</v>
      </c>
      <c r="AU150" s="152" t="s">
        <v>88</v>
      </c>
      <c r="AY150" s="13" t="s">
        <v>207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84</v>
      </c>
      <c r="BK150" s="153">
        <f t="shared" si="9"/>
        <v>0</v>
      </c>
      <c r="BL150" s="13" t="s">
        <v>216</v>
      </c>
      <c r="BM150" s="152" t="s">
        <v>4287</v>
      </c>
    </row>
    <row r="151" spans="2:65" s="1" customFormat="1" ht="37.9" customHeight="1">
      <c r="B151" s="139"/>
      <c r="C151" s="140" t="s">
        <v>259</v>
      </c>
      <c r="D151" s="140" t="s">
        <v>212</v>
      </c>
      <c r="E151" s="141" t="s">
        <v>276</v>
      </c>
      <c r="F151" s="142" t="s">
        <v>4288</v>
      </c>
      <c r="G151" s="143" t="s">
        <v>253</v>
      </c>
      <c r="H151" s="144">
        <v>1</v>
      </c>
      <c r="I151" s="145"/>
      <c r="J151" s="146">
        <f t="shared" si="0"/>
        <v>0</v>
      </c>
      <c r="K151" s="147"/>
      <c r="L151" s="28"/>
      <c r="M151" s="148" t="s">
        <v>1</v>
      </c>
      <c r="N151" s="149" t="s">
        <v>38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216</v>
      </c>
      <c r="AT151" s="152" t="s">
        <v>212</v>
      </c>
      <c r="AU151" s="152" t="s">
        <v>88</v>
      </c>
      <c r="AY151" s="13" t="s">
        <v>207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84</v>
      </c>
      <c r="BK151" s="153">
        <f t="shared" si="9"/>
        <v>0</v>
      </c>
      <c r="BL151" s="13" t="s">
        <v>216</v>
      </c>
      <c r="BM151" s="152" t="s">
        <v>4289</v>
      </c>
    </row>
    <row r="152" spans="2:65" s="1" customFormat="1" ht="37.9" customHeight="1">
      <c r="B152" s="139"/>
      <c r="C152" s="140" t="s">
        <v>263</v>
      </c>
      <c r="D152" s="140" t="s">
        <v>212</v>
      </c>
      <c r="E152" s="141" t="s">
        <v>280</v>
      </c>
      <c r="F152" s="142" t="s">
        <v>4290</v>
      </c>
      <c r="G152" s="143" t="s">
        <v>253</v>
      </c>
      <c r="H152" s="144">
        <v>1</v>
      </c>
      <c r="I152" s="145"/>
      <c r="J152" s="146">
        <f t="shared" si="0"/>
        <v>0</v>
      </c>
      <c r="K152" s="147"/>
      <c r="L152" s="28"/>
      <c r="M152" s="148" t="s">
        <v>1</v>
      </c>
      <c r="N152" s="149" t="s">
        <v>38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216</v>
      </c>
      <c r="AT152" s="152" t="s">
        <v>212</v>
      </c>
      <c r="AU152" s="152" t="s">
        <v>88</v>
      </c>
      <c r="AY152" s="13" t="s">
        <v>207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84</v>
      </c>
      <c r="BK152" s="153">
        <f t="shared" si="9"/>
        <v>0</v>
      </c>
      <c r="BL152" s="13" t="s">
        <v>216</v>
      </c>
      <c r="BM152" s="152" t="s">
        <v>4291</v>
      </c>
    </row>
    <row r="153" spans="2:65" s="1" customFormat="1" ht="49.15" customHeight="1">
      <c r="B153" s="139"/>
      <c r="C153" s="140" t="s">
        <v>267</v>
      </c>
      <c r="D153" s="140" t="s">
        <v>212</v>
      </c>
      <c r="E153" s="141" t="s">
        <v>4292</v>
      </c>
      <c r="F153" s="142" t="s">
        <v>4293</v>
      </c>
      <c r="G153" s="143" t="s">
        <v>253</v>
      </c>
      <c r="H153" s="144">
        <v>1</v>
      </c>
      <c r="I153" s="145"/>
      <c r="J153" s="146">
        <f t="shared" si="0"/>
        <v>0</v>
      </c>
      <c r="K153" s="147"/>
      <c r="L153" s="28"/>
      <c r="M153" s="148" t="s">
        <v>1</v>
      </c>
      <c r="N153" s="149" t="s">
        <v>38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216</v>
      </c>
      <c r="AT153" s="152" t="s">
        <v>212</v>
      </c>
      <c r="AU153" s="152" t="s">
        <v>88</v>
      </c>
      <c r="AY153" s="13" t="s">
        <v>207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84</v>
      </c>
      <c r="BK153" s="153">
        <f t="shared" si="9"/>
        <v>0</v>
      </c>
      <c r="BL153" s="13" t="s">
        <v>216</v>
      </c>
      <c r="BM153" s="152" t="s">
        <v>4294</v>
      </c>
    </row>
    <row r="154" spans="2:65" s="1" customFormat="1" ht="49.15" customHeight="1">
      <c r="B154" s="139"/>
      <c r="C154" s="140" t="s">
        <v>271</v>
      </c>
      <c r="D154" s="140" t="s">
        <v>212</v>
      </c>
      <c r="E154" s="141" t="s">
        <v>4295</v>
      </c>
      <c r="F154" s="142" t="s">
        <v>4296</v>
      </c>
      <c r="G154" s="143" t="s">
        <v>253</v>
      </c>
      <c r="H154" s="144">
        <v>1</v>
      </c>
      <c r="I154" s="145"/>
      <c r="J154" s="146">
        <f t="shared" si="0"/>
        <v>0</v>
      </c>
      <c r="K154" s="147"/>
      <c r="L154" s="28"/>
      <c r="M154" s="148" t="s">
        <v>1</v>
      </c>
      <c r="N154" s="149" t="s">
        <v>38</v>
      </c>
      <c r="P154" s="150">
        <f t="shared" si="1"/>
        <v>0</v>
      </c>
      <c r="Q154" s="150">
        <v>0</v>
      </c>
      <c r="R154" s="150">
        <f t="shared" si="2"/>
        <v>0</v>
      </c>
      <c r="S154" s="150">
        <v>0</v>
      </c>
      <c r="T154" s="151">
        <f t="shared" si="3"/>
        <v>0</v>
      </c>
      <c r="AR154" s="152" t="s">
        <v>216</v>
      </c>
      <c r="AT154" s="152" t="s">
        <v>212</v>
      </c>
      <c r="AU154" s="152" t="s">
        <v>88</v>
      </c>
      <c r="AY154" s="13" t="s">
        <v>207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84</v>
      </c>
      <c r="BK154" s="153">
        <f t="shared" si="9"/>
        <v>0</v>
      </c>
      <c r="BL154" s="13" t="s">
        <v>216</v>
      </c>
      <c r="BM154" s="152" t="s">
        <v>4297</v>
      </c>
    </row>
    <row r="155" spans="2:65" s="1" customFormat="1" ht="49.15" customHeight="1">
      <c r="B155" s="139"/>
      <c r="C155" s="140" t="s">
        <v>275</v>
      </c>
      <c r="D155" s="140" t="s">
        <v>212</v>
      </c>
      <c r="E155" s="141" t="s">
        <v>299</v>
      </c>
      <c r="F155" s="142" t="s">
        <v>4298</v>
      </c>
      <c r="G155" s="143" t="s">
        <v>253</v>
      </c>
      <c r="H155" s="144">
        <v>1</v>
      </c>
      <c r="I155" s="145"/>
      <c r="J155" s="146">
        <f t="shared" si="0"/>
        <v>0</v>
      </c>
      <c r="K155" s="147"/>
      <c r="L155" s="28"/>
      <c r="M155" s="148" t="s">
        <v>1</v>
      </c>
      <c r="N155" s="149" t="s">
        <v>38</v>
      </c>
      <c r="P155" s="150">
        <f t="shared" si="1"/>
        <v>0</v>
      </c>
      <c r="Q155" s="150">
        <v>0</v>
      </c>
      <c r="R155" s="150">
        <f t="shared" si="2"/>
        <v>0</v>
      </c>
      <c r="S155" s="150">
        <v>0</v>
      </c>
      <c r="T155" s="151">
        <f t="shared" si="3"/>
        <v>0</v>
      </c>
      <c r="AR155" s="152" t="s">
        <v>216</v>
      </c>
      <c r="AT155" s="152" t="s">
        <v>212</v>
      </c>
      <c r="AU155" s="152" t="s">
        <v>88</v>
      </c>
      <c r="AY155" s="13" t="s">
        <v>207</v>
      </c>
      <c r="BE155" s="153">
        <f t="shared" si="4"/>
        <v>0</v>
      </c>
      <c r="BF155" s="153">
        <f t="shared" si="5"/>
        <v>0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3" t="s">
        <v>84</v>
      </c>
      <c r="BK155" s="153">
        <f t="shared" si="9"/>
        <v>0</v>
      </c>
      <c r="BL155" s="13" t="s">
        <v>216</v>
      </c>
      <c r="BM155" s="152" t="s">
        <v>4299</v>
      </c>
    </row>
    <row r="156" spans="2:65" s="1" customFormat="1" ht="49.15" customHeight="1">
      <c r="B156" s="139"/>
      <c r="C156" s="140" t="s">
        <v>279</v>
      </c>
      <c r="D156" s="140" t="s">
        <v>212</v>
      </c>
      <c r="E156" s="141" t="s">
        <v>303</v>
      </c>
      <c r="F156" s="142" t="s">
        <v>4300</v>
      </c>
      <c r="G156" s="143" t="s">
        <v>253</v>
      </c>
      <c r="H156" s="144">
        <v>1</v>
      </c>
      <c r="I156" s="145"/>
      <c r="J156" s="146">
        <f t="shared" si="0"/>
        <v>0</v>
      </c>
      <c r="K156" s="147"/>
      <c r="L156" s="28"/>
      <c r="M156" s="148" t="s">
        <v>1</v>
      </c>
      <c r="N156" s="149" t="s">
        <v>38</v>
      </c>
      <c r="P156" s="150">
        <f t="shared" si="1"/>
        <v>0</v>
      </c>
      <c r="Q156" s="150">
        <v>0</v>
      </c>
      <c r="R156" s="150">
        <f t="shared" si="2"/>
        <v>0</v>
      </c>
      <c r="S156" s="150">
        <v>0</v>
      </c>
      <c r="T156" s="151">
        <f t="shared" si="3"/>
        <v>0</v>
      </c>
      <c r="AR156" s="152" t="s">
        <v>216</v>
      </c>
      <c r="AT156" s="152" t="s">
        <v>212</v>
      </c>
      <c r="AU156" s="152" t="s">
        <v>88</v>
      </c>
      <c r="AY156" s="13" t="s">
        <v>207</v>
      </c>
      <c r="BE156" s="153">
        <f t="shared" si="4"/>
        <v>0</v>
      </c>
      <c r="BF156" s="153">
        <f t="shared" si="5"/>
        <v>0</v>
      </c>
      <c r="BG156" s="153">
        <f t="shared" si="6"/>
        <v>0</v>
      </c>
      <c r="BH156" s="153">
        <f t="shared" si="7"/>
        <v>0</v>
      </c>
      <c r="BI156" s="153">
        <f t="shared" si="8"/>
        <v>0</v>
      </c>
      <c r="BJ156" s="13" t="s">
        <v>84</v>
      </c>
      <c r="BK156" s="153">
        <f t="shared" si="9"/>
        <v>0</v>
      </c>
      <c r="BL156" s="13" t="s">
        <v>216</v>
      </c>
      <c r="BM156" s="152" t="s">
        <v>4301</v>
      </c>
    </row>
    <row r="157" spans="2:65" s="1" customFormat="1" ht="49.15" customHeight="1">
      <c r="B157" s="139"/>
      <c r="C157" s="140" t="s">
        <v>283</v>
      </c>
      <c r="D157" s="140" t="s">
        <v>212</v>
      </c>
      <c r="E157" s="141" t="s">
        <v>307</v>
      </c>
      <c r="F157" s="142" t="s">
        <v>4302</v>
      </c>
      <c r="G157" s="143" t="s">
        <v>253</v>
      </c>
      <c r="H157" s="144">
        <v>1</v>
      </c>
      <c r="I157" s="145"/>
      <c r="J157" s="146">
        <f t="shared" si="0"/>
        <v>0</v>
      </c>
      <c r="K157" s="147"/>
      <c r="L157" s="28"/>
      <c r="M157" s="148" t="s">
        <v>1</v>
      </c>
      <c r="N157" s="149" t="s">
        <v>38</v>
      </c>
      <c r="P157" s="150">
        <f t="shared" si="1"/>
        <v>0</v>
      </c>
      <c r="Q157" s="150">
        <v>0</v>
      </c>
      <c r="R157" s="150">
        <f t="shared" si="2"/>
        <v>0</v>
      </c>
      <c r="S157" s="150">
        <v>0</v>
      </c>
      <c r="T157" s="151">
        <f t="shared" si="3"/>
        <v>0</v>
      </c>
      <c r="AR157" s="152" t="s">
        <v>216</v>
      </c>
      <c r="AT157" s="152" t="s">
        <v>212</v>
      </c>
      <c r="AU157" s="152" t="s">
        <v>88</v>
      </c>
      <c r="AY157" s="13" t="s">
        <v>207</v>
      </c>
      <c r="BE157" s="153">
        <f t="shared" si="4"/>
        <v>0</v>
      </c>
      <c r="BF157" s="153">
        <f t="shared" si="5"/>
        <v>0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3" t="s">
        <v>84</v>
      </c>
      <c r="BK157" s="153">
        <f t="shared" si="9"/>
        <v>0</v>
      </c>
      <c r="BL157" s="13" t="s">
        <v>216</v>
      </c>
      <c r="BM157" s="152" t="s">
        <v>4303</v>
      </c>
    </row>
    <row r="158" spans="2:65" s="1" customFormat="1" ht="49.15" customHeight="1">
      <c r="B158" s="139"/>
      <c r="C158" s="140" t="s">
        <v>7</v>
      </c>
      <c r="D158" s="140" t="s">
        <v>212</v>
      </c>
      <c r="E158" s="141" t="s">
        <v>311</v>
      </c>
      <c r="F158" s="142" t="s">
        <v>4304</v>
      </c>
      <c r="G158" s="143" t="s">
        <v>253</v>
      </c>
      <c r="H158" s="144">
        <v>1</v>
      </c>
      <c r="I158" s="145"/>
      <c r="J158" s="146">
        <f t="shared" si="0"/>
        <v>0</v>
      </c>
      <c r="K158" s="147"/>
      <c r="L158" s="28"/>
      <c r="M158" s="148" t="s">
        <v>1</v>
      </c>
      <c r="N158" s="149" t="s">
        <v>38</v>
      </c>
      <c r="P158" s="150">
        <f t="shared" si="1"/>
        <v>0</v>
      </c>
      <c r="Q158" s="150">
        <v>0</v>
      </c>
      <c r="R158" s="150">
        <f t="shared" si="2"/>
        <v>0</v>
      </c>
      <c r="S158" s="150">
        <v>0</v>
      </c>
      <c r="T158" s="151">
        <f t="shared" si="3"/>
        <v>0</v>
      </c>
      <c r="AR158" s="152" t="s">
        <v>216</v>
      </c>
      <c r="AT158" s="152" t="s">
        <v>212</v>
      </c>
      <c r="AU158" s="152" t="s">
        <v>88</v>
      </c>
      <c r="AY158" s="13" t="s">
        <v>207</v>
      </c>
      <c r="BE158" s="153">
        <f t="shared" si="4"/>
        <v>0</v>
      </c>
      <c r="BF158" s="153">
        <f t="shared" si="5"/>
        <v>0</v>
      </c>
      <c r="BG158" s="153">
        <f t="shared" si="6"/>
        <v>0</v>
      </c>
      <c r="BH158" s="153">
        <f t="shared" si="7"/>
        <v>0</v>
      </c>
      <c r="BI158" s="153">
        <f t="shared" si="8"/>
        <v>0</v>
      </c>
      <c r="BJ158" s="13" t="s">
        <v>84</v>
      </c>
      <c r="BK158" s="153">
        <f t="shared" si="9"/>
        <v>0</v>
      </c>
      <c r="BL158" s="13" t="s">
        <v>216</v>
      </c>
      <c r="BM158" s="152" t="s">
        <v>4305</v>
      </c>
    </row>
    <row r="159" spans="2:65" s="1" customFormat="1" ht="49.15" customHeight="1">
      <c r="B159" s="139"/>
      <c r="C159" s="140" t="s">
        <v>290</v>
      </c>
      <c r="D159" s="140" t="s">
        <v>212</v>
      </c>
      <c r="E159" s="141" t="s">
        <v>315</v>
      </c>
      <c r="F159" s="142" t="s">
        <v>4306</v>
      </c>
      <c r="G159" s="143" t="s">
        <v>253</v>
      </c>
      <c r="H159" s="144">
        <v>1</v>
      </c>
      <c r="I159" s="145"/>
      <c r="J159" s="146">
        <f t="shared" si="0"/>
        <v>0</v>
      </c>
      <c r="K159" s="147"/>
      <c r="L159" s="28"/>
      <c r="M159" s="148" t="s">
        <v>1</v>
      </c>
      <c r="N159" s="149" t="s">
        <v>38</v>
      </c>
      <c r="P159" s="150">
        <f t="shared" si="1"/>
        <v>0</v>
      </c>
      <c r="Q159" s="150">
        <v>0</v>
      </c>
      <c r="R159" s="150">
        <f t="shared" si="2"/>
        <v>0</v>
      </c>
      <c r="S159" s="150">
        <v>0</v>
      </c>
      <c r="T159" s="151">
        <f t="shared" si="3"/>
        <v>0</v>
      </c>
      <c r="AR159" s="152" t="s">
        <v>216</v>
      </c>
      <c r="AT159" s="152" t="s">
        <v>212</v>
      </c>
      <c r="AU159" s="152" t="s">
        <v>88</v>
      </c>
      <c r="AY159" s="13" t="s">
        <v>207</v>
      </c>
      <c r="BE159" s="153">
        <f t="shared" si="4"/>
        <v>0</v>
      </c>
      <c r="BF159" s="153">
        <f t="shared" si="5"/>
        <v>0</v>
      </c>
      <c r="BG159" s="153">
        <f t="shared" si="6"/>
        <v>0</v>
      </c>
      <c r="BH159" s="153">
        <f t="shared" si="7"/>
        <v>0</v>
      </c>
      <c r="BI159" s="153">
        <f t="shared" si="8"/>
        <v>0</v>
      </c>
      <c r="BJ159" s="13" t="s">
        <v>84</v>
      </c>
      <c r="BK159" s="153">
        <f t="shared" si="9"/>
        <v>0</v>
      </c>
      <c r="BL159" s="13" t="s">
        <v>216</v>
      </c>
      <c r="BM159" s="152" t="s">
        <v>4307</v>
      </c>
    </row>
    <row r="160" spans="2:65" s="1" customFormat="1" ht="49.15" customHeight="1">
      <c r="B160" s="139"/>
      <c r="C160" s="140" t="s">
        <v>294</v>
      </c>
      <c r="D160" s="140" t="s">
        <v>212</v>
      </c>
      <c r="E160" s="141" t="s">
        <v>319</v>
      </c>
      <c r="F160" s="142" t="s">
        <v>4308</v>
      </c>
      <c r="G160" s="143" t="s">
        <v>253</v>
      </c>
      <c r="H160" s="144">
        <v>1</v>
      </c>
      <c r="I160" s="145"/>
      <c r="J160" s="146">
        <f t="shared" si="0"/>
        <v>0</v>
      </c>
      <c r="K160" s="147"/>
      <c r="L160" s="28"/>
      <c r="M160" s="148" t="s">
        <v>1</v>
      </c>
      <c r="N160" s="149" t="s">
        <v>38</v>
      </c>
      <c r="P160" s="150">
        <f t="shared" si="1"/>
        <v>0</v>
      </c>
      <c r="Q160" s="150">
        <v>0</v>
      </c>
      <c r="R160" s="150">
        <f t="shared" si="2"/>
        <v>0</v>
      </c>
      <c r="S160" s="150">
        <v>0</v>
      </c>
      <c r="T160" s="151">
        <f t="shared" si="3"/>
        <v>0</v>
      </c>
      <c r="AR160" s="152" t="s">
        <v>216</v>
      </c>
      <c r="AT160" s="152" t="s">
        <v>212</v>
      </c>
      <c r="AU160" s="152" t="s">
        <v>88</v>
      </c>
      <c r="AY160" s="13" t="s">
        <v>207</v>
      </c>
      <c r="BE160" s="153">
        <f t="shared" si="4"/>
        <v>0</v>
      </c>
      <c r="BF160" s="153">
        <f t="shared" si="5"/>
        <v>0</v>
      </c>
      <c r="BG160" s="153">
        <f t="shared" si="6"/>
        <v>0</v>
      </c>
      <c r="BH160" s="153">
        <f t="shared" si="7"/>
        <v>0</v>
      </c>
      <c r="BI160" s="153">
        <f t="shared" si="8"/>
        <v>0</v>
      </c>
      <c r="BJ160" s="13" t="s">
        <v>84</v>
      </c>
      <c r="BK160" s="153">
        <f t="shared" si="9"/>
        <v>0</v>
      </c>
      <c r="BL160" s="13" t="s">
        <v>216</v>
      </c>
      <c r="BM160" s="152" t="s">
        <v>4309</v>
      </c>
    </row>
    <row r="161" spans="2:65" s="1" customFormat="1" ht="24.2" customHeight="1">
      <c r="B161" s="139"/>
      <c r="C161" s="140" t="s">
        <v>298</v>
      </c>
      <c r="D161" s="140" t="s">
        <v>212</v>
      </c>
      <c r="E161" s="141" t="s">
        <v>331</v>
      </c>
      <c r="F161" s="142" t="s">
        <v>4310</v>
      </c>
      <c r="G161" s="143" t="s">
        <v>253</v>
      </c>
      <c r="H161" s="144">
        <v>1</v>
      </c>
      <c r="I161" s="145"/>
      <c r="J161" s="146">
        <f t="shared" si="0"/>
        <v>0</v>
      </c>
      <c r="K161" s="147"/>
      <c r="L161" s="28"/>
      <c r="M161" s="148" t="s">
        <v>1</v>
      </c>
      <c r="N161" s="149" t="s">
        <v>38</v>
      </c>
      <c r="P161" s="150">
        <f t="shared" si="1"/>
        <v>0</v>
      </c>
      <c r="Q161" s="150">
        <v>0</v>
      </c>
      <c r="R161" s="150">
        <f t="shared" si="2"/>
        <v>0</v>
      </c>
      <c r="S161" s="150">
        <v>0</v>
      </c>
      <c r="T161" s="151">
        <f t="shared" si="3"/>
        <v>0</v>
      </c>
      <c r="AR161" s="152" t="s">
        <v>216</v>
      </c>
      <c r="AT161" s="152" t="s">
        <v>212</v>
      </c>
      <c r="AU161" s="152" t="s">
        <v>88</v>
      </c>
      <c r="AY161" s="13" t="s">
        <v>207</v>
      </c>
      <c r="BE161" s="153">
        <f t="shared" si="4"/>
        <v>0</v>
      </c>
      <c r="BF161" s="153">
        <f t="shared" si="5"/>
        <v>0</v>
      </c>
      <c r="BG161" s="153">
        <f t="shared" si="6"/>
        <v>0</v>
      </c>
      <c r="BH161" s="153">
        <f t="shared" si="7"/>
        <v>0</v>
      </c>
      <c r="BI161" s="153">
        <f t="shared" si="8"/>
        <v>0</v>
      </c>
      <c r="BJ161" s="13" t="s">
        <v>84</v>
      </c>
      <c r="BK161" s="153">
        <f t="shared" si="9"/>
        <v>0</v>
      </c>
      <c r="BL161" s="13" t="s">
        <v>216</v>
      </c>
      <c r="BM161" s="152" t="s">
        <v>4311</v>
      </c>
    </row>
    <row r="162" spans="2:65" s="1" customFormat="1" ht="24.2" customHeight="1">
      <c r="B162" s="139"/>
      <c r="C162" s="140" t="s">
        <v>302</v>
      </c>
      <c r="D162" s="140" t="s">
        <v>212</v>
      </c>
      <c r="E162" s="141" t="s">
        <v>335</v>
      </c>
      <c r="F162" s="142" t="s">
        <v>4312</v>
      </c>
      <c r="G162" s="143" t="s">
        <v>253</v>
      </c>
      <c r="H162" s="144">
        <v>1</v>
      </c>
      <c r="I162" s="145"/>
      <c r="J162" s="146">
        <f t="shared" si="0"/>
        <v>0</v>
      </c>
      <c r="K162" s="147"/>
      <c r="L162" s="28"/>
      <c r="M162" s="148" t="s">
        <v>1</v>
      </c>
      <c r="N162" s="149" t="s">
        <v>38</v>
      </c>
      <c r="P162" s="150">
        <f t="shared" si="1"/>
        <v>0</v>
      </c>
      <c r="Q162" s="150">
        <v>0</v>
      </c>
      <c r="R162" s="150">
        <f t="shared" si="2"/>
        <v>0</v>
      </c>
      <c r="S162" s="150">
        <v>0</v>
      </c>
      <c r="T162" s="151">
        <f t="shared" si="3"/>
        <v>0</v>
      </c>
      <c r="AR162" s="152" t="s">
        <v>216</v>
      </c>
      <c r="AT162" s="152" t="s">
        <v>212</v>
      </c>
      <c r="AU162" s="152" t="s">
        <v>88</v>
      </c>
      <c r="AY162" s="13" t="s">
        <v>207</v>
      </c>
      <c r="BE162" s="153">
        <f t="shared" si="4"/>
        <v>0</v>
      </c>
      <c r="BF162" s="153">
        <f t="shared" si="5"/>
        <v>0</v>
      </c>
      <c r="BG162" s="153">
        <f t="shared" si="6"/>
        <v>0</v>
      </c>
      <c r="BH162" s="153">
        <f t="shared" si="7"/>
        <v>0</v>
      </c>
      <c r="BI162" s="153">
        <f t="shared" si="8"/>
        <v>0</v>
      </c>
      <c r="BJ162" s="13" t="s">
        <v>84</v>
      </c>
      <c r="BK162" s="153">
        <f t="shared" si="9"/>
        <v>0</v>
      </c>
      <c r="BL162" s="13" t="s">
        <v>216</v>
      </c>
      <c r="BM162" s="152" t="s">
        <v>4313</v>
      </c>
    </row>
    <row r="163" spans="2:65" s="1" customFormat="1" ht="24.2" customHeight="1">
      <c r="B163" s="139"/>
      <c r="C163" s="140" t="s">
        <v>306</v>
      </c>
      <c r="D163" s="140" t="s">
        <v>212</v>
      </c>
      <c r="E163" s="141" t="s">
        <v>339</v>
      </c>
      <c r="F163" s="142" t="s">
        <v>4314</v>
      </c>
      <c r="G163" s="143" t="s">
        <v>253</v>
      </c>
      <c r="H163" s="144">
        <v>1</v>
      </c>
      <c r="I163" s="145"/>
      <c r="J163" s="146">
        <f t="shared" si="0"/>
        <v>0</v>
      </c>
      <c r="K163" s="147"/>
      <c r="L163" s="28"/>
      <c r="M163" s="148" t="s">
        <v>1</v>
      </c>
      <c r="N163" s="149" t="s">
        <v>38</v>
      </c>
      <c r="P163" s="150">
        <f t="shared" si="1"/>
        <v>0</v>
      </c>
      <c r="Q163" s="150">
        <v>0</v>
      </c>
      <c r="R163" s="150">
        <f t="shared" si="2"/>
        <v>0</v>
      </c>
      <c r="S163" s="150">
        <v>0</v>
      </c>
      <c r="T163" s="151">
        <f t="shared" si="3"/>
        <v>0</v>
      </c>
      <c r="AR163" s="152" t="s">
        <v>216</v>
      </c>
      <c r="AT163" s="152" t="s">
        <v>212</v>
      </c>
      <c r="AU163" s="152" t="s">
        <v>88</v>
      </c>
      <c r="AY163" s="13" t="s">
        <v>207</v>
      </c>
      <c r="BE163" s="153">
        <f t="shared" si="4"/>
        <v>0</v>
      </c>
      <c r="BF163" s="153">
        <f t="shared" si="5"/>
        <v>0</v>
      </c>
      <c r="BG163" s="153">
        <f t="shared" si="6"/>
        <v>0</v>
      </c>
      <c r="BH163" s="153">
        <f t="shared" si="7"/>
        <v>0</v>
      </c>
      <c r="BI163" s="153">
        <f t="shared" si="8"/>
        <v>0</v>
      </c>
      <c r="BJ163" s="13" t="s">
        <v>84</v>
      </c>
      <c r="BK163" s="153">
        <f t="shared" si="9"/>
        <v>0</v>
      </c>
      <c r="BL163" s="13" t="s">
        <v>216</v>
      </c>
      <c r="BM163" s="152" t="s">
        <v>4315</v>
      </c>
    </row>
    <row r="164" spans="2:65" s="1" customFormat="1" ht="24.2" customHeight="1">
      <c r="B164" s="139"/>
      <c r="C164" s="140" t="s">
        <v>310</v>
      </c>
      <c r="D164" s="140" t="s">
        <v>212</v>
      </c>
      <c r="E164" s="141" t="s">
        <v>343</v>
      </c>
      <c r="F164" s="142" t="s">
        <v>4316</v>
      </c>
      <c r="G164" s="143" t="s">
        <v>253</v>
      </c>
      <c r="H164" s="144">
        <v>1</v>
      </c>
      <c r="I164" s="145"/>
      <c r="J164" s="146">
        <f t="shared" si="0"/>
        <v>0</v>
      </c>
      <c r="K164" s="147"/>
      <c r="L164" s="28"/>
      <c r="M164" s="148" t="s">
        <v>1</v>
      </c>
      <c r="N164" s="149" t="s">
        <v>38</v>
      </c>
      <c r="P164" s="150">
        <f t="shared" si="1"/>
        <v>0</v>
      </c>
      <c r="Q164" s="150">
        <v>0</v>
      </c>
      <c r="R164" s="150">
        <f t="shared" si="2"/>
        <v>0</v>
      </c>
      <c r="S164" s="150">
        <v>0</v>
      </c>
      <c r="T164" s="151">
        <f t="shared" si="3"/>
        <v>0</v>
      </c>
      <c r="AR164" s="152" t="s">
        <v>216</v>
      </c>
      <c r="AT164" s="152" t="s">
        <v>212</v>
      </c>
      <c r="AU164" s="152" t="s">
        <v>88</v>
      </c>
      <c r="AY164" s="13" t="s">
        <v>207</v>
      </c>
      <c r="BE164" s="153">
        <f t="shared" si="4"/>
        <v>0</v>
      </c>
      <c r="BF164" s="153">
        <f t="shared" si="5"/>
        <v>0</v>
      </c>
      <c r="BG164" s="153">
        <f t="shared" si="6"/>
        <v>0</v>
      </c>
      <c r="BH164" s="153">
        <f t="shared" si="7"/>
        <v>0</v>
      </c>
      <c r="BI164" s="153">
        <f t="shared" si="8"/>
        <v>0</v>
      </c>
      <c r="BJ164" s="13" t="s">
        <v>84</v>
      </c>
      <c r="BK164" s="153">
        <f t="shared" si="9"/>
        <v>0</v>
      </c>
      <c r="BL164" s="13" t="s">
        <v>216</v>
      </c>
      <c r="BM164" s="152" t="s">
        <v>4317</v>
      </c>
    </row>
    <row r="165" spans="2:65" s="1" customFormat="1" ht="24.2" customHeight="1">
      <c r="B165" s="139"/>
      <c r="C165" s="140" t="s">
        <v>314</v>
      </c>
      <c r="D165" s="140" t="s">
        <v>212</v>
      </c>
      <c r="E165" s="141" t="s">
        <v>363</v>
      </c>
      <c r="F165" s="142" t="s">
        <v>4318</v>
      </c>
      <c r="G165" s="143" t="s">
        <v>253</v>
      </c>
      <c r="H165" s="144">
        <v>1</v>
      </c>
      <c r="I165" s="145"/>
      <c r="J165" s="146">
        <f t="shared" si="0"/>
        <v>0</v>
      </c>
      <c r="K165" s="147"/>
      <c r="L165" s="28"/>
      <c r="M165" s="148" t="s">
        <v>1</v>
      </c>
      <c r="N165" s="149" t="s">
        <v>38</v>
      </c>
      <c r="P165" s="150">
        <f t="shared" si="1"/>
        <v>0</v>
      </c>
      <c r="Q165" s="150">
        <v>0</v>
      </c>
      <c r="R165" s="150">
        <f t="shared" si="2"/>
        <v>0</v>
      </c>
      <c r="S165" s="150">
        <v>0</v>
      </c>
      <c r="T165" s="151">
        <f t="shared" si="3"/>
        <v>0</v>
      </c>
      <c r="AR165" s="152" t="s">
        <v>216</v>
      </c>
      <c r="AT165" s="152" t="s">
        <v>212</v>
      </c>
      <c r="AU165" s="152" t="s">
        <v>88</v>
      </c>
      <c r="AY165" s="13" t="s">
        <v>207</v>
      </c>
      <c r="BE165" s="153">
        <f t="shared" si="4"/>
        <v>0</v>
      </c>
      <c r="BF165" s="153">
        <f t="shared" si="5"/>
        <v>0</v>
      </c>
      <c r="BG165" s="153">
        <f t="shared" si="6"/>
        <v>0</v>
      </c>
      <c r="BH165" s="153">
        <f t="shared" si="7"/>
        <v>0</v>
      </c>
      <c r="BI165" s="153">
        <f t="shared" si="8"/>
        <v>0</v>
      </c>
      <c r="BJ165" s="13" t="s">
        <v>84</v>
      </c>
      <c r="BK165" s="153">
        <f t="shared" si="9"/>
        <v>0</v>
      </c>
      <c r="BL165" s="13" t="s">
        <v>216</v>
      </c>
      <c r="BM165" s="152" t="s">
        <v>4319</v>
      </c>
    </row>
    <row r="166" spans="2:65" s="1" customFormat="1" ht="24.2" customHeight="1">
      <c r="B166" s="139"/>
      <c r="C166" s="140" t="s">
        <v>318</v>
      </c>
      <c r="D166" s="140" t="s">
        <v>212</v>
      </c>
      <c r="E166" s="141" t="s">
        <v>367</v>
      </c>
      <c r="F166" s="142" t="s">
        <v>4320</v>
      </c>
      <c r="G166" s="143" t="s">
        <v>253</v>
      </c>
      <c r="H166" s="144">
        <v>1</v>
      </c>
      <c r="I166" s="145"/>
      <c r="J166" s="146">
        <f t="shared" si="0"/>
        <v>0</v>
      </c>
      <c r="K166" s="147"/>
      <c r="L166" s="28"/>
      <c r="M166" s="148" t="s">
        <v>1</v>
      </c>
      <c r="N166" s="149" t="s">
        <v>38</v>
      </c>
      <c r="P166" s="150">
        <f t="shared" si="1"/>
        <v>0</v>
      </c>
      <c r="Q166" s="150">
        <v>0</v>
      </c>
      <c r="R166" s="150">
        <f t="shared" si="2"/>
        <v>0</v>
      </c>
      <c r="S166" s="150">
        <v>0</v>
      </c>
      <c r="T166" s="151">
        <f t="shared" si="3"/>
        <v>0</v>
      </c>
      <c r="AR166" s="152" t="s">
        <v>216</v>
      </c>
      <c r="AT166" s="152" t="s">
        <v>212</v>
      </c>
      <c r="AU166" s="152" t="s">
        <v>88</v>
      </c>
      <c r="AY166" s="13" t="s">
        <v>207</v>
      </c>
      <c r="BE166" s="153">
        <f t="shared" si="4"/>
        <v>0</v>
      </c>
      <c r="BF166" s="153">
        <f t="shared" si="5"/>
        <v>0</v>
      </c>
      <c r="BG166" s="153">
        <f t="shared" si="6"/>
        <v>0</v>
      </c>
      <c r="BH166" s="153">
        <f t="shared" si="7"/>
        <v>0</v>
      </c>
      <c r="BI166" s="153">
        <f t="shared" si="8"/>
        <v>0</v>
      </c>
      <c r="BJ166" s="13" t="s">
        <v>84</v>
      </c>
      <c r="BK166" s="153">
        <f t="shared" si="9"/>
        <v>0</v>
      </c>
      <c r="BL166" s="13" t="s">
        <v>216</v>
      </c>
      <c r="BM166" s="152" t="s">
        <v>4321</v>
      </c>
    </row>
    <row r="167" spans="2:65" s="1" customFormat="1" ht="24.2" customHeight="1">
      <c r="B167" s="139"/>
      <c r="C167" s="140" t="s">
        <v>322</v>
      </c>
      <c r="D167" s="140" t="s">
        <v>212</v>
      </c>
      <c r="E167" s="141" t="s">
        <v>2181</v>
      </c>
      <c r="F167" s="142" t="s">
        <v>4322</v>
      </c>
      <c r="G167" s="143" t="s">
        <v>253</v>
      </c>
      <c r="H167" s="144">
        <v>1</v>
      </c>
      <c r="I167" s="145"/>
      <c r="J167" s="146">
        <f t="shared" si="0"/>
        <v>0</v>
      </c>
      <c r="K167" s="147"/>
      <c r="L167" s="28"/>
      <c r="M167" s="148" t="s">
        <v>1</v>
      </c>
      <c r="N167" s="149" t="s">
        <v>38</v>
      </c>
      <c r="P167" s="150">
        <f t="shared" si="1"/>
        <v>0</v>
      </c>
      <c r="Q167" s="150">
        <v>0</v>
      </c>
      <c r="R167" s="150">
        <f t="shared" si="2"/>
        <v>0</v>
      </c>
      <c r="S167" s="150">
        <v>0</v>
      </c>
      <c r="T167" s="151">
        <f t="shared" si="3"/>
        <v>0</v>
      </c>
      <c r="AR167" s="152" t="s">
        <v>216</v>
      </c>
      <c r="AT167" s="152" t="s">
        <v>212</v>
      </c>
      <c r="AU167" s="152" t="s">
        <v>88</v>
      </c>
      <c r="AY167" s="13" t="s">
        <v>207</v>
      </c>
      <c r="BE167" s="153">
        <f t="shared" si="4"/>
        <v>0</v>
      </c>
      <c r="BF167" s="153">
        <f t="shared" si="5"/>
        <v>0</v>
      </c>
      <c r="BG167" s="153">
        <f t="shared" si="6"/>
        <v>0</v>
      </c>
      <c r="BH167" s="153">
        <f t="shared" si="7"/>
        <v>0</v>
      </c>
      <c r="BI167" s="153">
        <f t="shared" si="8"/>
        <v>0</v>
      </c>
      <c r="BJ167" s="13" t="s">
        <v>84</v>
      </c>
      <c r="BK167" s="153">
        <f t="shared" si="9"/>
        <v>0</v>
      </c>
      <c r="BL167" s="13" t="s">
        <v>216</v>
      </c>
      <c r="BM167" s="152" t="s">
        <v>4323</v>
      </c>
    </row>
    <row r="168" spans="2:65" s="1" customFormat="1" ht="24.2" customHeight="1">
      <c r="B168" s="139"/>
      <c r="C168" s="140" t="s">
        <v>326</v>
      </c>
      <c r="D168" s="140" t="s">
        <v>212</v>
      </c>
      <c r="E168" s="141" t="s">
        <v>2184</v>
      </c>
      <c r="F168" s="142" t="s">
        <v>4324</v>
      </c>
      <c r="G168" s="143" t="s">
        <v>253</v>
      </c>
      <c r="H168" s="144">
        <v>1</v>
      </c>
      <c r="I168" s="145"/>
      <c r="J168" s="146">
        <f t="shared" si="0"/>
        <v>0</v>
      </c>
      <c r="K168" s="147"/>
      <c r="L168" s="28"/>
      <c r="M168" s="148" t="s">
        <v>1</v>
      </c>
      <c r="N168" s="149" t="s">
        <v>38</v>
      </c>
      <c r="P168" s="150">
        <f t="shared" si="1"/>
        <v>0</v>
      </c>
      <c r="Q168" s="150">
        <v>0</v>
      </c>
      <c r="R168" s="150">
        <f t="shared" si="2"/>
        <v>0</v>
      </c>
      <c r="S168" s="150">
        <v>0</v>
      </c>
      <c r="T168" s="151">
        <f t="shared" si="3"/>
        <v>0</v>
      </c>
      <c r="AR168" s="152" t="s">
        <v>216</v>
      </c>
      <c r="AT168" s="152" t="s">
        <v>212</v>
      </c>
      <c r="AU168" s="152" t="s">
        <v>88</v>
      </c>
      <c r="AY168" s="13" t="s">
        <v>207</v>
      </c>
      <c r="BE168" s="153">
        <f t="shared" si="4"/>
        <v>0</v>
      </c>
      <c r="BF168" s="153">
        <f t="shared" si="5"/>
        <v>0</v>
      </c>
      <c r="BG168" s="153">
        <f t="shared" si="6"/>
        <v>0</v>
      </c>
      <c r="BH168" s="153">
        <f t="shared" si="7"/>
        <v>0</v>
      </c>
      <c r="BI168" s="153">
        <f t="shared" si="8"/>
        <v>0</v>
      </c>
      <c r="BJ168" s="13" t="s">
        <v>84</v>
      </c>
      <c r="BK168" s="153">
        <f t="shared" si="9"/>
        <v>0</v>
      </c>
      <c r="BL168" s="13" t="s">
        <v>216</v>
      </c>
      <c r="BM168" s="152" t="s">
        <v>4325</v>
      </c>
    </row>
    <row r="169" spans="2:65" s="1" customFormat="1" ht="24.2" customHeight="1">
      <c r="B169" s="139"/>
      <c r="C169" s="140" t="s">
        <v>330</v>
      </c>
      <c r="D169" s="140" t="s">
        <v>212</v>
      </c>
      <c r="E169" s="141" t="s">
        <v>436</v>
      </c>
      <c r="F169" s="142" t="s">
        <v>484</v>
      </c>
      <c r="G169" s="143" t="s">
        <v>253</v>
      </c>
      <c r="H169" s="144">
        <v>1</v>
      </c>
      <c r="I169" s="145"/>
      <c r="J169" s="146">
        <f t="shared" si="0"/>
        <v>0</v>
      </c>
      <c r="K169" s="147"/>
      <c r="L169" s="28"/>
      <c r="M169" s="148" t="s">
        <v>1</v>
      </c>
      <c r="N169" s="149" t="s">
        <v>38</v>
      </c>
      <c r="P169" s="150">
        <f t="shared" si="1"/>
        <v>0</v>
      </c>
      <c r="Q169" s="150">
        <v>0</v>
      </c>
      <c r="R169" s="150">
        <f t="shared" si="2"/>
        <v>0</v>
      </c>
      <c r="S169" s="150">
        <v>0</v>
      </c>
      <c r="T169" s="151">
        <f t="shared" si="3"/>
        <v>0</v>
      </c>
      <c r="AR169" s="152" t="s">
        <v>216</v>
      </c>
      <c r="AT169" s="152" t="s">
        <v>212</v>
      </c>
      <c r="AU169" s="152" t="s">
        <v>88</v>
      </c>
      <c r="AY169" s="13" t="s">
        <v>207</v>
      </c>
      <c r="BE169" s="153">
        <f t="shared" si="4"/>
        <v>0</v>
      </c>
      <c r="BF169" s="153">
        <f t="shared" si="5"/>
        <v>0</v>
      </c>
      <c r="BG169" s="153">
        <f t="shared" si="6"/>
        <v>0</v>
      </c>
      <c r="BH169" s="153">
        <f t="shared" si="7"/>
        <v>0</v>
      </c>
      <c r="BI169" s="153">
        <f t="shared" si="8"/>
        <v>0</v>
      </c>
      <c r="BJ169" s="13" t="s">
        <v>84</v>
      </c>
      <c r="BK169" s="153">
        <f t="shared" si="9"/>
        <v>0</v>
      </c>
      <c r="BL169" s="13" t="s">
        <v>216</v>
      </c>
      <c r="BM169" s="152" t="s">
        <v>4326</v>
      </c>
    </row>
    <row r="170" spans="2:65" s="1" customFormat="1" ht="24.2" customHeight="1">
      <c r="B170" s="139"/>
      <c r="C170" s="140" t="s">
        <v>334</v>
      </c>
      <c r="D170" s="140" t="s">
        <v>212</v>
      </c>
      <c r="E170" s="141" t="s">
        <v>440</v>
      </c>
      <c r="F170" s="142" t="s">
        <v>488</v>
      </c>
      <c r="G170" s="143" t="s">
        <v>253</v>
      </c>
      <c r="H170" s="144">
        <v>1</v>
      </c>
      <c r="I170" s="145"/>
      <c r="J170" s="146">
        <f t="shared" si="0"/>
        <v>0</v>
      </c>
      <c r="K170" s="147"/>
      <c r="L170" s="28"/>
      <c r="M170" s="148" t="s">
        <v>1</v>
      </c>
      <c r="N170" s="149" t="s">
        <v>38</v>
      </c>
      <c r="P170" s="150">
        <f t="shared" si="1"/>
        <v>0</v>
      </c>
      <c r="Q170" s="150">
        <v>0</v>
      </c>
      <c r="R170" s="150">
        <f t="shared" si="2"/>
        <v>0</v>
      </c>
      <c r="S170" s="150">
        <v>0</v>
      </c>
      <c r="T170" s="151">
        <f t="shared" si="3"/>
        <v>0</v>
      </c>
      <c r="AR170" s="152" t="s">
        <v>216</v>
      </c>
      <c r="AT170" s="152" t="s">
        <v>212</v>
      </c>
      <c r="AU170" s="152" t="s">
        <v>88</v>
      </c>
      <c r="AY170" s="13" t="s">
        <v>207</v>
      </c>
      <c r="BE170" s="153">
        <f t="shared" si="4"/>
        <v>0</v>
      </c>
      <c r="BF170" s="153">
        <f t="shared" si="5"/>
        <v>0</v>
      </c>
      <c r="BG170" s="153">
        <f t="shared" si="6"/>
        <v>0</v>
      </c>
      <c r="BH170" s="153">
        <f t="shared" si="7"/>
        <v>0</v>
      </c>
      <c r="BI170" s="153">
        <f t="shared" si="8"/>
        <v>0</v>
      </c>
      <c r="BJ170" s="13" t="s">
        <v>84</v>
      </c>
      <c r="BK170" s="153">
        <f t="shared" si="9"/>
        <v>0</v>
      </c>
      <c r="BL170" s="13" t="s">
        <v>216</v>
      </c>
      <c r="BM170" s="152" t="s">
        <v>4327</v>
      </c>
    </row>
    <row r="171" spans="2:65" s="1" customFormat="1" ht="24.2" customHeight="1">
      <c r="B171" s="139"/>
      <c r="C171" s="140" t="s">
        <v>338</v>
      </c>
      <c r="D171" s="140" t="s">
        <v>212</v>
      </c>
      <c r="E171" s="141" t="s">
        <v>3340</v>
      </c>
      <c r="F171" s="142" t="s">
        <v>3206</v>
      </c>
      <c r="G171" s="143" t="s">
        <v>253</v>
      </c>
      <c r="H171" s="144">
        <v>2</v>
      </c>
      <c r="I171" s="145"/>
      <c r="J171" s="146">
        <f t="shared" ref="J171:J188" si="10">ROUND(I171*H171,2)</f>
        <v>0</v>
      </c>
      <c r="K171" s="147"/>
      <c r="L171" s="28"/>
      <c r="M171" s="148" t="s">
        <v>1</v>
      </c>
      <c r="N171" s="149" t="s">
        <v>38</v>
      </c>
      <c r="P171" s="150">
        <f t="shared" ref="P171:P188" si="11">O171*H171</f>
        <v>0</v>
      </c>
      <c r="Q171" s="150">
        <v>0</v>
      </c>
      <c r="R171" s="150">
        <f t="shared" ref="R171:R188" si="12">Q171*H171</f>
        <v>0</v>
      </c>
      <c r="S171" s="150">
        <v>0</v>
      </c>
      <c r="T171" s="151">
        <f t="shared" ref="T171:T188" si="13">S171*H171</f>
        <v>0</v>
      </c>
      <c r="AR171" s="152" t="s">
        <v>216</v>
      </c>
      <c r="AT171" s="152" t="s">
        <v>212</v>
      </c>
      <c r="AU171" s="152" t="s">
        <v>88</v>
      </c>
      <c r="AY171" s="13" t="s">
        <v>207</v>
      </c>
      <c r="BE171" s="153">
        <f t="shared" ref="BE171:BE188" si="14">IF(N171="základná",J171,0)</f>
        <v>0</v>
      </c>
      <c r="BF171" s="153">
        <f t="shared" ref="BF171:BF188" si="15">IF(N171="znížená",J171,0)</f>
        <v>0</v>
      </c>
      <c r="BG171" s="153">
        <f t="shared" ref="BG171:BG188" si="16">IF(N171="zákl. prenesená",J171,0)</f>
        <v>0</v>
      </c>
      <c r="BH171" s="153">
        <f t="shared" ref="BH171:BH188" si="17">IF(N171="zníž. prenesená",J171,0)</f>
        <v>0</v>
      </c>
      <c r="BI171" s="153">
        <f t="shared" ref="BI171:BI188" si="18">IF(N171="nulová",J171,0)</f>
        <v>0</v>
      </c>
      <c r="BJ171" s="13" t="s">
        <v>84</v>
      </c>
      <c r="BK171" s="153">
        <f t="shared" ref="BK171:BK188" si="19">ROUND(I171*H171,2)</f>
        <v>0</v>
      </c>
      <c r="BL171" s="13" t="s">
        <v>216</v>
      </c>
      <c r="BM171" s="152" t="s">
        <v>4328</v>
      </c>
    </row>
    <row r="172" spans="2:65" s="1" customFormat="1" ht="24.2" customHeight="1">
      <c r="B172" s="139"/>
      <c r="C172" s="140" t="s">
        <v>342</v>
      </c>
      <c r="D172" s="140" t="s">
        <v>212</v>
      </c>
      <c r="E172" s="141" t="s">
        <v>3342</v>
      </c>
      <c r="F172" s="142" t="s">
        <v>3208</v>
      </c>
      <c r="G172" s="143" t="s">
        <v>253</v>
      </c>
      <c r="H172" s="144">
        <v>2</v>
      </c>
      <c r="I172" s="145"/>
      <c r="J172" s="146">
        <f t="shared" si="10"/>
        <v>0</v>
      </c>
      <c r="K172" s="147"/>
      <c r="L172" s="28"/>
      <c r="M172" s="148" t="s">
        <v>1</v>
      </c>
      <c r="N172" s="149" t="s">
        <v>38</v>
      </c>
      <c r="P172" s="150">
        <f t="shared" si="11"/>
        <v>0</v>
      </c>
      <c r="Q172" s="150">
        <v>0</v>
      </c>
      <c r="R172" s="150">
        <f t="shared" si="12"/>
        <v>0</v>
      </c>
      <c r="S172" s="150">
        <v>0</v>
      </c>
      <c r="T172" s="151">
        <f t="shared" si="13"/>
        <v>0</v>
      </c>
      <c r="AR172" s="152" t="s">
        <v>216</v>
      </c>
      <c r="AT172" s="152" t="s">
        <v>212</v>
      </c>
      <c r="AU172" s="152" t="s">
        <v>88</v>
      </c>
      <c r="AY172" s="13" t="s">
        <v>207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84</v>
      </c>
      <c r="BK172" s="153">
        <f t="shared" si="19"/>
        <v>0</v>
      </c>
      <c r="BL172" s="13" t="s">
        <v>216</v>
      </c>
      <c r="BM172" s="152" t="s">
        <v>4329</v>
      </c>
    </row>
    <row r="173" spans="2:65" s="1" customFormat="1" ht="24.2" customHeight="1">
      <c r="B173" s="139"/>
      <c r="C173" s="140" t="s">
        <v>346</v>
      </c>
      <c r="D173" s="140" t="s">
        <v>212</v>
      </c>
      <c r="E173" s="141" t="s">
        <v>3869</v>
      </c>
      <c r="F173" s="142" t="s">
        <v>492</v>
      </c>
      <c r="G173" s="143" t="s">
        <v>253</v>
      </c>
      <c r="H173" s="144">
        <v>1</v>
      </c>
      <c r="I173" s="145"/>
      <c r="J173" s="146">
        <f t="shared" si="10"/>
        <v>0</v>
      </c>
      <c r="K173" s="147"/>
      <c r="L173" s="28"/>
      <c r="M173" s="148" t="s">
        <v>1</v>
      </c>
      <c r="N173" s="149" t="s">
        <v>38</v>
      </c>
      <c r="P173" s="150">
        <f t="shared" si="11"/>
        <v>0</v>
      </c>
      <c r="Q173" s="150">
        <v>0</v>
      </c>
      <c r="R173" s="150">
        <f t="shared" si="12"/>
        <v>0</v>
      </c>
      <c r="S173" s="150">
        <v>0</v>
      </c>
      <c r="T173" s="151">
        <f t="shared" si="13"/>
        <v>0</v>
      </c>
      <c r="AR173" s="152" t="s">
        <v>216</v>
      </c>
      <c r="AT173" s="152" t="s">
        <v>212</v>
      </c>
      <c r="AU173" s="152" t="s">
        <v>88</v>
      </c>
      <c r="AY173" s="13" t="s">
        <v>207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84</v>
      </c>
      <c r="BK173" s="153">
        <f t="shared" si="19"/>
        <v>0</v>
      </c>
      <c r="BL173" s="13" t="s">
        <v>216</v>
      </c>
      <c r="BM173" s="152" t="s">
        <v>4330</v>
      </c>
    </row>
    <row r="174" spans="2:65" s="1" customFormat="1" ht="24.2" customHeight="1">
      <c r="B174" s="139"/>
      <c r="C174" s="140" t="s">
        <v>350</v>
      </c>
      <c r="D174" s="140" t="s">
        <v>212</v>
      </c>
      <c r="E174" s="141" t="s">
        <v>3871</v>
      </c>
      <c r="F174" s="142" t="s">
        <v>496</v>
      </c>
      <c r="G174" s="143" t="s">
        <v>253</v>
      </c>
      <c r="H174" s="144">
        <v>1</v>
      </c>
      <c r="I174" s="145"/>
      <c r="J174" s="146">
        <f t="shared" si="10"/>
        <v>0</v>
      </c>
      <c r="K174" s="147"/>
      <c r="L174" s="28"/>
      <c r="M174" s="148" t="s">
        <v>1</v>
      </c>
      <c r="N174" s="149" t="s">
        <v>38</v>
      </c>
      <c r="P174" s="150">
        <f t="shared" si="11"/>
        <v>0</v>
      </c>
      <c r="Q174" s="150">
        <v>0</v>
      </c>
      <c r="R174" s="150">
        <f t="shared" si="12"/>
        <v>0</v>
      </c>
      <c r="S174" s="150">
        <v>0</v>
      </c>
      <c r="T174" s="151">
        <f t="shared" si="13"/>
        <v>0</v>
      </c>
      <c r="AR174" s="152" t="s">
        <v>216</v>
      </c>
      <c r="AT174" s="152" t="s">
        <v>212</v>
      </c>
      <c r="AU174" s="152" t="s">
        <v>88</v>
      </c>
      <c r="AY174" s="13" t="s">
        <v>207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3" t="s">
        <v>84</v>
      </c>
      <c r="BK174" s="153">
        <f t="shared" si="19"/>
        <v>0</v>
      </c>
      <c r="BL174" s="13" t="s">
        <v>216</v>
      </c>
      <c r="BM174" s="152" t="s">
        <v>4331</v>
      </c>
    </row>
    <row r="175" spans="2:65" s="1" customFormat="1" ht="24.2" customHeight="1">
      <c r="B175" s="139"/>
      <c r="C175" s="140" t="s">
        <v>354</v>
      </c>
      <c r="D175" s="140" t="s">
        <v>212</v>
      </c>
      <c r="E175" s="141" t="s">
        <v>444</v>
      </c>
      <c r="F175" s="142" t="s">
        <v>3546</v>
      </c>
      <c r="G175" s="143" t="s">
        <v>253</v>
      </c>
      <c r="H175" s="144">
        <v>90</v>
      </c>
      <c r="I175" s="145"/>
      <c r="J175" s="146">
        <f t="shared" si="10"/>
        <v>0</v>
      </c>
      <c r="K175" s="147"/>
      <c r="L175" s="28"/>
      <c r="M175" s="148" t="s">
        <v>1</v>
      </c>
      <c r="N175" s="149" t="s">
        <v>38</v>
      </c>
      <c r="P175" s="150">
        <f t="shared" si="11"/>
        <v>0</v>
      </c>
      <c r="Q175" s="150">
        <v>0</v>
      </c>
      <c r="R175" s="150">
        <f t="shared" si="12"/>
        <v>0</v>
      </c>
      <c r="S175" s="150">
        <v>0</v>
      </c>
      <c r="T175" s="151">
        <f t="shared" si="13"/>
        <v>0</v>
      </c>
      <c r="AR175" s="152" t="s">
        <v>216</v>
      </c>
      <c r="AT175" s="152" t="s">
        <v>212</v>
      </c>
      <c r="AU175" s="152" t="s">
        <v>88</v>
      </c>
      <c r="AY175" s="13" t="s">
        <v>207</v>
      </c>
      <c r="BE175" s="153">
        <f t="shared" si="14"/>
        <v>0</v>
      </c>
      <c r="BF175" s="153">
        <f t="shared" si="15"/>
        <v>0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3" t="s">
        <v>84</v>
      </c>
      <c r="BK175" s="153">
        <f t="shared" si="19"/>
        <v>0</v>
      </c>
      <c r="BL175" s="13" t="s">
        <v>216</v>
      </c>
      <c r="BM175" s="152" t="s">
        <v>4332</v>
      </c>
    </row>
    <row r="176" spans="2:65" s="1" customFormat="1" ht="24.2" customHeight="1">
      <c r="B176" s="139"/>
      <c r="C176" s="140" t="s">
        <v>358</v>
      </c>
      <c r="D176" s="140" t="s">
        <v>212</v>
      </c>
      <c r="E176" s="141" t="s">
        <v>448</v>
      </c>
      <c r="F176" s="142" t="s">
        <v>3548</v>
      </c>
      <c r="G176" s="143" t="s">
        <v>253</v>
      </c>
      <c r="H176" s="144">
        <v>40</v>
      </c>
      <c r="I176" s="145"/>
      <c r="J176" s="146">
        <f t="shared" si="10"/>
        <v>0</v>
      </c>
      <c r="K176" s="147"/>
      <c r="L176" s="28"/>
      <c r="M176" s="148" t="s">
        <v>1</v>
      </c>
      <c r="N176" s="149" t="s">
        <v>38</v>
      </c>
      <c r="P176" s="150">
        <f t="shared" si="11"/>
        <v>0</v>
      </c>
      <c r="Q176" s="150">
        <v>0</v>
      </c>
      <c r="R176" s="150">
        <f t="shared" si="12"/>
        <v>0</v>
      </c>
      <c r="S176" s="150">
        <v>0</v>
      </c>
      <c r="T176" s="151">
        <f t="shared" si="13"/>
        <v>0</v>
      </c>
      <c r="AR176" s="152" t="s">
        <v>216</v>
      </c>
      <c r="AT176" s="152" t="s">
        <v>212</v>
      </c>
      <c r="AU176" s="152" t="s">
        <v>88</v>
      </c>
      <c r="AY176" s="13" t="s">
        <v>207</v>
      </c>
      <c r="BE176" s="153">
        <f t="shared" si="14"/>
        <v>0</v>
      </c>
      <c r="BF176" s="153">
        <f t="shared" si="15"/>
        <v>0</v>
      </c>
      <c r="BG176" s="153">
        <f t="shared" si="16"/>
        <v>0</v>
      </c>
      <c r="BH176" s="153">
        <f t="shared" si="17"/>
        <v>0</v>
      </c>
      <c r="BI176" s="153">
        <f t="shared" si="18"/>
        <v>0</v>
      </c>
      <c r="BJ176" s="13" t="s">
        <v>84</v>
      </c>
      <c r="BK176" s="153">
        <f t="shared" si="19"/>
        <v>0</v>
      </c>
      <c r="BL176" s="13" t="s">
        <v>216</v>
      </c>
      <c r="BM176" s="152" t="s">
        <v>4333</v>
      </c>
    </row>
    <row r="177" spans="2:65" s="1" customFormat="1" ht="21.75" customHeight="1">
      <c r="B177" s="139"/>
      <c r="C177" s="140" t="s">
        <v>362</v>
      </c>
      <c r="D177" s="140" t="s">
        <v>212</v>
      </c>
      <c r="E177" s="141" t="s">
        <v>2436</v>
      </c>
      <c r="F177" s="142" t="s">
        <v>3210</v>
      </c>
      <c r="G177" s="143" t="s">
        <v>253</v>
      </c>
      <c r="H177" s="144">
        <v>18</v>
      </c>
      <c r="I177" s="145"/>
      <c r="J177" s="146">
        <f t="shared" si="10"/>
        <v>0</v>
      </c>
      <c r="K177" s="147"/>
      <c r="L177" s="28"/>
      <c r="M177" s="148" t="s">
        <v>1</v>
      </c>
      <c r="N177" s="149" t="s">
        <v>38</v>
      </c>
      <c r="P177" s="150">
        <f t="shared" si="11"/>
        <v>0</v>
      </c>
      <c r="Q177" s="150">
        <v>0</v>
      </c>
      <c r="R177" s="150">
        <f t="shared" si="12"/>
        <v>0</v>
      </c>
      <c r="S177" s="150">
        <v>0</v>
      </c>
      <c r="T177" s="151">
        <f t="shared" si="13"/>
        <v>0</v>
      </c>
      <c r="AR177" s="152" t="s">
        <v>216</v>
      </c>
      <c r="AT177" s="152" t="s">
        <v>212</v>
      </c>
      <c r="AU177" s="152" t="s">
        <v>88</v>
      </c>
      <c r="AY177" s="13" t="s">
        <v>207</v>
      </c>
      <c r="BE177" s="153">
        <f t="shared" si="14"/>
        <v>0</v>
      </c>
      <c r="BF177" s="153">
        <f t="shared" si="15"/>
        <v>0</v>
      </c>
      <c r="BG177" s="153">
        <f t="shared" si="16"/>
        <v>0</v>
      </c>
      <c r="BH177" s="153">
        <f t="shared" si="17"/>
        <v>0</v>
      </c>
      <c r="BI177" s="153">
        <f t="shared" si="18"/>
        <v>0</v>
      </c>
      <c r="BJ177" s="13" t="s">
        <v>84</v>
      </c>
      <c r="BK177" s="153">
        <f t="shared" si="19"/>
        <v>0</v>
      </c>
      <c r="BL177" s="13" t="s">
        <v>216</v>
      </c>
      <c r="BM177" s="152" t="s">
        <v>4334</v>
      </c>
    </row>
    <row r="178" spans="2:65" s="1" customFormat="1" ht="21.75" customHeight="1">
      <c r="B178" s="139"/>
      <c r="C178" s="140" t="s">
        <v>366</v>
      </c>
      <c r="D178" s="140" t="s">
        <v>212</v>
      </c>
      <c r="E178" s="141" t="s">
        <v>2439</v>
      </c>
      <c r="F178" s="142" t="s">
        <v>3212</v>
      </c>
      <c r="G178" s="143" t="s">
        <v>253</v>
      </c>
      <c r="H178" s="144">
        <v>8</v>
      </c>
      <c r="I178" s="145"/>
      <c r="J178" s="146">
        <f t="shared" si="10"/>
        <v>0</v>
      </c>
      <c r="K178" s="147"/>
      <c r="L178" s="28"/>
      <c r="M178" s="148" t="s">
        <v>1</v>
      </c>
      <c r="N178" s="149" t="s">
        <v>38</v>
      </c>
      <c r="P178" s="150">
        <f t="shared" si="11"/>
        <v>0</v>
      </c>
      <c r="Q178" s="150">
        <v>0</v>
      </c>
      <c r="R178" s="150">
        <f t="shared" si="12"/>
        <v>0</v>
      </c>
      <c r="S178" s="150">
        <v>0</v>
      </c>
      <c r="T178" s="151">
        <f t="shared" si="13"/>
        <v>0</v>
      </c>
      <c r="AR178" s="152" t="s">
        <v>216</v>
      </c>
      <c r="AT178" s="152" t="s">
        <v>212</v>
      </c>
      <c r="AU178" s="152" t="s">
        <v>88</v>
      </c>
      <c r="AY178" s="13" t="s">
        <v>207</v>
      </c>
      <c r="BE178" s="153">
        <f t="shared" si="14"/>
        <v>0</v>
      </c>
      <c r="BF178" s="153">
        <f t="shared" si="15"/>
        <v>0</v>
      </c>
      <c r="BG178" s="153">
        <f t="shared" si="16"/>
        <v>0</v>
      </c>
      <c r="BH178" s="153">
        <f t="shared" si="17"/>
        <v>0</v>
      </c>
      <c r="BI178" s="153">
        <f t="shared" si="18"/>
        <v>0</v>
      </c>
      <c r="BJ178" s="13" t="s">
        <v>84</v>
      </c>
      <c r="BK178" s="153">
        <f t="shared" si="19"/>
        <v>0</v>
      </c>
      <c r="BL178" s="13" t="s">
        <v>216</v>
      </c>
      <c r="BM178" s="152" t="s">
        <v>4335</v>
      </c>
    </row>
    <row r="179" spans="2:65" s="1" customFormat="1" ht="21.75" customHeight="1">
      <c r="B179" s="139"/>
      <c r="C179" s="140" t="s">
        <v>370</v>
      </c>
      <c r="D179" s="140" t="s">
        <v>212</v>
      </c>
      <c r="E179" s="141" t="s">
        <v>4336</v>
      </c>
      <c r="F179" s="142" t="s">
        <v>4337</v>
      </c>
      <c r="G179" s="143" t="s">
        <v>253</v>
      </c>
      <c r="H179" s="144">
        <v>8</v>
      </c>
      <c r="I179" s="145"/>
      <c r="J179" s="146">
        <f t="shared" si="10"/>
        <v>0</v>
      </c>
      <c r="K179" s="147"/>
      <c r="L179" s="28"/>
      <c r="M179" s="148" t="s">
        <v>1</v>
      </c>
      <c r="N179" s="149" t="s">
        <v>38</v>
      </c>
      <c r="P179" s="150">
        <f t="shared" si="11"/>
        <v>0</v>
      </c>
      <c r="Q179" s="150">
        <v>0</v>
      </c>
      <c r="R179" s="150">
        <f t="shared" si="12"/>
        <v>0</v>
      </c>
      <c r="S179" s="150">
        <v>0</v>
      </c>
      <c r="T179" s="151">
        <f t="shared" si="13"/>
        <v>0</v>
      </c>
      <c r="AR179" s="152" t="s">
        <v>216</v>
      </c>
      <c r="AT179" s="152" t="s">
        <v>212</v>
      </c>
      <c r="AU179" s="152" t="s">
        <v>88</v>
      </c>
      <c r="AY179" s="13" t="s">
        <v>207</v>
      </c>
      <c r="BE179" s="153">
        <f t="shared" si="14"/>
        <v>0</v>
      </c>
      <c r="BF179" s="153">
        <f t="shared" si="15"/>
        <v>0</v>
      </c>
      <c r="BG179" s="153">
        <f t="shared" si="16"/>
        <v>0</v>
      </c>
      <c r="BH179" s="153">
        <f t="shared" si="17"/>
        <v>0</v>
      </c>
      <c r="BI179" s="153">
        <f t="shared" si="18"/>
        <v>0</v>
      </c>
      <c r="BJ179" s="13" t="s">
        <v>84</v>
      </c>
      <c r="BK179" s="153">
        <f t="shared" si="19"/>
        <v>0</v>
      </c>
      <c r="BL179" s="13" t="s">
        <v>216</v>
      </c>
      <c r="BM179" s="152" t="s">
        <v>4338</v>
      </c>
    </row>
    <row r="180" spans="2:65" s="1" customFormat="1" ht="21.75" customHeight="1">
      <c r="B180" s="139"/>
      <c r="C180" s="140" t="s">
        <v>374</v>
      </c>
      <c r="D180" s="140" t="s">
        <v>212</v>
      </c>
      <c r="E180" s="141" t="s">
        <v>4339</v>
      </c>
      <c r="F180" s="142" t="s">
        <v>4340</v>
      </c>
      <c r="G180" s="143" t="s">
        <v>253</v>
      </c>
      <c r="H180" s="144">
        <v>6</v>
      </c>
      <c r="I180" s="145"/>
      <c r="J180" s="146">
        <f t="shared" si="10"/>
        <v>0</v>
      </c>
      <c r="K180" s="147"/>
      <c r="L180" s="28"/>
      <c r="M180" s="148" t="s">
        <v>1</v>
      </c>
      <c r="N180" s="149" t="s">
        <v>38</v>
      </c>
      <c r="P180" s="150">
        <f t="shared" si="11"/>
        <v>0</v>
      </c>
      <c r="Q180" s="150">
        <v>0</v>
      </c>
      <c r="R180" s="150">
        <f t="shared" si="12"/>
        <v>0</v>
      </c>
      <c r="S180" s="150">
        <v>0</v>
      </c>
      <c r="T180" s="151">
        <f t="shared" si="13"/>
        <v>0</v>
      </c>
      <c r="AR180" s="152" t="s">
        <v>216</v>
      </c>
      <c r="AT180" s="152" t="s">
        <v>212</v>
      </c>
      <c r="AU180" s="152" t="s">
        <v>88</v>
      </c>
      <c r="AY180" s="13" t="s">
        <v>207</v>
      </c>
      <c r="BE180" s="153">
        <f t="shared" si="14"/>
        <v>0</v>
      </c>
      <c r="BF180" s="153">
        <f t="shared" si="15"/>
        <v>0</v>
      </c>
      <c r="BG180" s="153">
        <f t="shared" si="16"/>
        <v>0</v>
      </c>
      <c r="BH180" s="153">
        <f t="shared" si="17"/>
        <v>0</v>
      </c>
      <c r="BI180" s="153">
        <f t="shared" si="18"/>
        <v>0</v>
      </c>
      <c r="BJ180" s="13" t="s">
        <v>84</v>
      </c>
      <c r="BK180" s="153">
        <f t="shared" si="19"/>
        <v>0</v>
      </c>
      <c r="BL180" s="13" t="s">
        <v>216</v>
      </c>
      <c r="BM180" s="152" t="s">
        <v>4341</v>
      </c>
    </row>
    <row r="181" spans="2:65" s="1" customFormat="1" ht="33" customHeight="1">
      <c r="B181" s="139"/>
      <c r="C181" s="140" t="s">
        <v>378</v>
      </c>
      <c r="D181" s="140" t="s">
        <v>212</v>
      </c>
      <c r="E181" s="141" t="s">
        <v>452</v>
      </c>
      <c r="F181" s="142" t="s">
        <v>3550</v>
      </c>
      <c r="G181" s="143" t="s">
        <v>253</v>
      </c>
      <c r="H181" s="144">
        <v>1</v>
      </c>
      <c r="I181" s="145"/>
      <c r="J181" s="146">
        <f t="shared" si="10"/>
        <v>0</v>
      </c>
      <c r="K181" s="147"/>
      <c r="L181" s="28"/>
      <c r="M181" s="148" t="s">
        <v>1</v>
      </c>
      <c r="N181" s="149" t="s">
        <v>38</v>
      </c>
      <c r="P181" s="150">
        <f t="shared" si="11"/>
        <v>0</v>
      </c>
      <c r="Q181" s="150">
        <v>0</v>
      </c>
      <c r="R181" s="150">
        <f t="shared" si="12"/>
        <v>0</v>
      </c>
      <c r="S181" s="150">
        <v>0</v>
      </c>
      <c r="T181" s="151">
        <f t="shared" si="13"/>
        <v>0</v>
      </c>
      <c r="AR181" s="152" t="s">
        <v>216</v>
      </c>
      <c r="AT181" s="152" t="s">
        <v>212</v>
      </c>
      <c r="AU181" s="152" t="s">
        <v>88</v>
      </c>
      <c r="AY181" s="13" t="s">
        <v>207</v>
      </c>
      <c r="BE181" s="153">
        <f t="shared" si="14"/>
        <v>0</v>
      </c>
      <c r="BF181" s="153">
        <f t="shared" si="15"/>
        <v>0</v>
      </c>
      <c r="BG181" s="153">
        <f t="shared" si="16"/>
        <v>0</v>
      </c>
      <c r="BH181" s="153">
        <f t="shared" si="17"/>
        <v>0</v>
      </c>
      <c r="BI181" s="153">
        <f t="shared" si="18"/>
        <v>0</v>
      </c>
      <c r="BJ181" s="13" t="s">
        <v>84</v>
      </c>
      <c r="BK181" s="153">
        <f t="shared" si="19"/>
        <v>0</v>
      </c>
      <c r="BL181" s="13" t="s">
        <v>216</v>
      </c>
      <c r="BM181" s="152" t="s">
        <v>4342</v>
      </c>
    </row>
    <row r="182" spans="2:65" s="1" customFormat="1" ht="33" customHeight="1">
      <c r="B182" s="139"/>
      <c r="C182" s="140" t="s">
        <v>382</v>
      </c>
      <c r="D182" s="140" t="s">
        <v>212</v>
      </c>
      <c r="E182" s="141" t="s">
        <v>456</v>
      </c>
      <c r="F182" s="142" t="s">
        <v>3552</v>
      </c>
      <c r="G182" s="143" t="s">
        <v>253</v>
      </c>
      <c r="H182" s="144">
        <v>1</v>
      </c>
      <c r="I182" s="145"/>
      <c r="J182" s="146">
        <f t="shared" si="10"/>
        <v>0</v>
      </c>
      <c r="K182" s="147"/>
      <c r="L182" s="28"/>
      <c r="M182" s="148" t="s">
        <v>1</v>
      </c>
      <c r="N182" s="149" t="s">
        <v>38</v>
      </c>
      <c r="P182" s="150">
        <f t="shared" si="11"/>
        <v>0</v>
      </c>
      <c r="Q182" s="150">
        <v>0</v>
      </c>
      <c r="R182" s="150">
        <f t="shared" si="12"/>
        <v>0</v>
      </c>
      <c r="S182" s="150">
        <v>0</v>
      </c>
      <c r="T182" s="151">
        <f t="shared" si="13"/>
        <v>0</v>
      </c>
      <c r="AR182" s="152" t="s">
        <v>216</v>
      </c>
      <c r="AT182" s="152" t="s">
        <v>212</v>
      </c>
      <c r="AU182" s="152" t="s">
        <v>88</v>
      </c>
      <c r="AY182" s="13" t="s">
        <v>207</v>
      </c>
      <c r="BE182" s="153">
        <f t="shared" si="14"/>
        <v>0</v>
      </c>
      <c r="BF182" s="153">
        <f t="shared" si="15"/>
        <v>0</v>
      </c>
      <c r="BG182" s="153">
        <f t="shared" si="16"/>
        <v>0</v>
      </c>
      <c r="BH182" s="153">
        <f t="shared" si="17"/>
        <v>0</v>
      </c>
      <c r="BI182" s="153">
        <f t="shared" si="18"/>
        <v>0</v>
      </c>
      <c r="BJ182" s="13" t="s">
        <v>84</v>
      </c>
      <c r="BK182" s="153">
        <f t="shared" si="19"/>
        <v>0</v>
      </c>
      <c r="BL182" s="13" t="s">
        <v>216</v>
      </c>
      <c r="BM182" s="152" t="s">
        <v>4343</v>
      </c>
    </row>
    <row r="183" spans="2:65" s="1" customFormat="1" ht="24.2" customHeight="1">
      <c r="B183" s="139"/>
      <c r="C183" s="140" t="s">
        <v>386</v>
      </c>
      <c r="D183" s="140" t="s">
        <v>212</v>
      </c>
      <c r="E183" s="141" t="s">
        <v>2444</v>
      </c>
      <c r="F183" s="142" t="s">
        <v>4344</v>
      </c>
      <c r="G183" s="143" t="s">
        <v>253</v>
      </c>
      <c r="H183" s="144">
        <v>1</v>
      </c>
      <c r="I183" s="145"/>
      <c r="J183" s="146">
        <f t="shared" si="10"/>
        <v>0</v>
      </c>
      <c r="K183" s="147"/>
      <c r="L183" s="28"/>
      <c r="M183" s="148" t="s">
        <v>1</v>
      </c>
      <c r="N183" s="149" t="s">
        <v>38</v>
      </c>
      <c r="P183" s="150">
        <f t="shared" si="11"/>
        <v>0</v>
      </c>
      <c r="Q183" s="150">
        <v>0</v>
      </c>
      <c r="R183" s="150">
        <f t="shared" si="12"/>
        <v>0</v>
      </c>
      <c r="S183" s="150">
        <v>0</v>
      </c>
      <c r="T183" s="151">
        <f t="shared" si="13"/>
        <v>0</v>
      </c>
      <c r="AR183" s="152" t="s">
        <v>216</v>
      </c>
      <c r="AT183" s="152" t="s">
        <v>212</v>
      </c>
      <c r="AU183" s="152" t="s">
        <v>88</v>
      </c>
      <c r="AY183" s="13" t="s">
        <v>207</v>
      </c>
      <c r="BE183" s="153">
        <f t="shared" si="14"/>
        <v>0</v>
      </c>
      <c r="BF183" s="153">
        <f t="shared" si="15"/>
        <v>0</v>
      </c>
      <c r="BG183" s="153">
        <f t="shared" si="16"/>
        <v>0</v>
      </c>
      <c r="BH183" s="153">
        <f t="shared" si="17"/>
        <v>0</v>
      </c>
      <c r="BI183" s="153">
        <f t="shared" si="18"/>
        <v>0</v>
      </c>
      <c r="BJ183" s="13" t="s">
        <v>84</v>
      </c>
      <c r="BK183" s="153">
        <f t="shared" si="19"/>
        <v>0</v>
      </c>
      <c r="BL183" s="13" t="s">
        <v>216</v>
      </c>
      <c r="BM183" s="152" t="s">
        <v>4345</v>
      </c>
    </row>
    <row r="184" spans="2:65" s="1" customFormat="1" ht="24.2" customHeight="1">
      <c r="B184" s="139"/>
      <c r="C184" s="140" t="s">
        <v>390</v>
      </c>
      <c r="D184" s="140" t="s">
        <v>212</v>
      </c>
      <c r="E184" s="141" t="s">
        <v>2447</v>
      </c>
      <c r="F184" s="142" t="s">
        <v>4346</v>
      </c>
      <c r="G184" s="143" t="s">
        <v>253</v>
      </c>
      <c r="H184" s="144">
        <v>1</v>
      </c>
      <c r="I184" s="145"/>
      <c r="J184" s="146">
        <f t="shared" si="10"/>
        <v>0</v>
      </c>
      <c r="K184" s="147"/>
      <c r="L184" s="28"/>
      <c r="M184" s="148" t="s">
        <v>1</v>
      </c>
      <c r="N184" s="149" t="s">
        <v>38</v>
      </c>
      <c r="P184" s="150">
        <f t="shared" si="11"/>
        <v>0</v>
      </c>
      <c r="Q184" s="150">
        <v>0</v>
      </c>
      <c r="R184" s="150">
        <f t="shared" si="12"/>
        <v>0</v>
      </c>
      <c r="S184" s="150">
        <v>0</v>
      </c>
      <c r="T184" s="151">
        <f t="shared" si="13"/>
        <v>0</v>
      </c>
      <c r="AR184" s="152" t="s">
        <v>216</v>
      </c>
      <c r="AT184" s="152" t="s">
        <v>212</v>
      </c>
      <c r="AU184" s="152" t="s">
        <v>88</v>
      </c>
      <c r="AY184" s="13" t="s">
        <v>207</v>
      </c>
      <c r="BE184" s="153">
        <f t="shared" si="14"/>
        <v>0</v>
      </c>
      <c r="BF184" s="153">
        <f t="shared" si="15"/>
        <v>0</v>
      </c>
      <c r="BG184" s="153">
        <f t="shared" si="16"/>
        <v>0</v>
      </c>
      <c r="BH184" s="153">
        <f t="shared" si="17"/>
        <v>0</v>
      </c>
      <c r="BI184" s="153">
        <f t="shared" si="18"/>
        <v>0</v>
      </c>
      <c r="BJ184" s="13" t="s">
        <v>84</v>
      </c>
      <c r="BK184" s="153">
        <f t="shared" si="19"/>
        <v>0</v>
      </c>
      <c r="BL184" s="13" t="s">
        <v>216</v>
      </c>
      <c r="BM184" s="152" t="s">
        <v>4347</v>
      </c>
    </row>
    <row r="185" spans="2:65" s="1" customFormat="1" ht="24.2" customHeight="1">
      <c r="B185" s="139"/>
      <c r="C185" s="140" t="s">
        <v>394</v>
      </c>
      <c r="D185" s="140" t="s">
        <v>212</v>
      </c>
      <c r="E185" s="141" t="s">
        <v>4348</v>
      </c>
      <c r="F185" s="142" t="s">
        <v>3214</v>
      </c>
      <c r="G185" s="143" t="s">
        <v>253</v>
      </c>
      <c r="H185" s="144">
        <v>2</v>
      </c>
      <c r="I185" s="145"/>
      <c r="J185" s="146">
        <f t="shared" si="10"/>
        <v>0</v>
      </c>
      <c r="K185" s="147"/>
      <c r="L185" s="28"/>
      <c r="M185" s="148" t="s">
        <v>1</v>
      </c>
      <c r="N185" s="149" t="s">
        <v>38</v>
      </c>
      <c r="P185" s="150">
        <f t="shared" si="11"/>
        <v>0</v>
      </c>
      <c r="Q185" s="150">
        <v>0</v>
      </c>
      <c r="R185" s="150">
        <f t="shared" si="12"/>
        <v>0</v>
      </c>
      <c r="S185" s="150">
        <v>0</v>
      </c>
      <c r="T185" s="151">
        <f t="shared" si="13"/>
        <v>0</v>
      </c>
      <c r="AR185" s="152" t="s">
        <v>216</v>
      </c>
      <c r="AT185" s="152" t="s">
        <v>212</v>
      </c>
      <c r="AU185" s="152" t="s">
        <v>88</v>
      </c>
      <c r="AY185" s="13" t="s">
        <v>207</v>
      </c>
      <c r="BE185" s="153">
        <f t="shared" si="14"/>
        <v>0</v>
      </c>
      <c r="BF185" s="153">
        <f t="shared" si="15"/>
        <v>0</v>
      </c>
      <c r="BG185" s="153">
        <f t="shared" si="16"/>
        <v>0</v>
      </c>
      <c r="BH185" s="153">
        <f t="shared" si="17"/>
        <v>0</v>
      </c>
      <c r="BI185" s="153">
        <f t="shared" si="18"/>
        <v>0</v>
      </c>
      <c r="BJ185" s="13" t="s">
        <v>84</v>
      </c>
      <c r="BK185" s="153">
        <f t="shared" si="19"/>
        <v>0</v>
      </c>
      <c r="BL185" s="13" t="s">
        <v>216</v>
      </c>
      <c r="BM185" s="152" t="s">
        <v>4349</v>
      </c>
    </row>
    <row r="186" spans="2:65" s="1" customFormat="1" ht="24.2" customHeight="1">
      <c r="B186" s="139"/>
      <c r="C186" s="140" t="s">
        <v>398</v>
      </c>
      <c r="D186" s="140" t="s">
        <v>212</v>
      </c>
      <c r="E186" s="141" t="s">
        <v>4350</v>
      </c>
      <c r="F186" s="142" t="s">
        <v>3216</v>
      </c>
      <c r="G186" s="143" t="s">
        <v>253</v>
      </c>
      <c r="H186" s="144">
        <v>2</v>
      </c>
      <c r="I186" s="145"/>
      <c r="J186" s="146">
        <f t="shared" si="10"/>
        <v>0</v>
      </c>
      <c r="K186" s="147"/>
      <c r="L186" s="28"/>
      <c r="M186" s="148" t="s">
        <v>1</v>
      </c>
      <c r="N186" s="149" t="s">
        <v>38</v>
      </c>
      <c r="P186" s="150">
        <f t="shared" si="11"/>
        <v>0</v>
      </c>
      <c r="Q186" s="150">
        <v>0</v>
      </c>
      <c r="R186" s="150">
        <f t="shared" si="12"/>
        <v>0</v>
      </c>
      <c r="S186" s="150">
        <v>0</v>
      </c>
      <c r="T186" s="151">
        <f t="shared" si="13"/>
        <v>0</v>
      </c>
      <c r="AR186" s="152" t="s">
        <v>216</v>
      </c>
      <c r="AT186" s="152" t="s">
        <v>212</v>
      </c>
      <c r="AU186" s="152" t="s">
        <v>88</v>
      </c>
      <c r="AY186" s="13" t="s">
        <v>207</v>
      </c>
      <c r="BE186" s="153">
        <f t="shared" si="14"/>
        <v>0</v>
      </c>
      <c r="BF186" s="153">
        <f t="shared" si="15"/>
        <v>0</v>
      </c>
      <c r="BG186" s="153">
        <f t="shared" si="16"/>
        <v>0</v>
      </c>
      <c r="BH186" s="153">
        <f t="shared" si="17"/>
        <v>0</v>
      </c>
      <c r="BI186" s="153">
        <f t="shared" si="18"/>
        <v>0</v>
      </c>
      <c r="BJ186" s="13" t="s">
        <v>84</v>
      </c>
      <c r="BK186" s="153">
        <f t="shared" si="19"/>
        <v>0</v>
      </c>
      <c r="BL186" s="13" t="s">
        <v>216</v>
      </c>
      <c r="BM186" s="152" t="s">
        <v>4351</v>
      </c>
    </row>
    <row r="187" spans="2:65" s="1" customFormat="1" ht="16.5" customHeight="1">
      <c r="B187" s="139"/>
      <c r="C187" s="140" t="s">
        <v>402</v>
      </c>
      <c r="D187" s="140" t="s">
        <v>212</v>
      </c>
      <c r="E187" s="141" t="s">
        <v>460</v>
      </c>
      <c r="F187" s="142" t="s">
        <v>580</v>
      </c>
      <c r="G187" s="143" t="s">
        <v>215</v>
      </c>
      <c r="H187" s="144">
        <v>682</v>
      </c>
      <c r="I187" s="145"/>
      <c r="J187" s="146">
        <f t="shared" si="10"/>
        <v>0</v>
      </c>
      <c r="K187" s="147"/>
      <c r="L187" s="28"/>
      <c r="M187" s="148" t="s">
        <v>1</v>
      </c>
      <c r="N187" s="149" t="s">
        <v>38</v>
      </c>
      <c r="P187" s="150">
        <f t="shared" si="11"/>
        <v>0</v>
      </c>
      <c r="Q187" s="150">
        <v>0</v>
      </c>
      <c r="R187" s="150">
        <f t="shared" si="12"/>
        <v>0</v>
      </c>
      <c r="S187" s="150">
        <v>0</v>
      </c>
      <c r="T187" s="151">
        <f t="shared" si="13"/>
        <v>0</v>
      </c>
      <c r="AR187" s="152" t="s">
        <v>216</v>
      </c>
      <c r="AT187" s="152" t="s">
        <v>212</v>
      </c>
      <c r="AU187" s="152" t="s">
        <v>88</v>
      </c>
      <c r="AY187" s="13" t="s">
        <v>207</v>
      </c>
      <c r="BE187" s="153">
        <f t="shared" si="14"/>
        <v>0</v>
      </c>
      <c r="BF187" s="153">
        <f t="shared" si="15"/>
        <v>0</v>
      </c>
      <c r="BG187" s="153">
        <f t="shared" si="16"/>
        <v>0</v>
      </c>
      <c r="BH187" s="153">
        <f t="shared" si="17"/>
        <v>0</v>
      </c>
      <c r="BI187" s="153">
        <f t="shared" si="18"/>
        <v>0</v>
      </c>
      <c r="BJ187" s="13" t="s">
        <v>84</v>
      </c>
      <c r="BK187" s="153">
        <f t="shared" si="19"/>
        <v>0</v>
      </c>
      <c r="BL187" s="13" t="s">
        <v>216</v>
      </c>
      <c r="BM187" s="152" t="s">
        <v>4352</v>
      </c>
    </row>
    <row r="188" spans="2:65" s="1" customFormat="1" ht="16.5" customHeight="1">
      <c r="B188" s="139"/>
      <c r="C188" s="140" t="s">
        <v>407</v>
      </c>
      <c r="D188" s="140" t="s">
        <v>212</v>
      </c>
      <c r="E188" s="141" t="s">
        <v>499</v>
      </c>
      <c r="F188" s="142" t="s">
        <v>4353</v>
      </c>
      <c r="G188" s="143" t="s">
        <v>3219</v>
      </c>
      <c r="H188" s="144">
        <v>1</v>
      </c>
      <c r="I188" s="145"/>
      <c r="J188" s="146">
        <f t="shared" si="10"/>
        <v>0</v>
      </c>
      <c r="K188" s="147"/>
      <c r="L188" s="28"/>
      <c r="M188" s="148" t="s">
        <v>1</v>
      </c>
      <c r="N188" s="149" t="s">
        <v>38</v>
      </c>
      <c r="P188" s="150">
        <f t="shared" si="11"/>
        <v>0</v>
      </c>
      <c r="Q188" s="150">
        <v>0</v>
      </c>
      <c r="R188" s="150">
        <f t="shared" si="12"/>
        <v>0</v>
      </c>
      <c r="S188" s="150">
        <v>0</v>
      </c>
      <c r="T188" s="151">
        <f t="shared" si="13"/>
        <v>0</v>
      </c>
      <c r="AR188" s="152" t="s">
        <v>216</v>
      </c>
      <c r="AT188" s="152" t="s">
        <v>212</v>
      </c>
      <c r="AU188" s="152" t="s">
        <v>88</v>
      </c>
      <c r="AY188" s="13" t="s">
        <v>207</v>
      </c>
      <c r="BE188" s="153">
        <f t="shared" si="14"/>
        <v>0</v>
      </c>
      <c r="BF188" s="153">
        <f t="shared" si="15"/>
        <v>0</v>
      </c>
      <c r="BG188" s="153">
        <f t="shared" si="16"/>
        <v>0</v>
      </c>
      <c r="BH188" s="153">
        <f t="shared" si="17"/>
        <v>0</v>
      </c>
      <c r="BI188" s="153">
        <f t="shared" si="18"/>
        <v>0</v>
      </c>
      <c r="BJ188" s="13" t="s">
        <v>84</v>
      </c>
      <c r="BK188" s="153">
        <f t="shared" si="19"/>
        <v>0</v>
      </c>
      <c r="BL188" s="13" t="s">
        <v>216</v>
      </c>
      <c r="BM188" s="152" t="s">
        <v>4354</v>
      </c>
    </row>
    <row r="189" spans="2:65" s="11" customFormat="1" ht="20.85" customHeight="1">
      <c r="B189" s="127"/>
      <c r="D189" s="128" t="s">
        <v>71</v>
      </c>
      <c r="E189" s="137" t="s">
        <v>587</v>
      </c>
      <c r="F189" s="137" t="s">
        <v>588</v>
      </c>
      <c r="I189" s="130"/>
      <c r="J189" s="138">
        <f>BK189</f>
        <v>0</v>
      </c>
      <c r="L189" s="127"/>
      <c r="M189" s="132"/>
      <c r="P189" s="133">
        <f>SUM(P190:P192)</f>
        <v>0</v>
      </c>
      <c r="R189" s="133">
        <f>SUM(R190:R192)</f>
        <v>0</v>
      </c>
      <c r="T189" s="134">
        <f>SUM(T190:T192)</f>
        <v>0</v>
      </c>
      <c r="AR189" s="128" t="s">
        <v>79</v>
      </c>
      <c r="AT189" s="135" t="s">
        <v>71</v>
      </c>
      <c r="AU189" s="135" t="s">
        <v>84</v>
      </c>
      <c r="AY189" s="128" t="s">
        <v>207</v>
      </c>
      <c r="BK189" s="136">
        <f>SUM(BK190:BK192)</f>
        <v>0</v>
      </c>
    </row>
    <row r="190" spans="2:65" s="1" customFormat="1" ht="16.5" customHeight="1">
      <c r="B190" s="139"/>
      <c r="C190" s="140" t="s">
        <v>411</v>
      </c>
      <c r="D190" s="140" t="s">
        <v>212</v>
      </c>
      <c r="E190" s="141" t="s">
        <v>590</v>
      </c>
      <c r="F190" s="142" t="s">
        <v>591</v>
      </c>
      <c r="G190" s="143" t="s">
        <v>592</v>
      </c>
      <c r="H190" s="144">
        <v>1</v>
      </c>
      <c r="I190" s="145"/>
      <c r="J190" s="146">
        <f>ROUND(I190*H190,2)</f>
        <v>0</v>
      </c>
      <c r="K190" s="147"/>
      <c r="L190" s="28"/>
      <c r="M190" s="148" t="s">
        <v>1</v>
      </c>
      <c r="N190" s="149" t="s">
        <v>38</v>
      </c>
      <c r="P190" s="150">
        <f>O190*H190</f>
        <v>0</v>
      </c>
      <c r="Q190" s="150">
        <v>0</v>
      </c>
      <c r="R190" s="150">
        <f>Q190*H190</f>
        <v>0</v>
      </c>
      <c r="S190" s="150">
        <v>0</v>
      </c>
      <c r="T190" s="151">
        <f>S190*H190</f>
        <v>0</v>
      </c>
      <c r="AR190" s="152" t="s">
        <v>216</v>
      </c>
      <c r="AT190" s="152" t="s">
        <v>212</v>
      </c>
      <c r="AU190" s="152" t="s">
        <v>88</v>
      </c>
      <c r="AY190" s="13" t="s">
        <v>207</v>
      </c>
      <c r="BE190" s="153">
        <f>IF(N190="základná",J190,0)</f>
        <v>0</v>
      </c>
      <c r="BF190" s="153">
        <f>IF(N190="znížená",J190,0)</f>
        <v>0</v>
      </c>
      <c r="BG190" s="153">
        <f>IF(N190="zákl. prenesená",J190,0)</f>
        <v>0</v>
      </c>
      <c r="BH190" s="153">
        <f>IF(N190="zníž. prenesená",J190,0)</f>
        <v>0</v>
      </c>
      <c r="BI190" s="153">
        <f>IF(N190="nulová",J190,0)</f>
        <v>0</v>
      </c>
      <c r="BJ190" s="13" t="s">
        <v>84</v>
      </c>
      <c r="BK190" s="153">
        <f>ROUND(I190*H190,2)</f>
        <v>0</v>
      </c>
      <c r="BL190" s="13" t="s">
        <v>216</v>
      </c>
      <c r="BM190" s="152" t="s">
        <v>4355</v>
      </c>
    </row>
    <row r="191" spans="2:65" s="1" customFormat="1" ht="21.75" customHeight="1">
      <c r="B191" s="139"/>
      <c r="C191" s="140" t="s">
        <v>415</v>
      </c>
      <c r="D191" s="140" t="s">
        <v>212</v>
      </c>
      <c r="E191" s="141" t="s">
        <v>595</v>
      </c>
      <c r="F191" s="142" t="s">
        <v>596</v>
      </c>
      <c r="G191" s="143" t="s">
        <v>405</v>
      </c>
      <c r="H191" s="144">
        <v>10</v>
      </c>
      <c r="I191" s="145"/>
      <c r="J191" s="146">
        <f>ROUND(I191*H191,2)</f>
        <v>0</v>
      </c>
      <c r="K191" s="147"/>
      <c r="L191" s="28"/>
      <c r="M191" s="148" t="s">
        <v>1</v>
      </c>
      <c r="N191" s="149" t="s">
        <v>38</v>
      </c>
      <c r="P191" s="150">
        <f>O191*H191</f>
        <v>0</v>
      </c>
      <c r="Q191" s="150">
        <v>0</v>
      </c>
      <c r="R191" s="150">
        <f>Q191*H191</f>
        <v>0</v>
      </c>
      <c r="S191" s="150">
        <v>0</v>
      </c>
      <c r="T191" s="151">
        <f>S191*H191</f>
        <v>0</v>
      </c>
      <c r="AR191" s="152" t="s">
        <v>216</v>
      </c>
      <c r="AT191" s="152" t="s">
        <v>212</v>
      </c>
      <c r="AU191" s="152" t="s">
        <v>88</v>
      </c>
      <c r="AY191" s="13" t="s">
        <v>207</v>
      </c>
      <c r="BE191" s="153">
        <f>IF(N191="základná",J191,0)</f>
        <v>0</v>
      </c>
      <c r="BF191" s="153">
        <f>IF(N191="znížená",J191,0)</f>
        <v>0</v>
      </c>
      <c r="BG191" s="153">
        <f>IF(N191="zákl. prenesená",J191,0)</f>
        <v>0</v>
      </c>
      <c r="BH191" s="153">
        <f>IF(N191="zníž. prenesená",J191,0)</f>
        <v>0</v>
      </c>
      <c r="BI191" s="153">
        <f>IF(N191="nulová",J191,0)</f>
        <v>0</v>
      </c>
      <c r="BJ191" s="13" t="s">
        <v>84</v>
      </c>
      <c r="BK191" s="153">
        <f>ROUND(I191*H191,2)</f>
        <v>0</v>
      </c>
      <c r="BL191" s="13" t="s">
        <v>216</v>
      </c>
      <c r="BM191" s="152" t="s">
        <v>4356</v>
      </c>
    </row>
    <row r="192" spans="2:65" s="1" customFormat="1" ht="16.5" customHeight="1">
      <c r="B192" s="139"/>
      <c r="C192" s="140" t="s">
        <v>419</v>
      </c>
      <c r="D192" s="140" t="s">
        <v>212</v>
      </c>
      <c r="E192" s="141" t="s">
        <v>599</v>
      </c>
      <c r="F192" s="142" t="s">
        <v>600</v>
      </c>
      <c r="G192" s="143" t="s">
        <v>592</v>
      </c>
      <c r="H192" s="144">
        <v>1</v>
      </c>
      <c r="I192" s="145"/>
      <c r="J192" s="146">
        <f>ROUND(I192*H192,2)</f>
        <v>0</v>
      </c>
      <c r="K192" s="147"/>
      <c r="L192" s="28"/>
      <c r="M192" s="148" t="s">
        <v>1</v>
      </c>
      <c r="N192" s="149" t="s">
        <v>38</v>
      </c>
      <c r="P192" s="150">
        <f>O192*H192</f>
        <v>0</v>
      </c>
      <c r="Q192" s="150">
        <v>0</v>
      </c>
      <c r="R192" s="150">
        <f>Q192*H192</f>
        <v>0</v>
      </c>
      <c r="S192" s="150">
        <v>0</v>
      </c>
      <c r="T192" s="151">
        <f>S192*H192</f>
        <v>0</v>
      </c>
      <c r="AR192" s="152" t="s">
        <v>216</v>
      </c>
      <c r="AT192" s="152" t="s">
        <v>212</v>
      </c>
      <c r="AU192" s="152" t="s">
        <v>88</v>
      </c>
      <c r="AY192" s="13" t="s">
        <v>207</v>
      </c>
      <c r="BE192" s="153">
        <f>IF(N192="základná",J192,0)</f>
        <v>0</v>
      </c>
      <c r="BF192" s="153">
        <f>IF(N192="znížená",J192,0)</f>
        <v>0</v>
      </c>
      <c r="BG192" s="153">
        <f>IF(N192="zákl. prenesená",J192,0)</f>
        <v>0</v>
      </c>
      <c r="BH192" s="153">
        <f>IF(N192="zníž. prenesená",J192,0)</f>
        <v>0</v>
      </c>
      <c r="BI192" s="153">
        <f>IF(N192="nulová",J192,0)</f>
        <v>0</v>
      </c>
      <c r="BJ192" s="13" t="s">
        <v>84</v>
      </c>
      <c r="BK192" s="153">
        <f>ROUND(I192*H192,2)</f>
        <v>0</v>
      </c>
      <c r="BL192" s="13" t="s">
        <v>216</v>
      </c>
      <c r="BM192" s="152" t="s">
        <v>4357</v>
      </c>
    </row>
    <row r="193" spans="2:65" s="11" customFormat="1" ht="20.85" customHeight="1">
      <c r="B193" s="127"/>
      <c r="D193" s="128" t="s">
        <v>71</v>
      </c>
      <c r="E193" s="137" t="s">
        <v>602</v>
      </c>
      <c r="F193" s="137" t="s">
        <v>603</v>
      </c>
      <c r="I193" s="130"/>
      <c r="J193" s="138">
        <f>BK193</f>
        <v>0</v>
      </c>
      <c r="L193" s="127"/>
      <c r="M193" s="132"/>
      <c r="P193" s="133">
        <f>SUM(P194:P252)</f>
        <v>0</v>
      </c>
      <c r="R193" s="133">
        <f>SUM(R194:R252)</f>
        <v>0</v>
      </c>
      <c r="T193" s="134">
        <f>SUM(T194:T252)</f>
        <v>0</v>
      </c>
      <c r="AR193" s="128" t="s">
        <v>79</v>
      </c>
      <c r="AT193" s="135" t="s">
        <v>71</v>
      </c>
      <c r="AU193" s="135" t="s">
        <v>84</v>
      </c>
      <c r="AY193" s="128" t="s">
        <v>207</v>
      </c>
      <c r="BK193" s="136">
        <f>SUM(BK194:BK252)</f>
        <v>0</v>
      </c>
    </row>
    <row r="194" spans="2:65" s="1" customFormat="1" ht="16.5" customHeight="1">
      <c r="B194" s="139"/>
      <c r="C194" s="140" t="s">
        <v>423</v>
      </c>
      <c r="D194" s="140" t="s">
        <v>212</v>
      </c>
      <c r="E194" s="141" t="s">
        <v>605</v>
      </c>
      <c r="F194" s="142" t="s">
        <v>606</v>
      </c>
      <c r="G194" s="143" t="s">
        <v>607</v>
      </c>
      <c r="H194" s="154"/>
      <c r="I194" s="145"/>
      <c r="J194" s="146">
        <f t="shared" ref="J194:J225" si="20">ROUND(I194*H194,2)</f>
        <v>0</v>
      </c>
      <c r="K194" s="147"/>
      <c r="L194" s="28"/>
      <c r="M194" s="148" t="s">
        <v>1</v>
      </c>
      <c r="N194" s="149" t="s">
        <v>38</v>
      </c>
      <c r="P194" s="150">
        <f t="shared" ref="P194:P225" si="21">O194*H194</f>
        <v>0</v>
      </c>
      <c r="Q194" s="150">
        <v>0</v>
      </c>
      <c r="R194" s="150">
        <f t="shared" ref="R194:R225" si="22">Q194*H194</f>
        <v>0</v>
      </c>
      <c r="S194" s="150">
        <v>0</v>
      </c>
      <c r="T194" s="151">
        <f t="shared" ref="T194:T225" si="23">S194*H194</f>
        <v>0</v>
      </c>
      <c r="AR194" s="152" t="s">
        <v>608</v>
      </c>
      <c r="AT194" s="152" t="s">
        <v>212</v>
      </c>
      <c r="AU194" s="152" t="s">
        <v>88</v>
      </c>
      <c r="AY194" s="13" t="s">
        <v>207</v>
      </c>
      <c r="BE194" s="153">
        <f t="shared" ref="BE194:BE225" si="24">IF(N194="základná",J194,0)</f>
        <v>0</v>
      </c>
      <c r="BF194" s="153">
        <f t="shared" ref="BF194:BF225" si="25">IF(N194="znížená",J194,0)</f>
        <v>0</v>
      </c>
      <c r="BG194" s="153">
        <f t="shared" ref="BG194:BG225" si="26">IF(N194="zákl. prenesená",J194,0)</f>
        <v>0</v>
      </c>
      <c r="BH194" s="153">
        <f t="shared" ref="BH194:BH225" si="27">IF(N194="zníž. prenesená",J194,0)</f>
        <v>0</v>
      </c>
      <c r="BI194" s="153">
        <f t="shared" ref="BI194:BI225" si="28">IF(N194="nulová",J194,0)</f>
        <v>0</v>
      </c>
      <c r="BJ194" s="13" t="s">
        <v>84</v>
      </c>
      <c r="BK194" s="153">
        <f t="shared" ref="BK194:BK225" si="29">ROUND(I194*H194,2)</f>
        <v>0</v>
      </c>
      <c r="BL194" s="13" t="s">
        <v>608</v>
      </c>
      <c r="BM194" s="152" t="s">
        <v>4358</v>
      </c>
    </row>
    <row r="195" spans="2:65" s="1" customFormat="1" ht="16.5" customHeight="1">
      <c r="B195" s="139"/>
      <c r="C195" s="140" t="s">
        <v>427</v>
      </c>
      <c r="D195" s="140" t="s">
        <v>212</v>
      </c>
      <c r="E195" s="141" t="s">
        <v>611</v>
      </c>
      <c r="F195" s="142" t="s">
        <v>612</v>
      </c>
      <c r="G195" s="143" t="s">
        <v>607</v>
      </c>
      <c r="H195" s="154"/>
      <c r="I195" s="145"/>
      <c r="J195" s="146">
        <f t="shared" si="20"/>
        <v>0</v>
      </c>
      <c r="K195" s="147"/>
      <c r="L195" s="28"/>
      <c r="M195" s="148" t="s">
        <v>1</v>
      </c>
      <c r="N195" s="149" t="s">
        <v>38</v>
      </c>
      <c r="P195" s="150">
        <f t="shared" si="21"/>
        <v>0</v>
      </c>
      <c r="Q195" s="150">
        <v>0</v>
      </c>
      <c r="R195" s="150">
        <f t="shared" si="22"/>
        <v>0</v>
      </c>
      <c r="S195" s="150">
        <v>0</v>
      </c>
      <c r="T195" s="151">
        <f t="shared" si="23"/>
        <v>0</v>
      </c>
      <c r="AR195" s="152" t="s">
        <v>608</v>
      </c>
      <c r="AT195" s="152" t="s">
        <v>212</v>
      </c>
      <c r="AU195" s="152" t="s">
        <v>88</v>
      </c>
      <c r="AY195" s="13" t="s">
        <v>207</v>
      </c>
      <c r="BE195" s="153">
        <f t="shared" si="24"/>
        <v>0</v>
      </c>
      <c r="BF195" s="153">
        <f t="shared" si="25"/>
        <v>0</v>
      </c>
      <c r="BG195" s="153">
        <f t="shared" si="26"/>
        <v>0</v>
      </c>
      <c r="BH195" s="153">
        <f t="shared" si="27"/>
        <v>0</v>
      </c>
      <c r="BI195" s="153">
        <f t="shared" si="28"/>
        <v>0</v>
      </c>
      <c r="BJ195" s="13" t="s">
        <v>84</v>
      </c>
      <c r="BK195" s="153">
        <f t="shared" si="29"/>
        <v>0</v>
      </c>
      <c r="BL195" s="13" t="s">
        <v>608</v>
      </c>
      <c r="BM195" s="152" t="s">
        <v>4359</v>
      </c>
    </row>
    <row r="196" spans="2:65" s="1" customFormat="1" ht="33" customHeight="1">
      <c r="B196" s="139"/>
      <c r="C196" s="140" t="s">
        <v>431</v>
      </c>
      <c r="D196" s="140" t="s">
        <v>212</v>
      </c>
      <c r="E196" s="141" t="s">
        <v>615</v>
      </c>
      <c r="F196" s="142" t="s">
        <v>3366</v>
      </c>
      <c r="G196" s="143" t="s">
        <v>215</v>
      </c>
      <c r="H196" s="144">
        <v>4</v>
      </c>
      <c r="I196" s="145"/>
      <c r="J196" s="146">
        <f t="shared" si="20"/>
        <v>0</v>
      </c>
      <c r="K196" s="147"/>
      <c r="L196" s="28"/>
      <c r="M196" s="148" t="s">
        <v>1</v>
      </c>
      <c r="N196" s="149" t="s">
        <v>38</v>
      </c>
      <c r="P196" s="150">
        <f t="shared" si="21"/>
        <v>0</v>
      </c>
      <c r="Q196" s="150">
        <v>0</v>
      </c>
      <c r="R196" s="150">
        <f t="shared" si="22"/>
        <v>0</v>
      </c>
      <c r="S196" s="150">
        <v>0</v>
      </c>
      <c r="T196" s="151">
        <f t="shared" si="23"/>
        <v>0</v>
      </c>
      <c r="AR196" s="152" t="s">
        <v>216</v>
      </c>
      <c r="AT196" s="152" t="s">
        <v>212</v>
      </c>
      <c r="AU196" s="152" t="s">
        <v>88</v>
      </c>
      <c r="AY196" s="13" t="s">
        <v>207</v>
      </c>
      <c r="BE196" s="153">
        <f t="shared" si="24"/>
        <v>0</v>
      </c>
      <c r="BF196" s="153">
        <f t="shared" si="25"/>
        <v>0</v>
      </c>
      <c r="BG196" s="153">
        <f t="shared" si="26"/>
        <v>0</v>
      </c>
      <c r="BH196" s="153">
        <f t="shared" si="27"/>
        <v>0</v>
      </c>
      <c r="BI196" s="153">
        <f t="shared" si="28"/>
        <v>0</v>
      </c>
      <c r="BJ196" s="13" t="s">
        <v>84</v>
      </c>
      <c r="BK196" s="153">
        <f t="shared" si="29"/>
        <v>0</v>
      </c>
      <c r="BL196" s="13" t="s">
        <v>216</v>
      </c>
      <c r="BM196" s="152" t="s">
        <v>4360</v>
      </c>
    </row>
    <row r="197" spans="2:65" s="1" customFormat="1" ht="24.2" customHeight="1">
      <c r="B197" s="139"/>
      <c r="C197" s="140" t="s">
        <v>435</v>
      </c>
      <c r="D197" s="140" t="s">
        <v>212</v>
      </c>
      <c r="E197" s="141" t="s">
        <v>619</v>
      </c>
      <c r="F197" s="142" t="s">
        <v>3226</v>
      </c>
      <c r="G197" s="143" t="s">
        <v>215</v>
      </c>
      <c r="H197" s="144">
        <v>16</v>
      </c>
      <c r="I197" s="145"/>
      <c r="J197" s="146">
        <f t="shared" si="20"/>
        <v>0</v>
      </c>
      <c r="K197" s="147"/>
      <c r="L197" s="28"/>
      <c r="M197" s="148" t="s">
        <v>1</v>
      </c>
      <c r="N197" s="149" t="s">
        <v>38</v>
      </c>
      <c r="P197" s="150">
        <f t="shared" si="21"/>
        <v>0</v>
      </c>
      <c r="Q197" s="150">
        <v>0</v>
      </c>
      <c r="R197" s="150">
        <f t="shared" si="22"/>
        <v>0</v>
      </c>
      <c r="S197" s="150">
        <v>0</v>
      </c>
      <c r="T197" s="151">
        <f t="shared" si="23"/>
        <v>0</v>
      </c>
      <c r="AR197" s="152" t="s">
        <v>216</v>
      </c>
      <c r="AT197" s="152" t="s">
        <v>212</v>
      </c>
      <c r="AU197" s="152" t="s">
        <v>88</v>
      </c>
      <c r="AY197" s="13" t="s">
        <v>207</v>
      </c>
      <c r="BE197" s="153">
        <f t="shared" si="24"/>
        <v>0</v>
      </c>
      <c r="BF197" s="153">
        <f t="shared" si="25"/>
        <v>0</v>
      </c>
      <c r="BG197" s="153">
        <f t="shared" si="26"/>
        <v>0</v>
      </c>
      <c r="BH197" s="153">
        <f t="shared" si="27"/>
        <v>0</v>
      </c>
      <c r="BI197" s="153">
        <f t="shared" si="28"/>
        <v>0</v>
      </c>
      <c r="BJ197" s="13" t="s">
        <v>84</v>
      </c>
      <c r="BK197" s="153">
        <f t="shared" si="29"/>
        <v>0</v>
      </c>
      <c r="BL197" s="13" t="s">
        <v>216</v>
      </c>
      <c r="BM197" s="152" t="s">
        <v>4361</v>
      </c>
    </row>
    <row r="198" spans="2:65" s="1" customFormat="1" ht="24.2" customHeight="1">
      <c r="B198" s="139"/>
      <c r="C198" s="140" t="s">
        <v>439</v>
      </c>
      <c r="D198" s="140" t="s">
        <v>212</v>
      </c>
      <c r="E198" s="141" t="s">
        <v>623</v>
      </c>
      <c r="F198" s="142" t="s">
        <v>3228</v>
      </c>
      <c r="G198" s="143" t="s">
        <v>215</v>
      </c>
      <c r="H198" s="144">
        <v>2</v>
      </c>
      <c r="I198" s="145"/>
      <c r="J198" s="146">
        <f t="shared" si="20"/>
        <v>0</v>
      </c>
      <c r="K198" s="147"/>
      <c r="L198" s="28"/>
      <c r="M198" s="148" t="s">
        <v>1</v>
      </c>
      <c r="N198" s="149" t="s">
        <v>38</v>
      </c>
      <c r="P198" s="150">
        <f t="shared" si="21"/>
        <v>0</v>
      </c>
      <c r="Q198" s="150">
        <v>0</v>
      </c>
      <c r="R198" s="150">
        <f t="shared" si="22"/>
        <v>0</v>
      </c>
      <c r="S198" s="150">
        <v>0</v>
      </c>
      <c r="T198" s="151">
        <f t="shared" si="23"/>
        <v>0</v>
      </c>
      <c r="AR198" s="152" t="s">
        <v>216</v>
      </c>
      <c r="AT198" s="152" t="s">
        <v>212</v>
      </c>
      <c r="AU198" s="152" t="s">
        <v>88</v>
      </c>
      <c r="AY198" s="13" t="s">
        <v>207</v>
      </c>
      <c r="BE198" s="153">
        <f t="shared" si="24"/>
        <v>0</v>
      </c>
      <c r="BF198" s="153">
        <f t="shared" si="25"/>
        <v>0</v>
      </c>
      <c r="BG198" s="153">
        <f t="shared" si="26"/>
        <v>0</v>
      </c>
      <c r="BH198" s="153">
        <f t="shared" si="27"/>
        <v>0</v>
      </c>
      <c r="BI198" s="153">
        <f t="shared" si="28"/>
        <v>0</v>
      </c>
      <c r="BJ198" s="13" t="s">
        <v>84</v>
      </c>
      <c r="BK198" s="153">
        <f t="shared" si="29"/>
        <v>0</v>
      </c>
      <c r="BL198" s="13" t="s">
        <v>216</v>
      </c>
      <c r="BM198" s="152" t="s">
        <v>4362</v>
      </c>
    </row>
    <row r="199" spans="2:65" s="1" customFormat="1" ht="24.2" customHeight="1">
      <c r="B199" s="139"/>
      <c r="C199" s="140" t="s">
        <v>443</v>
      </c>
      <c r="D199" s="140" t="s">
        <v>212</v>
      </c>
      <c r="E199" s="141" t="s">
        <v>627</v>
      </c>
      <c r="F199" s="142" t="s">
        <v>4363</v>
      </c>
      <c r="G199" s="143" t="s">
        <v>215</v>
      </c>
      <c r="H199" s="144">
        <v>3</v>
      </c>
      <c r="I199" s="145"/>
      <c r="J199" s="146">
        <f t="shared" si="20"/>
        <v>0</v>
      </c>
      <c r="K199" s="147"/>
      <c r="L199" s="28"/>
      <c r="M199" s="148" t="s">
        <v>1</v>
      </c>
      <c r="N199" s="149" t="s">
        <v>38</v>
      </c>
      <c r="P199" s="150">
        <f t="shared" si="21"/>
        <v>0</v>
      </c>
      <c r="Q199" s="150">
        <v>0</v>
      </c>
      <c r="R199" s="150">
        <f t="shared" si="22"/>
        <v>0</v>
      </c>
      <c r="S199" s="150">
        <v>0</v>
      </c>
      <c r="T199" s="151">
        <f t="shared" si="23"/>
        <v>0</v>
      </c>
      <c r="AR199" s="152" t="s">
        <v>216</v>
      </c>
      <c r="AT199" s="152" t="s">
        <v>212</v>
      </c>
      <c r="AU199" s="152" t="s">
        <v>88</v>
      </c>
      <c r="AY199" s="13" t="s">
        <v>207</v>
      </c>
      <c r="BE199" s="153">
        <f t="shared" si="24"/>
        <v>0</v>
      </c>
      <c r="BF199" s="153">
        <f t="shared" si="25"/>
        <v>0</v>
      </c>
      <c r="BG199" s="153">
        <f t="shared" si="26"/>
        <v>0</v>
      </c>
      <c r="BH199" s="153">
        <f t="shared" si="27"/>
        <v>0</v>
      </c>
      <c r="BI199" s="153">
        <f t="shared" si="28"/>
        <v>0</v>
      </c>
      <c r="BJ199" s="13" t="s">
        <v>84</v>
      </c>
      <c r="BK199" s="153">
        <f t="shared" si="29"/>
        <v>0</v>
      </c>
      <c r="BL199" s="13" t="s">
        <v>216</v>
      </c>
      <c r="BM199" s="152" t="s">
        <v>4364</v>
      </c>
    </row>
    <row r="200" spans="2:65" s="1" customFormat="1" ht="33" customHeight="1">
      <c r="B200" s="139"/>
      <c r="C200" s="140" t="s">
        <v>447</v>
      </c>
      <c r="D200" s="140" t="s">
        <v>212</v>
      </c>
      <c r="E200" s="141" t="s">
        <v>651</v>
      </c>
      <c r="F200" s="142" t="s">
        <v>4365</v>
      </c>
      <c r="G200" s="143" t="s">
        <v>253</v>
      </c>
      <c r="H200" s="144">
        <v>4</v>
      </c>
      <c r="I200" s="145"/>
      <c r="J200" s="146">
        <f t="shared" si="20"/>
        <v>0</v>
      </c>
      <c r="K200" s="147"/>
      <c r="L200" s="28"/>
      <c r="M200" s="148" t="s">
        <v>1</v>
      </c>
      <c r="N200" s="149" t="s">
        <v>38</v>
      </c>
      <c r="P200" s="150">
        <f t="shared" si="21"/>
        <v>0</v>
      </c>
      <c r="Q200" s="150">
        <v>0</v>
      </c>
      <c r="R200" s="150">
        <f t="shared" si="22"/>
        <v>0</v>
      </c>
      <c r="S200" s="150">
        <v>0</v>
      </c>
      <c r="T200" s="151">
        <f t="shared" si="23"/>
        <v>0</v>
      </c>
      <c r="AR200" s="152" t="s">
        <v>216</v>
      </c>
      <c r="AT200" s="152" t="s">
        <v>212</v>
      </c>
      <c r="AU200" s="152" t="s">
        <v>88</v>
      </c>
      <c r="AY200" s="13" t="s">
        <v>207</v>
      </c>
      <c r="BE200" s="153">
        <f t="shared" si="24"/>
        <v>0</v>
      </c>
      <c r="BF200" s="153">
        <f t="shared" si="25"/>
        <v>0</v>
      </c>
      <c r="BG200" s="153">
        <f t="shared" si="26"/>
        <v>0</v>
      </c>
      <c r="BH200" s="153">
        <f t="shared" si="27"/>
        <v>0</v>
      </c>
      <c r="BI200" s="153">
        <f t="shared" si="28"/>
        <v>0</v>
      </c>
      <c r="BJ200" s="13" t="s">
        <v>84</v>
      </c>
      <c r="BK200" s="153">
        <f t="shared" si="29"/>
        <v>0</v>
      </c>
      <c r="BL200" s="13" t="s">
        <v>216</v>
      </c>
      <c r="BM200" s="152" t="s">
        <v>4366</v>
      </c>
    </row>
    <row r="201" spans="2:65" s="1" customFormat="1" ht="33" customHeight="1">
      <c r="B201" s="139"/>
      <c r="C201" s="140" t="s">
        <v>451</v>
      </c>
      <c r="D201" s="140" t="s">
        <v>212</v>
      </c>
      <c r="E201" s="141" t="s">
        <v>655</v>
      </c>
      <c r="F201" s="142" t="s">
        <v>4367</v>
      </c>
      <c r="G201" s="143" t="s">
        <v>253</v>
      </c>
      <c r="H201" s="144">
        <v>4</v>
      </c>
      <c r="I201" s="145"/>
      <c r="J201" s="146">
        <f t="shared" si="20"/>
        <v>0</v>
      </c>
      <c r="K201" s="147"/>
      <c r="L201" s="28"/>
      <c r="M201" s="148" t="s">
        <v>1</v>
      </c>
      <c r="N201" s="149" t="s">
        <v>38</v>
      </c>
      <c r="P201" s="150">
        <f t="shared" si="21"/>
        <v>0</v>
      </c>
      <c r="Q201" s="150">
        <v>0</v>
      </c>
      <c r="R201" s="150">
        <f t="shared" si="22"/>
        <v>0</v>
      </c>
      <c r="S201" s="150">
        <v>0</v>
      </c>
      <c r="T201" s="151">
        <f t="shared" si="23"/>
        <v>0</v>
      </c>
      <c r="AR201" s="152" t="s">
        <v>216</v>
      </c>
      <c r="AT201" s="152" t="s">
        <v>212</v>
      </c>
      <c r="AU201" s="152" t="s">
        <v>88</v>
      </c>
      <c r="AY201" s="13" t="s">
        <v>207</v>
      </c>
      <c r="BE201" s="153">
        <f t="shared" si="24"/>
        <v>0</v>
      </c>
      <c r="BF201" s="153">
        <f t="shared" si="25"/>
        <v>0</v>
      </c>
      <c r="BG201" s="153">
        <f t="shared" si="26"/>
        <v>0</v>
      </c>
      <c r="BH201" s="153">
        <f t="shared" si="27"/>
        <v>0</v>
      </c>
      <c r="BI201" s="153">
        <f t="shared" si="28"/>
        <v>0</v>
      </c>
      <c r="BJ201" s="13" t="s">
        <v>84</v>
      </c>
      <c r="BK201" s="153">
        <f t="shared" si="29"/>
        <v>0</v>
      </c>
      <c r="BL201" s="13" t="s">
        <v>216</v>
      </c>
      <c r="BM201" s="152" t="s">
        <v>4368</v>
      </c>
    </row>
    <row r="202" spans="2:65" s="1" customFormat="1" ht="33" customHeight="1">
      <c r="B202" s="139"/>
      <c r="C202" s="140" t="s">
        <v>455</v>
      </c>
      <c r="D202" s="140" t="s">
        <v>212</v>
      </c>
      <c r="E202" s="141" t="s">
        <v>659</v>
      </c>
      <c r="F202" s="142" t="s">
        <v>4369</v>
      </c>
      <c r="G202" s="143" t="s">
        <v>253</v>
      </c>
      <c r="H202" s="144">
        <v>2</v>
      </c>
      <c r="I202" s="145"/>
      <c r="J202" s="146">
        <f t="shared" si="20"/>
        <v>0</v>
      </c>
      <c r="K202" s="147"/>
      <c r="L202" s="28"/>
      <c r="M202" s="148" t="s">
        <v>1</v>
      </c>
      <c r="N202" s="149" t="s">
        <v>38</v>
      </c>
      <c r="P202" s="150">
        <f t="shared" si="21"/>
        <v>0</v>
      </c>
      <c r="Q202" s="150">
        <v>0</v>
      </c>
      <c r="R202" s="150">
        <f t="shared" si="22"/>
        <v>0</v>
      </c>
      <c r="S202" s="150">
        <v>0</v>
      </c>
      <c r="T202" s="151">
        <f t="shared" si="23"/>
        <v>0</v>
      </c>
      <c r="AR202" s="152" t="s">
        <v>216</v>
      </c>
      <c r="AT202" s="152" t="s">
        <v>212</v>
      </c>
      <c r="AU202" s="152" t="s">
        <v>88</v>
      </c>
      <c r="AY202" s="13" t="s">
        <v>207</v>
      </c>
      <c r="BE202" s="153">
        <f t="shared" si="24"/>
        <v>0</v>
      </c>
      <c r="BF202" s="153">
        <f t="shared" si="25"/>
        <v>0</v>
      </c>
      <c r="BG202" s="153">
        <f t="shared" si="26"/>
        <v>0</v>
      </c>
      <c r="BH202" s="153">
        <f t="shared" si="27"/>
        <v>0</v>
      </c>
      <c r="BI202" s="153">
        <f t="shared" si="28"/>
        <v>0</v>
      </c>
      <c r="BJ202" s="13" t="s">
        <v>84</v>
      </c>
      <c r="BK202" s="153">
        <f t="shared" si="29"/>
        <v>0</v>
      </c>
      <c r="BL202" s="13" t="s">
        <v>216</v>
      </c>
      <c r="BM202" s="152" t="s">
        <v>4370</v>
      </c>
    </row>
    <row r="203" spans="2:65" s="1" customFormat="1" ht="33" customHeight="1">
      <c r="B203" s="139"/>
      <c r="C203" s="140" t="s">
        <v>459</v>
      </c>
      <c r="D203" s="140" t="s">
        <v>212</v>
      </c>
      <c r="E203" s="141" t="s">
        <v>679</v>
      </c>
      <c r="F203" s="142" t="s">
        <v>4371</v>
      </c>
      <c r="G203" s="143" t="s">
        <v>253</v>
      </c>
      <c r="H203" s="144">
        <v>1</v>
      </c>
      <c r="I203" s="145"/>
      <c r="J203" s="146">
        <f t="shared" si="20"/>
        <v>0</v>
      </c>
      <c r="K203" s="147"/>
      <c r="L203" s="28"/>
      <c r="M203" s="148" t="s">
        <v>1</v>
      </c>
      <c r="N203" s="149" t="s">
        <v>38</v>
      </c>
      <c r="P203" s="150">
        <f t="shared" si="21"/>
        <v>0</v>
      </c>
      <c r="Q203" s="150">
        <v>0</v>
      </c>
      <c r="R203" s="150">
        <f t="shared" si="22"/>
        <v>0</v>
      </c>
      <c r="S203" s="150">
        <v>0</v>
      </c>
      <c r="T203" s="151">
        <f t="shared" si="23"/>
        <v>0</v>
      </c>
      <c r="AR203" s="152" t="s">
        <v>216</v>
      </c>
      <c r="AT203" s="152" t="s">
        <v>212</v>
      </c>
      <c r="AU203" s="152" t="s">
        <v>88</v>
      </c>
      <c r="AY203" s="13" t="s">
        <v>207</v>
      </c>
      <c r="BE203" s="153">
        <f t="shared" si="24"/>
        <v>0</v>
      </c>
      <c r="BF203" s="153">
        <f t="shared" si="25"/>
        <v>0</v>
      </c>
      <c r="BG203" s="153">
        <f t="shared" si="26"/>
        <v>0</v>
      </c>
      <c r="BH203" s="153">
        <f t="shared" si="27"/>
        <v>0</v>
      </c>
      <c r="BI203" s="153">
        <f t="shared" si="28"/>
        <v>0</v>
      </c>
      <c r="BJ203" s="13" t="s">
        <v>84</v>
      </c>
      <c r="BK203" s="153">
        <f t="shared" si="29"/>
        <v>0</v>
      </c>
      <c r="BL203" s="13" t="s">
        <v>216</v>
      </c>
      <c r="BM203" s="152" t="s">
        <v>4372</v>
      </c>
    </row>
    <row r="204" spans="2:65" s="1" customFormat="1" ht="33" customHeight="1">
      <c r="B204" s="139"/>
      <c r="C204" s="140" t="s">
        <v>216</v>
      </c>
      <c r="D204" s="140" t="s">
        <v>212</v>
      </c>
      <c r="E204" s="141" t="s">
        <v>691</v>
      </c>
      <c r="F204" s="142" t="s">
        <v>4373</v>
      </c>
      <c r="G204" s="143" t="s">
        <v>253</v>
      </c>
      <c r="H204" s="144">
        <v>4</v>
      </c>
      <c r="I204" s="145"/>
      <c r="J204" s="146">
        <f t="shared" si="20"/>
        <v>0</v>
      </c>
      <c r="K204" s="147"/>
      <c r="L204" s="28"/>
      <c r="M204" s="148" t="s">
        <v>1</v>
      </c>
      <c r="N204" s="149" t="s">
        <v>38</v>
      </c>
      <c r="P204" s="150">
        <f t="shared" si="21"/>
        <v>0</v>
      </c>
      <c r="Q204" s="150">
        <v>0</v>
      </c>
      <c r="R204" s="150">
        <f t="shared" si="22"/>
        <v>0</v>
      </c>
      <c r="S204" s="150">
        <v>0</v>
      </c>
      <c r="T204" s="151">
        <f t="shared" si="23"/>
        <v>0</v>
      </c>
      <c r="AR204" s="152" t="s">
        <v>216</v>
      </c>
      <c r="AT204" s="152" t="s">
        <v>212</v>
      </c>
      <c r="AU204" s="152" t="s">
        <v>88</v>
      </c>
      <c r="AY204" s="13" t="s">
        <v>207</v>
      </c>
      <c r="BE204" s="153">
        <f t="shared" si="24"/>
        <v>0</v>
      </c>
      <c r="BF204" s="153">
        <f t="shared" si="25"/>
        <v>0</v>
      </c>
      <c r="BG204" s="153">
        <f t="shared" si="26"/>
        <v>0</v>
      </c>
      <c r="BH204" s="153">
        <f t="shared" si="27"/>
        <v>0</v>
      </c>
      <c r="BI204" s="153">
        <f t="shared" si="28"/>
        <v>0</v>
      </c>
      <c r="BJ204" s="13" t="s">
        <v>84</v>
      </c>
      <c r="BK204" s="153">
        <f t="shared" si="29"/>
        <v>0</v>
      </c>
      <c r="BL204" s="13" t="s">
        <v>216</v>
      </c>
      <c r="BM204" s="152" t="s">
        <v>4374</v>
      </c>
    </row>
    <row r="205" spans="2:65" s="1" customFormat="1" ht="33" customHeight="1">
      <c r="B205" s="139"/>
      <c r="C205" s="140" t="s">
        <v>466</v>
      </c>
      <c r="D205" s="140" t="s">
        <v>212</v>
      </c>
      <c r="E205" s="141" t="s">
        <v>695</v>
      </c>
      <c r="F205" s="142" t="s">
        <v>4375</v>
      </c>
      <c r="G205" s="143" t="s">
        <v>253</v>
      </c>
      <c r="H205" s="144">
        <v>2</v>
      </c>
      <c r="I205" s="145"/>
      <c r="J205" s="146">
        <f t="shared" si="20"/>
        <v>0</v>
      </c>
      <c r="K205" s="147"/>
      <c r="L205" s="28"/>
      <c r="M205" s="148" t="s">
        <v>1</v>
      </c>
      <c r="N205" s="149" t="s">
        <v>38</v>
      </c>
      <c r="P205" s="150">
        <f t="shared" si="21"/>
        <v>0</v>
      </c>
      <c r="Q205" s="150">
        <v>0</v>
      </c>
      <c r="R205" s="150">
        <f t="shared" si="22"/>
        <v>0</v>
      </c>
      <c r="S205" s="150">
        <v>0</v>
      </c>
      <c r="T205" s="151">
        <f t="shared" si="23"/>
        <v>0</v>
      </c>
      <c r="AR205" s="152" t="s">
        <v>216</v>
      </c>
      <c r="AT205" s="152" t="s">
        <v>212</v>
      </c>
      <c r="AU205" s="152" t="s">
        <v>88</v>
      </c>
      <c r="AY205" s="13" t="s">
        <v>207</v>
      </c>
      <c r="BE205" s="153">
        <f t="shared" si="24"/>
        <v>0</v>
      </c>
      <c r="BF205" s="153">
        <f t="shared" si="25"/>
        <v>0</v>
      </c>
      <c r="BG205" s="153">
        <f t="shared" si="26"/>
        <v>0</v>
      </c>
      <c r="BH205" s="153">
        <f t="shared" si="27"/>
        <v>0</v>
      </c>
      <c r="BI205" s="153">
        <f t="shared" si="28"/>
        <v>0</v>
      </c>
      <c r="BJ205" s="13" t="s">
        <v>84</v>
      </c>
      <c r="BK205" s="153">
        <f t="shared" si="29"/>
        <v>0</v>
      </c>
      <c r="BL205" s="13" t="s">
        <v>216</v>
      </c>
      <c r="BM205" s="152" t="s">
        <v>4376</v>
      </c>
    </row>
    <row r="206" spans="2:65" s="1" customFormat="1" ht="33" customHeight="1">
      <c r="B206" s="139"/>
      <c r="C206" s="140" t="s">
        <v>470</v>
      </c>
      <c r="D206" s="140" t="s">
        <v>212</v>
      </c>
      <c r="E206" s="141" t="s">
        <v>699</v>
      </c>
      <c r="F206" s="142" t="s">
        <v>4377</v>
      </c>
      <c r="G206" s="143" t="s">
        <v>253</v>
      </c>
      <c r="H206" s="144">
        <v>2</v>
      </c>
      <c r="I206" s="145"/>
      <c r="J206" s="146">
        <f t="shared" si="20"/>
        <v>0</v>
      </c>
      <c r="K206" s="147"/>
      <c r="L206" s="28"/>
      <c r="M206" s="148" t="s">
        <v>1</v>
      </c>
      <c r="N206" s="149" t="s">
        <v>38</v>
      </c>
      <c r="P206" s="150">
        <f t="shared" si="21"/>
        <v>0</v>
      </c>
      <c r="Q206" s="150">
        <v>0</v>
      </c>
      <c r="R206" s="150">
        <f t="shared" si="22"/>
        <v>0</v>
      </c>
      <c r="S206" s="150">
        <v>0</v>
      </c>
      <c r="T206" s="151">
        <f t="shared" si="23"/>
        <v>0</v>
      </c>
      <c r="AR206" s="152" t="s">
        <v>216</v>
      </c>
      <c r="AT206" s="152" t="s">
        <v>212</v>
      </c>
      <c r="AU206" s="152" t="s">
        <v>88</v>
      </c>
      <c r="AY206" s="13" t="s">
        <v>207</v>
      </c>
      <c r="BE206" s="153">
        <f t="shared" si="24"/>
        <v>0</v>
      </c>
      <c r="BF206" s="153">
        <f t="shared" si="25"/>
        <v>0</v>
      </c>
      <c r="BG206" s="153">
        <f t="shared" si="26"/>
        <v>0</v>
      </c>
      <c r="BH206" s="153">
        <f t="shared" si="27"/>
        <v>0</v>
      </c>
      <c r="BI206" s="153">
        <f t="shared" si="28"/>
        <v>0</v>
      </c>
      <c r="BJ206" s="13" t="s">
        <v>84</v>
      </c>
      <c r="BK206" s="153">
        <f t="shared" si="29"/>
        <v>0</v>
      </c>
      <c r="BL206" s="13" t="s">
        <v>216</v>
      </c>
      <c r="BM206" s="152" t="s">
        <v>4378</v>
      </c>
    </row>
    <row r="207" spans="2:65" s="1" customFormat="1" ht="33" customHeight="1">
      <c r="B207" s="139"/>
      <c r="C207" s="140" t="s">
        <v>474</v>
      </c>
      <c r="D207" s="140" t="s">
        <v>212</v>
      </c>
      <c r="E207" s="141" t="s">
        <v>758</v>
      </c>
      <c r="F207" s="142" t="s">
        <v>4379</v>
      </c>
      <c r="G207" s="143" t="s">
        <v>253</v>
      </c>
      <c r="H207" s="144">
        <v>2</v>
      </c>
      <c r="I207" s="145"/>
      <c r="J207" s="146">
        <f t="shared" si="20"/>
        <v>0</v>
      </c>
      <c r="K207" s="147"/>
      <c r="L207" s="28"/>
      <c r="M207" s="148" t="s">
        <v>1</v>
      </c>
      <c r="N207" s="149" t="s">
        <v>38</v>
      </c>
      <c r="P207" s="150">
        <f t="shared" si="21"/>
        <v>0</v>
      </c>
      <c r="Q207" s="150">
        <v>0</v>
      </c>
      <c r="R207" s="150">
        <f t="shared" si="22"/>
        <v>0</v>
      </c>
      <c r="S207" s="150">
        <v>0</v>
      </c>
      <c r="T207" s="151">
        <f t="shared" si="23"/>
        <v>0</v>
      </c>
      <c r="AR207" s="152" t="s">
        <v>216</v>
      </c>
      <c r="AT207" s="152" t="s">
        <v>212</v>
      </c>
      <c r="AU207" s="152" t="s">
        <v>88</v>
      </c>
      <c r="AY207" s="13" t="s">
        <v>207</v>
      </c>
      <c r="BE207" s="153">
        <f t="shared" si="24"/>
        <v>0</v>
      </c>
      <c r="BF207" s="153">
        <f t="shared" si="25"/>
        <v>0</v>
      </c>
      <c r="BG207" s="153">
        <f t="shared" si="26"/>
        <v>0</v>
      </c>
      <c r="BH207" s="153">
        <f t="shared" si="27"/>
        <v>0</v>
      </c>
      <c r="BI207" s="153">
        <f t="shared" si="28"/>
        <v>0</v>
      </c>
      <c r="BJ207" s="13" t="s">
        <v>84</v>
      </c>
      <c r="BK207" s="153">
        <f t="shared" si="29"/>
        <v>0</v>
      </c>
      <c r="BL207" s="13" t="s">
        <v>216</v>
      </c>
      <c r="BM207" s="152" t="s">
        <v>4380</v>
      </c>
    </row>
    <row r="208" spans="2:65" s="1" customFormat="1" ht="37.9" customHeight="1">
      <c r="B208" s="139"/>
      <c r="C208" s="140" t="s">
        <v>478</v>
      </c>
      <c r="D208" s="140" t="s">
        <v>212</v>
      </c>
      <c r="E208" s="141" t="s">
        <v>790</v>
      </c>
      <c r="F208" s="142" t="s">
        <v>3378</v>
      </c>
      <c r="G208" s="143" t="s">
        <v>253</v>
      </c>
      <c r="H208" s="144">
        <v>2</v>
      </c>
      <c r="I208" s="145"/>
      <c r="J208" s="146">
        <f t="shared" si="20"/>
        <v>0</v>
      </c>
      <c r="K208" s="147"/>
      <c r="L208" s="28"/>
      <c r="M208" s="148" t="s">
        <v>1</v>
      </c>
      <c r="N208" s="149" t="s">
        <v>38</v>
      </c>
      <c r="P208" s="150">
        <f t="shared" si="21"/>
        <v>0</v>
      </c>
      <c r="Q208" s="150">
        <v>0</v>
      </c>
      <c r="R208" s="150">
        <f t="shared" si="22"/>
        <v>0</v>
      </c>
      <c r="S208" s="150">
        <v>0</v>
      </c>
      <c r="T208" s="151">
        <f t="shared" si="23"/>
        <v>0</v>
      </c>
      <c r="AR208" s="152" t="s">
        <v>216</v>
      </c>
      <c r="AT208" s="152" t="s">
        <v>212</v>
      </c>
      <c r="AU208" s="152" t="s">
        <v>88</v>
      </c>
      <c r="AY208" s="13" t="s">
        <v>207</v>
      </c>
      <c r="BE208" s="153">
        <f t="shared" si="24"/>
        <v>0</v>
      </c>
      <c r="BF208" s="153">
        <f t="shared" si="25"/>
        <v>0</v>
      </c>
      <c r="BG208" s="153">
        <f t="shared" si="26"/>
        <v>0</v>
      </c>
      <c r="BH208" s="153">
        <f t="shared" si="27"/>
        <v>0</v>
      </c>
      <c r="BI208" s="153">
        <f t="shared" si="28"/>
        <v>0</v>
      </c>
      <c r="BJ208" s="13" t="s">
        <v>84</v>
      </c>
      <c r="BK208" s="153">
        <f t="shared" si="29"/>
        <v>0</v>
      </c>
      <c r="BL208" s="13" t="s">
        <v>216</v>
      </c>
      <c r="BM208" s="152" t="s">
        <v>4381</v>
      </c>
    </row>
    <row r="209" spans="2:65" s="1" customFormat="1" ht="33" customHeight="1">
      <c r="B209" s="139"/>
      <c r="C209" s="140" t="s">
        <v>482</v>
      </c>
      <c r="D209" s="140" t="s">
        <v>212</v>
      </c>
      <c r="E209" s="141" t="s">
        <v>794</v>
      </c>
      <c r="F209" s="142" t="s">
        <v>3236</v>
      </c>
      <c r="G209" s="143" t="s">
        <v>253</v>
      </c>
      <c r="H209" s="144">
        <v>2</v>
      </c>
      <c r="I209" s="145"/>
      <c r="J209" s="146">
        <f t="shared" si="20"/>
        <v>0</v>
      </c>
      <c r="K209" s="147"/>
      <c r="L209" s="28"/>
      <c r="M209" s="148" t="s">
        <v>1</v>
      </c>
      <c r="N209" s="149" t="s">
        <v>38</v>
      </c>
      <c r="P209" s="150">
        <f t="shared" si="21"/>
        <v>0</v>
      </c>
      <c r="Q209" s="150">
        <v>0</v>
      </c>
      <c r="R209" s="150">
        <f t="shared" si="22"/>
        <v>0</v>
      </c>
      <c r="S209" s="150">
        <v>0</v>
      </c>
      <c r="T209" s="151">
        <f t="shared" si="23"/>
        <v>0</v>
      </c>
      <c r="AR209" s="152" t="s">
        <v>216</v>
      </c>
      <c r="AT209" s="152" t="s">
        <v>212</v>
      </c>
      <c r="AU209" s="152" t="s">
        <v>88</v>
      </c>
      <c r="AY209" s="13" t="s">
        <v>207</v>
      </c>
      <c r="BE209" s="153">
        <f t="shared" si="24"/>
        <v>0</v>
      </c>
      <c r="BF209" s="153">
        <f t="shared" si="25"/>
        <v>0</v>
      </c>
      <c r="BG209" s="153">
        <f t="shared" si="26"/>
        <v>0</v>
      </c>
      <c r="BH209" s="153">
        <f t="shared" si="27"/>
        <v>0</v>
      </c>
      <c r="BI209" s="153">
        <f t="shared" si="28"/>
        <v>0</v>
      </c>
      <c r="BJ209" s="13" t="s">
        <v>84</v>
      </c>
      <c r="BK209" s="153">
        <f t="shared" si="29"/>
        <v>0</v>
      </c>
      <c r="BL209" s="13" t="s">
        <v>216</v>
      </c>
      <c r="BM209" s="152" t="s">
        <v>4382</v>
      </c>
    </row>
    <row r="210" spans="2:65" s="1" customFormat="1" ht="33" customHeight="1">
      <c r="B210" s="139"/>
      <c r="C210" s="140" t="s">
        <v>486</v>
      </c>
      <c r="D210" s="140" t="s">
        <v>212</v>
      </c>
      <c r="E210" s="141" t="s">
        <v>798</v>
      </c>
      <c r="F210" s="142" t="s">
        <v>2947</v>
      </c>
      <c r="G210" s="143" t="s">
        <v>253</v>
      </c>
      <c r="H210" s="144">
        <v>4</v>
      </c>
      <c r="I210" s="145"/>
      <c r="J210" s="146">
        <f t="shared" si="20"/>
        <v>0</v>
      </c>
      <c r="K210" s="147"/>
      <c r="L210" s="28"/>
      <c r="M210" s="148" t="s">
        <v>1</v>
      </c>
      <c r="N210" s="149" t="s">
        <v>38</v>
      </c>
      <c r="P210" s="150">
        <f t="shared" si="21"/>
        <v>0</v>
      </c>
      <c r="Q210" s="150">
        <v>0</v>
      </c>
      <c r="R210" s="150">
        <f t="shared" si="22"/>
        <v>0</v>
      </c>
      <c r="S210" s="150">
        <v>0</v>
      </c>
      <c r="T210" s="151">
        <f t="shared" si="23"/>
        <v>0</v>
      </c>
      <c r="AR210" s="152" t="s">
        <v>216</v>
      </c>
      <c r="AT210" s="152" t="s">
        <v>212</v>
      </c>
      <c r="AU210" s="152" t="s">
        <v>88</v>
      </c>
      <c r="AY210" s="13" t="s">
        <v>207</v>
      </c>
      <c r="BE210" s="153">
        <f t="shared" si="24"/>
        <v>0</v>
      </c>
      <c r="BF210" s="153">
        <f t="shared" si="25"/>
        <v>0</v>
      </c>
      <c r="BG210" s="153">
        <f t="shared" si="26"/>
        <v>0</v>
      </c>
      <c r="BH210" s="153">
        <f t="shared" si="27"/>
        <v>0</v>
      </c>
      <c r="BI210" s="153">
        <f t="shared" si="28"/>
        <v>0</v>
      </c>
      <c r="BJ210" s="13" t="s">
        <v>84</v>
      </c>
      <c r="BK210" s="153">
        <f t="shared" si="29"/>
        <v>0</v>
      </c>
      <c r="BL210" s="13" t="s">
        <v>216</v>
      </c>
      <c r="BM210" s="152" t="s">
        <v>4383</v>
      </c>
    </row>
    <row r="211" spans="2:65" s="1" customFormat="1" ht="24.2" customHeight="1">
      <c r="B211" s="139"/>
      <c r="C211" s="140" t="s">
        <v>490</v>
      </c>
      <c r="D211" s="140" t="s">
        <v>212</v>
      </c>
      <c r="E211" s="141" t="s">
        <v>810</v>
      </c>
      <c r="F211" s="142" t="s">
        <v>3382</v>
      </c>
      <c r="G211" s="143" t="s">
        <v>253</v>
      </c>
      <c r="H211" s="144">
        <v>4</v>
      </c>
      <c r="I211" s="145"/>
      <c r="J211" s="146">
        <f t="shared" si="20"/>
        <v>0</v>
      </c>
      <c r="K211" s="147"/>
      <c r="L211" s="28"/>
      <c r="M211" s="148" t="s">
        <v>1</v>
      </c>
      <c r="N211" s="149" t="s">
        <v>38</v>
      </c>
      <c r="P211" s="150">
        <f t="shared" si="21"/>
        <v>0</v>
      </c>
      <c r="Q211" s="150">
        <v>0</v>
      </c>
      <c r="R211" s="150">
        <f t="shared" si="22"/>
        <v>0</v>
      </c>
      <c r="S211" s="150">
        <v>0</v>
      </c>
      <c r="T211" s="151">
        <f t="shared" si="23"/>
        <v>0</v>
      </c>
      <c r="AR211" s="152" t="s">
        <v>216</v>
      </c>
      <c r="AT211" s="152" t="s">
        <v>212</v>
      </c>
      <c r="AU211" s="152" t="s">
        <v>88</v>
      </c>
      <c r="AY211" s="13" t="s">
        <v>207</v>
      </c>
      <c r="BE211" s="153">
        <f t="shared" si="24"/>
        <v>0</v>
      </c>
      <c r="BF211" s="153">
        <f t="shared" si="25"/>
        <v>0</v>
      </c>
      <c r="BG211" s="153">
        <f t="shared" si="26"/>
        <v>0</v>
      </c>
      <c r="BH211" s="153">
        <f t="shared" si="27"/>
        <v>0</v>
      </c>
      <c r="BI211" s="153">
        <f t="shared" si="28"/>
        <v>0</v>
      </c>
      <c r="BJ211" s="13" t="s">
        <v>84</v>
      </c>
      <c r="BK211" s="153">
        <f t="shared" si="29"/>
        <v>0</v>
      </c>
      <c r="BL211" s="13" t="s">
        <v>216</v>
      </c>
      <c r="BM211" s="152" t="s">
        <v>4384</v>
      </c>
    </row>
    <row r="212" spans="2:65" s="1" customFormat="1" ht="24.2" customHeight="1">
      <c r="B212" s="139"/>
      <c r="C212" s="140" t="s">
        <v>494</v>
      </c>
      <c r="D212" s="140" t="s">
        <v>212</v>
      </c>
      <c r="E212" s="141" t="s">
        <v>814</v>
      </c>
      <c r="F212" s="142" t="s">
        <v>4385</v>
      </c>
      <c r="G212" s="143" t="s">
        <v>253</v>
      </c>
      <c r="H212" s="144">
        <v>4</v>
      </c>
      <c r="I212" s="145"/>
      <c r="J212" s="146">
        <f t="shared" si="20"/>
        <v>0</v>
      </c>
      <c r="K212" s="147"/>
      <c r="L212" s="28"/>
      <c r="M212" s="148" t="s">
        <v>1</v>
      </c>
      <c r="N212" s="149" t="s">
        <v>38</v>
      </c>
      <c r="P212" s="150">
        <f t="shared" si="21"/>
        <v>0</v>
      </c>
      <c r="Q212" s="150">
        <v>0</v>
      </c>
      <c r="R212" s="150">
        <f t="shared" si="22"/>
        <v>0</v>
      </c>
      <c r="S212" s="150">
        <v>0</v>
      </c>
      <c r="T212" s="151">
        <f t="shared" si="23"/>
        <v>0</v>
      </c>
      <c r="AR212" s="152" t="s">
        <v>216</v>
      </c>
      <c r="AT212" s="152" t="s">
        <v>212</v>
      </c>
      <c r="AU212" s="152" t="s">
        <v>88</v>
      </c>
      <c r="AY212" s="13" t="s">
        <v>207</v>
      </c>
      <c r="BE212" s="153">
        <f t="shared" si="24"/>
        <v>0</v>
      </c>
      <c r="BF212" s="153">
        <f t="shared" si="25"/>
        <v>0</v>
      </c>
      <c r="BG212" s="153">
        <f t="shared" si="26"/>
        <v>0</v>
      </c>
      <c r="BH212" s="153">
        <f t="shared" si="27"/>
        <v>0</v>
      </c>
      <c r="BI212" s="153">
        <f t="shared" si="28"/>
        <v>0</v>
      </c>
      <c r="BJ212" s="13" t="s">
        <v>84</v>
      </c>
      <c r="BK212" s="153">
        <f t="shared" si="29"/>
        <v>0</v>
      </c>
      <c r="BL212" s="13" t="s">
        <v>216</v>
      </c>
      <c r="BM212" s="152" t="s">
        <v>4386</v>
      </c>
    </row>
    <row r="213" spans="2:65" s="1" customFormat="1" ht="24.2" customHeight="1">
      <c r="B213" s="139"/>
      <c r="C213" s="140" t="s">
        <v>498</v>
      </c>
      <c r="D213" s="140" t="s">
        <v>212</v>
      </c>
      <c r="E213" s="141" t="s">
        <v>818</v>
      </c>
      <c r="F213" s="142" t="s">
        <v>2949</v>
      </c>
      <c r="G213" s="143" t="s">
        <v>253</v>
      </c>
      <c r="H213" s="144">
        <v>4</v>
      </c>
      <c r="I213" s="145"/>
      <c r="J213" s="146">
        <f t="shared" si="20"/>
        <v>0</v>
      </c>
      <c r="K213" s="147"/>
      <c r="L213" s="28"/>
      <c r="M213" s="148" t="s">
        <v>1</v>
      </c>
      <c r="N213" s="149" t="s">
        <v>38</v>
      </c>
      <c r="P213" s="150">
        <f t="shared" si="21"/>
        <v>0</v>
      </c>
      <c r="Q213" s="150">
        <v>0</v>
      </c>
      <c r="R213" s="150">
        <f t="shared" si="22"/>
        <v>0</v>
      </c>
      <c r="S213" s="150">
        <v>0</v>
      </c>
      <c r="T213" s="151">
        <f t="shared" si="23"/>
        <v>0</v>
      </c>
      <c r="AR213" s="152" t="s">
        <v>216</v>
      </c>
      <c r="AT213" s="152" t="s">
        <v>212</v>
      </c>
      <c r="AU213" s="152" t="s">
        <v>88</v>
      </c>
      <c r="AY213" s="13" t="s">
        <v>207</v>
      </c>
      <c r="BE213" s="153">
        <f t="shared" si="24"/>
        <v>0</v>
      </c>
      <c r="BF213" s="153">
        <f t="shared" si="25"/>
        <v>0</v>
      </c>
      <c r="BG213" s="153">
        <f t="shared" si="26"/>
        <v>0</v>
      </c>
      <c r="BH213" s="153">
        <f t="shared" si="27"/>
        <v>0</v>
      </c>
      <c r="BI213" s="153">
        <f t="shared" si="28"/>
        <v>0</v>
      </c>
      <c r="BJ213" s="13" t="s">
        <v>84</v>
      </c>
      <c r="BK213" s="153">
        <f t="shared" si="29"/>
        <v>0</v>
      </c>
      <c r="BL213" s="13" t="s">
        <v>216</v>
      </c>
      <c r="BM213" s="152" t="s">
        <v>4387</v>
      </c>
    </row>
    <row r="214" spans="2:65" s="1" customFormat="1" ht="16.5" customHeight="1">
      <c r="B214" s="139"/>
      <c r="C214" s="140" t="s">
        <v>502</v>
      </c>
      <c r="D214" s="140" t="s">
        <v>212</v>
      </c>
      <c r="E214" s="141" t="s">
        <v>830</v>
      </c>
      <c r="F214" s="142" t="s">
        <v>3386</v>
      </c>
      <c r="G214" s="143" t="s">
        <v>253</v>
      </c>
      <c r="H214" s="144">
        <v>4</v>
      </c>
      <c r="I214" s="145"/>
      <c r="J214" s="146">
        <f t="shared" si="20"/>
        <v>0</v>
      </c>
      <c r="K214" s="147"/>
      <c r="L214" s="28"/>
      <c r="M214" s="148" t="s">
        <v>1</v>
      </c>
      <c r="N214" s="149" t="s">
        <v>38</v>
      </c>
      <c r="P214" s="150">
        <f t="shared" si="21"/>
        <v>0</v>
      </c>
      <c r="Q214" s="150">
        <v>0</v>
      </c>
      <c r="R214" s="150">
        <f t="shared" si="22"/>
        <v>0</v>
      </c>
      <c r="S214" s="150">
        <v>0</v>
      </c>
      <c r="T214" s="151">
        <f t="shared" si="23"/>
        <v>0</v>
      </c>
      <c r="AR214" s="152" t="s">
        <v>216</v>
      </c>
      <c r="AT214" s="152" t="s">
        <v>212</v>
      </c>
      <c r="AU214" s="152" t="s">
        <v>88</v>
      </c>
      <c r="AY214" s="13" t="s">
        <v>207</v>
      </c>
      <c r="BE214" s="153">
        <f t="shared" si="24"/>
        <v>0</v>
      </c>
      <c r="BF214" s="153">
        <f t="shared" si="25"/>
        <v>0</v>
      </c>
      <c r="BG214" s="153">
        <f t="shared" si="26"/>
        <v>0</v>
      </c>
      <c r="BH214" s="153">
        <f t="shared" si="27"/>
        <v>0</v>
      </c>
      <c r="BI214" s="153">
        <f t="shared" si="28"/>
        <v>0</v>
      </c>
      <c r="BJ214" s="13" t="s">
        <v>84</v>
      </c>
      <c r="BK214" s="153">
        <f t="shared" si="29"/>
        <v>0</v>
      </c>
      <c r="BL214" s="13" t="s">
        <v>216</v>
      </c>
      <c r="BM214" s="152" t="s">
        <v>4388</v>
      </c>
    </row>
    <row r="215" spans="2:65" s="1" customFormat="1" ht="16.5" customHeight="1">
      <c r="B215" s="139"/>
      <c r="C215" s="140" t="s">
        <v>506</v>
      </c>
      <c r="D215" s="140" t="s">
        <v>212</v>
      </c>
      <c r="E215" s="141" t="s">
        <v>834</v>
      </c>
      <c r="F215" s="142" t="s">
        <v>4389</v>
      </c>
      <c r="G215" s="143" t="s">
        <v>253</v>
      </c>
      <c r="H215" s="144">
        <v>4</v>
      </c>
      <c r="I215" s="145"/>
      <c r="J215" s="146">
        <f t="shared" si="20"/>
        <v>0</v>
      </c>
      <c r="K215" s="147"/>
      <c r="L215" s="28"/>
      <c r="M215" s="148" t="s">
        <v>1</v>
      </c>
      <c r="N215" s="149" t="s">
        <v>38</v>
      </c>
      <c r="P215" s="150">
        <f t="shared" si="21"/>
        <v>0</v>
      </c>
      <c r="Q215" s="150">
        <v>0</v>
      </c>
      <c r="R215" s="150">
        <f t="shared" si="22"/>
        <v>0</v>
      </c>
      <c r="S215" s="150">
        <v>0</v>
      </c>
      <c r="T215" s="151">
        <f t="shared" si="23"/>
        <v>0</v>
      </c>
      <c r="AR215" s="152" t="s">
        <v>216</v>
      </c>
      <c r="AT215" s="152" t="s">
        <v>212</v>
      </c>
      <c r="AU215" s="152" t="s">
        <v>88</v>
      </c>
      <c r="AY215" s="13" t="s">
        <v>207</v>
      </c>
      <c r="BE215" s="153">
        <f t="shared" si="24"/>
        <v>0</v>
      </c>
      <c r="BF215" s="153">
        <f t="shared" si="25"/>
        <v>0</v>
      </c>
      <c r="BG215" s="153">
        <f t="shared" si="26"/>
        <v>0</v>
      </c>
      <c r="BH215" s="153">
        <f t="shared" si="27"/>
        <v>0</v>
      </c>
      <c r="BI215" s="153">
        <f t="shared" si="28"/>
        <v>0</v>
      </c>
      <c r="BJ215" s="13" t="s">
        <v>84</v>
      </c>
      <c r="BK215" s="153">
        <f t="shared" si="29"/>
        <v>0</v>
      </c>
      <c r="BL215" s="13" t="s">
        <v>216</v>
      </c>
      <c r="BM215" s="152" t="s">
        <v>4390</v>
      </c>
    </row>
    <row r="216" spans="2:65" s="1" customFormat="1" ht="16.5" customHeight="1">
      <c r="B216" s="139"/>
      <c r="C216" s="140" t="s">
        <v>510</v>
      </c>
      <c r="D216" s="140" t="s">
        <v>212</v>
      </c>
      <c r="E216" s="141" t="s">
        <v>838</v>
      </c>
      <c r="F216" s="142" t="s">
        <v>2951</v>
      </c>
      <c r="G216" s="143" t="s">
        <v>253</v>
      </c>
      <c r="H216" s="144">
        <v>4</v>
      </c>
      <c r="I216" s="145"/>
      <c r="J216" s="146">
        <f t="shared" si="20"/>
        <v>0</v>
      </c>
      <c r="K216" s="147"/>
      <c r="L216" s="28"/>
      <c r="M216" s="148" t="s">
        <v>1</v>
      </c>
      <c r="N216" s="149" t="s">
        <v>38</v>
      </c>
      <c r="P216" s="150">
        <f t="shared" si="21"/>
        <v>0</v>
      </c>
      <c r="Q216" s="150">
        <v>0</v>
      </c>
      <c r="R216" s="150">
        <f t="shared" si="22"/>
        <v>0</v>
      </c>
      <c r="S216" s="150">
        <v>0</v>
      </c>
      <c r="T216" s="151">
        <f t="shared" si="23"/>
        <v>0</v>
      </c>
      <c r="AR216" s="152" t="s">
        <v>216</v>
      </c>
      <c r="AT216" s="152" t="s">
        <v>212</v>
      </c>
      <c r="AU216" s="152" t="s">
        <v>88</v>
      </c>
      <c r="AY216" s="13" t="s">
        <v>207</v>
      </c>
      <c r="BE216" s="153">
        <f t="shared" si="24"/>
        <v>0</v>
      </c>
      <c r="BF216" s="153">
        <f t="shared" si="25"/>
        <v>0</v>
      </c>
      <c r="BG216" s="153">
        <f t="shared" si="26"/>
        <v>0</v>
      </c>
      <c r="BH216" s="153">
        <f t="shared" si="27"/>
        <v>0</v>
      </c>
      <c r="BI216" s="153">
        <f t="shared" si="28"/>
        <v>0</v>
      </c>
      <c r="BJ216" s="13" t="s">
        <v>84</v>
      </c>
      <c r="BK216" s="153">
        <f t="shared" si="29"/>
        <v>0</v>
      </c>
      <c r="BL216" s="13" t="s">
        <v>216</v>
      </c>
      <c r="BM216" s="152" t="s">
        <v>4391</v>
      </c>
    </row>
    <row r="217" spans="2:65" s="1" customFormat="1" ht="44.25" customHeight="1">
      <c r="B217" s="139"/>
      <c r="C217" s="140" t="s">
        <v>514</v>
      </c>
      <c r="D217" s="140" t="s">
        <v>212</v>
      </c>
      <c r="E217" s="141" t="s">
        <v>862</v>
      </c>
      <c r="F217" s="142" t="s">
        <v>4392</v>
      </c>
      <c r="G217" s="143" t="s">
        <v>253</v>
      </c>
      <c r="H217" s="144">
        <v>15</v>
      </c>
      <c r="I217" s="145"/>
      <c r="J217" s="146">
        <f t="shared" si="20"/>
        <v>0</v>
      </c>
      <c r="K217" s="147"/>
      <c r="L217" s="28"/>
      <c r="M217" s="148" t="s">
        <v>1</v>
      </c>
      <c r="N217" s="149" t="s">
        <v>38</v>
      </c>
      <c r="P217" s="150">
        <f t="shared" si="21"/>
        <v>0</v>
      </c>
      <c r="Q217" s="150">
        <v>0</v>
      </c>
      <c r="R217" s="150">
        <f t="shared" si="22"/>
        <v>0</v>
      </c>
      <c r="S217" s="150">
        <v>0</v>
      </c>
      <c r="T217" s="151">
        <f t="shared" si="23"/>
        <v>0</v>
      </c>
      <c r="AR217" s="152" t="s">
        <v>216</v>
      </c>
      <c r="AT217" s="152" t="s">
        <v>212</v>
      </c>
      <c r="AU217" s="152" t="s">
        <v>88</v>
      </c>
      <c r="AY217" s="13" t="s">
        <v>207</v>
      </c>
      <c r="BE217" s="153">
        <f t="shared" si="24"/>
        <v>0</v>
      </c>
      <c r="BF217" s="153">
        <f t="shared" si="25"/>
        <v>0</v>
      </c>
      <c r="BG217" s="153">
        <f t="shared" si="26"/>
        <v>0</v>
      </c>
      <c r="BH217" s="153">
        <f t="shared" si="27"/>
        <v>0</v>
      </c>
      <c r="BI217" s="153">
        <f t="shared" si="28"/>
        <v>0</v>
      </c>
      <c r="BJ217" s="13" t="s">
        <v>84</v>
      </c>
      <c r="BK217" s="153">
        <f t="shared" si="29"/>
        <v>0</v>
      </c>
      <c r="BL217" s="13" t="s">
        <v>216</v>
      </c>
      <c r="BM217" s="152" t="s">
        <v>4393</v>
      </c>
    </row>
    <row r="218" spans="2:65" s="1" customFormat="1" ht="44.25" customHeight="1">
      <c r="B218" s="139"/>
      <c r="C218" s="140" t="s">
        <v>518</v>
      </c>
      <c r="D218" s="140" t="s">
        <v>212</v>
      </c>
      <c r="E218" s="141" t="s">
        <v>866</v>
      </c>
      <c r="F218" s="142" t="s">
        <v>4394</v>
      </c>
      <c r="G218" s="143" t="s">
        <v>253</v>
      </c>
      <c r="H218" s="144">
        <v>12</v>
      </c>
      <c r="I218" s="145"/>
      <c r="J218" s="146">
        <f t="shared" si="20"/>
        <v>0</v>
      </c>
      <c r="K218" s="147"/>
      <c r="L218" s="28"/>
      <c r="M218" s="148" t="s">
        <v>1</v>
      </c>
      <c r="N218" s="149" t="s">
        <v>38</v>
      </c>
      <c r="P218" s="150">
        <f t="shared" si="21"/>
        <v>0</v>
      </c>
      <c r="Q218" s="150">
        <v>0</v>
      </c>
      <c r="R218" s="150">
        <f t="shared" si="22"/>
        <v>0</v>
      </c>
      <c r="S218" s="150">
        <v>0</v>
      </c>
      <c r="T218" s="151">
        <f t="shared" si="23"/>
        <v>0</v>
      </c>
      <c r="AR218" s="152" t="s">
        <v>216</v>
      </c>
      <c r="AT218" s="152" t="s">
        <v>212</v>
      </c>
      <c r="AU218" s="152" t="s">
        <v>88</v>
      </c>
      <c r="AY218" s="13" t="s">
        <v>207</v>
      </c>
      <c r="BE218" s="153">
        <f t="shared" si="24"/>
        <v>0</v>
      </c>
      <c r="BF218" s="153">
        <f t="shared" si="25"/>
        <v>0</v>
      </c>
      <c r="BG218" s="153">
        <f t="shared" si="26"/>
        <v>0</v>
      </c>
      <c r="BH218" s="153">
        <f t="shared" si="27"/>
        <v>0</v>
      </c>
      <c r="BI218" s="153">
        <f t="shared" si="28"/>
        <v>0</v>
      </c>
      <c r="BJ218" s="13" t="s">
        <v>84</v>
      </c>
      <c r="BK218" s="153">
        <f t="shared" si="29"/>
        <v>0</v>
      </c>
      <c r="BL218" s="13" t="s">
        <v>216</v>
      </c>
      <c r="BM218" s="152" t="s">
        <v>4395</v>
      </c>
    </row>
    <row r="219" spans="2:65" s="1" customFormat="1" ht="37.9" customHeight="1">
      <c r="B219" s="139"/>
      <c r="C219" s="140" t="s">
        <v>522</v>
      </c>
      <c r="D219" s="140" t="s">
        <v>212</v>
      </c>
      <c r="E219" s="141" t="s">
        <v>3467</v>
      </c>
      <c r="F219" s="142" t="s">
        <v>4396</v>
      </c>
      <c r="G219" s="143" t="s">
        <v>253</v>
      </c>
      <c r="H219" s="144">
        <v>9</v>
      </c>
      <c r="I219" s="145"/>
      <c r="J219" s="146">
        <f t="shared" si="20"/>
        <v>0</v>
      </c>
      <c r="K219" s="147"/>
      <c r="L219" s="28"/>
      <c r="M219" s="148" t="s">
        <v>1</v>
      </c>
      <c r="N219" s="149" t="s">
        <v>38</v>
      </c>
      <c r="P219" s="150">
        <f t="shared" si="21"/>
        <v>0</v>
      </c>
      <c r="Q219" s="150">
        <v>0</v>
      </c>
      <c r="R219" s="150">
        <f t="shared" si="22"/>
        <v>0</v>
      </c>
      <c r="S219" s="150">
        <v>0</v>
      </c>
      <c r="T219" s="151">
        <f t="shared" si="23"/>
        <v>0</v>
      </c>
      <c r="AR219" s="152" t="s">
        <v>216</v>
      </c>
      <c r="AT219" s="152" t="s">
        <v>212</v>
      </c>
      <c r="AU219" s="152" t="s">
        <v>88</v>
      </c>
      <c r="AY219" s="13" t="s">
        <v>207</v>
      </c>
      <c r="BE219" s="153">
        <f t="shared" si="24"/>
        <v>0</v>
      </c>
      <c r="BF219" s="153">
        <f t="shared" si="25"/>
        <v>0</v>
      </c>
      <c r="BG219" s="153">
        <f t="shared" si="26"/>
        <v>0</v>
      </c>
      <c r="BH219" s="153">
        <f t="shared" si="27"/>
        <v>0</v>
      </c>
      <c r="BI219" s="153">
        <f t="shared" si="28"/>
        <v>0</v>
      </c>
      <c r="BJ219" s="13" t="s">
        <v>84</v>
      </c>
      <c r="BK219" s="153">
        <f t="shared" si="29"/>
        <v>0</v>
      </c>
      <c r="BL219" s="13" t="s">
        <v>216</v>
      </c>
      <c r="BM219" s="152" t="s">
        <v>4397</v>
      </c>
    </row>
    <row r="220" spans="2:65" s="1" customFormat="1" ht="37.9" customHeight="1">
      <c r="B220" s="139"/>
      <c r="C220" s="140" t="s">
        <v>526</v>
      </c>
      <c r="D220" s="140" t="s">
        <v>212</v>
      </c>
      <c r="E220" s="141" t="s">
        <v>3470</v>
      </c>
      <c r="F220" s="142" t="s">
        <v>4398</v>
      </c>
      <c r="G220" s="143" t="s">
        <v>215</v>
      </c>
      <c r="H220" s="144">
        <v>6</v>
      </c>
      <c r="I220" s="145"/>
      <c r="J220" s="146">
        <f t="shared" si="20"/>
        <v>0</v>
      </c>
      <c r="K220" s="147"/>
      <c r="L220" s="28"/>
      <c r="M220" s="148" t="s">
        <v>1</v>
      </c>
      <c r="N220" s="149" t="s">
        <v>38</v>
      </c>
      <c r="P220" s="150">
        <f t="shared" si="21"/>
        <v>0</v>
      </c>
      <c r="Q220" s="150">
        <v>0</v>
      </c>
      <c r="R220" s="150">
        <f t="shared" si="22"/>
        <v>0</v>
      </c>
      <c r="S220" s="150">
        <v>0</v>
      </c>
      <c r="T220" s="151">
        <f t="shared" si="23"/>
        <v>0</v>
      </c>
      <c r="AR220" s="152" t="s">
        <v>216</v>
      </c>
      <c r="AT220" s="152" t="s">
        <v>212</v>
      </c>
      <c r="AU220" s="152" t="s">
        <v>88</v>
      </c>
      <c r="AY220" s="13" t="s">
        <v>207</v>
      </c>
      <c r="BE220" s="153">
        <f t="shared" si="24"/>
        <v>0</v>
      </c>
      <c r="BF220" s="153">
        <f t="shared" si="25"/>
        <v>0</v>
      </c>
      <c r="BG220" s="153">
        <f t="shared" si="26"/>
        <v>0</v>
      </c>
      <c r="BH220" s="153">
        <f t="shared" si="27"/>
        <v>0</v>
      </c>
      <c r="BI220" s="153">
        <f t="shared" si="28"/>
        <v>0</v>
      </c>
      <c r="BJ220" s="13" t="s">
        <v>84</v>
      </c>
      <c r="BK220" s="153">
        <f t="shared" si="29"/>
        <v>0</v>
      </c>
      <c r="BL220" s="13" t="s">
        <v>216</v>
      </c>
      <c r="BM220" s="152" t="s">
        <v>4399</v>
      </c>
    </row>
    <row r="221" spans="2:65" s="1" customFormat="1" ht="44.25" customHeight="1">
      <c r="B221" s="139"/>
      <c r="C221" s="140" t="s">
        <v>530</v>
      </c>
      <c r="D221" s="140" t="s">
        <v>212</v>
      </c>
      <c r="E221" s="141" t="s">
        <v>3473</v>
      </c>
      <c r="F221" s="142" t="s">
        <v>4400</v>
      </c>
      <c r="G221" s="143" t="s">
        <v>253</v>
      </c>
      <c r="H221" s="144">
        <v>6</v>
      </c>
      <c r="I221" s="145"/>
      <c r="J221" s="146">
        <f t="shared" si="20"/>
        <v>0</v>
      </c>
      <c r="K221" s="147"/>
      <c r="L221" s="28"/>
      <c r="M221" s="148" t="s">
        <v>1</v>
      </c>
      <c r="N221" s="149" t="s">
        <v>38</v>
      </c>
      <c r="P221" s="150">
        <f t="shared" si="21"/>
        <v>0</v>
      </c>
      <c r="Q221" s="150">
        <v>0</v>
      </c>
      <c r="R221" s="150">
        <f t="shared" si="22"/>
        <v>0</v>
      </c>
      <c r="S221" s="150">
        <v>0</v>
      </c>
      <c r="T221" s="151">
        <f t="shared" si="23"/>
        <v>0</v>
      </c>
      <c r="AR221" s="152" t="s">
        <v>216</v>
      </c>
      <c r="AT221" s="152" t="s">
        <v>212</v>
      </c>
      <c r="AU221" s="152" t="s">
        <v>88</v>
      </c>
      <c r="AY221" s="13" t="s">
        <v>207</v>
      </c>
      <c r="BE221" s="153">
        <f t="shared" si="24"/>
        <v>0</v>
      </c>
      <c r="BF221" s="153">
        <f t="shared" si="25"/>
        <v>0</v>
      </c>
      <c r="BG221" s="153">
        <f t="shared" si="26"/>
        <v>0</v>
      </c>
      <c r="BH221" s="153">
        <f t="shared" si="27"/>
        <v>0</v>
      </c>
      <c r="BI221" s="153">
        <f t="shared" si="28"/>
        <v>0</v>
      </c>
      <c r="BJ221" s="13" t="s">
        <v>84</v>
      </c>
      <c r="BK221" s="153">
        <f t="shared" si="29"/>
        <v>0</v>
      </c>
      <c r="BL221" s="13" t="s">
        <v>216</v>
      </c>
      <c r="BM221" s="152" t="s">
        <v>4401</v>
      </c>
    </row>
    <row r="222" spans="2:65" s="1" customFormat="1" ht="44.25" customHeight="1">
      <c r="B222" s="139"/>
      <c r="C222" s="140" t="s">
        <v>534</v>
      </c>
      <c r="D222" s="140" t="s">
        <v>212</v>
      </c>
      <c r="E222" s="141" t="s">
        <v>3476</v>
      </c>
      <c r="F222" s="142" t="s">
        <v>4402</v>
      </c>
      <c r="G222" s="143" t="s">
        <v>253</v>
      </c>
      <c r="H222" s="144">
        <v>12</v>
      </c>
      <c r="I222" s="145"/>
      <c r="J222" s="146">
        <f t="shared" si="20"/>
        <v>0</v>
      </c>
      <c r="K222" s="147"/>
      <c r="L222" s="28"/>
      <c r="M222" s="148" t="s">
        <v>1</v>
      </c>
      <c r="N222" s="149" t="s">
        <v>38</v>
      </c>
      <c r="P222" s="150">
        <f t="shared" si="21"/>
        <v>0</v>
      </c>
      <c r="Q222" s="150">
        <v>0</v>
      </c>
      <c r="R222" s="150">
        <f t="shared" si="22"/>
        <v>0</v>
      </c>
      <c r="S222" s="150">
        <v>0</v>
      </c>
      <c r="T222" s="151">
        <f t="shared" si="23"/>
        <v>0</v>
      </c>
      <c r="AR222" s="152" t="s">
        <v>216</v>
      </c>
      <c r="AT222" s="152" t="s">
        <v>212</v>
      </c>
      <c r="AU222" s="152" t="s">
        <v>88</v>
      </c>
      <c r="AY222" s="13" t="s">
        <v>207</v>
      </c>
      <c r="BE222" s="153">
        <f t="shared" si="24"/>
        <v>0</v>
      </c>
      <c r="BF222" s="153">
        <f t="shared" si="25"/>
        <v>0</v>
      </c>
      <c r="BG222" s="153">
        <f t="shared" si="26"/>
        <v>0</v>
      </c>
      <c r="BH222" s="153">
        <f t="shared" si="27"/>
        <v>0</v>
      </c>
      <c r="BI222" s="153">
        <f t="shared" si="28"/>
        <v>0</v>
      </c>
      <c r="BJ222" s="13" t="s">
        <v>84</v>
      </c>
      <c r="BK222" s="153">
        <f t="shared" si="29"/>
        <v>0</v>
      </c>
      <c r="BL222" s="13" t="s">
        <v>216</v>
      </c>
      <c r="BM222" s="152" t="s">
        <v>4403</v>
      </c>
    </row>
    <row r="223" spans="2:65" s="1" customFormat="1" ht="24.2" customHeight="1">
      <c r="B223" s="139"/>
      <c r="C223" s="140" t="s">
        <v>538</v>
      </c>
      <c r="D223" s="140" t="s">
        <v>212</v>
      </c>
      <c r="E223" s="141" t="s">
        <v>870</v>
      </c>
      <c r="F223" s="142" t="s">
        <v>4404</v>
      </c>
      <c r="G223" s="143" t="s">
        <v>253</v>
      </c>
      <c r="H223" s="144">
        <v>4</v>
      </c>
      <c r="I223" s="145"/>
      <c r="J223" s="146">
        <f t="shared" si="20"/>
        <v>0</v>
      </c>
      <c r="K223" s="147"/>
      <c r="L223" s="28"/>
      <c r="M223" s="148" t="s">
        <v>1</v>
      </c>
      <c r="N223" s="149" t="s">
        <v>38</v>
      </c>
      <c r="P223" s="150">
        <f t="shared" si="21"/>
        <v>0</v>
      </c>
      <c r="Q223" s="150">
        <v>0</v>
      </c>
      <c r="R223" s="150">
        <f t="shared" si="22"/>
        <v>0</v>
      </c>
      <c r="S223" s="150">
        <v>0</v>
      </c>
      <c r="T223" s="151">
        <f t="shared" si="23"/>
        <v>0</v>
      </c>
      <c r="AR223" s="152" t="s">
        <v>216</v>
      </c>
      <c r="AT223" s="152" t="s">
        <v>212</v>
      </c>
      <c r="AU223" s="152" t="s">
        <v>88</v>
      </c>
      <c r="AY223" s="13" t="s">
        <v>207</v>
      </c>
      <c r="BE223" s="153">
        <f t="shared" si="24"/>
        <v>0</v>
      </c>
      <c r="BF223" s="153">
        <f t="shared" si="25"/>
        <v>0</v>
      </c>
      <c r="BG223" s="153">
        <f t="shared" si="26"/>
        <v>0</v>
      </c>
      <c r="BH223" s="153">
        <f t="shared" si="27"/>
        <v>0</v>
      </c>
      <c r="BI223" s="153">
        <f t="shared" si="28"/>
        <v>0</v>
      </c>
      <c r="BJ223" s="13" t="s">
        <v>84</v>
      </c>
      <c r="BK223" s="153">
        <f t="shared" si="29"/>
        <v>0</v>
      </c>
      <c r="BL223" s="13" t="s">
        <v>216</v>
      </c>
      <c r="BM223" s="152" t="s">
        <v>4405</v>
      </c>
    </row>
    <row r="224" spans="2:65" s="1" customFormat="1" ht="33" customHeight="1">
      <c r="B224" s="139"/>
      <c r="C224" s="140" t="s">
        <v>542</v>
      </c>
      <c r="D224" s="140" t="s">
        <v>212</v>
      </c>
      <c r="E224" s="141" t="s">
        <v>874</v>
      </c>
      <c r="F224" s="142" t="s">
        <v>4406</v>
      </c>
      <c r="G224" s="143" t="s">
        <v>253</v>
      </c>
      <c r="H224" s="144">
        <v>1</v>
      </c>
      <c r="I224" s="145"/>
      <c r="J224" s="146">
        <f t="shared" si="20"/>
        <v>0</v>
      </c>
      <c r="K224" s="147"/>
      <c r="L224" s="28"/>
      <c r="M224" s="148" t="s">
        <v>1</v>
      </c>
      <c r="N224" s="149" t="s">
        <v>38</v>
      </c>
      <c r="P224" s="150">
        <f t="shared" si="21"/>
        <v>0</v>
      </c>
      <c r="Q224" s="150">
        <v>0</v>
      </c>
      <c r="R224" s="150">
        <f t="shared" si="22"/>
        <v>0</v>
      </c>
      <c r="S224" s="150">
        <v>0</v>
      </c>
      <c r="T224" s="151">
        <f t="shared" si="23"/>
        <v>0</v>
      </c>
      <c r="AR224" s="152" t="s">
        <v>216</v>
      </c>
      <c r="AT224" s="152" t="s">
        <v>212</v>
      </c>
      <c r="AU224" s="152" t="s">
        <v>88</v>
      </c>
      <c r="AY224" s="13" t="s">
        <v>207</v>
      </c>
      <c r="BE224" s="153">
        <f t="shared" si="24"/>
        <v>0</v>
      </c>
      <c r="BF224" s="153">
        <f t="shared" si="25"/>
        <v>0</v>
      </c>
      <c r="BG224" s="153">
        <f t="shared" si="26"/>
        <v>0</v>
      </c>
      <c r="BH224" s="153">
        <f t="shared" si="27"/>
        <v>0</v>
      </c>
      <c r="BI224" s="153">
        <f t="shared" si="28"/>
        <v>0</v>
      </c>
      <c r="BJ224" s="13" t="s">
        <v>84</v>
      </c>
      <c r="BK224" s="153">
        <f t="shared" si="29"/>
        <v>0</v>
      </c>
      <c r="BL224" s="13" t="s">
        <v>216</v>
      </c>
      <c r="BM224" s="152" t="s">
        <v>4407</v>
      </c>
    </row>
    <row r="225" spans="2:65" s="1" customFormat="1" ht="33" customHeight="1">
      <c r="B225" s="139"/>
      <c r="C225" s="140" t="s">
        <v>546</v>
      </c>
      <c r="D225" s="140" t="s">
        <v>212</v>
      </c>
      <c r="E225" s="141" t="s">
        <v>878</v>
      </c>
      <c r="F225" s="142" t="s">
        <v>4408</v>
      </c>
      <c r="G225" s="143" t="s">
        <v>253</v>
      </c>
      <c r="H225" s="144">
        <v>2</v>
      </c>
      <c r="I225" s="145"/>
      <c r="J225" s="146">
        <f t="shared" si="20"/>
        <v>0</v>
      </c>
      <c r="K225" s="147"/>
      <c r="L225" s="28"/>
      <c r="M225" s="148" t="s">
        <v>1</v>
      </c>
      <c r="N225" s="149" t="s">
        <v>38</v>
      </c>
      <c r="P225" s="150">
        <f t="shared" si="21"/>
        <v>0</v>
      </c>
      <c r="Q225" s="150">
        <v>0</v>
      </c>
      <c r="R225" s="150">
        <f t="shared" si="22"/>
        <v>0</v>
      </c>
      <c r="S225" s="150">
        <v>0</v>
      </c>
      <c r="T225" s="151">
        <f t="shared" si="23"/>
        <v>0</v>
      </c>
      <c r="AR225" s="152" t="s">
        <v>216</v>
      </c>
      <c r="AT225" s="152" t="s">
        <v>212</v>
      </c>
      <c r="AU225" s="152" t="s">
        <v>88</v>
      </c>
      <c r="AY225" s="13" t="s">
        <v>207</v>
      </c>
      <c r="BE225" s="153">
        <f t="shared" si="24"/>
        <v>0</v>
      </c>
      <c r="BF225" s="153">
        <f t="shared" si="25"/>
        <v>0</v>
      </c>
      <c r="BG225" s="153">
        <f t="shared" si="26"/>
        <v>0</v>
      </c>
      <c r="BH225" s="153">
        <f t="shared" si="27"/>
        <v>0</v>
      </c>
      <c r="BI225" s="153">
        <f t="shared" si="28"/>
        <v>0</v>
      </c>
      <c r="BJ225" s="13" t="s">
        <v>84</v>
      </c>
      <c r="BK225" s="153">
        <f t="shared" si="29"/>
        <v>0</v>
      </c>
      <c r="BL225" s="13" t="s">
        <v>216</v>
      </c>
      <c r="BM225" s="152" t="s">
        <v>4409</v>
      </c>
    </row>
    <row r="226" spans="2:65" s="1" customFormat="1" ht="33" customHeight="1">
      <c r="B226" s="139"/>
      <c r="C226" s="140" t="s">
        <v>550</v>
      </c>
      <c r="D226" s="140" t="s">
        <v>212</v>
      </c>
      <c r="E226" s="141" t="s">
        <v>882</v>
      </c>
      <c r="F226" s="142" t="s">
        <v>4410</v>
      </c>
      <c r="G226" s="143" t="s">
        <v>253</v>
      </c>
      <c r="H226" s="144">
        <v>2</v>
      </c>
      <c r="I226" s="145"/>
      <c r="J226" s="146">
        <f t="shared" ref="J226:J252" si="30">ROUND(I226*H226,2)</f>
        <v>0</v>
      </c>
      <c r="K226" s="147"/>
      <c r="L226" s="28"/>
      <c r="M226" s="148" t="s">
        <v>1</v>
      </c>
      <c r="N226" s="149" t="s">
        <v>38</v>
      </c>
      <c r="P226" s="150">
        <f t="shared" ref="P226:P252" si="31">O226*H226</f>
        <v>0</v>
      </c>
      <c r="Q226" s="150">
        <v>0</v>
      </c>
      <c r="R226" s="150">
        <f t="shared" ref="R226:R252" si="32">Q226*H226</f>
        <v>0</v>
      </c>
      <c r="S226" s="150">
        <v>0</v>
      </c>
      <c r="T226" s="151">
        <f t="shared" ref="T226:T252" si="33">S226*H226</f>
        <v>0</v>
      </c>
      <c r="AR226" s="152" t="s">
        <v>216</v>
      </c>
      <c r="AT226" s="152" t="s">
        <v>212</v>
      </c>
      <c r="AU226" s="152" t="s">
        <v>88</v>
      </c>
      <c r="AY226" s="13" t="s">
        <v>207</v>
      </c>
      <c r="BE226" s="153">
        <f t="shared" ref="BE226:BE252" si="34">IF(N226="základná",J226,0)</f>
        <v>0</v>
      </c>
      <c r="BF226" s="153">
        <f t="shared" ref="BF226:BF252" si="35">IF(N226="znížená",J226,0)</f>
        <v>0</v>
      </c>
      <c r="BG226" s="153">
        <f t="shared" ref="BG226:BG252" si="36">IF(N226="zákl. prenesená",J226,0)</f>
        <v>0</v>
      </c>
      <c r="BH226" s="153">
        <f t="shared" ref="BH226:BH252" si="37">IF(N226="zníž. prenesená",J226,0)</f>
        <v>0</v>
      </c>
      <c r="BI226" s="153">
        <f t="shared" ref="BI226:BI252" si="38">IF(N226="nulová",J226,0)</f>
        <v>0</v>
      </c>
      <c r="BJ226" s="13" t="s">
        <v>84</v>
      </c>
      <c r="BK226" s="153">
        <f t="shared" ref="BK226:BK252" si="39">ROUND(I226*H226,2)</f>
        <v>0</v>
      </c>
      <c r="BL226" s="13" t="s">
        <v>216</v>
      </c>
      <c r="BM226" s="152" t="s">
        <v>4411</v>
      </c>
    </row>
    <row r="227" spans="2:65" s="1" customFormat="1" ht="24.2" customHeight="1">
      <c r="B227" s="139"/>
      <c r="C227" s="140" t="s">
        <v>554</v>
      </c>
      <c r="D227" s="140" t="s">
        <v>212</v>
      </c>
      <c r="E227" s="141" t="s">
        <v>886</v>
      </c>
      <c r="F227" s="142" t="s">
        <v>4412</v>
      </c>
      <c r="G227" s="143" t="s">
        <v>253</v>
      </c>
      <c r="H227" s="144">
        <v>4</v>
      </c>
      <c r="I227" s="145"/>
      <c r="J227" s="146">
        <f t="shared" si="30"/>
        <v>0</v>
      </c>
      <c r="K227" s="147"/>
      <c r="L227" s="28"/>
      <c r="M227" s="148" t="s">
        <v>1</v>
      </c>
      <c r="N227" s="149" t="s">
        <v>38</v>
      </c>
      <c r="P227" s="150">
        <f t="shared" si="31"/>
        <v>0</v>
      </c>
      <c r="Q227" s="150">
        <v>0</v>
      </c>
      <c r="R227" s="150">
        <f t="shared" si="32"/>
        <v>0</v>
      </c>
      <c r="S227" s="150">
        <v>0</v>
      </c>
      <c r="T227" s="151">
        <f t="shared" si="33"/>
        <v>0</v>
      </c>
      <c r="AR227" s="152" t="s">
        <v>216</v>
      </c>
      <c r="AT227" s="152" t="s">
        <v>212</v>
      </c>
      <c r="AU227" s="152" t="s">
        <v>88</v>
      </c>
      <c r="AY227" s="13" t="s">
        <v>207</v>
      </c>
      <c r="BE227" s="153">
        <f t="shared" si="34"/>
        <v>0</v>
      </c>
      <c r="BF227" s="153">
        <f t="shared" si="35"/>
        <v>0</v>
      </c>
      <c r="BG227" s="153">
        <f t="shared" si="36"/>
        <v>0</v>
      </c>
      <c r="BH227" s="153">
        <f t="shared" si="37"/>
        <v>0</v>
      </c>
      <c r="BI227" s="153">
        <f t="shared" si="38"/>
        <v>0</v>
      </c>
      <c r="BJ227" s="13" t="s">
        <v>84</v>
      </c>
      <c r="BK227" s="153">
        <f t="shared" si="39"/>
        <v>0</v>
      </c>
      <c r="BL227" s="13" t="s">
        <v>216</v>
      </c>
      <c r="BM227" s="152" t="s">
        <v>4413</v>
      </c>
    </row>
    <row r="228" spans="2:65" s="1" customFormat="1" ht="24.2" customHeight="1">
      <c r="B228" s="139"/>
      <c r="C228" s="140" t="s">
        <v>558</v>
      </c>
      <c r="D228" s="140" t="s">
        <v>212</v>
      </c>
      <c r="E228" s="141" t="s">
        <v>890</v>
      </c>
      <c r="F228" s="142" t="s">
        <v>4414</v>
      </c>
      <c r="G228" s="143" t="s">
        <v>253</v>
      </c>
      <c r="H228" s="144">
        <v>2</v>
      </c>
      <c r="I228" s="145"/>
      <c r="J228" s="146">
        <f t="shared" si="30"/>
        <v>0</v>
      </c>
      <c r="K228" s="147"/>
      <c r="L228" s="28"/>
      <c r="M228" s="148" t="s">
        <v>1</v>
      </c>
      <c r="N228" s="149" t="s">
        <v>38</v>
      </c>
      <c r="P228" s="150">
        <f t="shared" si="31"/>
        <v>0</v>
      </c>
      <c r="Q228" s="150">
        <v>0</v>
      </c>
      <c r="R228" s="150">
        <f t="shared" si="32"/>
        <v>0</v>
      </c>
      <c r="S228" s="150">
        <v>0</v>
      </c>
      <c r="T228" s="151">
        <f t="shared" si="33"/>
        <v>0</v>
      </c>
      <c r="AR228" s="152" t="s">
        <v>216</v>
      </c>
      <c r="AT228" s="152" t="s">
        <v>212</v>
      </c>
      <c r="AU228" s="152" t="s">
        <v>88</v>
      </c>
      <c r="AY228" s="13" t="s">
        <v>207</v>
      </c>
      <c r="BE228" s="153">
        <f t="shared" si="34"/>
        <v>0</v>
      </c>
      <c r="BF228" s="153">
        <f t="shared" si="35"/>
        <v>0</v>
      </c>
      <c r="BG228" s="153">
        <f t="shared" si="36"/>
        <v>0</v>
      </c>
      <c r="BH228" s="153">
        <f t="shared" si="37"/>
        <v>0</v>
      </c>
      <c r="BI228" s="153">
        <f t="shared" si="38"/>
        <v>0</v>
      </c>
      <c r="BJ228" s="13" t="s">
        <v>84</v>
      </c>
      <c r="BK228" s="153">
        <f t="shared" si="39"/>
        <v>0</v>
      </c>
      <c r="BL228" s="13" t="s">
        <v>216</v>
      </c>
      <c r="BM228" s="152" t="s">
        <v>4415</v>
      </c>
    </row>
    <row r="229" spans="2:65" s="1" customFormat="1" ht="33" customHeight="1">
      <c r="B229" s="139"/>
      <c r="C229" s="140" t="s">
        <v>562</v>
      </c>
      <c r="D229" s="140" t="s">
        <v>212</v>
      </c>
      <c r="E229" s="141" t="s">
        <v>894</v>
      </c>
      <c r="F229" s="142" t="s">
        <v>4416</v>
      </c>
      <c r="G229" s="143" t="s">
        <v>215</v>
      </c>
      <c r="H229" s="144">
        <v>2</v>
      </c>
      <c r="I229" s="145"/>
      <c r="J229" s="146">
        <f t="shared" si="30"/>
        <v>0</v>
      </c>
      <c r="K229" s="147"/>
      <c r="L229" s="28"/>
      <c r="M229" s="148" t="s">
        <v>1</v>
      </c>
      <c r="N229" s="149" t="s">
        <v>38</v>
      </c>
      <c r="P229" s="150">
        <f t="shared" si="31"/>
        <v>0</v>
      </c>
      <c r="Q229" s="150">
        <v>0</v>
      </c>
      <c r="R229" s="150">
        <f t="shared" si="32"/>
        <v>0</v>
      </c>
      <c r="S229" s="150">
        <v>0</v>
      </c>
      <c r="T229" s="151">
        <f t="shared" si="33"/>
        <v>0</v>
      </c>
      <c r="AR229" s="152" t="s">
        <v>216</v>
      </c>
      <c r="AT229" s="152" t="s">
        <v>212</v>
      </c>
      <c r="AU229" s="152" t="s">
        <v>88</v>
      </c>
      <c r="AY229" s="13" t="s">
        <v>207</v>
      </c>
      <c r="BE229" s="153">
        <f t="shared" si="34"/>
        <v>0</v>
      </c>
      <c r="BF229" s="153">
        <f t="shared" si="35"/>
        <v>0</v>
      </c>
      <c r="BG229" s="153">
        <f t="shared" si="36"/>
        <v>0</v>
      </c>
      <c r="BH229" s="153">
        <f t="shared" si="37"/>
        <v>0</v>
      </c>
      <c r="BI229" s="153">
        <f t="shared" si="38"/>
        <v>0</v>
      </c>
      <c r="BJ229" s="13" t="s">
        <v>84</v>
      </c>
      <c r="BK229" s="153">
        <f t="shared" si="39"/>
        <v>0</v>
      </c>
      <c r="BL229" s="13" t="s">
        <v>216</v>
      </c>
      <c r="BM229" s="152" t="s">
        <v>4417</v>
      </c>
    </row>
    <row r="230" spans="2:65" s="1" customFormat="1" ht="37.9" customHeight="1">
      <c r="B230" s="139"/>
      <c r="C230" s="140" t="s">
        <v>566</v>
      </c>
      <c r="D230" s="140" t="s">
        <v>212</v>
      </c>
      <c r="E230" s="141" t="s">
        <v>898</v>
      </c>
      <c r="F230" s="142" t="s">
        <v>4418</v>
      </c>
      <c r="G230" s="143" t="s">
        <v>253</v>
      </c>
      <c r="H230" s="144">
        <v>2</v>
      </c>
      <c r="I230" s="145"/>
      <c r="J230" s="146">
        <f t="shared" si="30"/>
        <v>0</v>
      </c>
      <c r="K230" s="147"/>
      <c r="L230" s="28"/>
      <c r="M230" s="148" t="s">
        <v>1</v>
      </c>
      <c r="N230" s="149" t="s">
        <v>38</v>
      </c>
      <c r="P230" s="150">
        <f t="shared" si="31"/>
        <v>0</v>
      </c>
      <c r="Q230" s="150">
        <v>0</v>
      </c>
      <c r="R230" s="150">
        <f t="shared" si="32"/>
        <v>0</v>
      </c>
      <c r="S230" s="150">
        <v>0</v>
      </c>
      <c r="T230" s="151">
        <f t="shared" si="33"/>
        <v>0</v>
      </c>
      <c r="AR230" s="152" t="s">
        <v>216</v>
      </c>
      <c r="AT230" s="152" t="s">
        <v>212</v>
      </c>
      <c r="AU230" s="152" t="s">
        <v>88</v>
      </c>
      <c r="AY230" s="13" t="s">
        <v>207</v>
      </c>
      <c r="BE230" s="153">
        <f t="shared" si="34"/>
        <v>0</v>
      </c>
      <c r="BF230" s="153">
        <f t="shared" si="35"/>
        <v>0</v>
      </c>
      <c r="BG230" s="153">
        <f t="shared" si="36"/>
        <v>0</v>
      </c>
      <c r="BH230" s="153">
        <f t="shared" si="37"/>
        <v>0</v>
      </c>
      <c r="BI230" s="153">
        <f t="shared" si="38"/>
        <v>0</v>
      </c>
      <c r="BJ230" s="13" t="s">
        <v>84</v>
      </c>
      <c r="BK230" s="153">
        <f t="shared" si="39"/>
        <v>0</v>
      </c>
      <c r="BL230" s="13" t="s">
        <v>216</v>
      </c>
      <c r="BM230" s="152" t="s">
        <v>4419</v>
      </c>
    </row>
    <row r="231" spans="2:65" s="1" customFormat="1" ht="37.9" customHeight="1">
      <c r="B231" s="139"/>
      <c r="C231" s="140" t="s">
        <v>570</v>
      </c>
      <c r="D231" s="140" t="s">
        <v>212</v>
      </c>
      <c r="E231" s="141" t="s">
        <v>4125</v>
      </c>
      <c r="F231" s="142" t="s">
        <v>4420</v>
      </c>
      <c r="G231" s="143" t="s">
        <v>253</v>
      </c>
      <c r="H231" s="144">
        <v>4</v>
      </c>
      <c r="I231" s="145"/>
      <c r="J231" s="146">
        <f t="shared" si="30"/>
        <v>0</v>
      </c>
      <c r="K231" s="147"/>
      <c r="L231" s="28"/>
      <c r="M231" s="148" t="s">
        <v>1</v>
      </c>
      <c r="N231" s="149" t="s">
        <v>38</v>
      </c>
      <c r="P231" s="150">
        <f t="shared" si="31"/>
        <v>0</v>
      </c>
      <c r="Q231" s="150">
        <v>0</v>
      </c>
      <c r="R231" s="150">
        <f t="shared" si="32"/>
        <v>0</v>
      </c>
      <c r="S231" s="150">
        <v>0</v>
      </c>
      <c r="T231" s="151">
        <f t="shared" si="33"/>
        <v>0</v>
      </c>
      <c r="AR231" s="152" t="s">
        <v>216</v>
      </c>
      <c r="AT231" s="152" t="s">
        <v>212</v>
      </c>
      <c r="AU231" s="152" t="s">
        <v>88</v>
      </c>
      <c r="AY231" s="13" t="s">
        <v>207</v>
      </c>
      <c r="BE231" s="153">
        <f t="shared" si="34"/>
        <v>0</v>
      </c>
      <c r="BF231" s="153">
        <f t="shared" si="35"/>
        <v>0</v>
      </c>
      <c r="BG231" s="153">
        <f t="shared" si="36"/>
        <v>0</v>
      </c>
      <c r="BH231" s="153">
        <f t="shared" si="37"/>
        <v>0</v>
      </c>
      <c r="BI231" s="153">
        <f t="shared" si="38"/>
        <v>0</v>
      </c>
      <c r="BJ231" s="13" t="s">
        <v>84</v>
      </c>
      <c r="BK231" s="153">
        <f t="shared" si="39"/>
        <v>0</v>
      </c>
      <c r="BL231" s="13" t="s">
        <v>216</v>
      </c>
      <c r="BM231" s="152" t="s">
        <v>4421</v>
      </c>
    </row>
    <row r="232" spans="2:65" s="1" customFormat="1" ht="37.9" customHeight="1">
      <c r="B232" s="139"/>
      <c r="C232" s="140" t="s">
        <v>574</v>
      </c>
      <c r="D232" s="140" t="s">
        <v>212</v>
      </c>
      <c r="E232" s="141" t="s">
        <v>934</v>
      </c>
      <c r="F232" s="142" t="s">
        <v>4422</v>
      </c>
      <c r="G232" s="143" t="s">
        <v>253</v>
      </c>
      <c r="H232" s="144">
        <v>3</v>
      </c>
      <c r="I232" s="145"/>
      <c r="J232" s="146">
        <f t="shared" si="30"/>
        <v>0</v>
      </c>
      <c r="K232" s="147"/>
      <c r="L232" s="28"/>
      <c r="M232" s="148" t="s">
        <v>1</v>
      </c>
      <c r="N232" s="149" t="s">
        <v>38</v>
      </c>
      <c r="P232" s="150">
        <f t="shared" si="31"/>
        <v>0</v>
      </c>
      <c r="Q232" s="150">
        <v>0</v>
      </c>
      <c r="R232" s="150">
        <f t="shared" si="32"/>
        <v>0</v>
      </c>
      <c r="S232" s="150">
        <v>0</v>
      </c>
      <c r="T232" s="151">
        <f t="shared" si="33"/>
        <v>0</v>
      </c>
      <c r="AR232" s="152" t="s">
        <v>216</v>
      </c>
      <c r="AT232" s="152" t="s">
        <v>212</v>
      </c>
      <c r="AU232" s="152" t="s">
        <v>88</v>
      </c>
      <c r="AY232" s="13" t="s">
        <v>207</v>
      </c>
      <c r="BE232" s="153">
        <f t="shared" si="34"/>
        <v>0</v>
      </c>
      <c r="BF232" s="153">
        <f t="shared" si="35"/>
        <v>0</v>
      </c>
      <c r="BG232" s="153">
        <f t="shared" si="36"/>
        <v>0</v>
      </c>
      <c r="BH232" s="153">
        <f t="shared" si="37"/>
        <v>0</v>
      </c>
      <c r="BI232" s="153">
        <f t="shared" si="38"/>
        <v>0</v>
      </c>
      <c r="BJ232" s="13" t="s">
        <v>84</v>
      </c>
      <c r="BK232" s="153">
        <f t="shared" si="39"/>
        <v>0</v>
      </c>
      <c r="BL232" s="13" t="s">
        <v>216</v>
      </c>
      <c r="BM232" s="152" t="s">
        <v>4423</v>
      </c>
    </row>
    <row r="233" spans="2:65" s="1" customFormat="1" ht="37.9" customHeight="1">
      <c r="B233" s="139"/>
      <c r="C233" s="140" t="s">
        <v>578</v>
      </c>
      <c r="D233" s="140" t="s">
        <v>212</v>
      </c>
      <c r="E233" s="141" t="s">
        <v>938</v>
      </c>
      <c r="F233" s="142" t="s">
        <v>4424</v>
      </c>
      <c r="G233" s="143" t="s">
        <v>253</v>
      </c>
      <c r="H233" s="144">
        <v>5</v>
      </c>
      <c r="I233" s="145"/>
      <c r="J233" s="146">
        <f t="shared" si="30"/>
        <v>0</v>
      </c>
      <c r="K233" s="147"/>
      <c r="L233" s="28"/>
      <c r="M233" s="148" t="s">
        <v>1</v>
      </c>
      <c r="N233" s="149" t="s">
        <v>38</v>
      </c>
      <c r="P233" s="150">
        <f t="shared" si="31"/>
        <v>0</v>
      </c>
      <c r="Q233" s="150">
        <v>0</v>
      </c>
      <c r="R233" s="150">
        <f t="shared" si="32"/>
        <v>0</v>
      </c>
      <c r="S233" s="150">
        <v>0</v>
      </c>
      <c r="T233" s="151">
        <f t="shared" si="33"/>
        <v>0</v>
      </c>
      <c r="AR233" s="152" t="s">
        <v>216</v>
      </c>
      <c r="AT233" s="152" t="s">
        <v>212</v>
      </c>
      <c r="AU233" s="152" t="s">
        <v>88</v>
      </c>
      <c r="AY233" s="13" t="s">
        <v>207</v>
      </c>
      <c r="BE233" s="153">
        <f t="shared" si="34"/>
        <v>0</v>
      </c>
      <c r="BF233" s="153">
        <f t="shared" si="35"/>
        <v>0</v>
      </c>
      <c r="BG233" s="153">
        <f t="shared" si="36"/>
        <v>0</v>
      </c>
      <c r="BH233" s="153">
        <f t="shared" si="37"/>
        <v>0</v>
      </c>
      <c r="BI233" s="153">
        <f t="shared" si="38"/>
        <v>0</v>
      </c>
      <c r="BJ233" s="13" t="s">
        <v>84</v>
      </c>
      <c r="BK233" s="153">
        <f t="shared" si="39"/>
        <v>0</v>
      </c>
      <c r="BL233" s="13" t="s">
        <v>216</v>
      </c>
      <c r="BM233" s="152" t="s">
        <v>4425</v>
      </c>
    </row>
    <row r="234" spans="2:65" s="1" customFormat="1" ht="33" customHeight="1">
      <c r="B234" s="139"/>
      <c r="C234" s="140" t="s">
        <v>582</v>
      </c>
      <c r="D234" s="140" t="s">
        <v>212</v>
      </c>
      <c r="E234" s="141" t="s">
        <v>942</v>
      </c>
      <c r="F234" s="142" t="s">
        <v>4426</v>
      </c>
      <c r="G234" s="143" t="s">
        <v>253</v>
      </c>
      <c r="H234" s="144">
        <v>5</v>
      </c>
      <c r="I234" s="145"/>
      <c r="J234" s="146">
        <f t="shared" si="30"/>
        <v>0</v>
      </c>
      <c r="K234" s="147"/>
      <c r="L234" s="28"/>
      <c r="M234" s="148" t="s">
        <v>1</v>
      </c>
      <c r="N234" s="149" t="s">
        <v>38</v>
      </c>
      <c r="P234" s="150">
        <f t="shared" si="31"/>
        <v>0</v>
      </c>
      <c r="Q234" s="150">
        <v>0</v>
      </c>
      <c r="R234" s="150">
        <f t="shared" si="32"/>
        <v>0</v>
      </c>
      <c r="S234" s="150">
        <v>0</v>
      </c>
      <c r="T234" s="151">
        <f t="shared" si="33"/>
        <v>0</v>
      </c>
      <c r="AR234" s="152" t="s">
        <v>216</v>
      </c>
      <c r="AT234" s="152" t="s">
        <v>212</v>
      </c>
      <c r="AU234" s="152" t="s">
        <v>88</v>
      </c>
      <c r="AY234" s="13" t="s">
        <v>207</v>
      </c>
      <c r="BE234" s="153">
        <f t="shared" si="34"/>
        <v>0</v>
      </c>
      <c r="BF234" s="153">
        <f t="shared" si="35"/>
        <v>0</v>
      </c>
      <c r="BG234" s="153">
        <f t="shared" si="36"/>
        <v>0</v>
      </c>
      <c r="BH234" s="153">
        <f t="shared" si="37"/>
        <v>0</v>
      </c>
      <c r="BI234" s="153">
        <f t="shared" si="38"/>
        <v>0</v>
      </c>
      <c r="BJ234" s="13" t="s">
        <v>84</v>
      </c>
      <c r="BK234" s="153">
        <f t="shared" si="39"/>
        <v>0</v>
      </c>
      <c r="BL234" s="13" t="s">
        <v>216</v>
      </c>
      <c r="BM234" s="152" t="s">
        <v>4427</v>
      </c>
    </row>
    <row r="235" spans="2:65" s="1" customFormat="1" ht="37.9" customHeight="1">
      <c r="B235" s="139"/>
      <c r="C235" s="140" t="s">
        <v>589</v>
      </c>
      <c r="D235" s="140" t="s">
        <v>212</v>
      </c>
      <c r="E235" s="141" t="s">
        <v>946</v>
      </c>
      <c r="F235" s="142" t="s">
        <v>4428</v>
      </c>
      <c r="G235" s="143" t="s">
        <v>215</v>
      </c>
      <c r="H235" s="144">
        <v>2</v>
      </c>
      <c r="I235" s="145"/>
      <c r="J235" s="146">
        <f t="shared" si="30"/>
        <v>0</v>
      </c>
      <c r="K235" s="147"/>
      <c r="L235" s="28"/>
      <c r="M235" s="148" t="s">
        <v>1</v>
      </c>
      <c r="N235" s="149" t="s">
        <v>38</v>
      </c>
      <c r="P235" s="150">
        <f t="shared" si="31"/>
        <v>0</v>
      </c>
      <c r="Q235" s="150">
        <v>0</v>
      </c>
      <c r="R235" s="150">
        <f t="shared" si="32"/>
        <v>0</v>
      </c>
      <c r="S235" s="150">
        <v>0</v>
      </c>
      <c r="T235" s="151">
        <f t="shared" si="33"/>
        <v>0</v>
      </c>
      <c r="AR235" s="152" t="s">
        <v>216</v>
      </c>
      <c r="AT235" s="152" t="s">
        <v>212</v>
      </c>
      <c r="AU235" s="152" t="s">
        <v>88</v>
      </c>
      <c r="AY235" s="13" t="s">
        <v>207</v>
      </c>
      <c r="BE235" s="153">
        <f t="shared" si="34"/>
        <v>0</v>
      </c>
      <c r="BF235" s="153">
        <f t="shared" si="35"/>
        <v>0</v>
      </c>
      <c r="BG235" s="153">
        <f t="shared" si="36"/>
        <v>0</v>
      </c>
      <c r="BH235" s="153">
        <f t="shared" si="37"/>
        <v>0</v>
      </c>
      <c r="BI235" s="153">
        <f t="shared" si="38"/>
        <v>0</v>
      </c>
      <c r="BJ235" s="13" t="s">
        <v>84</v>
      </c>
      <c r="BK235" s="153">
        <f t="shared" si="39"/>
        <v>0</v>
      </c>
      <c r="BL235" s="13" t="s">
        <v>216</v>
      </c>
      <c r="BM235" s="152" t="s">
        <v>4429</v>
      </c>
    </row>
    <row r="236" spans="2:65" s="1" customFormat="1" ht="37.9" customHeight="1">
      <c r="B236" s="139"/>
      <c r="C236" s="140" t="s">
        <v>594</v>
      </c>
      <c r="D236" s="140" t="s">
        <v>212</v>
      </c>
      <c r="E236" s="141" t="s">
        <v>950</v>
      </c>
      <c r="F236" s="142" t="s">
        <v>4430</v>
      </c>
      <c r="G236" s="143" t="s">
        <v>253</v>
      </c>
      <c r="H236" s="144">
        <v>2</v>
      </c>
      <c r="I236" s="145"/>
      <c r="J236" s="146">
        <f t="shared" si="30"/>
        <v>0</v>
      </c>
      <c r="K236" s="147"/>
      <c r="L236" s="28"/>
      <c r="M236" s="148" t="s">
        <v>1</v>
      </c>
      <c r="N236" s="149" t="s">
        <v>38</v>
      </c>
      <c r="P236" s="150">
        <f t="shared" si="31"/>
        <v>0</v>
      </c>
      <c r="Q236" s="150">
        <v>0</v>
      </c>
      <c r="R236" s="150">
        <f t="shared" si="32"/>
        <v>0</v>
      </c>
      <c r="S236" s="150">
        <v>0</v>
      </c>
      <c r="T236" s="151">
        <f t="shared" si="33"/>
        <v>0</v>
      </c>
      <c r="AR236" s="152" t="s">
        <v>216</v>
      </c>
      <c r="AT236" s="152" t="s">
        <v>212</v>
      </c>
      <c r="AU236" s="152" t="s">
        <v>88</v>
      </c>
      <c r="AY236" s="13" t="s">
        <v>207</v>
      </c>
      <c r="BE236" s="153">
        <f t="shared" si="34"/>
        <v>0</v>
      </c>
      <c r="BF236" s="153">
        <f t="shared" si="35"/>
        <v>0</v>
      </c>
      <c r="BG236" s="153">
        <f t="shared" si="36"/>
        <v>0</v>
      </c>
      <c r="BH236" s="153">
        <f t="shared" si="37"/>
        <v>0</v>
      </c>
      <c r="BI236" s="153">
        <f t="shared" si="38"/>
        <v>0</v>
      </c>
      <c r="BJ236" s="13" t="s">
        <v>84</v>
      </c>
      <c r="BK236" s="153">
        <f t="shared" si="39"/>
        <v>0</v>
      </c>
      <c r="BL236" s="13" t="s">
        <v>216</v>
      </c>
      <c r="BM236" s="152" t="s">
        <v>4431</v>
      </c>
    </row>
    <row r="237" spans="2:65" s="1" customFormat="1" ht="37.9" customHeight="1">
      <c r="B237" s="139"/>
      <c r="C237" s="140" t="s">
        <v>598</v>
      </c>
      <c r="D237" s="140" t="s">
        <v>212</v>
      </c>
      <c r="E237" s="141" t="s">
        <v>954</v>
      </c>
      <c r="F237" s="142" t="s">
        <v>4432</v>
      </c>
      <c r="G237" s="143" t="s">
        <v>253</v>
      </c>
      <c r="H237" s="144">
        <v>1</v>
      </c>
      <c r="I237" s="145"/>
      <c r="J237" s="146">
        <f t="shared" si="30"/>
        <v>0</v>
      </c>
      <c r="K237" s="147"/>
      <c r="L237" s="28"/>
      <c r="M237" s="148" t="s">
        <v>1</v>
      </c>
      <c r="N237" s="149" t="s">
        <v>38</v>
      </c>
      <c r="P237" s="150">
        <f t="shared" si="31"/>
        <v>0</v>
      </c>
      <c r="Q237" s="150">
        <v>0</v>
      </c>
      <c r="R237" s="150">
        <f t="shared" si="32"/>
        <v>0</v>
      </c>
      <c r="S237" s="150">
        <v>0</v>
      </c>
      <c r="T237" s="151">
        <f t="shared" si="33"/>
        <v>0</v>
      </c>
      <c r="AR237" s="152" t="s">
        <v>216</v>
      </c>
      <c r="AT237" s="152" t="s">
        <v>212</v>
      </c>
      <c r="AU237" s="152" t="s">
        <v>88</v>
      </c>
      <c r="AY237" s="13" t="s">
        <v>207</v>
      </c>
      <c r="BE237" s="153">
        <f t="shared" si="34"/>
        <v>0</v>
      </c>
      <c r="BF237" s="153">
        <f t="shared" si="35"/>
        <v>0</v>
      </c>
      <c r="BG237" s="153">
        <f t="shared" si="36"/>
        <v>0</v>
      </c>
      <c r="BH237" s="153">
        <f t="shared" si="37"/>
        <v>0</v>
      </c>
      <c r="BI237" s="153">
        <f t="shared" si="38"/>
        <v>0</v>
      </c>
      <c r="BJ237" s="13" t="s">
        <v>84</v>
      </c>
      <c r="BK237" s="153">
        <f t="shared" si="39"/>
        <v>0</v>
      </c>
      <c r="BL237" s="13" t="s">
        <v>216</v>
      </c>
      <c r="BM237" s="152" t="s">
        <v>4433</v>
      </c>
    </row>
    <row r="238" spans="2:65" s="1" customFormat="1" ht="37.9" customHeight="1">
      <c r="B238" s="139"/>
      <c r="C238" s="140" t="s">
        <v>604</v>
      </c>
      <c r="D238" s="140" t="s">
        <v>212</v>
      </c>
      <c r="E238" s="141" t="s">
        <v>958</v>
      </c>
      <c r="F238" s="142" t="s">
        <v>4434</v>
      </c>
      <c r="G238" s="143" t="s">
        <v>253</v>
      </c>
      <c r="H238" s="144">
        <v>4</v>
      </c>
      <c r="I238" s="145"/>
      <c r="J238" s="146">
        <f t="shared" si="30"/>
        <v>0</v>
      </c>
      <c r="K238" s="147"/>
      <c r="L238" s="28"/>
      <c r="M238" s="148" t="s">
        <v>1</v>
      </c>
      <c r="N238" s="149" t="s">
        <v>38</v>
      </c>
      <c r="P238" s="150">
        <f t="shared" si="31"/>
        <v>0</v>
      </c>
      <c r="Q238" s="150">
        <v>0</v>
      </c>
      <c r="R238" s="150">
        <f t="shared" si="32"/>
        <v>0</v>
      </c>
      <c r="S238" s="150">
        <v>0</v>
      </c>
      <c r="T238" s="151">
        <f t="shared" si="33"/>
        <v>0</v>
      </c>
      <c r="AR238" s="152" t="s">
        <v>216</v>
      </c>
      <c r="AT238" s="152" t="s">
        <v>212</v>
      </c>
      <c r="AU238" s="152" t="s">
        <v>88</v>
      </c>
      <c r="AY238" s="13" t="s">
        <v>207</v>
      </c>
      <c r="BE238" s="153">
        <f t="shared" si="34"/>
        <v>0</v>
      </c>
      <c r="BF238" s="153">
        <f t="shared" si="35"/>
        <v>0</v>
      </c>
      <c r="BG238" s="153">
        <f t="shared" si="36"/>
        <v>0</v>
      </c>
      <c r="BH238" s="153">
        <f t="shared" si="37"/>
        <v>0</v>
      </c>
      <c r="BI238" s="153">
        <f t="shared" si="38"/>
        <v>0</v>
      </c>
      <c r="BJ238" s="13" t="s">
        <v>84</v>
      </c>
      <c r="BK238" s="153">
        <f t="shared" si="39"/>
        <v>0</v>
      </c>
      <c r="BL238" s="13" t="s">
        <v>216</v>
      </c>
      <c r="BM238" s="152" t="s">
        <v>4435</v>
      </c>
    </row>
    <row r="239" spans="2:65" s="1" customFormat="1" ht="37.9" customHeight="1">
      <c r="B239" s="139"/>
      <c r="C239" s="140" t="s">
        <v>610</v>
      </c>
      <c r="D239" s="140" t="s">
        <v>212</v>
      </c>
      <c r="E239" s="141" t="s">
        <v>998</v>
      </c>
      <c r="F239" s="142" t="s">
        <v>4436</v>
      </c>
      <c r="G239" s="143" t="s">
        <v>253</v>
      </c>
      <c r="H239" s="144">
        <v>3</v>
      </c>
      <c r="I239" s="145"/>
      <c r="J239" s="146">
        <f t="shared" si="30"/>
        <v>0</v>
      </c>
      <c r="K239" s="147"/>
      <c r="L239" s="28"/>
      <c r="M239" s="148" t="s">
        <v>1</v>
      </c>
      <c r="N239" s="149" t="s">
        <v>38</v>
      </c>
      <c r="P239" s="150">
        <f t="shared" si="31"/>
        <v>0</v>
      </c>
      <c r="Q239" s="150">
        <v>0</v>
      </c>
      <c r="R239" s="150">
        <f t="shared" si="32"/>
        <v>0</v>
      </c>
      <c r="S239" s="150">
        <v>0</v>
      </c>
      <c r="T239" s="151">
        <f t="shared" si="33"/>
        <v>0</v>
      </c>
      <c r="AR239" s="152" t="s">
        <v>216</v>
      </c>
      <c r="AT239" s="152" t="s">
        <v>212</v>
      </c>
      <c r="AU239" s="152" t="s">
        <v>88</v>
      </c>
      <c r="AY239" s="13" t="s">
        <v>207</v>
      </c>
      <c r="BE239" s="153">
        <f t="shared" si="34"/>
        <v>0</v>
      </c>
      <c r="BF239" s="153">
        <f t="shared" si="35"/>
        <v>0</v>
      </c>
      <c r="BG239" s="153">
        <f t="shared" si="36"/>
        <v>0</v>
      </c>
      <c r="BH239" s="153">
        <f t="shared" si="37"/>
        <v>0</v>
      </c>
      <c r="BI239" s="153">
        <f t="shared" si="38"/>
        <v>0</v>
      </c>
      <c r="BJ239" s="13" t="s">
        <v>84</v>
      </c>
      <c r="BK239" s="153">
        <f t="shared" si="39"/>
        <v>0</v>
      </c>
      <c r="BL239" s="13" t="s">
        <v>216</v>
      </c>
      <c r="BM239" s="152" t="s">
        <v>4437</v>
      </c>
    </row>
    <row r="240" spans="2:65" s="1" customFormat="1" ht="44.25" customHeight="1">
      <c r="B240" s="139"/>
      <c r="C240" s="140" t="s">
        <v>614</v>
      </c>
      <c r="D240" s="140" t="s">
        <v>212</v>
      </c>
      <c r="E240" s="141" t="s">
        <v>1002</v>
      </c>
      <c r="F240" s="142" t="s">
        <v>4438</v>
      </c>
      <c r="G240" s="143" t="s">
        <v>253</v>
      </c>
      <c r="H240" s="144">
        <v>5</v>
      </c>
      <c r="I240" s="145"/>
      <c r="J240" s="146">
        <f t="shared" si="30"/>
        <v>0</v>
      </c>
      <c r="K240" s="147"/>
      <c r="L240" s="28"/>
      <c r="M240" s="148" t="s">
        <v>1</v>
      </c>
      <c r="N240" s="149" t="s">
        <v>38</v>
      </c>
      <c r="P240" s="150">
        <f t="shared" si="31"/>
        <v>0</v>
      </c>
      <c r="Q240" s="150">
        <v>0</v>
      </c>
      <c r="R240" s="150">
        <f t="shared" si="32"/>
        <v>0</v>
      </c>
      <c r="S240" s="150">
        <v>0</v>
      </c>
      <c r="T240" s="151">
        <f t="shared" si="33"/>
        <v>0</v>
      </c>
      <c r="AR240" s="152" t="s">
        <v>216</v>
      </c>
      <c r="AT240" s="152" t="s">
        <v>212</v>
      </c>
      <c r="AU240" s="152" t="s">
        <v>88</v>
      </c>
      <c r="AY240" s="13" t="s">
        <v>207</v>
      </c>
      <c r="BE240" s="153">
        <f t="shared" si="34"/>
        <v>0</v>
      </c>
      <c r="BF240" s="153">
        <f t="shared" si="35"/>
        <v>0</v>
      </c>
      <c r="BG240" s="153">
        <f t="shared" si="36"/>
        <v>0</v>
      </c>
      <c r="BH240" s="153">
        <f t="shared" si="37"/>
        <v>0</v>
      </c>
      <c r="BI240" s="153">
        <f t="shared" si="38"/>
        <v>0</v>
      </c>
      <c r="BJ240" s="13" t="s">
        <v>84</v>
      </c>
      <c r="BK240" s="153">
        <f t="shared" si="39"/>
        <v>0</v>
      </c>
      <c r="BL240" s="13" t="s">
        <v>216</v>
      </c>
      <c r="BM240" s="152" t="s">
        <v>4439</v>
      </c>
    </row>
    <row r="241" spans="2:65" s="1" customFormat="1" ht="37.9" customHeight="1">
      <c r="B241" s="139"/>
      <c r="C241" s="140" t="s">
        <v>618</v>
      </c>
      <c r="D241" s="140" t="s">
        <v>212</v>
      </c>
      <c r="E241" s="141" t="s">
        <v>1006</v>
      </c>
      <c r="F241" s="142" t="s">
        <v>4440</v>
      </c>
      <c r="G241" s="143" t="s">
        <v>253</v>
      </c>
      <c r="H241" s="144">
        <v>5</v>
      </c>
      <c r="I241" s="145"/>
      <c r="J241" s="146">
        <f t="shared" si="30"/>
        <v>0</v>
      </c>
      <c r="K241" s="147"/>
      <c r="L241" s="28"/>
      <c r="M241" s="148" t="s">
        <v>1</v>
      </c>
      <c r="N241" s="149" t="s">
        <v>38</v>
      </c>
      <c r="P241" s="150">
        <f t="shared" si="31"/>
        <v>0</v>
      </c>
      <c r="Q241" s="150">
        <v>0</v>
      </c>
      <c r="R241" s="150">
        <f t="shared" si="32"/>
        <v>0</v>
      </c>
      <c r="S241" s="150">
        <v>0</v>
      </c>
      <c r="T241" s="151">
        <f t="shared" si="33"/>
        <v>0</v>
      </c>
      <c r="AR241" s="152" t="s">
        <v>216</v>
      </c>
      <c r="AT241" s="152" t="s">
        <v>212</v>
      </c>
      <c r="AU241" s="152" t="s">
        <v>88</v>
      </c>
      <c r="AY241" s="13" t="s">
        <v>207</v>
      </c>
      <c r="BE241" s="153">
        <f t="shared" si="34"/>
        <v>0</v>
      </c>
      <c r="BF241" s="153">
        <f t="shared" si="35"/>
        <v>0</v>
      </c>
      <c r="BG241" s="153">
        <f t="shared" si="36"/>
        <v>0</v>
      </c>
      <c r="BH241" s="153">
        <f t="shared" si="37"/>
        <v>0</v>
      </c>
      <c r="BI241" s="153">
        <f t="shared" si="38"/>
        <v>0</v>
      </c>
      <c r="BJ241" s="13" t="s">
        <v>84</v>
      </c>
      <c r="BK241" s="153">
        <f t="shared" si="39"/>
        <v>0</v>
      </c>
      <c r="BL241" s="13" t="s">
        <v>216</v>
      </c>
      <c r="BM241" s="152" t="s">
        <v>4441</v>
      </c>
    </row>
    <row r="242" spans="2:65" s="1" customFormat="1" ht="37.9" customHeight="1">
      <c r="B242" s="139"/>
      <c r="C242" s="140" t="s">
        <v>622</v>
      </c>
      <c r="D242" s="140" t="s">
        <v>212</v>
      </c>
      <c r="E242" s="141" t="s">
        <v>1010</v>
      </c>
      <c r="F242" s="142" t="s">
        <v>4442</v>
      </c>
      <c r="G242" s="143" t="s">
        <v>215</v>
      </c>
      <c r="H242" s="144">
        <v>2</v>
      </c>
      <c r="I242" s="145"/>
      <c r="J242" s="146">
        <f t="shared" si="30"/>
        <v>0</v>
      </c>
      <c r="K242" s="147"/>
      <c r="L242" s="28"/>
      <c r="M242" s="148" t="s">
        <v>1</v>
      </c>
      <c r="N242" s="149" t="s">
        <v>38</v>
      </c>
      <c r="P242" s="150">
        <f t="shared" si="31"/>
        <v>0</v>
      </c>
      <c r="Q242" s="150">
        <v>0</v>
      </c>
      <c r="R242" s="150">
        <f t="shared" si="32"/>
        <v>0</v>
      </c>
      <c r="S242" s="150">
        <v>0</v>
      </c>
      <c r="T242" s="151">
        <f t="shared" si="33"/>
        <v>0</v>
      </c>
      <c r="AR242" s="152" t="s">
        <v>216</v>
      </c>
      <c r="AT242" s="152" t="s">
        <v>212</v>
      </c>
      <c r="AU242" s="152" t="s">
        <v>88</v>
      </c>
      <c r="AY242" s="13" t="s">
        <v>207</v>
      </c>
      <c r="BE242" s="153">
        <f t="shared" si="34"/>
        <v>0</v>
      </c>
      <c r="BF242" s="153">
        <f t="shared" si="35"/>
        <v>0</v>
      </c>
      <c r="BG242" s="153">
        <f t="shared" si="36"/>
        <v>0</v>
      </c>
      <c r="BH242" s="153">
        <f t="shared" si="37"/>
        <v>0</v>
      </c>
      <c r="BI242" s="153">
        <f t="shared" si="38"/>
        <v>0</v>
      </c>
      <c r="BJ242" s="13" t="s">
        <v>84</v>
      </c>
      <c r="BK242" s="153">
        <f t="shared" si="39"/>
        <v>0</v>
      </c>
      <c r="BL242" s="13" t="s">
        <v>216</v>
      </c>
      <c r="BM242" s="152" t="s">
        <v>4443</v>
      </c>
    </row>
    <row r="243" spans="2:65" s="1" customFormat="1" ht="44.25" customHeight="1">
      <c r="B243" s="139"/>
      <c r="C243" s="140" t="s">
        <v>626</v>
      </c>
      <c r="D243" s="140" t="s">
        <v>212</v>
      </c>
      <c r="E243" s="141" t="s">
        <v>1014</v>
      </c>
      <c r="F243" s="142" t="s">
        <v>4444</v>
      </c>
      <c r="G243" s="143" t="s">
        <v>253</v>
      </c>
      <c r="H243" s="144">
        <v>2</v>
      </c>
      <c r="I243" s="145"/>
      <c r="J243" s="146">
        <f t="shared" si="30"/>
        <v>0</v>
      </c>
      <c r="K243" s="147"/>
      <c r="L243" s="28"/>
      <c r="M243" s="148" t="s">
        <v>1</v>
      </c>
      <c r="N243" s="149" t="s">
        <v>38</v>
      </c>
      <c r="P243" s="150">
        <f t="shared" si="31"/>
        <v>0</v>
      </c>
      <c r="Q243" s="150">
        <v>0</v>
      </c>
      <c r="R243" s="150">
        <f t="shared" si="32"/>
        <v>0</v>
      </c>
      <c r="S243" s="150">
        <v>0</v>
      </c>
      <c r="T243" s="151">
        <f t="shared" si="33"/>
        <v>0</v>
      </c>
      <c r="AR243" s="152" t="s">
        <v>216</v>
      </c>
      <c r="AT243" s="152" t="s">
        <v>212</v>
      </c>
      <c r="AU243" s="152" t="s">
        <v>88</v>
      </c>
      <c r="AY243" s="13" t="s">
        <v>207</v>
      </c>
      <c r="BE243" s="153">
        <f t="shared" si="34"/>
        <v>0</v>
      </c>
      <c r="BF243" s="153">
        <f t="shared" si="35"/>
        <v>0</v>
      </c>
      <c r="BG243" s="153">
        <f t="shared" si="36"/>
        <v>0</v>
      </c>
      <c r="BH243" s="153">
        <f t="shared" si="37"/>
        <v>0</v>
      </c>
      <c r="BI243" s="153">
        <f t="shared" si="38"/>
        <v>0</v>
      </c>
      <c r="BJ243" s="13" t="s">
        <v>84</v>
      </c>
      <c r="BK243" s="153">
        <f t="shared" si="39"/>
        <v>0</v>
      </c>
      <c r="BL243" s="13" t="s">
        <v>216</v>
      </c>
      <c r="BM243" s="152" t="s">
        <v>4445</v>
      </c>
    </row>
    <row r="244" spans="2:65" s="1" customFormat="1" ht="44.25" customHeight="1">
      <c r="B244" s="139"/>
      <c r="C244" s="140" t="s">
        <v>630</v>
      </c>
      <c r="D244" s="140" t="s">
        <v>212</v>
      </c>
      <c r="E244" s="141" t="s">
        <v>1018</v>
      </c>
      <c r="F244" s="142" t="s">
        <v>4446</v>
      </c>
      <c r="G244" s="143" t="s">
        <v>253</v>
      </c>
      <c r="H244" s="144">
        <v>1</v>
      </c>
      <c r="I244" s="145"/>
      <c r="J244" s="146">
        <f t="shared" si="30"/>
        <v>0</v>
      </c>
      <c r="K244" s="147"/>
      <c r="L244" s="28"/>
      <c r="M244" s="148" t="s">
        <v>1</v>
      </c>
      <c r="N244" s="149" t="s">
        <v>38</v>
      </c>
      <c r="P244" s="150">
        <f t="shared" si="31"/>
        <v>0</v>
      </c>
      <c r="Q244" s="150">
        <v>0</v>
      </c>
      <c r="R244" s="150">
        <f t="shared" si="32"/>
        <v>0</v>
      </c>
      <c r="S244" s="150">
        <v>0</v>
      </c>
      <c r="T244" s="151">
        <f t="shared" si="33"/>
        <v>0</v>
      </c>
      <c r="AR244" s="152" t="s">
        <v>216</v>
      </c>
      <c r="AT244" s="152" t="s">
        <v>212</v>
      </c>
      <c r="AU244" s="152" t="s">
        <v>88</v>
      </c>
      <c r="AY244" s="13" t="s">
        <v>207</v>
      </c>
      <c r="BE244" s="153">
        <f t="shared" si="34"/>
        <v>0</v>
      </c>
      <c r="BF244" s="153">
        <f t="shared" si="35"/>
        <v>0</v>
      </c>
      <c r="BG244" s="153">
        <f t="shared" si="36"/>
        <v>0</v>
      </c>
      <c r="BH244" s="153">
        <f t="shared" si="37"/>
        <v>0</v>
      </c>
      <c r="BI244" s="153">
        <f t="shared" si="38"/>
        <v>0</v>
      </c>
      <c r="BJ244" s="13" t="s">
        <v>84</v>
      </c>
      <c r="BK244" s="153">
        <f t="shared" si="39"/>
        <v>0</v>
      </c>
      <c r="BL244" s="13" t="s">
        <v>216</v>
      </c>
      <c r="BM244" s="152" t="s">
        <v>4447</v>
      </c>
    </row>
    <row r="245" spans="2:65" s="1" customFormat="1" ht="44.25" customHeight="1">
      <c r="B245" s="139"/>
      <c r="C245" s="140" t="s">
        <v>634</v>
      </c>
      <c r="D245" s="140" t="s">
        <v>212</v>
      </c>
      <c r="E245" s="141" t="s">
        <v>1022</v>
      </c>
      <c r="F245" s="142" t="s">
        <v>4448</v>
      </c>
      <c r="G245" s="143" t="s">
        <v>253</v>
      </c>
      <c r="H245" s="144">
        <v>4</v>
      </c>
      <c r="I245" s="145"/>
      <c r="J245" s="146">
        <f t="shared" si="30"/>
        <v>0</v>
      </c>
      <c r="K245" s="147"/>
      <c r="L245" s="28"/>
      <c r="M245" s="148" t="s">
        <v>1</v>
      </c>
      <c r="N245" s="149" t="s">
        <v>38</v>
      </c>
      <c r="P245" s="150">
        <f t="shared" si="31"/>
        <v>0</v>
      </c>
      <c r="Q245" s="150">
        <v>0</v>
      </c>
      <c r="R245" s="150">
        <f t="shared" si="32"/>
        <v>0</v>
      </c>
      <c r="S245" s="150">
        <v>0</v>
      </c>
      <c r="T245" s="151">
        <f t="shared" si="33"/>
        <v>0</v>
      </c>
      <c r="AR245" s="152" t="s">
        <v>216</v>
      </c>
      <c r="AT245" s="152" t="s">
        <v>212</v>
      </c>
      <c r="AU245" s="152" t="s">
        <v>88</v>
      </c>
      <c r="AY245" s="13" t="s">
        <v>207</v>
      </c>
      <c r="BE245" s="153">
        <f t="shared" si="34"/>
        <v>0</v>
      </c>
      <c r="BF245" s="153">
        <f t="shared" si="35"/>
        <v>0</v>
      </c>
      <c r="BG245" s="153">
        <f t="shared" si="36"/>
        <v>0</v>
      </c>
      <c r="BH245" s="153">
        <f t="shared" si="37"/>
        <v>0</v>
      </c>
      <c r="BI245" s="153">
        <f t="shared" si="38"/>
        <v>0</v>
      </c>
      <c r="BJ245" s="13" t="s">
        <v>84</v>
      </c>
      <c r="BK245" s="153">
        <f t="shared" si="39"/>
        <v>0</v>
      </c>
      <c r="BL245" s="13" t="s">
        <v>216</v>
      </c>
      <c r="BM245" s="152" t="s">
        <v>4449</v>
      </c>
    </row>
    <row r="246" spans="2:65" s="1" customFormat="1" ht="44.25" customHeight="1">
      <c r="B246" s="139"/>
      <c r="C246" s="140" t="s">
        <v>638</v>
      </c>
      <c r="D246" s="140" t="s">
        <v>212</v>
      </c>
      <c r="E246" s="141" t="s">
        <v>1062</v>
      </c>
      <c r="F246" s="142" t="s">
        <v>4450</v>
      </c>
      <c r="G246" s="143" t="s">
        <v>253</v>
      </c>
      <c r="H246" s="144">
        <v>3</v>
      </c>
      <c r="I246" s="145"/>
      <c r="J246" s="146">
        <f t="shared" si="30"/>
        <v>0</v>
      </c>
      <c r="K246" s="147"/>
      <c r="L246" s="28"/>
      <c r="M246" s="148" t="s">
        <v>1</v>
      </c>
      <c r="N246" s="149" t="s">
        <v>38</v>
      </c>
      <c r="P246" s="150">
        <f t="shared" si="31"/>
        <v>0</v>
      </c>
      <c r="Q246" s="150">
        <v>0</v>
      </c>
      <c r="R246" s="150">
        <f t="shared" si="32"/>
        <v>0</v>
      </c>
      <c r="S246" s="150">
        <v>0</v>
      </c>
      <c r="T246" s="151">
        <f t="shared" si="33"/>
        <v>0</v>
      </c>
      <c r="AR246" s="152" t="s">
        <v>216</v>
      </c>
      <c r="AT246" s="152" t="s">
        <v>212</v>
      </c>
      <c r="AU246" s="152" t="s">
        <v>88</v>
      </c>
      <c r="AY246" s="13" t="s">
        <v>207</v>
      </c>
      <c r="BE246" s="153">
        <f t="shared" si="34"/>
        <v>0</v>
      </c>
      <c r="BF246" s="153">
        <f t="shared" si="35"/>
        <v>0</v>
      </c>
      <c r="BG246" s="153">
        <f t="shared" si="36"/>
        <v>0</v>
      </c>
      <c r="BH246" s="153">
        <f t="shared" si="37"/>
        <v>0</v>
      </c>
      <c r="BI246" s="153">
        <f t="shared" si="38"/>
        <v>0</v>
      </c>
      <c r="BJ246" s="13" t="s">
        <v>84</v>
      </c>
      <c r="BK246" s="153">
        <f t="shared" si="39"/>
        <v>0</v>
      </c>
      <c r="BL246" s="13" t="s">
        <v>216</v>
      </c>
      <c r="BM246" s="152" t="s">
        <v>4451</v>
      </c>
    </row>
    <row r="247" spans="2:65" s="1" customFormat="1" ht="44.25" customHeight="1">
      <c r="B247" s="139"/>
      <c r="C247" s="140" t="s">
        <v>642</v>
      </c>
      <c r="D247" s="140" t="s">
        <v>212</v>
      </c>
      <c r="E247" s="141" t="s">
        <v>1066</v>
      </c>
      <c r="F247" s="142" t="s">
        <v>4452</v>
      </c>
      <c r="G247" s="143" t="s">
        <v>253</v>
      </c>
      <c r="H247" s="144">
        <v>5</v>
      </c>
      <c r="I247" s="145"/>
      <c r="J247" s="146">
        <f t="shared" si="30"/>
        <v>0</v>
      </c>
      <c r="K247" s="147"/>
      <c r="L247" s="28"/>
      <c r="M247" s="148" t="s">
        <v>1</v>
      </c>
      <c r="N247" s="149" t="s">
        <v>38</v>
      </c>
      <c r="P247" s="150">
        <f t="shared" si="31"/>
        <v>0</v>
      </c>
      <c r="Q247" s="150">
        <v>0</v>
      </c>
      <c r="R247" s="150">
        <f t="shared" si="32"/>
        <v>0</v>
      </c>
      <c r="S247" s="150">
        <v>0</v>
      </c>
      <c r="T247" s="151">
        <f t="shared" si="33"/>
        <v>0</v>
      </c>
      <c r="AR247" s="152" t="s">
        <v>216</v>
      </c>
      <c r="AT247" s="152" t="s">
        <v>212</v>
      </c>
      <c r="AU247" s="152" t="s">
        <v>88</v>
      </c>
      <c r="AY247" s="13" t="s">
        <v>207</v>
      </c>
      <c r="BE247" s="153">
        <f t="shared" si="34"/>
        <v>0</v>
      </c>
      <c r="BF247" s="153">
        <f t="shared" si="35"/>
        <v>0</v>
      </c>
      <c r="BG247" s="153">
        <f t="shared" si="36"/>
        <v>0</v>
      </c>
      <c r="BH247" s="153">
        <f t="shared" si="37"/>
        <v>0</v>
      </c>
      <c r="BI247" s="153">
        <f t="shared" si="38"/>
        <v>0</v>
      </c>
      <c r="BJ247" s="13" t="s">
        <v>84</v>
      </c>
      <c r="BK247" s="153">
        <f t="shared" si="39"/>
        <v>0</v>
      </c>
      <c r="BL247" s="13" t="s">
        <v>216</v>
      </c>
      <c r="BM247" s="152" t="s">
        <v>4453</v>
      </c>
    </row>
    <row r="248" spans="2:65" s="1" customFormat="1" ht="37.9" customHeight="1">
      <c r="B248" s="139"/>
      <c r="C248" s="140" t="s">
        <v>646</v>
      </c>
      <c r="D248" s="140" t="s">
        <v>212</v>
      </c>
      <c r="E248" s="141" t="s">
        <v>1070</v>
      </c>
      <c r="F248" s="142" t="s">
        <v>4454</v>
      </c>
      <c r="G248" s="143" t="s">
        <v>253</v>
      </c>
      <c r="H248" s="144">
        <v>5</v>
      </c>
      <c r="I248" s="145"/>
      <c r="J248" s="146">
        <f t="shared" si="30"/>
        <v>0</v>
      </c>
      <c r="K248" s="147"/>
      <c r="L248" s="28"/>
      <c r="M248" s="148" t="s">
        <v>1</v>
      </c>
      <c r="N248" s="149" t="s">
        <v>38</v>
      </c>
      <c r="P248" s="150">
        <f t="shared" si="31"/>
        <v>0</v>
      </c>
      <c r="Q248" s="150">
        <v>0</v>
      </c>
      <c r="R248" s="150">
        <f t="shared" si="32"/>
        <v>0</v>
      </c>
      <c r="S248" s="150">
        <v>0</v>
      </c>
      <c r="T248" s="151">
        <f t="shared" si="33"/>
        <v>0</v>
      </c>
      <c r="AR248" s="152" t="s">
        <v>216</v>
      </c>
      <c r="AT248" s="152" t="s">
        <v>212</v>
      </c>
      <c r="AU248" s="152" t="s">
        <v>88</v>
      </c>
      <c r="AY248" s="13" t="s">
        <v>207</v>
      </c>
      <c r="BE248" s="153">
        <f t="shared" si="34"/>
        <v>0</v>
      </c>
      <c r="BF248" s="153">
        <f t="shared" si="35"/>
        <v>0</v>
      </c>
      <c r="BG248" s="153">
        <f t="shared" si="36"/>
        <v>0</v>
      </c>
      <c r="BH248" s="153">
        <f t="shared" si="37"/>
        <v>0</v>
      </c>
      <c r="BI248" s="153">
        <f t="shared" si="38"/>
        <v>0</v>
      </c>
      <c r="BJ248" s="13" t="s">
        <v>84</v>
      </c>
      <c r="BK248" s="153">
        <f t="shared" si="39"/>
        <v>0</v>
      </c>
      <c r="BL248" s="13" t="s">
        <v>216</v>
      </c>
      <c r="BM248" s="152" t="s">
        <v>4455</v>
      </c>
    </row>
    <row r="249" spans="2:65" s="1" customFormat="1" ht="37.9" customHeight="1">
      <c r="B249" s="139"/>
      <c r="C249" s="140" t="s">
        <v>650</v>
      </c>
      <c r="D249" s="140" t="s">
        <v>212</v>
      </c>
      <c r="E249" s="141" t="s">
        <v>1074</v>
      </c>
      <c r="F249" s="142" t="s">
        <v>4456</v>
      </c>
      <c r="G249" s="143" t="s">
        <v>215</v>
      </c>
      <c r="H249" s="144">
        <v>2</v>
      </c>
      <c r="I249" s="145"/>
      <c r="J249" s="146">
        <f t="shared" si="30"/>
        <v>0</v>
      </c>
      <c r="K249" s="147"/>
      <c r="L249" s="28"/>
      <c r="M249" s="148" t="s">
        <v>1</v>
      </c>
      <c r="N249" s="149" t="s">
        <v>38</v>
      </c>
      <c r="P249" s="150">
        <f t="shared" si="31"/>
        <v>0</v>
      </c>
      <c r="Q249" s="150">
        <v>0</v>
      </c>
      <c r="R249" s="150">
        <f t="shared" si="32"/>
        <v>0</v>
      </c>
      <c r="S249" s="150">
        <v>0</v>
      </c>
      <c r="T249" s="151">
        <f t="shared" si="33"/>
        <v>0</v>
      </c>
      <c r="AR249" s="152" t="s">
        <v>216</v>
      </c>
      <c r="AT249" s="152" t="s">
        <v>212</v>
      </c>
      <c r="AU249" s="152" t="s">
        <v>88</v>
      </c>
      <c r="AY249" s="13" t="s">
        <v>207</v>
      </c>
      <c r="BE249" s="153">
        <f t="shared" si="34"/>
        <v>0</v>
      </c>
      <c r="BF249" s="153">
        <f t="shared" si="35"/>
        <v>0</v>
      </c>
      <c r="BG249" s="153">
        <f t="shared" si="36"/>
        <v>0</v>
      </c>
      <c r="BH249" s="153">
        <f t="shared" si="37"/>
        <v>0</v>
      </c>
      <c r="BI249" s="153">
        <f t="shared" si="38"/>
        <v>0</v>
      </c>
      <c r="BJ249" s="13" t="s">
        <v>84</v>
      </c>
      <c r="BK249" s="153">
        <f t="shared" si="39"/>
        <v>0</v>
      </c>
      <c r="BL249" s="13" t="s">
        <v>216</v>
      </c>
      <c r="BM249" s="152" t="s">
        <v>4457</v>
      </c>
    </row>
    <row r="250" spans="2:65" s="1" customFormat="1" ht="44.25" customHeight="1">
      <c r="B250" s="139"/>
      <c r="C250" s="140" t="s">
        <v>654</v>
      </c>
      <c r="D250" s="140" t="s">
        <v>212</v>
      </c>
      <c r="E250" s="141" t="s">
        <v>1078</v>
      </c>
      <c r="F250" s="142" t="s">
        <v>4458</v>
      </c>
      <c r="G250" s="143" t="s">
        <v>253</v>
      </c>
      <c r="H250" s="144">
        <v>2</v>
      </c>
      <c r="I250" s="145"/>
      <c r="J250" s="146">
        <f t="shared" si="30"/>
        <v>0</v>
      </c>
      <c r="K250" s="147"/>
      <c r="L250" s="28"/>
      <c r="M250" s="148" t="s">
        <v>1</v>
      </c>
      <c r="N250" s="149" t="s">
        <v>38</v>
      </c>
      <c r="P250" s="150">
        <f t="shared" si="31"/>
        <v>0</v>
      </c>
      <c r="Q250" s="150">
        <v>0</v>
      </c>
      <c r="R250" s="150">
        <f t="shared" si="32"/>
        <v>0</v>
      </c>
      <c r="S250" s="150">
        <v>0</v>
      </c>
      <c r="T250" s="151">
        <f t="shared" si="33"/>
        <v>0</v>
      </c>
      <c r="AR250" s="152" t="s">
        <v>216</v>
      </c>
      <c r="AT250" s="152" t="s">
        <v>212</v>
      </c>
      <c r="AU250" s="152" t="s">
        <v>88</v>
      </c>
      <c r="AY250" s="13" t="s">
        <v>207</v>
      </c>
      <c r="BE250" s="153">
        <f t="shared" si="34"/>
        <v>0</v>
      </c>
      <c r="BF250" s="153">
        <f t="shared" si="35"/>
        <v>0</v>
      </c>
      <c r="BG250" s="153">
        <f t="shared" si="36"/>
        <v>0</v>
      </c>
      <c r="BH250" s="153">
        <f t="shared" si="37"/>
        <v>0</v>
      </c>
      <c r="BI250" s="153">
        <f t="shared" si="38"/>
        <v>0</v>
      </c>
      <c r="BJ250" s="13" t="s">
        <v>84</v>
      </c>
      <c r="BK250" s="153">
        <f t="shared" si="39"/>
        <v>0</v>
      </c>
      <c r="BL250" s="13" t="s">
        <v>216</v>
      </c>
      <c r="BM250" s="152" t="s">
        <v>4459</v>
      </c>
    </row>
    <row r="251" spans="2:65" s="1" customFormat="1" ht="44.25" customHeight="1">
      <c r="B251" s="139"/>
      <c r="C251" s="140" t="s">
        <v>658</v>
      </c>
      <c r="D251" s="140" t="s">
        <v>212</v>
      </c>
      <c r="E251" s="141" t="s">
        <v>1082</v>
      </c>
      <c r="F251" s="142" t="s">
        <v>4460</v>
      </c>
      <c r="G251" s="143" t="s">
        <v>253</v>
      </c>
      <c r="H251" s="144">
        <v>1</v>
      </c>
      <c r="I251" s="145"/>
      <c r="J251" s="146">
        <f t="shared" si="30"/>
        <v>0</v>
      </c>
      <c r="K251" s="147"/>
      <c r="L251" s="28"/>
      <c r="M251" s="148" t="s">
        <v>1</v>
      </c>
      <c r="N251" s="149" t="s">
        <v>38</v>
      </c>
      <c r="P251" s="150">
        <f t="shared" si="31"/>
        <v>0</v>
      </c>
      <c r="Q251" s="150">
        <v>0</v>
      </c>
      <c r="R251" s="150">
        <f t="shared" si="32"/>
        <v>0</v>
      </c>
      <c r="S251" s="150">
        <v>0</v>
      </c>
      <c r="T251" s="151">
        <f t="shared" si="33"/>
        <v>0</v>
      </c>
      <c r="AR251" s="152" t="s">
        <v>216</v>
      </c>
      <c r="AT251" s="152" t="s">
        <v>212</v>
      </c>
      <c r="AU251" s="152" t="s">
        <v>88</v>
      </c>
      <c r="AY251" s="13" t="s">
        <v>207</v>
      </c>
      <c r="BE251" s="153">
        <f t="shared" si="34"/>
        <v>0</v>
      </c>
      <c r="BF251" s="153">
        <f t="shared" si="35"/>
        <v>0</v>
      </c>
      <c r="BG251" s="153">
        <f t="shared" si="36"/>
        <v>0</v>
      </c>
      <c r="BH251" s="153">
        <f t="shared" si="37"/>
        <v>0</v>
      </c>
      <c r="BI251" s="153">
        <f t="shared" si="38"/>
        <v>0</v>
      </c>
      <c r="BJ251" s="13" t="s">
        <v>84</v>
      </c>
      <c r="BK251" s="153">
        <f t="shared" si="39"/>
        <v>0</v>
      </c>
      <c r="BL251" s="13" t="s">
        <v>216</v>
      </c>
      <c r="BM251" s="152" t="s">
        <v>4461</v>
      </c>
    </row>
    <row r="252" spans="2:65" s="1" customFormat="1" ht="44.25" customHeight="1">
      <c r="B252" s="139"/>
      <c r="C252" s="140" t="s">
        <v>662</v>
      </c>
      <c r="D252" s="140" t="s">
        <v>212</v>
      </c>
      <c r="E252" s="141" t="s">
        <v>1086</v>
      </c>
      <c r="F252" s="142" t="s">
        <v>4462</v>
      </c>
      <c r="G252" s="143" t="s">
        <v>253</v>
      </c>
      <c r="H252" s="144">
        <v>4</v>
      </c>
      <c r="I252" s="145"/>
      <c r="J252" s="146">
        <f t="shared" si="30"/>
        <v>0</v>
      </c>
      <c r="K252" s="147"/>
      <c r="L252" s="28"/>
      <c r="M252" s="148" t="s">
        <v>1</v>
      </c>
      <c r="N252" s="149" t="s">
        <v>38</v>
      </c>
      <c r="P252" s="150">
        <f t="shared" si="31"/>
        <v>0</v>
      </c>
      <c r="Q252" s="150">
        <v>0</v>
      </c>
      <c r="R252" s="150">
        <f t="shared" si="32"/>
        <v>0</v>
      </c>
      <c r="S252" s="150">
        <v>0</v>
      </c>
      <c r="T252" s="151">
        <f t="shared" si="33"/>
        <v>0</v>
      </c>
      <c r="AR252" s="152" t="s">
        <v>216</v>
      </c>
      <c r="AT252" s="152" t="s">
        <v>212</v>
      </c>
      <c r="AU252" s="152" t="s">
        <v>88</v>
      </c>
      <c r="AY252" s="13" t="s">
        <v>207</v>
      </c>
      <c r="BE252" s="153">
        <f t="shared" si="34"/>
        <v>0</v>
      </c>
      <c r="BF252" s="153">
        <f t="shared" si="35"/>
        <v>0</v>
      </c>
      <c r="BG252" s="153">
        <f t="shared" si="36"/>
        <v>0</v>
      </c>
      <c r="BH252" s="153">
        <f t="shared" si="37"/>
        <v>0</v>
      </c>
      <c r="BI252" s="153">
        <f t="shared" si="38"/>
        <v>0</v>
      </c>
      <c r="BJ252" s="13" t="s">
        <v>84</v>
      </c>
      <c r="BK252" s="153">
        <f t="shared" si="39"/>
        <v>0</v>
      </c>
      <c r="BL252" s="13" t="s">
        <v>216</v>
      </c>
      <c r="BM252" s="152" t="s">
        <v>4463</v>
      </c>
    </row>
    <row r="253" spans="2:65" s="11" customFormat="1" ht="20.85" customHeight="1">
      <c r="B253" s="127"/>
      <c r="D253" s="128" t="s">
        <v>71</v>
      </c>
      <c r="E253" s="137" t="s">
        <v>2983</v>
      </c>
      <c r="F253" s="137" t="s">
        <v>4464</v>
      </c>
      <c r="I253" s="130"/>
      <c r="J253" s="138">
        <f>BK253</f>
        <v>0</v>
      </c>
      <c r="L253" s="127"/>
      <c r="M253" s="132"/>
      <c r="P253" s="133">
        <f>SUM(P254:P258)</f>
        <v>0</v>
      </c>
      <c r="R253" s="133">
        <f>SUM(R254:R258)</f>
        <v>0</v>
      </c>
      <c r="T253" s="134">
        <f>SUM(T254:T258)</f>
        <v>0</v>
      </c>
      <c r="AR253" s="128" t="s">
        <v>79</v>
      </c>
      <c r="AT253" s="135" t="s">
        <v>71</v>
      </c>
      <c r="AU253" s="135" t="s">
        <v>84</v>
      </c>
      <c r="AY253" s="128" t="s">
        <v>207</v>
      </c>
      <c r="BK253" s="136">
        <f>SUM(BK254:BK258)</f>
        <v>0</v>
      </c>
    </row>
    <row r="254" spans="2:65" s="1" customFormat="1" ht="24.2" customHeight="1">
      <c r="B254" s="139"/>
      <c r="C254" s="140" t="s">
        <v>666</v>
      </c>
      <c r="D254" s="140" t="s">
        <v>212</v>
      </c>
      <c r="E254" s="141" t="s">
        <v>1781</v>
      </c>
      <c r="F254" s="142" t="s">
        <v>4465</v>
      </c>
      <c r="G254" s="143" t="s">
        <v>1786</v>
      </c>
      <c r="H254" s="144">
        <v>7.2</v>
      </c>
      <c r="I254" s="145"/>
      <c r="J254" s="146">
        <f>ROUND(I254*H254,2)</f>
        <v>0</v>
      </c>
      <c r="K254" s="147"/>
      <c r="L254" s="28"/>
      <c r="M254" s="148" t="s">
        <v>1</v>
      </c>
      <c r="N254" s="149" t="s">
        <v>38</v>
      </c>
      <c r="P254" s="150">
        <f>O254*H254</f>
        <v>0</v>
      </c>
      <c r="Q254" s="150">
        <v>0</v>
      </c>
      <c r="R254" s="150">
        <f>Q254*H254</f>
        <v>0</v>
      </c>
      <c r="S254" s="150">
        <v>0</v>
      </c>
      <c r="T254" s="151">
        <f>S254*H254</f>
        <v>0</v>
      </c>
      <c r="AR254" s="152" t="s">
        <v>216</v>
      </c>
      <c r="AT254" s="152" t="s">
        <v>212</v>
      </c>
      <c r="AU254" s="152" t="s">
        <v>88</v>
      </c>
      <c r="AY254" s="13" t="s">
        <v>207</v>
      </c>
      <c r="BE254" s="153">
        <f>IF(N254="základná",J254,0)</f>
        <v>0</v>
      </c>
      <c r="BF254" s="153">
        <f>IF(N254="znížená",J254,0)</f>
        <v>0</v>
      </c>
      <c r="BG254" s="153">
        <f>IF(N254="zákl. prenesená",J254,0)</f>
        <v>0</v>
      </c>
      <c r="BH254" s="153">
        <f>IF(N254="zníž. prenesená",J254,0)</f>
        <v>0</v>
      </c>
      <c r="BI254" s="153">
        <f>IF(N254="nulová",J254,0)</f>
        <v>0</v>
      </c>
      <c r="BJ254" s="13" t="s">
        <v>84</v>
      </c>
      <c r="BK254" s="153">
        <f>ROUND(I254*H254,2)</f>
        <v>0</v>
      </c>
      <c r="BL254" s="13" t="s">
        <v>216</v>
      </c>
      <c r="BM254" s="152" t="s">
        <v>4466</v>
      </c>
    </row>
    <row r="255" spans="2:65" s="1" customFormat="1" ht="16.5" customHeight="1">
      <c r="B255" s="139"/>
      <c r="C255" s="140" t="s">
        <v>670</v>
      </c>
      <c r="D255" s="140" t="s">
        <v>212</v>
      </c>
      <c r="E255" s="141" t="s">
        <v>4467</v>
      </c>
      <c r="F255" s="142" t="s">
        <v>1866</v>
      </c>
      <c r="G255" s="143" t="s">
        <v>405</v>
      </c>
      <c r="H255" s="144">
        <v>1</v>
      </c>
      <c r="I255" s="145"/>
      <c r="J255" s="146">
        <f>ROUND(I255*H255,2)</f>
        <v>0</v>
      </c>
      <c r="K255" s="147"/>
      <c r="L255" s="28"/>
      <c r="M255" s="148" t="s">
        <v>1</v>
      </c>
      <c r="N255" s="149" t="s">
        <v>38</v>
      </c>
      <c r="P255" s="150">
        <f>O255*H255</f>
        <v>0</v>
      </c>
      <c r="Q255" s="150">
        <v>0</v>
      </c>
      <c r="R255" s="150">
        <f>Q255*H255</f>
        <v>0</v>
      </c>
      <c r="S255" s="150">
        <v>0</v>
      </c>
      <c r="T255" s="151">
        <f>S255*H255</f>
        <v>0</v>
      </c>
      <c r="AR255" s="152" t="s">
        <v>216</v>
      </c>
      <c r="AT255" s="152" t="s">
        <v>212</v>
      </c>
      <c r="AU255" s="152" t="s">
        <v>88</v>
      </c>
      <c r="AY255" s="13" t="s">
        <v>207</v>
      </c>
      <c r="BE255" s="153">
        <f>IF(N255="základná",J255,0)</f>
        <v>0</v>
      </c>
      <c r="BF255" s="153">
        <f>IF(N255="znížená",J255,0)</f>
        <v>0</v>
      </c>
      <c r="BG255" s="153">
        <f>IF(N255="zákl. prenesená",J255,0)</f>
        <v>0</v>
      </c>
      <c r="BH255" s="153">
        <f>IF(N255="zníž. prenesená",J255,0)</f>
        <v>0</v>
      </c>
      <c r="BI255" s="153">
        <f>IF(N255="nulová",J255,0)</f>
        <v>0</v>
      </c>
      <c r="BJ255" s="13" t="s">
        <v>84</v>
      </c>
      <c r="BK255" s="153">
        <f>ROUND(I255*H255,2)</f>
        <v>0</v>
      </c>
      <c r="BL255" s="13" t="s">
        <v>216</v>
      </c>
      <c r="BM255" s="152" t="s">
        <v>4468</v>
      </c>
    </row>
    <row r="256" spans="2:65" s="1" customFormat="1" ht="16.5" customHeight="1">
      <c r="B256" s="139"/>
      <c r="C256" s="140" t="s">
        <v>674</v>
      </c>
      <c r="D256" s="140" t="s">
        <v>212</v>
      </c>
      <c r="E256" s="141" t="s">
        <v>4469</v>
      </c>
      <c r="F256" s="142" t="s">
        <v>1870</v>
      </c>
      <c r="G256" s="143" t="s">
        <v>405</v>
      </c>
      <c r="H256" s="144">
        <v>1</v>
      </c>
      <c r="I256" s="145"/>
      <c r="J256" s="146">
        <f>ROUND(I256*H256,2)</f>
        <v>0</v>
      </c>
      <c r="K256" s="147"/>
      <c r="L256" s="28"/>
      <c r="M256" s="148" t="s">
        <v>1</v>
      </c>
      <c r="N256" s="149" t="s">
        <v>38</v>
      </c>
      <c r="P256" s="150">
        <f>O256*H256</f>
        <v>0</v>
      </c>
      <c r="Q256" s="150">
        <v>0</v>
      </c>
      <c r="R256" s="150">
        <f>Q256*H256</f>
        <v>0</v>
      </c>
      <c r="S256" s="150">
        <v>0</v>
      </c>
      <c r="T256" s="151">
        <f>S256*H256</f>
        <v>0</v>
      </c>
      <c r="AR256" s="152" t="s">
        <v>216</v>
      </c>
      <c r="AT256" s="152" t="s">
        <v>212</v>
      </c>
      <c r="AU256" s="152" t="s">
        <v>88</v>
      </c>
      <c r="AY256" s="13" t="s">
        <v>207</v>
      </c>
      <c r="BE256" s="153">
        <f>IF(N256="základná",J256,0)</f>
        <v>0</v>
      </c>
      <c r="BF256" s="153">
        <f>IF(N256="znížená",J256,0)</f>
        <v>0</v>
      </c>
      <c r="BG256" s="153">
        <f>IF(N256="zákl. prenesená",J256,0)</f>
        <v>0</v>
      </c>
      <c r="BH256" s="153">
        <f>IF(N256="zníž. prenesená",J256,0)</f>
        <v>0</v>
      </c>
      <c r="BI256" s="153">
        <f>IF(N256="nulová",J256,0)</f>
        <v>0</v>
      </c>
      <c r="BJ256" s="13" t="s">
        <v>84</v>
      </c>
      <c r="BK256" s="153">
        <f>ROUND(I256*H256,2)</f>
        <v>0</v>
      </c>
      <c r="BL256" s="13" t="s">
        <v>216</v>
      </c>
      <c r="BM256" s="152" t="s">
        <v>4470</v>
      </c>
    </row>
    <row r="257" spans="2:65" s="1" customFormat="1" ht="24.2" customHeight="1">
      <c r="B257" s="139"/>
      <c r="C257" s="140" t="s">
        <v>678</v>
      </c>
      <c r="D257" s="140" t="s">
        <v>212</v>
      </c>
      <c r="E257" s="141" t="s">
        <v>4471</v>
      </c>
      <c r="F257" s="142" t="s">
        <v>1874</v>
      </c>
      <c r="G257" s="143" t="s">
        <v>1786</v>
      </c>
      <c r="H257" s="144">
        <v>50</v>
      </c>
      <c r="I257" s="145"/>
      <c r="J257" s="146">
        <f>ROUND(I257*H257,2)</f>
        <v>0</v>
      </c>
      <c r="K257" s="147"/>
      <c r="L257" s="28"/>
      <c r="M257" s="148" t="s">
        <v>1</v>
      </c>
      <c r="N257" s="149" t="s">
        <v>38</v>
      </c>
      <c r="P257" s="150">
        <f>O257*H257</f>
        <v>0</v>
      </c>
      <c r="Q257" s="150">
        <v>0</v>
      </c>
      <c r="R257" s="150">
        <f>Q257*H257</f>
        <v>0</v>
      </c>
      <c r="S257" s="150">
        <v>0</v>
      </c>
      <c r="T257" s="151">
        <f>S257*H257</f>
        <v>0</v>
      </c>
      <c r="AR257" s="152" t="s">
        <v>216</v>
      </c>
      <c r="AT257" s="152" t="s">
        <v>212</v>
      </c>
      <c r="AU257" s="152" t="s">
        <v>88</v>
      </c>
      <c r="AY257" s="13" t="s">
        <v>207</v>
      </c>
      <c r="BE257" s="153">
        <f>IF(N257="základná",J257,0)</f>
        <v>0</v>
      </c>
      <c r="BF257" s="153">
        <f>IF(N257="znížená",J257,0)</f>
        <v>0</v>
      </c>
      <c r="BG257" s="153">
        <f>IF(N257="zákl. prenesená",J257,0)</f>
        <v>0</v>
      </c>
      <c r="BH257" s="153">
        <f>IF(N257="zníž. prenesená",J257,0)</f>
        <v>0</v>
      </c>
      <c r="BI257" s="153">
        <f>IF(N257="nulová",J257,0)</f>
        <v>0</v>
      </c>
      <c r="BJ257" s="13" t="s">
        <v>84</v>
      </c>
      <c r="BK257" s="153">
        <f>ROUND(I257*H257,2)</f>
        <v>0</v>
      </c>
      <c r="BL257" s="13" t="s">
        <v>216</v>
      </c>
      <c r="BM257" s="152" t="s">
        <v>4472</v>
      </c>
    </row>
    <row r="258" spans="2:65" s="1" customFormat="1" ht="16.5" customHeight="1">
      <c r="B258" s="139"/>
      <c r="C258" s="140" t="s">
        <v>682</v>
      </c>
      <c r="D258" s="140" t="s">
        <v>212</v>
      </c>
      <c r="E258" s="141" t="s">
        <v>4473</v>
      </c>
      <c r="F258" s="142" t="s">
        <v>4474</v>
      </c>
      <c r="G258" s="143" t="s">
        <v>1786</v>
      </c>
      <c r="H258" s="144">
        <v>67.84</v>
      </c>
      <c r="I258" s="145"/>
      <c r="J258" s="146">
        <f>ROUND(I258*H258,2)</f>
        <v>0</v>
      </c>
      <c r="K258" s="147"/>
      <c r="L258" s="28"/>
      <c r="M258" s="148" t="s">
        <v>1</v>
      </c>
      <c r="N258" s="149" t="s">
        <v>38</v>
      </c>
      <c r="P258" s="150">
        <f>O258*H258</f>
        <v>0</v>
      </c>
      <c r="Q258" s="150">
        <v>0</v>
      </c>
      <c r="R258" s="150">
        <f>Q258*H258</f>
        <v>0</v>
      </c>
      <c r="S258" s="150">
        <v>0</v>
      </c>
      <c r="T258" s="151">
        <f>S258*H258</f>
        <v>0</v>
      </c>
      <c r="AR258" s="152" t="s">
        <v>216</v>
      </c>
      <c r="AT258" s="152" t="s">
        <v>212</v>
      </c>
      <c r="AU258" s="152" t="s">
        <v>88</v>
      </c>
      <c r="AY258" s="13" t="s">
        <v>207</v>
      </c>
      <c r="BE258" s="153">
        <f>IF(N258="základná",J258,0)</f>
        <v>0</v>
      </c>
      <c r="BF258" s="153">
        <f>IF(N258="znížená",J258,0)</f>
        <v>0</v>
      </c>
      <c r="BG258" s="153">
        <f>IF(N258="zákl. prenesená",J258,0)</f>
        <v>0</v>
      </c>
      <c r="BH258" s="153">
        <f>IF(N258="zníž. prenesená",J258,0)</f>
        <v>0</v>
      </c>
      <c r="BI258" s="153">
        <f>IF(N258="nulová",J258,0)</f>
        <v>0</v>
      </c>
      <c r="BJ258" s="13" t="s">
        <v>84</v>
      </c>
      <c r="BK258" s="153">
        <f>ROUND(I258*H258,2)</f>
        <v>0</v>
      </c>
      <c r="BL258" s="13" t="s">
        <v>216</v>
      </c>
      <c r="BM258" s="152" t="s">
        <v>4475</v>
      </c>
    </row>
    <row r="259" spans="2:65" s="11" customFormat="1" ht="20.85" customHeight="1">
      <c r="B259" s="127"/>
      <c r="D259" s="128" t="s">
        <v>71</v>
      </c>
      <c r="E259" s="137" t="s">
        <v>71</v>
      </c>
      <c r="F259" s="137" t="s">
        <v>1876</v>
      </c>
      <c r="I259" s="130"/>
      <c r="J259" s="138">
        <f>BK259</f>
        <v>0</v>
      </c>
      <c r="L259" s="127"/>
      <c r="M259" s="132"/>
      <c r="P259" s="133">
        <f>SUM(P260:P264)</f>
        <v>0</v>
      </c>
      <c r="R259" s="133">
        <f>SUM(R260:R264)</f>
        <v>0</v>
      </c>
      <c r="T259" s="134">
        <f>SUM(T260:T264)</f>
        <v>3.6693254</v>
      </c>
      <c r="AR259" s="128" t="s">
        <v>79</v>
      </c>
      <c r="AT259" s="135" t="s">
        <v>71</v>
      </c>
      <c r="AU259" s="135" t="s">
        <v>84</v>
      </c>
      <c r="AY259" s="128" t="s">
        <v>207</v>
      </c>
      <c r="BK259" s="136">
        <f>SUM(BK260:BK264)</f>
        <v>0</v>
      </c>
    </row>
    <row r="260" spans="2:65" s="1" customFormat="1" ht="24.2" customHeight="1">
      <c r="B260" s="139"/>
      <c r="C260" s="140" t="s">
        <v>686</v>
      </c>
      <c r="D260" s="140" t="s">
        <v>212</v>
      </c>
      <c r="E260" s="141" t="s">
        <v>2340</v>
      </c>
      <c r="F260" s="142" t="s">
        <v>3716</v>
      </c>
      <c r="G260" s="143" t="s">
        <v>1786</v>
      </c>
      <c r="H260" s="144">
        <v>6372</v>
      </c>
      <c r="I260" s="145"/>
      <c r="J260" s="146">
        <f>ROUND(I260*H260,2)</f>
        <v>0</v>
      </c>
      <c r="K260" s="147"/>
      <c r="L260" s="28"/>
      <c r="M260" s="148" t="s">
        <v>1</v>
      </c>
      <c r="N260" s="149" t="s">
        <v>38</v>
      </c>
      <c r="P260" s="150">
        <f>O260*H260</f>
        <v>0</v>
      </c>
      <c r="Q260" s="150">
        <v>0</v>
      </c>
      <c r="R260" s="150">
        <f>Q260*H260</f>
        <v>0</v>
      </c>
      <c r="S260" s="150">
        <v>0</v>
      </c>
      <c r="T260" s="151">
        <f>S260*H260</f>
        <v>0</v>
      </c>
      <c r="AR260" s="152" t="s">
        <v>216</v>
      </c>
      <c r="AT260" s="152" t="s">
        <v>212</v>
      </c>
      <c r="AU260" s="152" t="s">
        <v>88</v>
      </c>
      <c r="AY260" s="13" t="s">
        <v>207</v>
      </c>
      <c r="BE260" s="153">
        <f>IF(N260="základná",J260,0)</f>
        <v>0</v>
      </c>
      <c r="BF260" s="153">
        <f>IF(N260="znížená",J260,0)</f>
        <v>0</v>
      </c>
      <c r="BG260" s="153">
        <f>IF(N260="zákl. prenesená",J260,0)</f>
        <v>0</v>
      </c>
      <c r="BH260" s="153">
        <f>IF(N260="zníž. prenesená",J260,0)</f>
        <v>0</v>
      </c>
      <c r="BI260" s="153">
        <f>IF(N260="nulová",J260,0)</f>
        <v>0</v>
      </c>
      <c r="BJ260" s="13" t="s">
        <v>84</v>
      </c>
      <c r="BK260" s="153">
        <f>ROUND(I260*H260,2)</f>
        <v>0</v>
      </c>
      <c r="BL260" s="13" t="s">
        <v>216</v>
      </c>
      <c r="BM260" s="152" t="s">
        <v>4476</v>
      </c>
    </row>
    <row r="261" spans="2:65" s="1" customFormat="1" ht="16.5" customHeight="1">
      <c r="B261" s="139"/>
      <c r="C261" s="140" t="s">
        <v>690</v>
      </c>
      <c r="D261" s="140" t="s">
        <v>212</v>
      </c>
      <c r="E261" s="141" t="s">
        <v>1882</v>
      </c>
      <c r="F261" s="142" t="s">
        <v>1883</v>
      </c>
      <c r="G261" s="143" t="s">
        <v>405</v>
      </c>
      <c r="H261" s="144">
        <v>597.61</v>
      </c>
      <c r="I261" s="145"/>
      <c r="J261" s="146">
        <f>ROUND(I261*H261,2)</f>
        <v>0</v>
      </c>
      <c r="K261" s="147"/>
      <c r="L261" s="28"/>
      <c r="M261" s="148" t="s">
        <v>1</v>
      </c>
      <c r="N261" s="149" t="s">
        <v>38</v>
      </c>
      <c r="P261" s="150">
        <f>O261*H261</f>
        <v>0</v>
      </c>
      <c r="Q261" s="150">
        <v>0</v>
      </c>
      <c r="R261" s="150">
        <f>Q261*H261</f>
        <v>0</v>
      </c>
      <c r="S261" s="150">
        <v>6.1399999999999996E-3</v>
      </c>
      <c r="T261" s="151">
        <f>S261*H261</f>
        <v>3.6693254</v>
      </c>
      <c r="AR261" s="152" t="s">
        <v>271</v>
      </c>
      <c r="AT261" s="152" t="s">
        <v>212</v>
      </c>
      <c r="AU261" s="152" t="s">
        <v>88</v>
      </c>
      <c r="AY261" s="13" t="s">
        <v>207</v>
      </c>
      <c r="BE261" s="153">
        <f>IF(N261="základná",J261,0)</f>
        <v>0</v>
      </c>
      <c r="BF261" s="153">
        <f>IF(N261="znížená",J261,0)</f>
        <v>0</v>
      </c>
      <c r="BG261" s="153">
        <f>IF(N261="zákl. prenesená",J261,0)</f>
        <v>0</v>
      </c>
      <c r="BH261" s="153">
        <f>IF(N261="zníž. prenesená",J261,0)</f>
        <v>0</v>
      </c>
      <c r="BI261" s="153">
        <f>IF(N261="nulová",J261,0)</f>
        <v>0</v>
      </c>
      <c r="BJ261" s="13" t="s">
        <v>84</v>
      </c>
      <c r="BK261" s="153">
        <f>ROUND(I261*H261,2)</f>
        <v>0</v>
      </c>
      <c r="BL261" s="13" t="s">
        <v>271</v>
      </c>
      <c r="BM261" s="152" t="s">
        <v>4477</v>
      </c>
    </row>
    <row r="262" spans="2:65" s="1" customFormat="1" ht="16.5" customHeight="1">
      <c r="B262" s="139"/>
      <c r="C262" s="140" t="s">
        <v>694</v>
      </c>
      <c r="D262" s="140" t="s">
        <v>212</v>
      </c>
      <c r="E262" s="141" t="s">
        <v>1886</v>
      </c>
      <c r="F262" s="142" t="s">
        <v>1887</v>
      </c>
      <c r="G262" s="143" t="s">
        <v>405</v>
      </c>
      <c r="H262" s="144">
        <v>657.38</v>
      </c>
      <c r="I262" s="145"/>
      <c r="J262" s="146">
        <f>ROUND(I262*H262,2)</f>
        <v>0</v>
      </c>
      <c r="K262" s="147"/>
      <c r="L262" s="28"/>
      <c r="M262" s="148" t="s">
        <v>1</v>
      </c>
      <c r="N262" s="149" t="s">
        <v>38</v>
      </c>
      <c r="P262" s="150">
        <f>O262*H262</f>
        <v>0</v>
      </c>
      <c r="Q262" s="150">
        <v>0</v>
      </c>
      <c r="R262" s="150">
        <f>Q262*H262</f>
        <v>0</v>
      </c>
      <c r="S262" s="150">
        <v>0</v>
      </c>
      <c r="T262" s="151">
        <f>S262*H262</f>
        <v>0</v>
      </c>
      <c r="AR262" s="152" t="s">
        <v>271</v>
      </c>
      <c r="AT262" s="152" t="s">
        <v>212</v>
      </c>
      <c r="AU262" s="152" t="s">
        <v>88</v>
      </c>
      <c r="AY262" s="13" t="s">
        <v>207</v>
      </c>
      <c r="BE262" s="153">
        <f>IF(N262="základná",J262,0)</f>
        <v>0</v>
      </c>
      <c r="BF262" s="153">
        <f>IF(N262="znížená",J262,0)</f>
        <v>0</v>
      </c>
      <c r="BG262" s="153">
        <f>IF(N262="zákl. prenesená",J262,0)</f>
        <v>0</v>
      </c>
      <c r="BH262" s="153">
        <f>IF(N262="zníž. prenesená",J262,0)</f>
        <v>0</v>
      </c>
      <c r="BI262" s="153">
        <f>IF(N262="nulová",J262,0)</f>
        <v>0</v>
      </c>
      <c r="BJ262" s="13" t="s">
        <v>84</v>
      </c>
      <c r="BK262" s="153">
        <f>ROUND(I262*H262,2)</f>
        <v>0</v>
      </c>
      <c r="BL262" s="13" t="s">
        <v>271</v>
      </c>
      <c r="BM262" s="152" t="s">
        <v>4478</v>
      </c>
    </row>
    <row r="263" spans="2:65" s="1" customFormat="1" ht="21.75" customHeight="1">
      <c r="B263" s="139"/>
      <c r="C263" s="140" t="s">
        <v>698</v>
      </c>
      <c r="D263" s="140" t="s">
        <v>212</v>
      </c>
      <c r="E263" s="141" t="s">
        <v>1890</v>
      </c>
      <c r="F263" s="142" t="s">
        <v>1891</v>
      </c>
      <c r="G263" s="143" t="s">
        <v>1892</v>
      </c>
      <c r="H263" s="144">
        <v>3.6720000000000002</v>
      </c>
      <c r="I263" s="145"/>
      <c r="J263" s="146">
        <f>ROUND(I263*H263,2)</f>
        <v>0</v>
      </c>
      <c r="K263" s="147"/>
      <c r="L263" s="28"/>
      <c r="M263" s="148" t="s">
        <v>1</v>
      </c>
      <c r="N263" s="149" t="s">
        <v>38</v>
      </c>
      <c r="P263" s="150">
        <f>O263*H263</f>
        <v>0</v>
      </c>
      <c r="Q263" s="150">
        <v>0</v>
      </c>
      <c r="R263" s="150">
        <f>Q263*H263</f>
        <v>0</v>
      </c>
      <c r="S263" s="150">
        <v>0</v>
      </c>
      <c r="T263" s="151">
        <f>S263*H263</f>
        <v>0</v>
      </c>
      <c r="AR263" s="152" t="s">
        <v>93</v>
      </c>
      <c r="AT263" s="152" t="s">
        <v>212</v>
      </c>
      <c r="AU263" s="152" t="s">
        <v>88</v>
      </c>
      <c r="AY263" s="13" t="s">
        <v>207</v>
      </c>
      <c r="BE263" s="153">
        <f>IF(N263="základná",J263,0)</f>
        <v>0</v>
      </c>
      <c r="BF263" s="153">
        <f>IF(N263="znížená",J263,0)</f>
        <v>0</v>
      </c>
      <c r="BG263" s="153">
        <f>IF(N263="zákl. prenesená",J263,0)</f>
        <v>0</v>
      </c>
      <c r="BH263" s="153">
        <f>IF(N263="zníž. prenesená",J263,0)</f>
        <v>0</v>
      </c>
      <c r="BI263" s="153">
        <f>IF(N263="nulová",J263,0)</f>
        <v>0</v>
      </c>
      <c r="BJ263" s="13" t="s">
        <v>84</v>
      </c>
      <c r="BK263" s="153">
        <f>ROUND(I263*H263,2)</f>
        <v>0</v>
      </c>
      <c r="BL263" s="13" t="s">
        <v>93</v>
      </c>
      <c r="BM263" s="152" t="s">
        <v>4479</v>
      </c>
    </row>
    <row r="264" spans="2:65" s="1" customFormat="1" ht="33" customHeight="1">
      <c r="B264" s="139"/>
      <c r="C264" s="140" t="s">
        <v>702</v>
      </c>
      <c r="D264" s="140" t="s">
        <v>212</v>
      </c>
      <c r="E264" s="141" t="s">
        <v>1895</v>
      </c>
      <c r="F264" s="142" t="s">
        <v>1896</v>
      </c>
      <c r="G264" s="143" t="s">
        <v>1892</v>
      </c>
      <c r="H264" s="144">
        <v>3.6720000000000002</v>
      </c>
      <c r="I264" s="145"/>
      <c r="J264" s="146">
        <f>ROUND(I264*H264,2)</f>
        <v>0</v>
      </c>
      <c r="K264" s="147"/>
      <c r="L264" s="28"/>
      <c r="M264" s="148" t="s">
        <v>1</v>
      </c>
      <c r="N264" s="149" t="s">
        <v>38</v>
      </c>
      <c r="P264" s="150">
        <f>O264*H264</f>
        <v>0</v>
      </c>
      <c r="Q264" s="150">
        <v>0</v>
      </c>
      <c r="R264" s="150">
        <f>Q264*H264</f>
        <v>0</v>
      </c>
      <c r="S264" s="150">
        <v>0</v>
      </c>
      <c r="T264" s="151">
        <f>S264*H264</f>
        <v>0</v>
      </c>
      <c r="AR264" s="152" t="s">
        <v>93</v>
      </c>
      <c r="AT264" s="152" t="s">
        <v>212</v>
      </c>
      <c r="AU264" s="152" t="s">
        <v>88</v>
      </c>
      <c r="AY264" s="13" t="s">
        <v>207</v>
      </c>
      <c r="BE264" s="153">
        <f>IF(N264="základná",J264,0)</f>
        <v>0</v>
      </c>
      <c r="BF264" s="153">
        <f>IF(N264="znížená",J264,0)</f>
        <v>0</v>
      </c>
      <c r="BG264" s="153">
        <f>IF(N264="zákl. prenesená",J264,0)</f>
        <v>0</v>
      </c>
      <c r="BH264" s="153">
        <f>IF(N264="zníž. prenesená",J264,0)</f>
        <v>0</v>
      </c>
      <c r="BI264" s="153">
        <f>IF(N264="nulová",J264,0)</f>
        <v>0</v>
      </c>
      <c r="BJ264" s="13" t="s">
        <v>84</v>
      </c>
      <c r="BK264" s="153">
        <f>ROUND(I264*H264,2)</f>
        <v>0</v>
      </c>
      <c r="BL264" s="13" t="s">
        <v>93</v>
      </c>
      <c r="BM264" s="152" t="s">
        <v>4480</v>
      </c>
    </row>
    <row r="265" spans="2:65" s="11" customFormat="1" ht="20.85" customHeight="1">
      <c r="B265" s="127"/>
      <c r="D265" s="128" t="s">
        <v>71</v>
      </c>
      <c r="E265" s="137" t="s">
        <v>1898</v>
      </c>
      <c r="F265" s="137" t="s">
        <v>1899</v>
      </c>
      <c r="I265" s="130"/>
      <c r="J265" s="138">
        <f>BK265</f>
        <v>0</v>
      </c>
      <c r="L265" s="127"/>
      <c r="M265" s="132"/>
      <c r="P265" s="133">
        <f>SUM(P266:P278)</f>
        <v>0</v>
      </c>
      <c r="R265" s="133">
        <f>SUM(R266:R278)</f>
        <v>0.18300400000000006</v>
      </c>
      <c r="T265" s="134">
        <f>SUM(T266:T278)</f>
        <v>0</v>
      </c>
      <c r="AR265" s="128" t="s">
        <v>84</v>
      </c>
      <c r="AT265" s="135" t="s">
        <v>71</v>
      </c>
      <c r="AU265" s="135" t="s">
        <v>84</v>
      </c>
      <c r="AY265" s="128" t="s">
        <v>207</v>
      </c>
      <c r="BK265" s="136">
        <f>SUM(BK266:BK278)</f>
        <v>0</v>
      </c>
    </row>
    <row r="266" spans="2:65" s="1" customFormat="1" ht="21.75" customHeight="1">
      <c r="B266" s="139"/>
      <c r="C266" s="140" t="s">
        <v>706</v>
      </c>
      <c r="D266" s="140" t="s">
        <v>212</v>
      </c>
      <c r="E266" s="141" t="s">
        <v>1901</v>
      </c>
      <c r="F266" s="142" t="s">
        <v>2347</v>
      </c>
      <c r="G266" s="143" t="s">
        <v>405</v>
      </c>
      <c r="H266" s="144">
        <v>31</v>
      </c>
      <c r="I266" s="145"/>
      <c r="J266" s="146">
        <f t="shared" ref="J266:J278" si="40">ROUND(I266*H266,2)</f>
        <v>0</v>
      </c>
      <c r="K266" s="147"/>
      <c r="L266" s="28"/>
      <c r="M266" s="148" t="s">
        <v>1</v>
      </c>
      <c r="N266" s="149" t="s">
        <v>38</v>
      </c>
      <c r="P266" s="150">
        <f t="shared" ref="P266:P278" si="41">O266*H266</f>
        <v>0</v>
      </c>
      <c r="Q266" s="150">
        <v>1E-4</v>
      </c>
      <c r="R266" s="150">
        <f t="shared" ref="R266:R278" si="42">Q266*H266</f>
        <v>3.1000000000000003E-3</v>
      </c>
      <c r="S266" s="150">
        <v>0</v>
      </c>
      <c r="T266" s="151">
        <f t="shared" ref="T266:T278" si="43">S266*H266</f>
        <v>0</v>
      </c>
      <c r="AR266" s="152" t="s">
        <v>271</v>
      </c>
      <c r="AT266" s="152" t="s">
        <v>212</v>
      </c>
      <c r="AU266" s="152" t="s">
        <v>88</v>
      </c>
      <c r="AY266" s="13" t="s">
        <v>207</v>
      </c>
      <c r="BE266" s="153">
        <f t="shared" ref="BE266:BE278" si="44">IF(N266="základná",J266,0)</f>
        <v>0</v>
      </c>
      <c r="BF266" s="153">
        <f t="shared" ref="BF266:BF278" si="45">IF(N266="znížená",J266,0)</f>
        <v>0</v>
      </c>
      <c r="BG266" s="153">
        <f t="shared" ref="BG266:BG278" si="46">IF(N266="zákl. prenesená",J266,0)</f>
        <v>0</v>
      </c>
      <c r="BH266" s="153">
        <f t="shared" ref="BH266:BH278" si="47">IF(N266="zníž. prenesená",J266,0)</f>
        <v>0</v>
      </c>
      <c r="BI266" s="153">
        <f t="shared" ref="BI266:BI278" si="48">IF(N266="nulová",J266,0)</f>
        <v>0</v>
      </c>
      <c r="BJ266" s="13" t="s">
        <v>84</v>
      </c>
      <c r="BK266" s="153">
        <f t="shared" ref="BK266:BK278" si="49">ROUND(I266*H266,2)</f>
        <v>0</v>
      </c>
      <c r="BL266" s="13" t="s">
        <v>271</v>
      </c>
      <c r="BM266" s="152" t="s">
        <v>4481</v>
      </c>
    </row>
    <row r="267" spans="2:65" s="1" customFormat="1" ht="21.75" customHeight="1">
      <c r="B267" s="139"/>
      <c r="C267" s="155" t="s">
        <v>710</v>
      </c>
      <c r="D267" s="155" t="s">
        <v>205</v>
      </c>
      <c r="E267" s="156" t="s">
        <v>1905</v>
      </c>
      <c r="F267" s="157" t="s">
        <v>1906</v>
      </c>
      <c r="G267" s="158" t="s">
        <v>405</v>
      </c>
      <c r="H267" s="159">
        <v>8.16</v>
      </c>
      <c r="I267" s="160"/>
      <c r="J267" s="161">
        <f t="shared" si="40"/>
        <v>0</v>
      </c>
      <c r="K267" s="162"/>
      <c r="L267" s="163"/>
      <c r="M267" s="164" t="s">
        <v>1</v>
      </c>
      <c r="N267" s="165" t="s">
        <v>38</v>
      </c>
      <c r="P267" s="150">
        <f t="shared" si="41"/>
        <v>0</v>
      </c>
      <c r="Q267" s="150">
        <v>3.2000000000000002E-3</v>
      </c>
      <c r="R267" s="150">
        <f t="shared" si="42"/>
        <v>2.6112000000000003E-2</v>
      </c>
      <c r="S267" s="150">
        <v>0</v>
      </c>
      <c r="T267" s="151">
        <f t="shared" si="43"/>
        <v>0</v>
      </c>
      <c r="AR267" s="152" t="s">
        <v>334</v>
      </c>
      <c r="AT267" s="152" t="s">
        <v>205</v>
      </c>
      <c r="AU267" s="152" t="s">
        <v>88</v>
      </c>
      <c r="AY267" s="13" t="s">
        <v>207</v>
      </c>
      <c r="BE267" s="153">
        <f t="shared" si="44"/>
        <v>0</v>
      </c>
      <c r="BF267" s="153">
        <f t="shared" si="45"/>
        <v>0</v>
      </c>
      <c r="BG267" s="153">
        <f t="shared" si="46"/>
        <v>0</v>
      </c>
      <c r="BH267" s="153">
        <f t="shared" si="47"/>
        <v>0</v>
      </c>
      <c r="BI267" s="153">
        <f t="shared" si="48"/>
        <v>0</v>
      </c>
      <c r="BJ267" s="13" t="s">
        <v>84</v>
      </c>
      <c r="BK267" s="153">
        <f t="shared" si="49"/>
        <v>0</v>
      </c>
      <c r="BL267" s="13" t="s">
        <v>271</v>
      </c>
      <c r="BM267" s="152" t="s">
        <v>4482</v>
      </c>
    </row>
    <row r="268" spans="2:65" s="1" customFormat="1" ht="21.75" customHeight="1">
      <c r="B268" s="139"/>
      <c r="C268" s="155" t="s">
        <v>714</v>
      </c>
      <c r="D268" s="155" t="s">
        <v>205</v>
      </c>
      <c r="E268" s="156" t="s">
        <v>1909</v>
      </c>
      <c r="F268" s="157" t="s">
        <v>3271</v>
      </c>
      <c r="G268" s="158" t="s">
        <v>405</v>
      </c>
      <c r="H268" s="159">
        <v>13.26</v>
      </c>
      <c r="I268" s="160"/>
      <c r="J268" s="161">
        <f t="shared" si="40"/>
        <v>0</v>
      </c>
      <c r="K268" s="162"/>
      <c r="L268" s="163"/>
      <c r="M268" s="164" t="s">
        <v>1</v>
      </c>
      <c r="N268" s="165" t="s">
        <v>38</v>
      </c>
      <c r="P268" s="150">
        <f t="shared" si="41"/>
        <v>0</v>
      </c>
      <c r="Q268" s="150">
        <v>3.2000000000000002E-3</v>
      </c>
      <c r="R268" s="150">
        <f t="shared" si="42"/>
        <v>4.2432000000000004E-2</v>
      </c>
      <c r="S268" s="150">
        <v>0</v>
      </c>
      <c r="T268" s="151">
        <f t="shared" si="43"/>
        <v>0</v>
      </c>
      <c r="AR268" s="152" t="s">
        <v>334</v>
      </c>
      <c r="AT268" s="152" t="s">
        <v>205</v>
      </c>
      <c r="AU268" s="152" t="s">
        <v>88</v>
      </c>
      <c r="AY268" s="13" t="s">
        <v>207</v>
      </c>
      <c r="BE268" s="153">
        <f t="shared" si="44"/>
        <v>0</v>
      </c>
      <c r="BF268" s="153">
        <f t="shared" si="45"/>
        <v>0</v>
      </c>
      <c r="BG268" s="153">
        <f t="shared" si="46"/>
        <v>0</v>
      </c>
      <c r="BH268" s="153">
        <f t="shared" si="47"/>
        <v>0</v>
      </c>
      <c r="BI268" s="153">
        <f t="shared" si="48"/>
        <v>0</v>
      </c>
      <c r="BJ268" s="13" t="s">
        <v>84</v>
      </c>
      <c r="BK268" s="153">
        <f t="shared" si="49"/>
        <v>0</v>
      </c>
      <c r="BL268" s="13" t="s">
        <v>271</v>
      </c>
      <c r="BM268" s="152" t="s">
        <v>4483</v>
      </c>
    </row>
    <row r="269" spans="2:65" s="1" customFormat="1" ht="21.75" customHeight="1">
      <c r="B269" s="139"/>
      <c r="C269" s="155" t="s">
        <v>718</v>
      </c>
      <c r="D269" s="155" t="s">
        <v>205</v>
      </c>
      <c r="E269" s="156" t="s">
        <v>1913</v>
      </c>
      <c r="F269" s="157" t="s">
        <v>3494</v>
      </c>
      <c r="G269" s="158" t="s">
        <v>405</v>
      </c>
      <c r="H269" s="159">
        <v>10.199999999999999</v>
      </c>
      <c r="I269" s="160"/>
      <c r="J269" s="161">
        <f t="shared" si="40"/>
        <v>0</v>
      </c>
      <c r="K269" s="162"/>
      <c r="L269" s="163"/>
      <c r="M269" s="164" t="s">
        <v>1</v>
      </c>
      <c r="N269" s="165" t="s">
        <v>38</v>
      </c>
      <c r="P269" s="150">
        <f t="shared" si="41"/>
        <v>0</v>
      </c>
      <c r="Q269" s="150">
        <v>6.4000000000000003E-3</v>
      </c>
      <c r="R269" s="150">
        <f t="shared" si="42"/>
        <v>6.5280000000000005E-2</v>
      </c>
      <c r="S269" s="150">
        <v>0</v>
      </c>
      <c r="T269" s="151">
        <f t="shared" si="43"/>
        <v>0</v>
      </c>
      <c r="AR269" s="152" t="s">
        <v>334</v>
      </c>
      <c r="AT269" s="152" t="s">
        <v>205</v>
      </c>
      <c r="AU269" s="152" t="s">
        <v>88</v>
      </c>
      <c r="AY269" s="13" t="s">
        <v>207</v>
      </c>
      <c r="BE269" s="153">
        <f t="shared" si="44"/>
        <v>0</v>
      </c>
      <c r="BF269" s="153">
        <f t="shared" si="45"/>
        <v>0</v>
      </c>
      <c r="BG269" s="153">
        <f t="shared" si="46"/>
        <v>0</v>
      </c>
      <c r="BH269" s="153">
        <f t="shared" si="47"/>
        <v>0</v>
      </c>
      <c r="BI269" s="153">
        <f t="shared" si="48"/>
        <v>0</v>
      </c>
      <c r="BJ269" s="13" t="s">
        <v>84</v>
      </c>
      <c r="BK269" s="153">
        <f t="shared" si="49"/>
        <v>0</v>
      </c>
      <c r="BL269" s="13" t="s">
        <v>271</v>
      </c>
      <c r="BM269" s="152" t="s">
        <v>4484</v>
      </c>
    </row>
    <row r="270" spans="2:65" s="1" customFormat="1" ht="24.2" customHeight="1">
      <c r="B270" s="139"/>
      <c r="C270" s="140" t="s">
        <v>722</v>
      </c>
      <c r="D270" s="140" t="s">
        <v>212</v>
      </c>
      <c r="E270" s="141" t="s">
        <v>1921</v>
      </c>
      <c r="F270" s="142" t="s">
        <v>1922</v>
      </c>
      <c r="G270" s="143" t="s">
        <v>405</v>
      </c>
      <c r="H270" s="144">
        <v>31</v>
      </c>
      <c r="I270" s="145"/>
      <c r="J270" s="146">
        <f t="shared" si="40"/>
        <v>0</v>
      </c>
      <c r="K270" s="147"/>
      <c r="L270" s="28"/>
      <c r="M270" s="148" t="s">
        <v>1</v>
      </c>
      <c r="N270" s="149" t="s">
        <v>38</v>
      </c>
      <c r="P270" s="150">
        <f t="shared" si="41"/>
        <v>0</v>
      </c>
      <c r="Q270" s="150">
        <v>8.0000000000000007E-5</v>
      </c>
      <c r="R270" s="150">
        <f t="shared" si="42"/>
        <v>2.48E-3</v>
      </c>
      <c r="S270" s="150">
        <v>0</v>
      </c>
      <c r="T270" s="151">
        <f t="shared" si="43"/>
        <v>0</v>
      </c>
      <c r="AR270" s="152" t="s">
        <v>271</v>
      </c>
      <c r="AT270" s="152" t="s">
        <v>212</v>
      </c>
      <c r="AU270" s="152" t="s">
        <v>88</v>
      </c>
      <c r="AY270" s="13" t="s">
        <v>207</v>
      </c>
      <c r="BE270" s="153">
        <f t="shared" si="44"/>
        <v>0</v>
      </c>
      <c r="BF270" s="153">
        <f t="shared" si="45"/>
        <v>0</v>
      </c>
      <c r="BG270" s="153">
        <f t="shared" si="46"/>
        <v>0</v>
      </c>
      <c r="BH270" s="153">
        <f t="shared" si="47"/>
        <v>0</v>
      </c>
      <c r="BI270" s="153">
        <f t="shared" si="48"/>
        <v>0</v>
      </c>
      <c r="BJ270" s="13" t="s">
        <v>84</v>
      </c>
      <c r="BK270" s="153">
        <f t="shared" si="49"/>
        <v>0</v>
      </c>
      <c r="BL270" s="13" t="s">
        <v>271</v>
      </c>
      <c r="BM270" s="152" t="s">
        <v>4485</v>
      </c>
    </row>
    <row r="271" spans="2:65" s="1" customFormat="1" ht="24.2" customHeight="1">
      <c r="B271" s="139"/>
      <c r="C271" s="155" t="s">
        <v>726</v>
      </c>
      <c r="D271" s="155" t="s">
        <v>205</v>
      </c>
      <c r="E271" s="156" t="s">
        <v>1925</v>
      </c>
      <c r="F271" s="157" t="s">
        <v>1926</v>
      </c>
      <c r="G271" s="158" t="s">
        <v>1892</v>
      </c>
      <c r="H271" s="159">
        <v>0.04</v>
      </c>
      <c r="I271" s="160"/>
      <c r="J271" s="161">
        <f t="shared" si="40"/>
        <v>0</v>
      </c>
      <c r="K271" s="162"/>
      <c r="L271" s="163"/>
      <c r="M271" s="164" t="s">
        <v>1</v>
      </c>
      <c r="N271" s="165" t="s">
        <v>38</v>
      </c>
      <c r="P271" s="150">
        <f t="shared" si="41"/>
        <v>0</v>
      </c>
      <c r="Q271" s="150">
        <v>1</v>
      </c>
      <c r="R271" s="150">
        <f t="shared" si="42"/>
        <v>0.04</v>
      </c>
      <c r="S271" s="150">
        <v>0</v>
      </c>
      <c r="T271" s="151">
        <f t="shared" si="43"/>
        <v>0</v>
      </c>
      <c r="AR271" s="152" t="s">
        <v>334</v>
      </c>
      <c r="AT271" s="152" t="s">
        <v>205</v>
      </c>
      <c r="AU271" s="152" t="s">
        <v>88</v>
      </c>
      <c r="AY271" s="13" t="s">
        <v>207</v>
      </c>
      <c r="BE271" s="153">
        <f t="shared" si="44"/>
        <v>0</v>
      </c>
      <c r="BF271" s="153">
        <f t="shared" si="45"/>
        <v>0</v>
      </c>
      <c r="BG271" s="153">
        <f t="shared" si="46"/>
        <v>0</v>
      </c>
      <c r="BH271" s="153">
        <f t="shared" si="47"/>
        <v>0</v>
      </c>
      <c r="BI271" s="153">
        <f t="shared" si="48"/>
        <v>0</v>
      </c>
      <c r="BJ271" s="13" t="s">
        <v>84</v>
      </c>
      <c r="BK271" s="153">
        <f t="shared" si="49"/>
        <v>0</v>
      </c>
      <c r="BL271" s="13" t="s">
        <v>271</v>
      </c>
      <c r="BM271" s="152" t="s">
        <v>4486</v>
      </c>
    </row>
    <row r="272" spans="2:65" s="1" customFormat="1" ht="33" customHeight="1">
      <c r="B272" s="139"/>
      <c r="C272" s="140" t="s">
        <v>730</v>
      </c>
      <c r="D272" s="140" t="s">
        <v>212</v>
      </c>
      <c r="E272" s="141" t="s">
        <v>1929</v>
      </c>
      <c r="F272" s="142" t="s">
        <v>1974</v>
      </c>
      <c r="G272" s="143" t="s">
        <v>253</v>
      </c>
      <c r="H272" s="144">
        <v>3</v>
      </c>
      <c r="I272" s="145"/>
      <c r="J272" s="146">
        <f t="shared" si="40"/>
        <v>0</v>
      </c>
      <c r="K272" s="147"/>
      <c r="L272" s="28"/>
      <c r="M272" s="148" t="s">
        <v>1</v>
      </c>
      <c r="N272" s="149" t="s">
        <v>38</v>
      </c>
      <c r="P272" s="150">
        <f t="shared" si="41"/>
        <v>0</v>
      </c>
      <c r="Q272" s="150">
        <v>1E-4</v>
      </c>
      <c r="R272" s="150">
        <f t="shared" si="42"/>
        <v>3.0000000000000003E-4</v>
      </c>
      <c r="S272" s="150">
        <v>0</v>
      </c>
      <c r="T272" s="151">
        <f t="shared" si="43"/>
        <v>0</v>
      </c>
      <c r="AR272" s="152" t="s">
        <v>271</v>
      </c>
      <c r="AT272" s="152" t="s">
        <v>212</v>
      </c>
      <c r="AU272" s="152" t="s">
        <v>88</v>
      </c>
      <c r="AY272" s="13" t="s">
        <v>207</v>
      </c>
      <c r="BE272" s="153">
        <f t="shared" si="44"/>
        <v>0</v>
      </c>
      <c r="BF272" s="153">
        <f t="shared" si="45"/>
        <v>0</v>
      </c>
      <c r="BG272" s="153">
        <f t="shared" si="46"/>
        <v>0</v>
      </c>
      <c r="BH272" s="153">
        <f t="shared" si="47"/>
        <v>0</v>
      </c>
      <c r="BI272" s="153">
        <f t="shared" si="48"/>
        <v>0</v>
      </c>
      <c r="BJ272" s="13" t="s">
        <v>84</v>
      </c>
      <c r="BK272" s="153">
        <f t="shared" si="49"/>
        <v>0</v>
      </c>
      <c r="BL272" s="13" t="s">
        <v>271</v>
      </c>
      <c r="BM272" s="152" t="s">
        <v>4487</v>
      </c>
    </row>
    <row r="273" spans="2:65" s="1" customFormat="1" ht="33" customHeight="1">
      <c r="B273" s="139"/>
      <c r="C273" s="140" t="s">
        <v>734</v>
      </c>
      <c r="D273" s="140" t="s">
        <v>212</v>
      </c>
      <c r="E273" s="141" t="s">
        <v>1941</v>
      </c>
      <c r="F273" s="142" t="s">
        <v>1978</v>
      </c>
      <c r="G273" s="143" t="s">
        <v>253</v>
      </c>
      <c r="H273" s="144">
        <v>3</v>
      </c>
      <c r="I273" s="145"/>
      <c r="J273" s="146">
        <f t="shared" si="40"/>
        <v>0</v>
      </c>
      <c r="K273" s="147"/>
      <c r="L273" s="28"/>
      <c r="M273" s="148" t="s">
        <v>1</v>
      </c>
      <c r="N273" s="149" t="s">
        <v>38</v>
      </c>
      <c r="P273" s="150">
        <f t="shared" si="41"/>
        <v>0</v>
      </c>
      <c r="Q273" s="150">
        <v>1E-4</v>
      </c>
      <c r="R273" s="150">
        <f t="shared" si="42"/>
        <v>3.0000000000000003E-4</v>
      </c>
      <c r="S273" s="150">
        <v>0</v>
      </c>
      <c r="T273" s="151">
        <f t="shared" si="43"/>
        <v>0</v>
      </c>
      <c r="AR273" s="152" t="s">
        <v>271</v>
      </c>
      <c r="AT273" s="152" t="s">
        <v>212</v>
      </c>
      <c r="AU273" s="152" t="s">
        <v>88</v>
      </c>
      <c r="AY273" s="13" t="s">
        <v>207</v>
      </c>
      <c r="BE273" s="153">
        <f t="shared" si="44"/>
        <v>0</v>
      </c>
      <c r="BF273" s="153">
        <f t="shared" si="45"/>
        <v>0</v>
      </c>
      <c r="BG273" s="153">
        <f t="shared" si="46"/>
        <v>0</v>
      </c>
      <c r="BH273" s="153">
        <f t="shared" si="47"/>
        <v>0</v>
      </c>
      <c r="BI273" s="153">
        <f t="shared" si="48"/>
        <v>0</v>
      </c>
      <c r="BJ273" s="13" t="s">
        <v>84</v>
      </c>
      <c r="BK273" s="153">
        <f t="shared" si="49"/>
        <v>0</v>
      </c>
      <c r="BL273" s="13" t="s">
        <v>271</v>
      </c>
      <c r="BM273" s="152" t="s">
        <v>4488</v>
      </c>
    </row>
    <row r="274" spans="2:65" s="1" customFormat="1" ht="33" customHeight="1">
      <c r="B274" s="139"/>
      <c r="C274" s="140" t="s">
        <v>738</v>
      </c>
      <c r="D274" s="140" t="s">
        <v>212</v>
      </c>
      <c r="E274" s="141" t="s">
        <v>1945</v>
      </c>
      <c r="F274" s="142" t="s">
        <v>1982</v>
      </c>
      <c r="G274" s="143" t="s">
        <v>253</v>
      </c>
      <c r="H274" s="144">
        <v>18</v>
      </c>
      <c r="I274" s="145"/>
      <c r="J274" s="146">
        <f t="shared" si="40"/>
        <v>0</v>
      </c>
      <c r="K274" s="147"/>
      <c r="L274" s="28"/>
      <c r="M274" s="148" t="s">
        <v>1</v>
      </c>
      <c r="N274" s="149" t="s">
        <v>38</v>
      </c>
      <c r="P274" s="150">
        <f t="shared" si="41"/>
        <v>0</v>
      </c>
      <c r="Q274" s="150">
        <v>1E-4</v>
      </c>
      <c r="R274" s="150">
        <f t="shared" si="42"/>
        <v>1.8000000000000002E-3</v>
      </c>
      <c r="S274" s="150">
        <v>0</v>
      </c>
      <c r="T274" s="151">
        <f t="shared" si="43"/>
        <v>0</v>
      </c>
      <c r="AR274" s="152" t="s">
        <v>271</v>
      </c>
      <c r="AT274" s="152" t="s">
        <v>212</v>
      </c>
      <c r="AU274" s="152" t="s">
        <v>88</v>
      </c>
      <c r="AY274" s="13" t="s">
        <v>207</v>
      </c>
      <c r="BE274" s="153">
        <f t="shared" si="44"/>
        <v>0</v>
      </c>
      <c r="BF274" s="153">
        <f t="shared" si="45"/>
        <v>0</v>
      </c>
      <c r="BG274" s="153">
        <f t="shared" si="46"/>
        <v>0</v>
      </c>
      <c r="BH274" s="153">
        <f t="shared" si="47"/>
        <v>0</v>
      </c>
      <c r="BI274" s="153">
        <f t="shared" si="48"/>
        <v>0</v>
      </c>
      <c r="BJ274" s="13" t="s">
        <v>84</v>
      </c>
      <c r="BK274" s="153">
        <f t="shared" si="49"/>
        <v>0</v>
      </c>
      <c r="BL274" s="13" t="s">
        <v>271</v>
      </c>
      <c r="BM274" s="152" t="s">
        <v>4489</v>
      </c>
    </row>
    <row r="275" spans="2:65" s="1" customFormat="1" ht="33" customHeight="1">
      <c r="B275" s="139"/>
      <c r="C275" s="140" t="s">
        <v>742</v>
      </c>
      <c r="D275" s="140" t="s">
        <v>212</v>
      </c>
      <c r="E275" s="141" t="s">
        <v>1949</v>
      </c>
      <c r="F275" s="142" t="s">
        <v>4490</v>
      </c>
      <c r="G275" s="143" t="s">
        <v>253</v>
      </c>
      <c r="H275" s="144">
        <v>4</v>
      </c>
      <c r="I275" s="145"/>
      <c r="J275" s="146">
        <f t="shared" si="40"/>
        <v>0</v>
      </c>
      <c r="K275" s="147"/>
      <c r="L275" s="28"/>
      <c r="M275" s="148" t="s">
        <v>1</v>
      </c>
      <c r="N275" s="149" t="s">
        <v>38</v>
      </c>
      <c r="P275" s="150">
        <f t="shared" si="41"/>
        <v>0</v>
      </c>
      <c r="Q275" s="150">
        <v>1E-4</v>
      </c>
      <c r="R275" s="150">
        <f t="shared" si="42"/>
        <v>4.0000000000000002E-4</v>
      </c>
      <c r="S275" s="150">
        <v>0</v>
      </c>
      <c r="T275" s="151">
        <f t="shared" si="43"/>
        <v>0</v>
      </c>
      <c r="AR275" s="152" t="s">
        <v>271</v>
      </c>
      <c r="AT275" s="152" t="s">
        <v>212</v>
      </c>
      <c r="AU275" s="152" t="s">
        <v>88</v>
      </c>
      <c r="AY275" s="13" t="s">
        <v>207</v>
      </c>
      <c r="BE275" s="153">
        <f t="shared" si="44"/>
        <v>0</v>
      </c>
      <c r="BF275" s="153">
        <f t="shared" si="45"/>
        <v>0</v>
      </c>
      <c r="BG275" s="153">
        <f t="shared" si="46"/>
        <v>0</v>
      </c>
      <c r="BH275" s="153">
        <f t="shared" si="47"/>
        <v>0</v>
      </c>
      <c r="BI275" s="153">
        <f t="shared" si="48"/>
        <v>0</v>
      </c>
      <c r="BJ275" s="13" t="s">
        <v>84</v>
      </c>
      <c r="BK275" s="153">
        <f t="shared" si="49"/>
        <v>0</v>
      </c>
      <c r="BL275" s="13" t="s">
        <v>271</v>
      </c>
      <c r="BM275" s="152" t="s">
        <v>4491</v>
      </c>
    </row>
    <row r="276" spans="2:65" s="1" customFormat="1" ht="33" customHeight="1">
      <c r="B276" s="139"/>
      <c r="C276" s="140" t="s">
        <v>746</v>
      </c>
      <c r="D276" s="140" t="s">
        <v>212</v>
      </c>
      <c r="E276" s="141" t="s">
        <v>1953</v>
      </c>
      <c r="F276" s="142" t="s">
        <v>3731</v>
      </c>
      <c r="G276" s="143" t="s">
        <v>253</v>
      </c>
      <c r="H276" s="144">
        <v>4</v>
      </c>
      <c r="I276" s="145"/>
      <c r="J276" s="146">
        <f t="shared" si="40"/>
        <v>0</v>
      </c>
      <c r="K276" s="147"/>
      <c r="L276" s="28"/>
      <c r="M276" s="148" t="s">
        <v>1</v>
      </c>
      <c r="N276" s="149" t="s">
        <v>38</v>
      </c>
      <c r="P276" s="150">
        <f t="shared" si="41"/>
        <v>0</v>
      </c>
      <c r="Q276" s="150">
        <v>1E-4</v>
      </c>
      <c r="R276" s="150">
        <f t="shared" si="42"/>
        <v>4.0000000000000002E-4</v>
      </c>
      <c r="S276" s="150">
        <v>0</v>
      </c>
      <c r="T276" s="151">
        <f t="shared" si="43"/>
        <v>0</v>
      </c>
      <c r="AR276" s="152" t="s">
        <v>271</v>
      </c>
      <c r="AT276" s="152" t="s">
        <v>212</v>
      </c>
      <c r="AU276" s="152" t="s">
        <v>88</v>
      </c>
      <c r="AY276" s="13" t="s">
        <v>207</v>
      </c>
      <c r="BE276" s="153">
        <f t="shared" si="44"/>
        <v>0</v>
      </c>
      <c r="BF276" s="153">
        <f t="shared" si="45"/>
        <v>0</v>
      </c>
      <c r="BG276" s="153">
        <f t="shared" si="46"/>
        <v>0</v>
      </c>
      <c r="BH276" s="153">
        <f t="shared" si="47"/>
        <v>0</v>
      </c>
      <c r="BI276" s="153">
        <f t="shared" si="48"/>
        <v>0</v>
      </c>
      <c r="BJ276" s="13" t="s">
        <v>84</v>
      </c>
      <c r="BK276" s="153">
        <f t="shared" si="49"/>
        <v>0</v>
      </c>
      <c r="BL276" s="13" t="s">
        <v>271</v>
      </c>
      <c r="BM276" s="152" t="s">
        <v>4492</v>
      </c>
    </row>
    <row r="277" spans="2:65" s="1" customFormat="1" ht="33" customHeight="1">
      <c r="B277" s="139"/>
      <c r="C277" s="140" t="s">
        <v>750</v>
      </c>
      <c r="D277" s="140" t="s">
        <v>212</v>
      </c>
      <c r="E277" s="141" t="s">
        <v>1957</v>
      </c>
      <c r="F277" s="142" t="s">
        <v>4493</v>
      </c>
      <c r="G277" s="143" t="s">
        <v>253</v>
      </c>
      <c r="H277" s="144">
        <v>2</v>
      </c>
      <c r="I277" s="145"/>
      <c r="J277" s="146">
        <f t="shared" si="40"/>
        <v>0</v>
      </c>
      <c r="K277" s="147"/>
      <c r="L277" s="28"/>
      <c r="M277" s="148" t="s">
        <v>1</v>
      </c>
      <c r="N277" s="149" t="s">
        <v>38</v>
      </c>
      <c r="P277" s="150">
        <f t="shared" si="41"/>
        <v>0</v>
      </c>
      <c r="Q277" s="150">
        <v>1E-4</v>
      </c>
      <c r="R277" s="150">
        <f t="shared" si="42"/>
        <v>2.0000000000000001E-4</v>
      </c>
      <c r="S277" s="150">
        <v>0</v>
      </c>
      <c r="T277" s="151">
        <f t="shared" si="43"/>
        <v>0</v>
      </c>
      <c r="AR277" s="152" t="s">
        <v>271</v>
      </c>
      <c r="AT277" s="152" t="s">
        <v>212</v>
      </c>
      <c r="AU277" s="152" t="s">
        <v>88</v>
      </c>
      <c r="AY277" s="13" t="s">
        <v>207</v>
      </c>
      <c r="BE277" s="153">
        <f t="shared" si="44"/>
        <v>0</v>
      </c>
      <c r="BF277" s="153">
        <f t="shared" si="45"/>
        <v>0</v>
      </c>
      <c r="BG277" s="153">
        <f t="shared" si="46"/>
        <v>0</v>
      </c>
      <c r="BH277" s="153">
        <f t="shared" si="47"/>
        <v>0</v>
      </c>
      <c r="BI277" s="153">
        <f t="shared" si="48"/>
        <v>0</v>
      </c>
      <c r="BJ277" s="13" t="s">
        <v>84</v>
      </c>
      <c r="BK277" s="153">
        <f t="shared" si="49"/>
        <v>0</v>
      </c>
      <c r="BL277" s="13" t="s">
        <v>271</v>
      </c>
      <c r="BM277" s="152" t="s">
        <v>4494</v>
      </c>
    </row>
    <row r="278" spans="2:65" s="1" customFormat="1" ht="33" customHeight="1">
      <c r="B278" s="139"/>
      <c r="C278" s="140" t="s">
        <v>753</v>
      </c>
      <c r="D278" s="140" t="s">
        <v>212</v>
      </c>
      <c r="E278" s="141" t="s">
        <v>1961</v>
      </c>
      <c r="F278" s="142" t="s">
        <v>3499</v>
      </c>
      <c r="G278" s="143" t="s">
        <v>253</v>
      </c>
      <c r="H278" s="144">
        <v>2</v>
      </c>
      <c r="I278" s="145"/>
      <c r="J278" s="146">
        <f t="shared" si="40"/>
        <v>0</v>
      </c>
      <c r="K278" s="147"/>
      <c r="L278" s="28"/>
      <c r="M278" s="148" t="s">
        <v>1</v>
      </c>
      <c r="N278" s="149" t="s">
        <v>38</v>
      </c>
      <c r="P278" s="150">
        <f t="shared" si="41"/>
        <v>0</v>
      </c>
      <c r="Q278" s="150">
        <v>1E-4</v>
      </c>
      <c r="R278" s="150">
        <f t="shared" si="42"/>
        <v>2.0000000000000001E-4</v>
      </c>
      <c r="S278" s="150">
        <v>0</v>
      </c>
      <c r="T278" s="151">
        <f t="shared" si="43"/>
        <v>0</v>
      </c>
      <c r="AR278" s="152" t="s">
        <v>271</v>
      </c>
      <c r="AT278" s="152" t="s">
        <v>212</v>
      </c>
      <c r="AU278" s="152" t="s">
        <v>88</v>
      </c>
      <c r="AY278" s="13" t="s">
        <v>207</v>
      </c>
      <c r="BE278" s="153">
        <f t="shared" si="44"/>
        <v>0</v>
      </c>
      <c r="BF278" s="153">
        <f t="shared" si="45"/>
        <v>0</v>
      </c>
      <c r="BG278" s="153">
        <f t="shared" si="46"/>
        <v>0</v>
      </c>
      <c r="BH278" s="153">
        <f t="shared" si="47"/>
        <v>0</v>
      </c>
      <c r="BI278" s="153">
        <f t="shared" si="48"/>
        <v>0</v>
      </c>
      <c r="BJ278" s="13" t="s">
        <v>84</v>
      </c>
      <c r="BK278" s="153">
        <f t="shared" si="49"/>
        <v>0</v>
      </c>
      <c r="BL278" s="13" t="s">
        <v>271</v>
      </c>
      <c r="BM278" s="152" t="s">
        <v>4495</v>
      </c>
    </row>
    <row r="279" spans="2:65" s="11" customFormat="1" ht="20.85" customHeight="1">
      <c r="B279" s="127"/>
      <c r="D279" s="128" t="s">
        <v>71</v>
      </c>
      <c r="E279" s="137" t="s">
        <v>1988</v>
      </c>
      <c r="F279" s="137" t="s">
        <v>1989</v>
      </c>
      <c r="I279" s="130"/>
      <c r="J279" s="138">
        <f>BK279</f>
        <v>0</v>
      </c>
      <c r="L279" s="127"/>
      <c r="M279" s="132"/>
      <c r="P279" s="133">
        <f>SUM(P280:P281)</f>
        <v>0</v>
      </c>
      <c r="R279" s="133">
        <f>SUM(R280:R281)</f>
        <v>3.2000000000000002E-3</v>
      </c>
      <c r="T279" s="134">
        <f>SUM(T280:T281)</f>
        <v>0</v>
      </c>
      <c r="AR279" s="128" t="s">
        <v>84</v>
      </c>
      <c r="AT279" s="135" t="s">
        <v>71</v>
      </c>
      <c r="AU279" s="135" t="s">
        <v>84</v>
      </c>
      <c r="AY279" s="128" t="s">
        <v>207</v>
      </c>
      <c r="BK279" s="136">
        <f>SUM(BK280:BK281)</f>
        <v>0</v>
      </c>
    </row>
    <row r="280" spans="2:65" s="1" customFormat="1" ht="21.75" customHeight="1">
      <c r="B280" s="139"/>
      <c r="C280" s="140" t="s">
        <v>757</v>
      </c>
      <c r="D280" s="140" t="s">
        <v>212</v>
      </c>
      <c r="E280" s="141" t="s">
        <v>1991</v>
      </c>
      <c r="F280" s="142" t="s">
        <v>1992</v>
      </c>
      <c r="G280" s="143" t="s">
        <v>405</v>
      </c>
      <c r="H280" s="144">
        <v>10</v>
      </c>
      <c r="I280" s="145"/>
      <c r="J280" s="146">
        <f>ROUND(I280*H280,2)</f>
        <v>0</v>
      </c>
      <c r="K280" s="147"/>
      <c r="L280" s="28"/>
      <c r="M280" s="148" t="s">
        <v>1</v>
      </c>
      <c r="N280" s="149" t="s">
        <v>38</v>
      </c>
      <c r="P280" s="150">
        <f>O280*H280</f>
        <v>0</v>
      </c>
      <c r="Q280" s="150">
        <v>1.6000000000000001E-4</v>
      </c>
      <c r="R280" s="150">
        <f>Q280*H280</f>
        <v>1.6000000000000001E-3</v>
      </c>
      <c r="S280" s="150">
        <v>0</v>
      </c>
      <c r="T280" s="151">
        <f>S280*H280</f>
        <v>0</v>
      </c>
      <c r="AR280" s="152" t="s">
        <v>271</v>
      </c>
      <c r="AT280" s="152" t="s">
        <v>212</v>
      </c>
      <c r="AU280" s="152" t="s">
        <v>88</v>
      </c>
      <c r="AY280" s="13" t="s">
        <v>207</v>
      </c>
      <c r="BE280" s="153">
        <f>IF(N280="základná",J280,0)</f>
        <v>0</v>
      </c>
      <c r="BF280" s="153">
        <f>IF(N280="znížená",J280,0)</f>
        <v>0</v>
      </c>
      <c r="BG280" s="153">
        <f>IF(N280="zákl. prenesená",J280,0)</f>
        <v>0</v>
      </c>
      <c r="BH280" s="153">
        <f>IF(N280="zníž. prenesená",J280,0)</f>
        <v>0</v>
      </c>
      <c r="BI280" s="153">
        <f>IF(N280="nulová",J280,0)</f>
        <v>0</v>
      </c>
      <c r="BJ280" s="13" t="s">
        <v>84</v>
      </c>
      <c r="BK280" s="153">
        <f>ROUND(I280*H280,2)</f>
        <v>0</v>
      </c>
      <c r="BL280" s="13" t="s">
        <v>271</v>
      </c>
      <c r="BM280" s="152" t="s">
        <v>4496</v>
      </c>
    </row>
    <row r="281" spans="2:65" s="1" customFormat="1" ht="16.5" customHeight="1">
      <c r="B281" s="139"/>
      <c r="C281" s="140" t="s">
        <v>761</v>
      </c>
      <c r="D281" s="140" t="s">
        <v>212</v>
      </c>
      <c r="E281" s="141" t="s">
        <v>1995</v>
      </c>
      <c r="F281" s="142" t="s">
        <v>2358</v>
      </c>
      <c r="G281" s="143" t="s">
        <v>405</v>
      </c>
      <c r="H281" s="144">
        <v>10</v>
      </c>
      <c r="I281" s="145"/>
      <c r="J281" s="146">
        <f>ROUND(I281*H281,2)</f>
        <v>0</v>
      </c>
      <c r="K281" s="147"/>
      <c r="L281" s="28"/>
      <c r="M281" s="148" t="s">
        <v>1</v>
      </c>
      <c r="N281" s="149" t="s">
        <v>38</v>
      </c>
      <c r="P281" s="150">
        <f>O281*H281</f>
        <v>0</v>
      </c>
      <c r="Q281" s="150">
        <v>1.6000000000000001E-4</v>
      </c>
      <c r="R281" s="150">
        <f>Q281*H281</f>
        <v>1.6000000000000001E-3</v>
      </c>
      <c r="S281" s="150">
        <v>0</v>
      </c>
      <c r="T281" s="151">
        <f>S281*H281</f>
        <v>0</v>
      </c>
      <c r="AR281" s="152" t="s">
        <v>271</v>
      </c>
      <c r="AT281" s="152" t="s">
        <v>212</v>
      </c>
      <c r="AU281" s="152" t="s">
        <v>88</v>
      </c>
      <c r="AY281" s="13" t="s">
        <v>207</v>
      </c>
      <c r="BE281" s="153">
        <f>IF(N281="základná",J281,0)</f>
        <v>0</v>
      </c>
      <c r="BF281" s="153">
        <f>IF(N281="znížená",J281,0)</f>
        <v>0</v>
      </c>
      <c r="BG281" s="153">
        <f>IF(N281="zákl. prenesená",J281,0)</f>
        <v>0</v>
      </c>
      <c r="BH281" s="153">
        <f>IF(N281="zníž. prenesená",J281,0)</f>
        <v>0</v>
      </c>
      <c r="BI281" s="153">
        <f>IF(N281="nulová",J281,0)</f>
        <v>0</v>
      </c>
      <c r="BJ281" s="13" t="s">
        <v>84</v>
      </c>
      <c r="BK281" s="153">
        <f>ROUND(I281*H281,2)</f>
        <v>0</v>
      </c>
      <c r="BL281" s="13" t="s">
        <v>271</v>
      </c>
      <c r="BM281" s="152" t="s">
        <v>4497</v>
      </c>
    </row>
    <row r="282" spans="2:65" s="11" customFormat="1" ht="20.85" customHeight="1">
      <c r="B282" s="127"/>
      <c r="D282" s="128" t="s">
        <v>71</v>
      </c>
      <c r="E282" s="137" t="s">
        <v>1998</v>
      </c>
      <c r="F282" s="137" t="s">
        <v>1999</v>
      </c>
      <c r="I282" s="130"/>
      <c r="J282" s="138">
        <f>BK282</f>
        <v>0</v>
      </c>
      <c r="L282" s="127"/>
      <c r="M282" s="132"/>
      <c r="P282" s="133">
        <f>SUM(P283:P296)</f>
        <v>0</v>
      </c>
      <c r="R282" s="133">
        <f>SUM(R283:R296)</f>
        <v>0</v>
      </c>
      <c r="T282" s="134">
        <f>SUM(T283:T296)</f>
        <v>0</v>
      </c>
      <c r="AR282" s="128" t="s">
        <v>93</v>
      </c>
      <c r="AT282" s="135" t="s">
        <v>71</v>
      </c>
      <c r="AU282" s="135" t="s">
        <v>84</v>
      </c>
      <c r="AY282" s="128" t="s">
        <v>207</v>
      </c>
      <c r="BK282" s="136">
        <f>SUM(BK283:BK296)</f>
        <v>0</v>
      </c>
    </row>
    <row r="283" spans="2:65" s="1" customFormat="1" ht="16.5" customHeight="1">
      <c r="B283" s="139"/>
      <c r="C283" s="140" t="s">
        <v>765</v>
      </c>
      <c r="D283" s="140" t="s">
        <v>212</v>
      </c>
      <c r="E283" s="141" t="s">
        <v>2001</v>
      </c>
      <c r="F283" s="142" t="s">
        <v>2002</v>
      </c>
      <c r="G283" s="143" t="s">
        <v>215</v>
      </c>
      <c r="H283" s="144">
        <v>7</v>
      </c>
      <c r="I283" s="145"/>
      <c r="J283" s="146">
        <f t="shared" ref="J283:J296" si="50">ROUND(I283*H283,2)</f>
        <v>0</v>
      </c>
      <c r="K283" s="147"/>
      <c r="L283" s="28"/>
      <c r="M283" s="148" t="s">
        <v>1</v>
      </c>
      <c r="N283" s="149" t="s">
        <v>38</v>
      </c>
      <c r="P283" s="150">
        <f t="shared" ref="P283:P296" si="51">O283*H283</f>
        <v>0</v>
      </c>
      <c r="Q283" s="150">
        <v>0</v>
      </c>
      <c r="R283" s="150">
        <f t="shared" ref="R283:R296" si="52">Q283*H283</f>
        <v>0</v>
      </c>
      <c r="S283" s="150">
        <v>0</v>
      </c>
      <c r="T283" s="151">
        <f t="shared" ref="T283:T296" si="53">S283*H283</f>
        <v>0</v>
      </c>
      <c r="AR283" s="152" t="s">
        <v>93</v>
      </c>
      <c r="AT283" s="152" t="s">
        <v>212</v>
      </c>
      <c r="AU283" s="152" t="s">
        <v>88</v>
      </c>
      <c r="AY283" s="13" t="s">
        <v>207</v>
      </c>
      <c r="BE283" s="153">
        <f t="shared" ref="BE283:BE296" si="54">IF(N283="základná",J283,0)</f>
        <v>0</v>
      </c>
      <c r="BF283" s="153">
        <f t="shared" ref="BF283:BF296" si="55">IF(N283="znížená",J283,0)</f>
        <v>0</v>
      </c>
      <c r="BG283" s="153">
        <f t="shared" ref="BG283:BG296" si="56">IF(N283="zákl. prenesená",J283,0)</f>
        <v>0</v>
      </c>
      <c r="BH283" s="153">
        <f t="shared" ref="BH283:BH296" si="57">IF(N283="zníž. prenesená",J283,0)</f>
        <v>0</v>
      </c>
      <c r="BI283" s="153">
        <f t="shared" ref="BI283:BI296" si="58">IF(N283="nulová",J283,0)</f>
        <v>0</v>
      </c>
      <c r="BJ283" s="13" t="s">
        <v>84</v>
      </c>
      <c r="BK283" s="153">
        <f t="shared" ref="BK283:BK296" si="59">ROUND(I283*H283,2)</f>
        <v>0</v>
      </c>
      <c r="BL283" s="13" t="s">
        <v>93</v>
      </c>
      <c r="BM283" s="152" t="s">
        <v>4498</v>
      </c>
    </row>
    <row r="284" spans="2:65" s="1" customFormat="1" ht="16.5" customHeight="1">
      <c r="B284" s="139"/>
      <c r="C284" s="140" t="s">
        <v>769</v>
      </c>
      <c r="D284" s="140" t="s">
        <v>212</v>
      </c>
      <c r="E284" s="141" t="s">
        <v>3284</v>
      </c>
      <c r="F284" s="142" t="s">
        <v>3285</v>
      </c>
      <c r="G284" s="143" t="s">
        <v>215</v>
      </c>
      <c r="H284" s="144">
        <v>24</v>
      </c>
      <c r="I284" s="145"/>
      <c r="J284" s="146">
        <f t="shared" si="50"/>
        <v>0</v>
      </c>
      <c r="K284" s="147"/>
      <c r="L284" s="28"/>
      <c r="M284" s="148" t="s">
        <v>1</v>
      </c>
      <c r="N284" s="149" t="s">
        <v>38</v>
      </c>
      <c r="P284" s="150">
        <f t="shared" si="51"/>
        <v>0</v>
      </c>
      <c r="Q284" s="150">
        <v>0</v>
      </c>
      <c r="R284" s="150">
        <f t="shared" si="52"/>
        <v>0</v>
      </c>
      <c r="S284" s="150">
        <v>0</v>
      </c>
      <c r="T284" s="151">
        <f t="shared" si="53"/>
        <v>0</v>
      </c>
      <c r="AR284" s="152" t="s">
        <v>93</v>
      </c>
      <c r="AT284" s="152" t="s">
        <v>212</v>
      </c>
      <c r="AU284" s="152" t="s">
        <v>88</v>
      </c>
      <c r="AY284" s="13" t="s">
        <v>207</v>
      </c>
      <c r="BE284" s="153">
        <f t="shared" si="54"/>
        <v>0</v>
      </c>
      <c r="BF284" s="153">
        <f t="shared" si="55"/>
        <v>0</v>
      </c>
      <c r="BG284" s="153">
        <f t="shared" si="56"/>
        <v>0</v>
      </c>
      <c r="BH284" s="153">
        <f t="shared" si="57"/>
        <v>0</v>
      </c>
      <c r="BI284" s="153">
        <f t="shared" si="58"/>
        <v>0</v>
      </c>
      <c r="BJ284" s="13" t="s">
        <v>84</v>
      </c>
      <c r="BK284" s="153">
        <f t="shared" si="59"/>
        <v>0</v>
      </c>
      <c r="BL284" s="13" t="s">
        <v>93</v>
      </c>
      <c r="BM284" s="152" t="s">
        <v>4499</v>
      </c>
    </row>
    <row r="285" spans="2:65" s="1" customFormat="1" ht="16.5" customHeight="1">
      <c r="B285" s="139"/>
      <c r="C285" s="140" t="s">
        <v>773</v>
      </c>
      <c r="D285" s="140" t="s">
        <v>212</v>
      </c>
      <c r="E285" s="141" t="s">
        <v>2005</v>
      </c>
      <c r="F285" s="142" t="s">
        <v>2006</v>
      </c>
      <c r="G285" s="143" t="s">
        <v>215</v>
      </c>
      <c r="H285" s="144">
        <v>75</v>
      </c>
      <c r="I285" s="145"/>
      <c r="J285" s="146">
        <f t="shared" si="50"/>
        <v>0</v>
      </c>
      <c r="K285" s="147"/>
      <c r="L285" s="28"/>
      <c r="M285" s="148" t="s">
        <v>1</v>
      </c>
      <c r="N285" s="149" t="s">
        <v>38</v>
      </c>
      <c r="P285" s="150">
        <f t="shared" si="51"/>
        <v>0</v>
      </c>
      <c r="Q285" s="150">
        <v>0</v>
      </c>
      <c r="R285" s="150">
        <f t="shared" si="52"/>
        <v>0</v>
      </c>
      <c r="S285" s="150">
        <v>0</v>
      </c>
      <c r="T285" s="151">
        <f t="shared" si="53"/>
        <v>0</v>
      </c>
      <c r="AR285" s="152" t="s">
        <v>93</v>
      </c>
      <c r="AT285" s="152" t="s">
        <v>212</v>
      </c>
      <c r="AU285" s="152" t="s">
        <v>88</v>
      </c>
      <c r="AY285" s="13" t="s">
        <v>207</v>
      </c>
      <c r="BE285" s="153">
        <f t="shared" si="54"/>
        <v>0</v>
      </c>
      <c r="BF285" s="153">
        <f t="shared" si="55"/>
        <v>0</v>
      </c>
      <c r="BG285" s="153">
        <f t="shared" si="56"/>
        <v>0</v>
      </c>
      <c r="BH285" s="153">
        <f t="shared" si="57"/>
        <v>0</v>
      </c>
      <c r="BI285" s="153">
        <f t="shared" si="58"/>
        <v>0</v>
      </c>
      <c r="BJ285" s="13" t="s">
        <v>84</v>
      </c>
      <c r="BK285" s="153">
        <f t="shared" si="59"/>
        <v>0</v>
      </c>
      <c r="BL285" s="13" t="s">
        <v>93</v>
      </c>
      <c r="BM285" s="152" t="s">
        <v>4500</v>
      </c>
    </row>
    <row r="286" spans="2:65" s="1" customFormat="1" ht="24.2" customHeight="1">
      <c r="B286" s="139"/>
      <c r="C286" s="140" t="s">
        <v>777</v>
      </c>
      <c r="D286" s="140" t="s">
        <v>212</v>
      </c>
      <c r="E286" s="141" t="s">
        <v>2029</v>
      </c>
      <c r="F286" s="142" t="s">
        <v>2030</v>
      </c>
      <c r="G286" s="143" t="s">
        <v>215</v>
      </c>
      <c r="H286" s="144">
        <v>47</v>
      </c>
      <c r="I286" s="145"/>
      <c r="J286" s="146">
        <f t="shared" si="50"/>
        <v>0</v>
      </c>
      <c r="K286" s="147"/>
      <c r="L286" s="28"/>
      <c r="M286" s="148" t="s">
        <v>1</v>
      </c>
      <c r="N286" s="149" t="s">
        <v>38</v>
      </c>
      <c r="P286" s="150">
        <f t="shared" si="51"/>
        <v>0</v>
      </c>
      <c r="Q286" s="150">
        <v>0</v>
      </c>
      <c r="R286" s="150">
        <f t="shared" si="52"/>
        <v>0</v>
      </c>
      <c r="S286" s="150">
        <v>0</v>
      </c>
      <c r="T286" s="151">
        <f t="shared" si="53"/>
        <v>0</v>
      </c>
      <c r="AR286" s="152" t="s">
        <v>93</v>
      </c>
      <c r="AT286" s="152" t="s">
        <v>212</v>
      </c>
      <c r="AU286" s="152" t="s">
        <v>88</v>
      </c>
      <c r="AY286" s="13" t="s">
        <v>207</v>
      </c>
      <c r="BE286" s="153">
        <f t="shared" si="54"/>
        <v>0</v>
      </c>
      <c r="BF286" s="153">
        <f t="shared" si="55"/>
        <v>0</v>
      </c>
      <c r="BG286" s="153">
        <f t="shared" si="56"/>
        <v>0</v>
      </c>
      <c r="BH286" s="153">
        <f t="shared" si="57"/>
        <v>0</v>
      </c>
      <c r="BI286" s="153">
        <f t="shared" si="58"/>
        <v>0</v>
      </c>
      <c r="BJ286" s="13" t="s">
        <v>84</v>
      </c>
      <c r="BK286" s="153">
        <f t="shared" si="59"/>
        <v>0</v>
      </c>
      <c r="BL286" s="13" t="s">
        <v>93</v>
      </c>
      <c r="BM286" s="152" t="s">
        <v>4501</v>
      </c>
    </row>
    <row r="287" spans="2:65" s="1" customFormat="1" ht="24.2" customHeight="1">
      <c r="B287" s="139"/>
      <c r="C287" s="140" t="s">
        <v>781</v>
      </c>
      <c r="D287" s="140" t="s">
        <v>212</v>
      </c>
      <c r="E287" s="141" t="s">
        <v>2862</v>
      </c>
      <c r="F287" s="142" t="s">
        <v>2863</v>
      </c>
      <c r="G287" s="143" t="s">
        <v>215</v>
      </c>
      <c r="H287" s="144">
        <v>160</v>
      </c>
      <c r="I287" s="145"/>
      <c r="J287" s="146">
        <f t="shared" si="50"/>
        <v>0</v>
      </c>
      <c r="K287" s="147"/>
      <c r="L287" s="28"/>
      <c r="M287" s="148" t="s">
        <v>1</v>
      </c>
      <c r="N287" s="149" t="s">
        <v>38</v>
      </c>
      <c r="P287" s="150">
        <f t="shared" si="51"/>
        <v>0</v>
      </c>
      <c r="Q287" s="150">
        <v>0</v>
      </c>
      <c r="R287" s="150">
        <f t="shared" si="52"/>
        <v>0</v>
      </c>
      <c r="S287" s="150">
        <v>0</v>
      </c>
      <c r="T287" s="151">
        <f t="shared" si="53"/>
        <v>0</v>
      </c>
      <c r="AR287" s="152" t="s">
        <v>93</v>
      </c>
      <c r="AT287" s="152" t="s">
        <v>212</v>
      </c>
      <c r="AU287" s="152" t="s">
        <v>88</v>
      </c>
      <c r="AY287" s="13" t="s">
        <v>207</v>
      </c>
      <c r="BE287" s="153">
        <f t="shared" si="54"/>
        <v>0</v>
      </c>
      <c r="BF287" s="153">
        <f t="shared" si="55"/>
        <v>0</v>
      </c>
      <c r="BG287" s="153">
        <f t="shared" si="56"/>
        <v>0</v>
      </c>
      <c r="BH287" s="153">
        <f t="shared" si="57"/>
        <v>0</v>
      </c>
      <c r="BI287" s="153">
        <f t="shared" si="58"/>
        <v>0</v>
      </c>
      <c r="BJ287" s="13" t="s">
        <v>84</v>
      </c>
      <c r="BK287" s="153">
        <f t="shared" si="59"/>
        <v>0</v>
      </c>
      <c r="BL287" s="13" t="s">
        <v>93</v>
      </c>
      <c r="BM287" s="152" t="s">
        <v>4502</v>
      </c>
    </row>
    <row r="288" spans="2:65" s="1" customFormat="1" ht="24.2" customHeight="1">
      <c r="B288" s="139"/>
      <c r="C288" s="140" t="s">
        <v>785</v>
      </c>
      <c r="D288" s="140" t="s">
        <v>212</v>
      </c>
      <c r="E288" s="141" t="s">
        <v>2033</v>
      </c>
      <c r="F288" s="142" t="s">
        <v>2034</v>
      </c>
      <c r="G288" s="143" t="s">
        <v>215</v>
      </c>
      <c r="H288" s="144">
        <v>500</v>
      </c>
      <c r="I288" s="145"/>
      <c r="J288" s="146">
        <f t="shared" si="50"/>
        <v>0</v>
      </c>
      <c r="K288" s="147"/>
      <c r="L288" s="28"/>
      <c r="M288" s="148" t="s">
        <v>1</v>
      </c>
      <c r="N288" s="149" t="s">
        <v>38</v>
      </c>
      <c r="P288" s="150">
        <f t="shared" si="51"/>
        <v>0</v>
      </c>
      <c r="Q288" s="150">
        <v>0</v>
      </c>
      <c r="R288" s="150">
        <f t="shared" si="52"/>
        <v>0</v>
      </c>
      <c r="S288" s="150">
        <v>0</v>
      </c>
      <c r="T288" s="151">
        <f t="shared" si="53"/>
        <v>0</v>
      </c>
      <c r="AR288" s="152" t="s">
        <v>93</v>
      </c>
      <c r="AT288" s="152" t="s">
        <v>212</v>
      </c>
      <c r="AU288" s="152" t="s">
        <v>88</v>
      </c>
      <c r="AY288" s="13" t="s">
        <v>207</v>
      </c>
      <c r="BE288" s="153">
        <f t="shared" si="54"/>
        <v>0</v>
      </c>
      <c r="BF288" s="153">
        <f t="shared" si="55"/>
        <v>0</v>
      </c>
      <c r="BG288" s="153">
        <f t="shared" si="56"/>
        <v>0</v>
      </c>
      <c r="BH288" s="153">
        <f t="shared" si="57"/>
        <v>0</v>
      </c>
      <c r="BI288" s="153">
        <f t="shared" si="58"/>
        <v>0</v>
      </c>
      <c r="BJ288" s="13" t="s">
        <v>84</v>
      </c>
      <c r="BK288" s="153">
        <f t="shared" si="59"/>
        <v>0</v>
      </c>
      <c r="BL288" s="13" t="s">
        <v>93</v>
      </c>
      <c r="BM288" s="152" t="s">
        <v>4503</v>
      </c>
    </row>
    <row r="289" spans="2:65" s="1" customFormat="1" ht="33" customHeight="1">
      <c r="B289" s="139"/>
      <c r="C289" s="140" t="s">
        <v>789</v>
      </c>
      <c r="D289" s="140" t="s">
        <v>212</v>
      </c>
      <c r="E289" s="141" t="s">
        <v>2061</v>
      </c>
      <c r="F289" s="142" t="s">
        <v>2062</v>
      </c>
      <c r="G289" s="143" t="s">
        <v>253</v>
      </c>
      <c r="H289" s="144">
        <v>7</v>
      </c>
      <c r="I289" s="145"/>
      <c r="J289" s="146">
        <f t="shared" si="50"/>
        <v>0</v>
      </c>
      <c r="K289" s="147"/>
      <c r="L289" s="28"/>
      <c r="M289" s="148" t="s">
        <v>1</v>
      </c>
      <c r="N289" s="149" t="s">
        <v>38</v>
      </c>
      <c r="P289" s="150">
        <f t="shared" si="51"/>
        <v>0</v>
      </c>
      <c r="Q289" s="150">
        <v>0</v>
      </c>
      <c r="R289" s="150">
        <f t="shared" si="52"/>
        <v>0</v>
      </c>
      <c r="S289" s="150">
        <v>0</v>
      </c>
      <c r="T289" s="151">
        <f t="shared" si="53"/>
        <v>0</v>
      </c>
      <c r="AR289" s="152" t="s">
        <v>93</v>
      </c>
      <c r="AT289" s="152" t="s">
        <v>212</v>
      </c>
      <c r="AU289" s="152" t="s">
        <v>88</v>
      </c>
      <c r="AY289" s="13" t="s">
        <v>207</v>
      </c>
      <c r="BE289" s="153">
        <f t="shared" si="54"/>
        <v>0</v>
      </c>
      <c r="BF289" s="153">
        <f t="shared" si="55"/>
        <v>0</v>
      </c>
      <c r="BG289" s="153">
        <f t="shared" si="56"/>
        <v>0</v>
      </c>
      <c r="BH289" s="153">
        <f t="shared" si="57"/>
        <v>0</v>
      </c>
      <c r="BI289" s="153">
        <f t="shared" si="58"/>
        <v>0</v>
      </c>
      <c r="BJ289" s="13" t="s">
        <v>84</v>
      </c>
      <c r="BK289" s="153">
        <f t="shared" si="59"/>
        <v>0</v>
      </c>
      <c r="BL289" s="13" t="s">
        <v>93</v>
      </c>
      <c r="BM289" s="152" t="s">
        <v>4504</v>
      </c>
    </row>
    <row r="290" spans="2:65" s="1" customFormat="1" ht="33" customHeight="1">
      <c r="B290" s="139"/>
      <c r="C290" s="140" t="s">
        <v>793</v>
      </c>
      <c r="D290" s="140" t="s">
        <v>212</v>
      </c>
      <c r="E290" s="141" t="s">
        <v>2065</v>
      </c>
      <c r="F290" s="142" t="s">
        <v>2066</v>
      </c>
      <c r="G290" s="143" t="s">
        <v>253</v>
      </c>
      <c r="H290" s="144">
        <v>110</v>
      </c>
      <c r="I290" s="145"/>
      <c r="J290" s="146">
        <f t="shared" si="50"/>
        <v>0</v>
      </c>
      <c r="K290" s="147"/>
      <c r="L290" s="28"/>
      <c r="M290" s="148" t="s">
        <v>1</v>
      </c>
      <c r="N290" s="149" t="s">
        <v>38</v>
      </c>
      <c r="P290" s="150">
        <f t="shared" si="51"/>
        <v>0</v>
      </c>
      <c r="Q290" s="150">
        <v>0</v>
      </c>
      <c r="R290" s="150">
        <f t="shared" si="52"/>
        <v>0</v>
      </c>
      <c r="S290" s="150">
        <v>0</v>
      </c>
      <c r="T290" s="151">
        <f t="shared" si="53"/>
        <v>0</v>
      </c>
      <c r="AR290" s="152" t="s">
        <v>93</v>
      </c>
      <c r="AT290" s="152" t="s">
        <v>212</v>
      </c>
      <c r="AU290" s="152" t="s">
        <v>88</v>
      </c>
      <c r="AY290" s="13" t="s">
        <v>207</v>
      </c>
      <c r="BE290" s="153">
        <f t="shared" si="54"/>
        <v>0</v>
      </c>
      <c r="BF290" s="153">
        <f t="shared" si="55"/>
        <v>0</v>
      </c>
      <c r="BG290" s="153">
        <f t="shared" si="56"/>
        <v>0</v>
      </c>
      <c r="BH290" s="153">
        <f t="shared" si="57"/>
        <v>0</v>
      </c>
      <c r="BI290" s="153">
        <f t="shared" si="58"/>
        <v>0</v>
      </c>
      <c r="BJ290" s="13" t="s">
        <v>84</v>
      </c>
      <c r="BK290" s="153">
        <f t="shared" si="59"/>
        <v>0</v>
      </c>
      <c r="BL290" s="13" t="s">
        <v>93</v>
      </c>
      <c r="BM290" s="152" t="s">
        <v>4505</v>
      </c>
    </row>
    <row r="291" spans="2:65" s="1" customFormat="1" ht="16.5" customHeight="1">
      <c r="B291" s="139"/>
      <c r="C291" s="140" t="s">
        <v>797</v>
      </c>
      <c r="D291" s="140" t="s">
        <v>212</v>
      </c>
      <c r="E291" s="141" t="s">
        <v>2090</v>
      </c>
      <c r="F291" s="142" t="s">
        <v>2091</v>
      </c>
      <c r="G291" s="143" t="s">
        <v>2087</v>
      </c>
      <c r="H291" s="144">
        <v>1</v>
      </c>
      <c r="I291" s="145"/>
      <c r="J291" s="146">
        <f t="shared" si="50"/>
        <v>0</v>
      </c>
      <c r="K291" s="147"/>
      <c r="L291" s="28"/>
      <c r="M291" s="148" t="s">
        <v>1</v>
      </c>
      <c r="N291" s="149" t="s">
        <v>38</v>
      </c>
      <c r="P291" s="150">
        <f t="shared" si="51"/>
        <v>0</v>
      </c>
      <c r="Q291" s="150">
        <v>0</v>
      </c>
      <c r="R291" s="150">
        <f t="shared" si="52"/>
        <v>0</v>
      </c>
      <c r="S291" s="150">
        <v>0</v>
      </c>
      <c r="T291" s="151">
        <f t="shared" si="53"/>
        <v>0</v>
      </c>
      <c r="AR291" s="152" t="s">
        <v>93</v>
      </c>
      <c r="AT291" s="152" t="s">
        <v>212</v>
      </c>
      <c r="AU291" s="152" t="s">
        <v>88</v>
      </c>
      <c r="AY291" s="13" t="s">
        <v>207</v>
      </c>
      <c r="BE291" s="153">
        <f t="shared" si="54"/>
        <v>0</v>
      </c>
      <c r="BF291" s="153">
        <f t="shared" si="55"/>
        <v>0</v>
      </c>
      <c r="BG291" s="153">
        <f t="shared" si="56"/>
        <v>0</v>
      </c>
      <c r="BH291" s="153">
        <f t="shared" si="57"/>
        <v>0</v>
      </c>
      <c r="BI291" s="153">
        <f t="shared" si="58"/>
        <v>0</v>
      </c>
      <c r="BJ291" s="13" t="s">
        <v>84</v>
      </c>
      <c r="BK291" s="153">
        <f t="shared" si="59"/>
        <v>0</v>
      </c>
      <c r="BL291" s="13" t="s">
        <v>93</v>
      </c>
      <c r="BM291" s="152" t="s">
        <v>4506</v>
      </c>
    </row>
    <row r="292" spans="2:65" s="1" customFormat="1" ht="16.5" customHeight="1">
      <c r="B292" s="139"/>
      <c r="C292" s="140" t="s">
        <v>801</v>
      </c>
      <c r="D292" s="140" t="s">
        <v>212</v>
      </c>
      <c r="E292" s="141" t="s">
        <v>2094</v>
      </c>
      <c r="F292" s="142" t="s">
        <v>2095</v>
      </c>
      <c r="G292" s="143" t="s">
        <v>2087</v>
      </c>
      <c r="H292" s="144">
        <v>1</v>
      </c>
      <c r="I292" s="145"/>
      <c r="J292" s="146">
        <f t="shared" si="50"/>
        <v>0</v>
      </c>
      <c r="K292" s="147"/>
      <c r="L292" s="28"/>
      <c r="M292" s="148" t="s">
        <v>1</v>
      </c>
      <c r="N292" s="149" t="s">
        <v>38</v>
      </c>
      <c r="P292" s="150">
        <f t="shared" si="51"/>
        <v>0</v>
      </c>
      <c r="Q292" s="150">
        <v>0</v>
      </c>
      <c r="R292" s="150">
        <f t="shared" si="52"/>
        <v>0</v>
      </c>
      <c r="S292" s="150">
        <v>0</v>
      </c>
      <c r="T292" s="151">
        <f t="shared" si="53"/>
        <v>0</v>
      </c>
      <c r="AR292" s="152" t="s">
        <v>93</v>
      </c>
      <c r="AT292" s="152" t="s">
        <v>212</v>
      </c>
      <c r="AU292" s="152" t="s">
        <v>88</v>
      </c>
      <c r="AY292" s="13" t="s">
        <v>207</v>
      </c>
      <c r="BE292" s="153">
        <f t="shared" si="54"/>
        <v>0</v>
      </c>
      <c r="BF292" s="153">
        <f t="shared" si="55"/>
        <v>0</v>
      </c>
      <c r="BG292" s="153">
        <f t="shared" si="56"/>
        <v>0</v>
      </c>
      <c r="BH292" s="153">
        <f t="shared" si="57"/>
        <v>0</v>
      </c>
      <c r="BI292" s="153">
        <f t="shared" si="58"/>
        <v>0</v>
      </c>
      <c r="BJ292" s="13" t="s">
        <v>84</v>
      </c>
      <c r="BK292" s="153">
        <f t="shared" si="59"/>
        <v>0</v>
      </c>
      <c r="BL292" s="13" t="s">
        <v>93</v>
      </c>
      <c r="BM292" s="152" t="s">
        <v>4507</v>
      </c>
    </row>
    <row r="293" spans="2:65" s="1" customFormat="1" ht="24.2" customHeight="1">
      <c r="B293" s="139"/>
      <c r="C293" s="140" t="s">
        <v>805</v>
      </c>
      <c r="D293" s="140" t="s">
        <v>212</v>
      </c>
      <c r="E293" s="141" t="s">
        <v>2114</v>
      </c>
      <c r="F293" s="142" t="s">
        <v>2115</v>
      </c>
      <c r="G293" s="143" t="s">
        <v>215</v>
      </c>
      <c r="H293" s="144">
        <v>207</v>
      </c>
      <c r="I293" s="145"/>
      <c r="J293" s="146">
        <f t="shared" si="50"/>
        <v>0</v>
      </c>
      <c r="K293" s="147"/>
      <c r="L293" s="28"/>
      <c r="M293" s="148" t="s">
        <v>1</v>
      </c>
      <c r="N293" s="149" t="s">
        <v>38</v>
      </c>
      <c r="P293" s="150">
        <f t="shared" si="51"/>
        <v>0</v>
      </c>
      <c r="Q293" s="150">
        <v>0</v>
      </c>
      <c r="R293" s="150">
        <f t="shared" si="52"/>
        <v>0</v>
      </c>
      <c r="S293" s="150">
        <v>0</v>
      </c>
      <c r="T293" s="151">
        <f t="shared" si="53"/>
        <v>0</v>
      </c>
      <c r="AR293" s="152" t="s">
        <v>93</v>
      </c>
      <c r="AT293" s="152" t="s">
        <v>212</v>
      </c>
      <c r="AU293" s="152" t="s">
        <v>88</v>
      </c>
      <c r="AY293" s="13" t="s">
        <v>207</v>
      </c>
      <c r="BE293" s="153">
        <f t="shared" si="54"/>
        <v>0</v>
      </c>
      <c r="BF293" s="153">
        <f t="shared" si="55"/>
        <v>0</v>
      </c>
      <c r="BG293" s="153">
        <f t="shared" si="56"/>
        <v>0</v>
      </c>
      <c r="BH293" s="153">
        <f t="shared" si="57"/>
        <v>0</v>
      </c>
      <c r="BI293" s="153">
        <f t="shared" si="58"/>
        <v>0</v>
      </c>
      <c r="BJ293" s="13" t="s">
        <v>84</v>
      </c>
      <c r="BK293" s="153">
        <f t="shared" si="59"/>
        <v>0</v>
      </c>
      <c r="BL293" s="13" t="s">
        <v>93</v>
      </c>
      <c r="BM293" s="152" t="s">
        <v>4508</v>
      </c>
    </row>
    <row r="294" spans="2:65" s="1" customFormat="1" ht="24.2" customHeight="1">
      <c r="B294" s="139"/>
      <c r="C294" s="140" t="s">
        <v>809</v>
      </c>
      <c r="D294" s="140" t="s">
        <v>212</v>
      </c>
      <c r="E294" s="141" t="s">
        <v>2118</v>
      </c>
      <c r="F294" s="142" t="s">
        <v>2119</v>
      </c>
      <c r="G294" s="143" t="s">
        <v>215</v>
      </c>
      <c r="H294" s="144">
        <v>500</v>
      </c>
      <c r="I294" s="145"/>
      <c r="J294" s="146">
        <f t="shared" si="50"/>
        <v>0</v>
      </c>
      <c r="K294" s="147"/>
      <c r="L294" s="28"/>
      <c r="M294" s="148" t="s">
        <v>1</v>
      </c>
      <c r="N294" s="149" t="s">
        <v>38</v>
      </c>
      <c r="P294" s="150">
        <f t="shared" si="51"/>
        <v>0</v>
      </c>
      <c r="Q294" s="150">
        <v>0</v>
      </c>
      <c r="R294" s="150">
        <f t="shared" si="52"/>
        <v>0</v>
      </c>
      <c r="S294" s="150">
        <v>0</v>
      </c>
      <c r="T294" s="151">
        <f t="shared" si="53"/>
        <v>0</v>
      </c>
      <c r="AR294" s="152" t="s">
        <v>93</v>
      </c>
      <c r="AT294" s="152" t="s">
        <v>212</v>
      </c>
      <c r="AU294" s="152" t="s">
        <v>88</v>
      </c>
      <c r="AY294" s="13" t="s">
        <v>207</v>
      </c>
      <c r="BE294" s="153">
        <f t="shared" si="54"/>
        <v>0</v>
      </c>
      <c r="BF294" s="153">
        <f t="shared" si="55"/>
        <v>0</v>
      </c>
      <c r="BG294" s="153">
        <f t="shared" si="56"/>
        <v>0</v>
      </c>
      <c r="BH294" s="153">
        <f t="shared" si="57"/>
        <v>0</v>
      </c>
      <c r="BI294" s="153">
        <f t="shared" si="58"/>
        <v>0</v>
      </c>
      <c r="BJ294" s="13" t="s">
        <v>84</v>
      </c>
      <c r="BK294" s="153">
        <f t="shared" si="59"/>
        <v>0</v>
      </c>
      <c r="BL294" s="13" t="s">
        <v>93</v>
      </c>
      <c r="BM294" s="152" t="s">
        <v>4509</v>
      </c>
    </row>
    <row r="295" spans="2:65" s="1" customFormat="1" ht="24.2" customHeight="1">
      <c r="B295" s="139"/>
      <c r="C295" s="140" t="s">
        <v>813</v>
      </c>
      <c r="D295" s="140" t="s">
        <v>212</v>
      </c>
      <c r="E295" s="141" t="s">
        <v>2134</v>
      </c>
      <c r="F295" s="142" t="s">
        <v>2135</v>
      </c>
      <c r="G295" s="143" t="s">
        <v>253</v>
      </c>
      <c r="H295" s="144">
        <v>1</v>
      </c>
      <c r="I295" s="145"/>
      <c r="J295" s="146">
        <f t="shared" si="50"/>
        <v>0</v>
      </c>
      <c r="K295" s="147"/>
      <c r="L295" s="28"/>
      <c r="M295" s="148" t="s">
        <v>1</v>
      </c>
      <c r="N295" s="149" t="s">
        <v>38</v>
      </c>
      <c r="P295" s="150">
        <f t="shared" si="51"/>
        <v>0</v>
      </c>
      <c r="Q295" s="150">
        <v>0</v>
      </c>
      <c r="R295" s="150">
        <f t="shared" si="52"/>
        <v>0</v>
      </c>
      <c r="S295" s="150">
        <v>0</v>
      </c>
      <c r="T295" s="151">
        <f t="shared" si="53"/>
        <v>0</v>
      </c>
      <c r="AR295" s="152" t="s">
        <v>216</v>
      </c>
      <c r="AT295" s="152" t="s">
        <v>212</v>
      </c>
      <c r="AU295" s="152" t="s">
        <v>88</v>
      </c>
      <c r="AY295" s="13" t="s">
        <v>207</v>
      </c>
      <c r="BE295" s="153">
        <f t="shared" si="54"/>
        <v>0</v>
      </c>
      <c r="BF295" s="153">
        <f t="shared" si="55"/>
        <v>0</v>
      </c>
      <c r="BG295" s="153">
        <f t="shared" si="56"/>
        <v>0</v>
      </c>
      <c r="BH295" s="153">
        <f t="shared" si="57"/>
        <v>0</v>
      </c>
      <c r="BI295" s="153">
        <f t="shared" si="58"/>
        <v>0</v>
      </c>
      <c r="BJ295" s="13" t="s">
        <v>84</v>
      </c>
      <c r="BK295" s="153">
        <f t="shared" si="59"/>
        <v>0</v>
      </c>
      <c r="BL295" s="13" t="s">
        <v>216</v>
      </c>
      <c r="BM295" s="152" t="s">
        <v>4510</v>
      </c>
    </row>
    <row r="296" spans="2:65" s="1" customFormat="1" ht="24.2" customHeight="1">
      <c r="B296" s="139"/>
      <c r="C296" s="140" t="s">
        <v>817</v>
      </c>
      <c r="D296" s="140" t="s">
        <v>212</v>
      </c>
      <c r="E296" s="141" t="s">
        <v>2138</v>
      </c>
      <c r="F296" s="142" t="s">
        <v>2139</v>
      </c>
      <c r="G296" s="143" t="s">
        <v>215</v>
      </c>
      <c r="H296" s="144">
        <v>707</v>
      </c>
      <c r="I296" s="145"/>
      <c r="J296" s="146">
        <f t="shared" si="50"/>
        <v>0</v>
      </c>
      <c r="K296" s="147"/>
      <c r="L296" s="28"/>
      <c r="M296" s="148" t="s">
        <v>1</v>
      </c>
      <c r="N296" s="149" t="s">
        <v>38</v>
      </c>
      <c r="P296" s="150">
        <f t="shared" si="51"/>
        <v>0</v>
      </c>
      <c r="Q296" s="150">
        <v>0</v>
      </c>
      <c r="R296" s="150">
        <f t="shared" si="52"/>
        <v>0</v>
      </c>
      <c r="S296" s="150">
        <v>0</v>
      </c>
      <c r="T296" s="151">
        <f t="shared" si="53"/>
        <v>0</v>
      </c>
      <c r="AR296" s="152" t="s">
        <v>93</v>
      </c>
      <c r="AT296" s="152" t="s">
        <v>212</v>
      </c>
      <c r="AU296" s="152" t="s">
        <v>88</v>
      </c>
      <c r="AY296" s="13" t="s">
        <v>207</v>
      </c>
      <c r="BE296" s="153">
        <f t="shared" si="54"/>
        <v>0</v>
      </c>
      <c r="BF296" s="153">
        <f t="shared" si="55"/>
        <v>0</v>
      </c>
      <c r="BG296" s="153">
        <f t="shared" si="56"/>
        <v>0</v>
      </c>
      <c r="BH296" s="153">
        <f t="shared" si="57"/>
        <v>0</v>
      </c>
      <c r="BI296" s="153">
        <f t="shared" si="58"/>
        <v>0</v>
      </c>
      <c r="BJ296" s="13" t="s">
        <v>84</v>
      </c>
      <c r="BK296" s="153">
        <f t="shared" si="59"/>
        <v>0</v>
      </c>
      <c r="BL296" s="13" t="s">
        <v>93</v>
      </c>
      <c r="BM296" s="152" t="s">
        <v>4511</v>
      </c>
    </row>
    <row r="297" spans="2:65" s="11" customFormat="1" ht="25.9" customHeight="1">
      <c r="B297" s="127"/>
      <c r="D297" s="128" t="s">
        <v>71</v>
      </c>
      <c r="E297" s="129" t="s">
        <v>2153</v>
      </c>
      <c r="F297" s="129" t="s">
        <v>2154</v>
      </c>
      <c r="I297" s="130"/>
      <c r="J297" s="131">
        <f>BK297</f>
        <v>0</v>
      </c>
      <c r="L297" s="127"/>
      <c r="M297" s="132"/>
      <c r="P297" s="133">
        <f>P298</f>
        <v>0</v>
      </c>
      <c r="R297" s="133">
        <f>R298</f>
        <v>0</v>
      </c>
      <c r="T297" s="134">
        <f>T298</f>
        <v>0</v>
      </c>
      <c r="AR297" s="128" t="s">
        <v>168</v>
      </c>
      <c r="AT297" s="135" t="s">
        <v>71</v>
      </c>
      <c r="AU297" s="135" t="s">
        <v>72</v>
      </c>
      <c r="AY297" s="128" t="s">
        <v>207</v>
      </c>
      <c r="BK297" s="136">
        <f>BK298</f>
        <v>0</v>
      </c>
    </row>
    <row r="298" spans="2:65" s="1" customFormat="1" ht="44.25" customHeight="1">
      <c r="B298" s="139"/>
      <c r="C298" s="140" t="s">
        <v>821</v>
      </c>
      <c r="D298" s="140" t="s">
        <v>212</v>
      </c>
      <c r="E298" s="141" t="s">
        <v>2156</v>
      </c>
      <c r="F298" s="142" t="s">
        <v>2157</v>
      </c>
      <c r="G298" s="143" t="s">
        <v>2158</v>
      </c>
      <c r="H298" s="144">
        <v>2.5000000000000001E-2</v>
      </c>
      <c r="I298" s="145"/>
      <c r="J298" s="146">
        <f>ROUND(I298*H298,2)</f>
        <v>0</v>
      </c>
      <c r="K298" s="147"/>
      <c r="L298" s="28"/>
      <c r="M298" s="166" t="s">
        <v>1</v>
      </c>
      <c r="N298" s="167" t="s">
        <v>38</v>
      </c>
      <c r="O298" s="168"/>
      <c r="P298" s="169">
        <f>O298*H298</f>
        <v>0</v>
      </c>
      <c r="Q298" s="169">
        <v>0</v>
      </c>
      <c r="R298" s="169">
        <f>Q298*H298</f>
        <v>0</v>
      </c>
      <c r="S298" s="169">
        <v>0</v>
      </c>
      <c r="T298" s="170">
        <f>S298*H298</f>
        <v>0</v>
      </c>
      <c r="AR298" s="152" t="s">
        <v>2159</v>
      </c>
      <c r="AT298" s="152" t="s">
        <v>212</v>
      </c>
      <c r="AU298" s="152" t="s">
        <v>79</v>
      </c>
      <c r="AY298" s="13" t="s">
        <v>207</v>
      </c>
      <c r="BE298" s="153">
        <f>IF(N298="základná",J298,0)</f>
        <v>0</v>
      </c>
      <c r="BF298" s="153">
        <f>IF(N298="znížená",J298,0)</f>
        <v>0</v>
      </c>
      <c r="BG298" s="153">
        <f>IF(N298="zákl. prenesená",J298,0)</f>
        <v>0</v>
      </c>
      <c r="BH298" s="153">
        <f>IF(N298="zníž. prenesená",J298,0)</f>
        <v>0</v>
      </c>
      <c r="BI298" s="153">
        <f>IF(N298="nulová",J298,0)</f>
        <v>0</v>
      </c>
      <c r="BJ298" s="13" t="s">
        <v>84</v>
      </c>
      <c r="BK298" s="153">
        <f>ROUND(I298*H298,2)</f>
        <v>0</v>
      </c>
      <c r="BL298" s="13" t="s">
        <v>2159</v>
      </c>
      <c r="BM298" s="152" t="s">
        <v>4512</v>
      </c>
    </row>
    <row r="299" spans="2:65" s="1" customFormat="1" ht="6.95" customHeight="1">
      <c r="B299" s="43"/>
      <c r="C299" s="44"/>
      <c r="D299" s="44"/>
      <c r="E299" s="44"/>
      <c r="F299" s="44"/>
      <c r="G299" s="44"/>
      <c r="H299" s="44"/>
      <c r="I299" s="44"/>
      <c r="J299" s="44"/>
      <c r="K299" s="44"/>
      <c r="L299" s="28"/>
    </row>
  </sheetData>
  <autoFilter ref="C134:K298" xr:uid="{00000000-0009-0000-0000-00000F000000}"/>
  <mergeCells count="15">
    <mergeCell ref="E121:H121"/>
    <mergeCell ref="E125:H125"/>
    <mergeCell ref="E123:H123"/>
    <mergeCell ref="E127:H127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BM197"/>
  <sheetViews>
    <sheetView showGridLines="0" workbookViewId="0">
      <selection activeCell="J18" sqref="J18:J1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151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170</v>
      </c>
      <c r="L4" s="16"/>
      <c r="M4" s="92" t="s">
        <v>8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13</v>
      </c>
      <c r="L6" s="16"/>
    </row>
    <row r="7" spans="2:46" ht="16.5" customHeight="1">
      <c r="B7" s="16"/>
      <c r="E7" s="220" t="str">
        <f>'Rekapitulácia stavby'!K6</f>
        <v>III.etapa – Vetva V2 Mesto – časť od bodu č.17  po AUPARK</v>
      </c>
      <c r="F7" s="221"/>
      <c r="G7" s="221"/>
      <c r="H7" s="221"/>
      <c r="L7" s="16"/>
    </row>
    <row r="8" spans="2:46" ht="12.75">
      <c r="B8" s="16"/>
      <c r="D8" s="23" t="s">
        <v>171</v>
      </c>
      <c r="L8" s="16"/>
    </row>
    <row r="9" spans="2:46" ht="16.5" customHeight="1">
      <c r="B9" s="16"/>
      <c r="E9" s="220" t="s">
        <v>172</v>
      </c>
      <c r="F9" s="184"/>
      <c r="G9" s="184"/>
      <c r="H9" s="184"/>
      <c r="L9" s="16"/>
    </row>
    <row r="10" spans="2:46" ht="12" customHeight="1">
      <c r="B10" s="16"/>
      <c r="D10" s="23" t="s">
        <v>173</v>
      </c>
      <c r="L10" s="16"/>
    </row>
    <row r="11" spans="2:46" s="1" customFormat="1" ht="16.5" customHeight="1">
      <c r="B11" s="28"/>
      <c r="E11" s="212" t="s">
        <v>174</v>
      </c>
      <c r="F11" s="222"/>
      <c r="G11" s="222"/>
      <c r="H11" s="222"/>
      <c r="L11" s="28"/>
    </row>
    <row r="12" spans="2:46" s="1" customFormat="1" ht="12" customHeight="1">
      <c r="B12" s="28"/>
      <c r="D12" s="23" t="s">
        <v>175</v>
      </c>
      <c r="L12" s="28"/>
    </row>
    <row r="13" spans="2:46" s="1" customFormat="1" ht="16.5" customHeight="1">
      <c r="B13" s="28"/>
      <c r="E13" s="199" t="s">
        <v>4513</v>
      </c>
      <c r="F13" s="222"/>
      <c r="G13" s="222"/>
      <c r="H13" s="222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15</v>
      </c>
      <c r="F15" s="21" t="s">
        <v>1</v>
      </c>
      <c r="I15" s="23" t="s">
        <v>16</v>
      </c>
      <c r="J15" s="21" t="s">
        <v>1</v>
      </c>
      <c r="L15" s="28"/>
    </row>
    <row r="16" spans="2:46" s="1" customFormat="1" ht="12" customHeight="1">
      <c r="B16" s="28"/>
      <c r="D16" s="23" t="s">
        <v>17</v>
      </c>
      <c r="F16" s="21" t="s">
        <v>18</v>
      </c>
      <c r="I16" s="23" t="s">
        <v>19</v>
      </c>
      <c r="J16" s="51" t="str">
        <f>'Rekapitulácia stavby'!AN8</f>
        <v>13. 5. 2022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21</v>
      </c>
      <c r="I18" s="23" t="s">
        <v>22</v>
      </c>
      <c r="J18" s="172">
        <v>36211541</v>
      </c>
      <c r="L18" s="28"/>
    </row>
    <row r="19" spans="2:12" s="1" customFormat="1" ht="18" customHeight="1">
      <c r="B19" s="28"/>
      <c r="E19" s="171" t="s">
        <v>5451</v>
      </c>
      <c r="I19" s="23" t="s">
        <v>23</v>
      </c>
      <c r="J19" s="171" t="s">
        <v>5452</v>
      </c>
      <c r="L19" s="28"/>
    </row>
    <row r="20" spans="2:12" s="1" customFormat="1" ht="6.95" customHeight="1">
      <c r="B20" s="28"/>
      <c r="L20" s="28"/>
    </row>
    <row r="21" spans="2:12" s="1" customFormat="1" ht="12" customHeight="1">
      <c r="B21" s="28"/>
      <c r="D21" s="23" t="s">
        <v>24</v>
      </c>
      <c r="I21" s="23" t="s">
        <v>22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23" t="str">
        <f>'Rekapitulácia stavby'!E14</f>
        <v>Vyplň údaj</v>
      </c>
      <c r="F22" s="191"/>
      <c r="G22" s="191"/>
      <c r="H22" s="191"/>
      <c r="I22" s="23" t="s">
        <v>23</v>
      </c>
      <c r="J22" s="24" t="str">
        <f>'Rekapitulácia stavby'!AN14</f>
        <v>Vyplň údaj</v>
      </c>
      <c r="L22" s="28"/>
    </row>
    <row r="23" spans="2:12" s="1" customFormat="1" ht="6.95" customHeight="1">
      <c r="B23" s="28"/>
      <c r="L23" s="28"/>
    </row>
    <row r="24" spans="2:12" s="1" customFormat="1" ht="12" customHeight="1">
      <c r="B24" s="28"/>
      <c r="D24" s="23" t="s">
        <v>26</v>
      </c>
      <c r="I24" s="23" t="s">
        <v>22</v>
      </c>
      <c r="J24" s="21" t="s">
        <v>1</v>
      </c>
      <c r="L24" s="28"/>
    </row>
    <row r="25" spans="2:12" s="1" customFormat="1" ht="18" customHeight="1">
      <c r="B25" s="28"/>
      <c r="E25" s="21" t="s">
        <v>27</v>
      </c>
      <c r="I25" s="23" t="s">
        <v>23</v>
      </c>
      <c r="J25" s="21" t="s">
        <v>1</v>
      </c>
      <c r="L25" s="28"/>
    </row>
    <row r="26" spans="2:12" s="1" customFormat="1" ht="6.95" customHeight="1">
      <c r="B26" s="28"/>
      <c r="L26" s="28"/>
    </row>
    <row r="27" spans="2:12" s="1" customFormat="1" ht="12" customHeight="1">
      <c r="B27" s="28"/>
      <c r="D27" s="23" t="s">
        <v>29</v>
      </c>
      <c r="I27" s="23" t="s">
        <v>22</v>
      </c>
      <c r="J27" s="21" t="s">
        <v>1</v>
      </c>
      <c r="L27" s="28"/>
    </row>
    <row r="28" spans="2:12" s="1" customFormat="1" ht="18" customHeight="1">
      <c r="B28" s="28"/>
      <c r="E28" s="21" t="s">
        <v>30</v>
      </c>
      <c r="I28" s="23" t="s">
        <v>23</v>
      </c>
      <c r="J28" s="21" t="s">
        <v>1</v>
      </c>
      <c r="L28" s="28"/>
    </row>
    <row r="29" spans="2:12" s="1" customFormat="1" ht="6.95" customHeight="1">
      <c r="B29" s="28"/>
      <c r="L29" s="28"/>
    </row>
    <row r="30" spans="2:12" s="1" customFormat="1" ht="12" customHeight="1">
      <c r="B30" s="28"/>
      <c r="D30" s="23" t="s">
        <v>31</v>
      </c>
      <c r="L30" s="28"/>
    </row>
    <row r="31" spans="2:12" s="7" customFormat="1" ht="16.5" customHeight="1">
      <c r="B31" s="93"/>
      <c r="E31" s="195" t="s">
        <v>1</v>
      </c>
      <c r="F31" s="195"/>
      <c r="G31" s="195"/>
      <c r="H31" s="195"/>
      <c r="L31" s="93"/>
    </row>
    <row r="32" spans="2:12" s="1" customFormat="1" ht="6.95" customHeight="1">
      <c r="B32" s="28"/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35" customHeight="1">
      <c r="B34" s="28"/>
      <c r="D34" s="94" t="s">
        <v>32</v>
      </c>
      <c r="J34" s="65">
        <f>ROUND(J134, 2)</f>
        <v>0</v>
      </c>
      <c r="L34" s="28"/>
    </row>
    <row r="35" spans="2:12" s="1" customFormat="1" ht="6.95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45" customHeight="1">
      <c r="B36" s="28"/>
      <c r="F36" s="31" t="s">
        <v>34</v>
      </c>
      <c r="I36" s="31" t="s">
        <v>33</v>
      </c>
      <c r="J36" s="31" t="s">
        <v>35</v>
      </c>
      <c r="L36" s="28"/>
    </row>
    <row r="37" spans="2:12" s="1" customFormat="1" ht="14.45" customHeight="1">
      <c r="B37" s="28"/>
      <c r="D37" s="54" t="s">
        <v>36</v>
      </c>
      <c r="E37" s="33" t="s">
        <v>37</v>
      </c>
      <c r="F37" s="95">
        <f>ROUND((SUM(BE134:BE196)),  2)</f>
        <v>0</v>
      </c>
      <c r="G37" s="96"/>
      <c r="H37" s="96"/>
      <c r="I37" s="97">
        <v>0.2</v>
      </c>
      <c r="J37" s="95">
        <f>ROUND(((SUM(BE134:BE196))*I37),  2)</f>
        <v>0</v>
      </c>
      <c r="L37" s="28"/>
    </row>
    <row r="38" spans="2:12" s="1" customFormat="1" ht="14.45" customHeight="1">
      <c r="B38" s="28"/>
      <c r="E38" s="33" t="s">
        <v>38</v>
      </c>
      <c r="F38" s="95">
        <f>ROUND((SUM(BF134:BF196)),  2)</f>
        <v>0</v>
      </c>
      <c r="G38" s="96"/>
      <c r="H38" s="96"/>
      <c r="I38" s="97">
        <v>0.2</v>
      </c>
      <c r="J38" s="95">
        <f>ROUND(((SUM(BF134:BF196))*I38),  2)</f>
        <v>0</v>
      </c>
      <c r="L38" s="28"/>
    </row>
    <row r="39" spans="2:12" s="1" customFormat="1" ht="14.45" hidden="1" customHeight="1">
      <c r="B39" s="28"/>
      <c r="E39" s="23" t="s">
        <v>39</v>
      </c>
      <c r="F39" s="84">
        <f>ROUND((SUM(BG134:BG196)),  2)</f>
        <v>0</v>
      </c>
      <c r="I39" s="98">
        <v>0.2</v>
      </c>
      <c r="J39" s="84">
        <f>0</f>
        <v>0</v>
      </c>
      <c r="L39" s="28"/>
    </row>
    <row r="40" spans="2:12" s="1" customFormat="1" ht="14.45" hidden="1" customHeight="1">
      <c r="B40" s="28"/>
      <c r="E40" s="23" t="s">
        <v>40</v>
      </c>
      <c r="F40" s="84">
        <f>ROUND((SUM(BH134:BH196)),  2)</f>
        <v>0</v>
      </c>
      <c r="I40" s="98">
        <v>0.2</v>
      </c>
      <c r="J40" s="84">
        <f>0</f>
        <v>0</v>
      </c>
      <c r="L40" s="28"/>
    </row>
    <row r="41" spans="2:12" s="1" customFormat="1" ht="14.45" hidden="1" customHeight="1">
      <c r="B41" s="28"/>
      <c r="E41" s="33" t="s">
        <v>41</v>
      </c>
      <c r="F41" s="95">
        <f>ROUND((SUM(BI134:BI196)),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6.95" customHeight="1">
      <c r="B42" s="28"/>
      <c r="L42" s="28"/>
    </row>
    <row r="43" spans="2:12" s="1" customFormat="1" ht="25.35" customHeight="1">
      <c r="B43" s="28"/>
      <c r="C43" s="99"/>
      <c r="D43" s="100" t="s">
        <v>42</v>
      </c>
      <c r="E43" s="56"/>
      <c r="F43" s="56"/>
      <c r="G43" s="101" t="s">
        <v>43</v>
      </c>
      <c r="H43" s="102" t="s">
        <v>44</v>
      </c>
      <c r="I43" s="56"/>
      <c r="J43" s="103">
        <f>SUM(J34:J41)</f>
        <v>0</v>
      </c>
      <c r="K43" s="104"/>
      <c r="L43" s="28"/>
    </row>
    <row r="44" spans="2:12" s="1" customFormat="1" ht="14.45" customHeight="1">
      <c r="B44" s="28"/>
      <c r="L44" s="28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47</v>
      </c>
      <c r="E61" s="30"/>
      <c r="F61" s="105" t="s">
        <v>48</v>
      </c>
      <c r="G61" s="42" t="s">
        <v>47</v>
      </c>
      <c r="H61" s="30"/>
      <c r="I61" s="30"/>
      <c r="J61" s="106" t="s">
        <v>48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49</v>
      </c>
      <c r="E65" s="41"/>
      <c r="F65" s="41"/>
      <c r="G65" s="40" t="s">
        <v>50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47</v>
      </c>
      <c r="E76" s="30"/>
      <c r="F76" s="105" t="s">
        <v>48</v>
      </c>
      <c r="G76" s="42" t="s">
        <v>47</v>
      </c>
      <c r="H76" s="30"/>
      <c r="I76" s="30"/>
      <c r="J76" s="106" t="s">
        <v>48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hidden="1" customHeight="1">
      <c r="B82" s="28"/>
      <c r="C82" s="17" t="s">
        <v>177</v>
      </c>
      <c r="L82" s="28"/>
    </row>
    <row r="83" spans="2:12" s="1" customFormat="1" ht="6.95" hidden="1" customHeight="1">
      <c r="B83" s="28"/>
      <c r="L83" s="28"/>
    </row>
    <row r="84" spans="2:12" s="1" customFormat="1" ht="12" hidden="1" customHeight="1">
      <c r="B84" s="28"/>
      <c r="C84" s="23" t="s">
        <v>13</v>
      </c>
      <c r="L84" s="28"/>
    </row>
    <row r="85" spans="2:12" s="1" customFormat="1" ht="16.5" hidden="1" customHeight="1">
      <c r="B85" s="28"/>
      <c r="E85" s="220" t="str">
        <f>E7</f>
        <v>III.etapa – Vetva V2 Mesto – časť od bodu č.17  po AUPARK</v>
      </c>
      <c r="F85" s="221"/>
      <c r="G85" s="221"/>
      <c r="H85" s="221"/>
      <c r="L85" s="28"/>
    </row>
    <row r="86" spans="2:12" ht="12" hidden="1" customHeight="1">
      <c r="B86" s="16"/>
      <c r="C86" s="23" t="s">
        <v>171</v>
      </c>
      <c r="L86" s="16"/>
    </row>
    <row r="87" spans="2:12" ht="16.5" hidden="1" customHeight="1">
      <c r="B87" s="16"/>
      <c r="E87" s="220" t="s">
        <v>172</v>
      </c>
      <c r="F87" s="184"/>
      <c r="G87" s="184"/>
      <c r="H87" s="184"/>
      <c r="L87" s="16"/>
    </row>
    <row r="88" spans="2:12" ht="12" hidden="1" customHeight="1">
      <c r="B88" s="16"/>
      <c r="C88" s="23" t="s">
        <v>173</v>
      </c>
      <c r="L88" s="16"/>
    </row>
    <row r="89" spans="2:12" s="1" customFormat="1" ht="16.5" hidden="1" customHeight="1">
      <c r="B89" s="28"/>
      <c r="E89" s="212" t="s">
        <v>174</v>
      </c>
      <c r="F89" s="222"/>
      <c r="G89" s="222"/>
      <c r="H89" s="222"/>
      <c r="L89" s="28"/>
    </row>
    <row r="90" spans="2:12" s="1" customFormat="1" ht="12" hidden="1" customHeight="1">
      <c r="B90" s="28"/>
      <c r="C90" s="23" t="s">
        <v>175</v>
      </c>
      <c r="L90" s="28"/>
    </row>
    <row r="91" spans="2:12" s="1" customFormat="1" ht="16.5" hidden="1" customHeight="1">
      <c r="B91" s="28"/>
      <c r="E91" s="199" t="str">
        <f>E13</f>
        <v>O3.2 - SO 02.100.1 Potrubná časť - Odbočka O3.2</v>
      </c>
      <c r="F91" s="222"/>
      <c r="G91" s="222"/>
      <c r="H91" s="222"/>
      <c r="L91" s="28"/>
    </row>
    <row r="92" spans="2:12" s="1" customFormat="1" ht="6.95" hidden="1" customHeight="1">
      <c r="B92" s="28"/>
      <c r="L92" s="28"/>
    </row>
    <row r="93" spans="2:12" s="1" customFormat="1" ht="12" hidden="1" customHeight="1">
      <c r="B93" s="28"/>
      <c r="C93" s="23" t="s">
        <v>17</v>
      </c>
      <c r="F93" s="21" t="str">
        <f>F16</f>
        <v>Žilina</v>
      </c>
      <c r="I93" s="23" t="s">
        <v>19</v>
      </c>
      <c r="J93" s="51" t="str">
        <f>IF(J16="","",J16)</f>
        <v>13. 5. 2022</v>
      </c>
      <c r="L93" s="28"/>
    </row>
    <row r="94" spans="2:12" s="1" customFormat="1" ht="6.95" hidden="1" customHeight="1">
      <c r="B94" s="28"/>
      <c r="L94" s="28"/>
    </row>
    <row r="95" spans="2:12" s="1" customFormat="1" ht="15.2" hidden="1" customHeight="1">
      <c r="B95" s="28"/>
      <c r="C95" s="23" t="s">
        <v>21</v>
      </c>
      <c r="F95" s="21" t="str">
        <f>E19</f>
        <v>MH Teplárenský holding, a.s.</v>
      </c>
      <c r="I95" s="23" t="s">
        <v>26</v>
      </c>
      <c r="J95" s="26" t="str">
        <f>E25</f>
        <v>ENERGIA, s.r.o.</v>
      </c>
      <c r="L95" s="28"/>
    </row>
    <row r="96" spans="2:12" s="1" customFormat="1" ht="15.2" hidden="1" customHeight="1">
      <c r="B96" s="28"/>
      <c r="C96" s="23" t="s">
        <v>24</v>
      </c>
      <c r="F96" s="21" t="str">
        <f>IF(E22="","",E22)</f>
        <v>Vyplň údaj</v>
      </c>
      <c r="I96" s="23" t="s">
        <v>29</v>
      </c>
      <c r="J96" s="26" t="str">
        <f>E28</f>
        <v>Balog</v>
      </c>
      <c r="L96" s="28"/>
    </row>
    <row r="97" spans="2:47" s="1" customFormat="1" ht="10.35" hidden="1" customHeight="1">
      <c r="B97" s="28"/>
      <c r="L97" s="28"/>
    </row>
    <row r="98" spans="2:47" s="1" customFormat="1" ht="29.25" hidden="1" customHeight="1">
      <c r="B98" s="28"/>
      <c r="C98" s="107" t="s">
        <v>178</v>
      </c>
      <c r="D98" s="99"/>
      <c r="E98" s="99"/>
      <c r="F98" s="99"/>
      <c r="G98" s="99"/>
      <c r="H98" s="99"/>
      <c r="I98" s="99"/>
      <c r="J98" s="108" t="s">
        <v>179</v>
      </c>
      <c r="K98" s="99"/>
      <c r="L98" s="28"/>
    </row>
    <row r="99" spans="2:47" s="1" customFormat="1" ht="10.35" hidden="1" customHeight="1">
      <c r="B99" s="28"/>
      <c r="L99" s="28"/>
    </row>
    <row r="100" spans="2:47" s="1" customFormat="1" ht="22.9" hidden="1" customHeight="1">
      <c r="B100" s="28"/>
      <c r="C100" s="109" t="s">
        <v>180</v>
      </c>
      <c r="J100" s="65">
        <f>J134</f>
        <v>0</v>
      </c>
      <c r="L100" s="28"/>
      <c r="AU100" s="13" t="s">
        <v>181</v>
      </c>
    </row>
    <row r="101" spans="2:47" s="8" customFormat="1" ht="24.95" hidden="1" customHeight="1">
      <c r="B101" s="110"/>
      <c r="D101" s="111" t="s">
        <v>182</v>
      </c>
      <c r="E101" s="112"/>
      <c r="F101" s="112"/>
      <c r="G101" s="112"/>
      <c r="H101" s="112"/>
      <c r="I101" s="112"/>
      <c r="J101" s="113">
        <f>J135</f>
        <v>0</v>
      </c>
      <c r="L101" s="110"/>
    </row>
    <row r="102" spans="2:47" s="9" customFormat="1" ht="19.899999999999999" hidden="1" customHeight="1">
      <c r="B102" s="114"/>
      <c r="D102" s="115" t="s">
        <v>183</v>
      </c>
      <c r="E102" s="116"/>
      <c r="F102" s="116"/>
      <c r="G102" s="116"/>
      <c r="H102" s="116"/>
      <c r="I102" s="116"/>
      <c r="J102" s="117">
        <f>J136</f>
        <v>0</v>
      </c>
      <c r="L102" s="114"/>
    </row>
    <row r="103" spans="2:47" s="9" customFormat="1" ht="14.85" hidden="1" customHeight="1">
      <c r="B103" s="114"/>
      <c r="D103" s="115" t="s">
        <v>184</v>
      </c>
      <c r="E103" s="116"/>
      <c r="F103" s="116"/>
      <c r="G103" s="116"/>
      <c r="H103" s="116"/>
      <c r="I103" s="116"/>
      <c r="J103" s="117">
        <f>J137</f>
        <v>0</v>
      </c>
      <c r="L103" s="114"/>
    </row>
    <row r="104" spans="2:47" s="9" customFormat="1" ht="14.85" hidden="1" customHeight="1">
      <c r="B104" s="114"/>
      <c r="D104" s="115" t="s">
        <v>185</v>
      </c>
      <c r="E104" s="116"/>
      <c r="F104" s="116"/>
      <c r="G104" s="116"/>
      <c r="H104" s="116"/>
      <c r="I104" s="116"/>
      <c r="J104" s="117">
        <f>J150</f>
        <v>0</v>
      </c>
      <c r="L104" s="114"/>
    </row>
    <row r="105" spans="2:47" s="9" customFormat="1" ht="14.85" hidden="1" customHeight="1">
      <c r="B105" s="114"/>
      <c r="D105" s="115" t="s">
        <v>186</v>
      </c>
      <c r="E105" s="116"/>
      <c r="F105" s="116"/>
      <c r="G105" s="116"/>
      <c r="H105" s="116"/>
      <c r="I105" s="116"/>
      <c r="J105" s="117">
        <f>J154</f>
        <v>0</v>
      </c>
      <c r="L105" s="114"/>
    </row>
    <row r="106" spans="2:47" s="9" customFormat="1" ht="14.85" hidden="1" customHeight="1">
      <c r="B106" s="114"/>
      <c r="D106" s="115" t="s">
        <v>188</v>
      </c>
      <c r="E106" s="116"/>
      <c r="F106" s="116"/>
      <c r="G106" s="116"/>
      <c r="H106" s="116"/>
      <c r="I106" s="116"/>
      <c r="J106" s="117">
        <f>J169</f>
        <v>0</v>
      </c>
      <c r="L106" s="114"/>
    </row>
    <row r="107" spans="2:47" s="9" customFormat="1" ht="14.85" hidden="1" customHeight="1">
      <c r="B107" s="114"/>
      <c r="D107" s="115" t="s">
        <v>189</v>
      </c>
      <c r="E107" s="116"/>
      <c r="F107" s="116"/>
      <c r="G107" s="116"/>
      <c r="H107" s="116"/>
      <c r="I107" s="116"/>
      <c r="J107" s="117">
        <f>J175</f>
        <v>0</v>
      </c>
      <c r="L107" s="114"/>
    </row>
    <row r="108" spans="2:47" s="9" customFormat="1" ht="14.85" hidden="1" customHeight="1">
      <c r="B108" s="114"/>
      <c r="D108" s="115" t="s">
        <v>190</v>
      </c>
      <c r="E108" s="116"/>
      <c r="F108" s="116"/>
      <c r="G108" s="116"/>
      <c r="H108" s="116"/>
      <c r="I108" s="116"/>
      <c r="J108" s="117">
        <f>J184</f>
        <v>0</v>
      </c>
      <c r="L108" s="114"/>
    </row>
    <row r="109" spans="2:47" s="9" customFormat="1" ht="14.85" hidden="1" customHeight="1">
      <c r="B109" s="114"/>
      <c r="D109" s="115" t="s">
        <v>191</v>
      </c>
      <c r="E109" s="116"/>
      <c r="F109" s="116"/>
      <c r="G109" s="116"/>
      <c r="H109" s="116"/>
      <c r="I109" s="116"/>
      <c r="J109" s="117">
        <f>J187</f>
        <v>0</v>
      </c>
      <c r="L109" s="114"/>
    </row>
    <row r="110" spans="2:47" s="8" customFormat="1" ht="24.95" hidden="1" customHeight="1">
      <c r="B110" s="110"/>
      <c r="D110" s="111" t="s">
        <v>192</v>
      </c>
      <c r="E110" s="112"/>
      <c r="F110" s="112"/>
      <c r="G110" s="112"/>
      <c r="H110" s="112"/>
      <c r="I110" s="112"/>
      <c r="J110" s="113">
        <f>J195</f>
        <v>0</v>
      </c>
      <c r="L110" s="110"/>
    </row>
    <row r="111" spans="2:47" s="1" customFormat="1" ht="21.75" hidden="1" customHeight="1">
      <c r="B111" s="28"/>
      <c r="L111" s="28"/>
    </row>
    <row r="112" spans="2:47" s="1" customFormat="1" ht="6.95" hidden="1" customHeight="1">
      <c r="B112" s="43"/>
      <c r="C112" s="44"/>
      <c r="D112" s="44"/>
      <c r="E112" s="44"/>
      <c r="F112" s="44"/>
      <c r="G112" s="44"/>
      <c r="H112" s="44"/>
      <c r="I112" s="44"/>
      <c r="J112" s="44"/>
      <c r="K112" s="44"/>
      <c r="L112" s="28"/>
    </row>
    <row r="113" spans="2:12" hidden="1"/>
    <row r="114" spans="2:12" hidden="1"/>
    <row r="115" spans="2:12" hidden="1"/>
    <row r="116" spans="2:12" s="1" customFormat="1" ht="6.95" customHeight="1">
      <c r="B116" s="45"/>
      <c r="C116" s="46"/>
      <c r="D116" s="46"/>
      <c r="E116" s="46"/>
      <c r="F116" s="46"/>
      <c r="G116" s="46"/>
      <c r="H116" s="46"/>
      <c r="I116" s="46"/>
      <c r="J116" s="46"/>
      <c r="K116" s="46"/>
      <c r="L116" s="28"/>
    </row>
    <row r="117" spans="2:12" s="1" customFormat="1" ht="24.95" customHeight="1">
      <c r="B117" s="28"/>
      <c r="C117" s="17" t="s">
        <v>193</v>
      </c>
      <c r="L117" s="28"/>
    </row>
    <row r="118" spans="2:12" s="1" customFormat="1" ht="6.95" customHeight="1">
      <c r="B118" s="28"/>
      <c r="L118" s="28"/>
    </row>
    <row r="119" spans="2:12" s="1" customFormat="1" ht="12" customHeight="1">
      <c r="B119" s="28"/>
      <c r="C119" s="23" t="s">
        <v>13</v>
      </c>
      <c r="L119" s="28"/>
    </row>
    <row r="120" spans="2:12" s="1" customFormat="1" ht="16.5" customHeight="1">
      <c r="B120" s="28"/>
      <c r="E120" s="220" t="str">
        <f>E7</f>
        <v>III.etapa – Vetva V2 Mesto – časť od bodu č.17  po AUPARK</v>
      </c>
      <c r="F120" s="221"/>
      <c r="G120" s="221"/>
      <c r="H120" s="221"/>
      <c r="L120" s="28"/>
    </row>
    <row r="121" spans="2:12" ht="12" customHeight="1">
      <c r="B121" s="16"/>
      <c r="C121" s="23" t="s">
        <v>171</v>
      </c>
      <c r="L121" s="16"/>
    </row>
    <row r="122" spans="2:12" ht="16.5" customHeight="1">
      <c r="B122" s="16"/>
      <c r="E122" s="220" t="s">
        <v>172</v>
      </c>
      <c r="F122" s="184"/>
      <c r="G122" s="184"/>
      <c r="H122" s="184"/>
      <c r="L122" s="16"/>
    </row>
    <row r="123" spans="2:12" ht="12" customHeight="1">
      <c r="B123" s="16"/>
      <c r="C123" s="23" t="s">
        <v>173</v>
      </c>
      <c r="L123" s="16"/>
    </row>
    <row r="124" spans="2:12" s="1" customFormat="1" ht="16.5" customHeight="1">
      <c r="B124" s="28"/>
      <c r="E124" s="212" t="s">
        <v>174</v>
      </c>
      <c r="F124" s="222"/>
      <c r="G124" s="222"/>
      <c r="H124" s="222"/>
      <c r="L124" s="28"/>
    </row>
    <row r="125" spans="2:12" s="1" customFormat="1" ht="12" customHeight="1">
      <c r="B125" s="28"/>
      <c r="C125" s="23" t="s">
        <v>175</v>
      </c>
      <c r="L125" s="28"/>
    </row>
    <row r="126" spans="2:12" s="1" customFormat="1" ht="16.5" customHeight="1">
      <c r="B126" s="28"/>
      <c r="E126" s="199" t="str">
        <f>E13</f>
        <v>O3.2 - SO 02.100.1 Potrubná časť - Odbočka O3.2</v>
      </c>
      <c r="F126" s="222"/>
      <c r="G126" s="222"/>
      <c r="H126" s="222"/>
      <c r="L126" s="28"/>
    </row>
    <row r="127" spans="2:12" s="1" customFormat="1" ht="6.95" customHeight="1">
      <c r="B127" s="28"/>
      <c r="L127" s="28"/>
    </row>
    <row r="128" spans="2:12" s="1" customFormat="1" ht="12" customHeight="1">
      <c r="B128" s="28"/>
      <c r="C128" s="23" t="s">
        <v>17</v>
      </c>
      <c r="F128" s="21" t="str">
        <f>F16</f>
        <v>Žilina</v>
      </c>
      <c r="I128" s="23" t="s">
        <v>19</v>
      </c>
      <c r="J128" s="51" t="str">
        <f>IF(J16="","",J16)</f>
        <v>13. 5. 2022</v>
      </c>
      <c r="L128" s="28"/>
    </row>
    <row r="129" spans="2:65" s="1" customFormat="1" ht="6.95" customHeight="1">
      <c r="B129" s="28"/>
      <c r="L129" s="28"/>
    </row>
    <row r="130" spans="2:65" s="1" customFormat="1" ht="15.2" customHeight="1">
      <c r="B130" s="28"/>
      <c r="C130" s="23" t="s">
        <v>21</v>
      </c>
      <c r="F130" s="21" t="str">
        <f>E19</f>
        <v>MH Teplárenský holding, a.s.</v>
      </c>
      <c r="I130" s="23" t="s">
        <v>26</v>
      </c>
      <c r="J130" s="26" t="str">
        <f>E25</f>
        <v>ENERGIA, s.r.o.</v>
      </c>
      <c r="L130" s="28"/>
    </row>
    <row r="131" spans="2:65" s="1" customFormat="1" ht="15.2" customHeight="1">
      <c r="B131" s="28"/>
      <c r="C131" s="23" t="s">
        <v>24</v>
      </c>
      <c r="F131" s="21" t="str">
        <f>IF(E22="","",E22)</f>
        <v>Vyplň údaj</v>
      </c>
      <c r="I131" s="23" t="s">
        <v>29</v>
      </c>
      <c r="J131" s="26" t="str">
        <f>E28</f>
        <v>Balog</v>
      </c>
      <c r="L131" s="28"/>
    </row>
    <row r="132" spans="2:65" s="1" customFormat="1" ht="10.35" customHeight="1">
      <c r="B132" s="28"/>
      <c r="L132" s="28"/>
    </row>
    <row r="133" spans="2:65" s="10" customFormat="1" ht="29.25" customHeight="1">
      <c r="B133" s="118"/>
      <c r="C133" s="119" t="s">
        <v>194</v>
      </c>
      <c r="D133" s="120" t="s">
        <v>57</v>
      </c>
      <c r="E133" s="120" t="s">
        <v>53</v>
      </c>
      <c r="F133" s="120" t="s">
        <v>54</v>
      </c>
      <c r="G133" s="120" t="s">
        <v>195</v>
      </c>
      <c r="H133" s="120" t="s">
        <v>196</v>
      </c>
      <c r="I133" s="120" t="s">
        <v>197</v>
      </c>
      <c r="J133" s="121" t="s">
        <v>179</v>
      </c>
      <c r="K133" s="122" t="s">
        <v>198</v>
      </c>
      <c r="L133" s="118"/>
      <c r="M133" s="58" t="s">
        <v>1</v>
      </c>
      <c r="N133" s="59" t="s">
        <v>36</v>
      </c>
      <c r="O133" s="59" t="s">
        <v>199</v>
      </c>
      <c r="P133" s="59" t="s">
        <v>200</v>
      </c>
      <c r="Q133" s="59" t="s">
        <v>201</v>
      </c>
      <c r="R133" s="59" t="s">
        <v>202</v>
      </c>
      <c r="S133" s="59" t="s">
        <v>203</v>
      </c>
      <c r="T133" s="60" t="s">
        <v>204</v>
      </c>
    </row>
    <row r="134" spans="2:65" s="1" customFormat="1" ht="22.9" customHeight="1">
      <c r="B134" s="28"/>
      <c r="C134" s="63" t="s">
        <v>180</v>
      </c>
      <c r="J134" s="123">
        <f>BK134</f>
        <v>0</v>
      </c>
      <c r="L134" s="28"/>
      <c r="M134" s="61"/>
      <c r="N134" s="52"/>
      <c r="O134" s="52"/>
      <c r="P134" s="124">
        <f>P135+P195</f>
        <v>0</v>
      </c>
      <c r="Q134" s="52"/>
      <c r="R134" s="124">
        <f>R135+R195</f>
        <v>6.4568E-2</v>
      </c>
      <c r="S134" s="52"/>
      <c r="T134" s="125">
        <f>T135+T195</f>
        <v>0.31317</v>
      </c>
      <c r="AT134" s="13" t="s">
        <v>71</v>
      </c>
      <c r="AU134" s="13" t="s">
        <v>181</v>
      </c>
      <c r="BK134" s="126">
        <f>BK135+BK195</f>
        <v>0</v>
      </c>
    </row>
    <row r="135" spans="2:65" s="11" customFormat="1" ht="25.9" customHeight="1">
      <c r="B135" s="127"/>
      <c r="D135" s="128" t="s">
        <v>71</v>
      </c>
      <c r="E135" s="129" t="s">
        <v>205</v>
      </c>
      <c r="F135" s="129" t="s">
        <v>206</v>
      </c>
      <c r="I135" s="130"/>
      <c r="J135" s="131">
        <f>BK135</f>
        <v>0</v>
      </c>
      <c r="L135" s="127"/>
      <c r="M135" s="132"/>
      <c r="P135" s="133">
        <f>P136</f>
        <v>0</v>
      </c>
      <c r="R135" s="133">
        <f>R136</f>
        <v>6.4568E-2</v>
      </c>
      <c r="T135" s="134">
        <f>T136</f>
        <v>0.31317</v>
      </c>
      <c r="AR135" s="128" t="s">
        <v>79</v>
      </c>
      <c r="AT135" s="135" t="s">
        <v>71</v>
      </c>
      <c r="AU135" s="135" t="s">
        <v>72</v>
      </c>
      <c r="AY135" s="128" t="s">
        <v>207</v>
      </c>
      <c r="BK135" s="136">
        <f>BK136</f>
        <v>0</v>
      </c>
    </row>
    <row r="136" spans="2:65" s="11" customFormat="1" ht="22.9" customHeight="1">
      <c r="B136" s="127"/>
      <c r="D136" s="128" t="s">
        <v>71</v>
      </c>
      <c r="E136" s="137" t="s">
        <v>208</v>
      </c>
      <c r="F136" s="137" t="s">
        <v>209</v>
      </c>
      <c r="I136" s="130"/>
      <c r="J136" s="138">
        <f>BK136</f>
        <v>0</v>
      </c>
      <c r="L136" s="127"/>
      <c r="M136" s="132"/>
      <c r="P136" s="133">
        <f>P137+P150+P154+P169+P175+P184+P187</f>
        <v>0</v>
      </c>
      <c r="R136" s="133">
        <f>R137+R150+R154+R169+R175+R184+R187</f>
        <v>6.4568E-2</v>
      </c>
      <c r="T136" s="134">
        <f>T137+T150+T154+T169+T175+T184+T187</f>
        <v>0.31317</v>
      </c>
      <c r="AR136" s="128" t="s">
        <v>79</v>
      </c>
      <c r="AT136" s="135" t="s">
        <v>71</v>
      </c>
      <c r="AU136" s="135" t="s">
        <v>79</v>
      </c>
      <c r="AY136" s="128" t="s">
        <v>207</v>
      </c>
      <c r="BK136" s="136">
        <f>BK137+BK150+BK154+BK169+BK175+BK184+BK187</f>
        <v>0</v>
      </c>
    </row>
    <row r="137" spans="2:65" s="11" customFormat="1" ht="20.85" customHeight="1">
      <c r="B137" s="127"/>
      <c r="D137" s="128" t="s">
        <v>71</v>
      </c>
      <c r="E137" s="137" t="s">
        <v>210</v>
      </c>
      <c r="F137" s="137" t="s">
        <v>211</v>
      </c>
      <c r="I137" s="130"/>
      <c r="J137" s="138">
        <f>BK137</f>
        <v>0</v>
      </c>
      <c r="L137" s="127"/>
      <c r="M137" s="132"/>
      <c r="P137" s="133">
        <f>SUM(P138:P149)</f>
        <v>0</v>
      </c>
      <c r="R137" s="133">
        <f>SUM(R138:R149)</f>
        <v>0</v>
      </c>
      <c r="T137" s="134">
        <f>SUM(T138:T149)</f>
        <v>0</v>
      </c>
      <c r="AR137" s="128" t="s">
        <v>79</v>
      </c>
      <c r="AT137" s="135" t="s">
        <v>71</v>
      </c>
      <c r="AU137" s="135" t="s">
        <v>84</v>
      </c>
      <c r="AY137" s="128" t="s">
        <v>207</v>
      </c>
      <c r="BK137" s="136">
        <f>SUM(BK138:BK149)</f>
        <v>0</v>
      </c>
    </row>
    <row r="138" spans="2:65" s="1" customFormat="1" ht="33" customHeight="1">
      <c r="B138" s="139"/>
      <c r="C138" s="140" t="s">
        <v>79</v>
      </c>
      <c r="D138" s="140" t="s">
        <v>212</v>
      </c>
      <c r="E138" s="141" t="s">
        <v>213</v>
      </c>
      <c r="F138" s="142" t="s">
        <v>3186</v>
      </c>
      <c r="G138" s="143" t="s">
        <v>215</v>
      </c>
      <c r="H138" s="144">
        <v>25</v>
      </c>
      <c r="I138" s="145"/>
      <c r="J138" s="146">
        <f t="shared" ref="J138:J149" si="0">ROUND(I138*H138,2)</f>
        <v>0</v>
      </c>
      <c r="K138" s="147"/>
      <c r="L138" s="28"/>
      <c r="M138" s="148" t="s">
        <v>1</v>
      </c>
      <c r="N138" s="149" t="s">
        <v>38</v>
      </c>
      <c r="P138" s="150">
        <f t="shared" ref="P138:P149" si="1">O138*H138</f>
        <v>0</v>
      </c>
      <c r="Q138" s="150">
        <v>0</v>
      </c>
      <c r="R138" s="150">
        <f t="shared" ref="R138:R149" si="2">Q138*H138</f>
        <v>0</v>
      </c>
      <c r="S138" s="150">
        <v>0</v>
      </c>
      <c r="T138" s="151">
        <f t="shared" ref="T138:T149" si="3">S138*H138</f>
        <v>0</v>
      </c>
      <c r="AR138" s="152" t="s">
        <v>216</v>
      </c>
      <c r="AT138" s="152" t="s">
        <v>212</v>
      </c>
      <c r="AU138" s="152" t="s">
        <v>88</v>
      </c>
      <c r="AY138" s="13" t="s">
        <v>207</v>
      </c>
      <c r="BE138" s="153">
        <f t="shared" ref="BE138:BE149" si="4">IF(N138="základná",J138,0)</f>
        <v>0</v>
      </c>
      <c r="BF138" s="153">
        <f t="shared" ref="BF138:BF149" si="5">IF(N138="znížená",J138,0)</f>
        <v>0</v>
      </c>
      <c r="BG138" s="153">
        <f t="shared" ref="BG138:BG149" si="6">IF(N138="zákl. prenesená",J138,0)</f>
        <v>0</v>
      </c>
      <c r="BH138" s="153">
        <f t="shared" ref="BH138:BH149" si="7">IF(N138="zníž. prenesená",J138,0)</f>
        <v>0</v>
      </c>
      <c r="BI138" s="153">
        <f t="shared" ref="BI138:BI149" si="8">IF(N138="nulová",J138,0)</f>
        <v>0</v>
      </c>
      <c r="BJ138" s="13" t="s">
        <v>84</v>
      </c>
      <c r="BK138" s="153">
        <f t="shared" ref="BK138:BK149" si="9">ROUND(I138*H138,2)</f>
        <v>0</v>
      </c>
      <c r="BL138" s="13" t="s">
        <v>216</v>
      </c>
      <c r="BM138" s="152" t="s">
        <v>4514</v>
      </c>
    </row>
    <row r="139" spans="2:65" s="1" customFormat="1" ht="33" customHeight="1">
      <c r="B139" s="139"/>
      <c r="C139" s="140" t="s">
        <v>84</v>
      </c>
      <c r="D139" s="140" t="s">
        <v>212</v>
      </c>
      <c r="E139" s="141" t="s">
        <v>218</v>
      </c>
      <c r="F139" s="142" t="s">
        <v>3188</v>
      </c>
      <c r="G139" s="143" t="s">
        <v>215</v>
      </c>
      <c r="H139" s="144">
        <v>25</v>
      </c>
      <c r="I139" s="145"/>
      <c r="J139" s="146">
        <f t="shared" si="0"/>
        <v>0</v>
      </c>
      <c r="K139" s="147"/>
      <c r="L139" s="28"/>
      <c r="M139" s="148" t="s">
        <v>1</v>
      </c>
      <c r="N139" s="149" t="s">
        <v>38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216</v>
      </c>
      <c r="AT139" s="152" t="s">
        <v>212</v>
      </c>
      <c r="AU139" s="152" t="s">
        <v>88</v>
      </c>
      <c r="AY139" s="13" t="s">
        <v>207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84</v>
      </c>
      <c r="BK139" s="153">
        <f t="shared" si="9"/>
        <v>0</v>
      </c>
      <c r="BL139" s="13" t="s">
        <v>216</v>
      </c>
      <c r="BM139" s="152" t="s">
        <v>4515</v>
      </c>
    </row>
    <row r="140" spans="2:65" s="1" customFormat="1" ht="37.9" customHeight="1">
      <c r="B140" s="139"/>
      <c r="C140" s="140" t="s">
        <v>88</v>
      </c>
      <c r="D140" s="140" t="s">
        <v>212</v>
      </c>
      <c r="E140" s="141" t="s">
        <v>251</v>
      </c>
      <c r="F140" s="142" t="s">
        <v>4516</v>
      </c>
      <c r="G140" s="143" t="s">
        <v>253</v>
      </c>
      <c r="H140" s="144">
        <v>1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38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216</v>
      </c>
      <c r="AT140" s="152" t="s">
        <v>212</v>
      </c>
      <c r="AU140" s="152" t="s">
        <v>88</v>
      </c>
      <c r="AY140" s="13" t="s">
        <v>207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84</v>
      </c>
      <c r="BK140" s="153">
        <f t="shared" si="9"/>
        <v>0</v>
      </c>
      <c r="BL140" s="13" t="s">
        <v>216</v>
      </c>
      <c r="BM140" s="152" t="s">
        <v>4517</v>
      </c>
    </row>
    <row r="141" spans="2:65" s="1" customFormat="1" ht="37.9" customHeight="1">
      <c r="B141" s="139"/>
      <c r="C141" s="140" t="s">
        <v>93</v>
      </c>
      <c r="D141" s="140" t="s">
        <v>212</v>
      </c>
      <c r="E141" s="141" t="s">
        <v>256</v>
      </c>
      <c r="F141" s="142" t="s">
        <v>4518</v>
      </c>
      <c r="G141" s="143" t="s">
        <v>253</v>
      </c>
      <c r="H141" s="144">
        <v>1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38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216</v>
      </c>
      <c r="AT141" s="152" t="s">
        <v>212</v>
      </c>
      <c r="AU141" s="152" t="s">
        <v>88</v>
      </c>
      <c r="AY141" s="13" t="s">
        <v>207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84</v>
      </c>
      <c r="BK141" s="153">
        <f t="shared" si="9"/>
        <v>0</v>
      </c>
      <c r="BL141" s="13" t="s">
        <v>216</v>
      </c>
      <c r="BM141" s="152" t="s">
        <v>4519</v>
      </c>
    </row>
    <row r="142" spans="2:65" s="1" customFormat="1" ht="24.2" customHeight="1">
      <c r="B142" s="139"/>
      <c r="C142" s="140" t="s">
        <v>168</v>
      </c>
      <c r="D142" s="140" t="s">
        <v>212</v>
      </c>
      <c r="E142" s="141" t="s">
        <v>299</v>
      </c>
      <c r="F142" s="142" t="s">
        <v>3206</v>
      </c>
      <c r="G142" s="143" t="s">
        <v>253</v>
      </c>
      <c r="H142" s="144">
        <v>2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38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216</v>
      </c>
      <c r="AT142" s="152" t="s">
        <v>212</v>
      </c>
      <c r="AU142" s="152" t="s">
        <v>88</v>
      </c>
      <c r="AY142" s="13" t="s">
        <v>207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84</v>
      </c>
      <c r="BK142" s="153">
        <f t="shared" si="9"/>
        <v>0</v>
      </c>
      <c r="BL142" s="13" t="s">
        <v>216</v>
      </c>
      <c r="BM142" s="152" t="s">
        <v>4520</v>
      </c>
    </row>
    <row r="143" spans="2:65" s="1" customFormat="1" ht="24.2" customHeight="1">
      <c r="B143" s="139"/>
      <c r="C143" s="140" t="s">
        <v>230</v>
      </c>
      <c r="D143" s="140" t="s">
        <v>212</v>
      </c>
      <c r="E143" s="141" t="s">
        <v>303</v>
      </c>
      <c r="F143" s="142" t="s">
        <v>3208</v>
      </c>
      <c r="G143" s="143" t="s">
        <v>253</v>
      </c>
      <c r="H143" s="144">
        <v>2</v>
      </c>
      <c r="I143" s="145"/>
      <c r="J143" s="146">
        <f t="shared" si="0"/>
        <v>0</v>
      </c>
      <c r="K143" s="147"/>
      <c r="L143" s="28"/>
      <c r="M143" s="148" t="s">
        <v>1</v>
      </c>
      <c r="N143" s="149" t="s">
        <v>38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216</v>
      </c>
      <c r="AT143" s="152" t="s">
        <v>212</v>
      </c>
      <c r="AU143" s="152" t="s">
        <v>88</v>
      </c>
      <c r="AY143" s="13" t="s">
        <v>207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84</v>
      </c>
      <c r="BK143" s="153">
        <f t="shared" si="9"/>
        <v>0</v>
      </c>
      <c r="BL143" s="13" t="s">
        <v>216</v>
      </c>
      <c r="BM143" s="152" t="s">
        <v>4521</v>
      </c>
    </row>
    <row r="144" spans="2:65" s="1" customFormat="1" ht="24.2" customHeight="1">
      <c r="B144" s="139"/>
      <c r="C144" s="140" t="s">
        <v>234</v>
      </c>
      <c r="D144" s="140" t="s">
        <v>212</v>
      </c>
      <c r="E144" s="141" t="s">
        <v>323</v>
      </c>
      <c r="F144" s="142" t="s">
        <v>3214</v>
      </c>
      <c r="G144" s="143" t="s">
        <v>253</v>
      </c>
      <c r="H144" s="144">
        <v>2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38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216</v>
      </c>
      <c r="AT144" s="152" t="s">
        <v>212</v>
      </c>
      <c r="AU144" s="152" t="s">
        <v>88</v>
      </c>
      <c r="AY144" s="13" t="s">
        <v>207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84</v>
      </c>
      <c r="BK144" s="153">
        <f t="shared" si="9"/>
        <v>0</v>
      </c>
      <c r="BL144" s="13" t="s">
        <v>216</v>
      </c>
      <c r="BM144" s="152" t="s">
        <v>4522</v>
      </c>
    </row>
    <row r="145" spans="2:65" s="1" customFormat="1" ht="24.2" customHeight="1">
      <c r="B145" s="139"/>
      <c r="C145" s="140" t="s">
        <v>238</v>
      </c>
      <c r="D145" s="140" t="s">
        <v>212</v>
      </c>
      <c r="E145" s="141" t="s">
        <v>327</v>
      </c>
      <c r="F145" s="142" t="s">
        <v>3216</v>
      </c>
      <c r="G145" s="143" t="s">
        <v>253</v>
      </c>
      <c r="H145" s="144">
        <v>2</v>
      </c>
      <c r="I145" s="145"/>
      <c r="J145" s="146">
        <f t="shared" si="0"/>
        <v>0</v>
      </c>
      <c r="K145" s="147"/>
      <c r="L145" s="28"/>
      <c r="M145" s="148" t="s">
        <v>1</v>
      </c>
      <c r="N145" s="149" t="s">
        <v>38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216</v>
      </c>
      <c r="AT145" s="152" t="s">
        <v>212</v>
      </c>
      <c r="AU145" s="152" t="s">
        <v>88</v>
      </c>
      <c r="AY145" s="13" t="s">
        <v>207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84</v>
      </c>
      <c r="BK145" s="153">
        <f t="shared" si="9"/>
        <v>0</v>
      </c>
      <c r="BL145" s="13" t="s">
        <v>216</v>
      </c>
      <c r="BM145" s="152" t="s">
        <v>4523</v>
      </c>
    </row>
    <row r="146" spans="2:65" s="1" customFormat="1" ht="21.75" customHeight="1">
      <c r="B146" s="139"/>
      <c r="C146" s="140" t="s">
        <v>242</v>
      </c>
      <c r="D146" s="140" t="s">
        <v>212</v>
      </c>
      <c r="E146" s="141" t="s">
        <v>331</v>
      </c>
      <c r="F146" s="142" t="s">
        <v>3210</v>
      </c>
      <c r="G146" s="143" t="s">
        <v>253</v>
      </c>
      <c r="H146" s="144">
        <v>4</v>
      </c>
      <c r="I146" s="145"/>
      <c r="J146" s="146">
        <f t="shared" si="0"/>
        <v>0</v>
      </c>
      <c r="K146" s="147"/>
      <c r="L146" s="28"/>
      <c r="M146" s="148" t="s">
        <v>1</v>
      </c>
      <c r="N146" s="149" t="s">
        <v>38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216</v>
      </c>
      <c r="AT146" s="152" t="s">
        <v>212</v>
      </c>
      <c r="AU146" s="152" t="s">
        <v>88</v>
      </c>
      <c r="AY146" s="13" t="s">
        <v>207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84</v>
      </c>
      <c r="BK146" s="153">
        <f t="shared" si="9"/>
        <v>0</v>
      </c>
      <c r="BL146" s="13" t="s">
        <v>216</v>
      </c>
      <c r="BM146" s="152" t="s">
        <v>4524</v>
      </c>
    </row>
    <row r="147" spans="2:65" s="1" customFormat="1" ht="21.75" customHeight="1">
      <c r="B147" s="139"/>
      <c r="C147" s="140" t="s">
        <v>246</v>
      </c>
      <c r="D147" s="140" t="s">
        <v>212</v>
      </c>
      <c r="E147" s="141" t="s">
        <v>335</v>
      </c>
      <c r="F147" s="142" t="s">
        <v>3212</v>
      </c>
      <c r="G147" s="143" t="s">
        <v>253</v>
      </c>
      <c r="H147" s="144">
        <v>2</v>
      </c>
      <c r="I147" s="145"/>
      <c r="J147" s="146">
        <f t="shared" si="0"/>
        <v>0</v>
      </c>
      <c r="K147" s="147"/>
      <c r="L147" s="28"/>
      <c r="M147" s="148" t="s">
        <v>1</v>
      </c>
      <c r="N147" s="149" t="s">
        <v>38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216</v>
      </c>
      <c r="AT147" s="152" t="s">
        <v>212</v>
      </c>
      <c r="AU147" s="152" t="s">
        <v>88</v>
      </c>
      <c r="AY147" s="13" t="s">
        <v>207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84</v>
      </c>
      <c r="BK147" s="153">
        <f t="shared" si="9"/>
        <v>0</v>
      </c>
      <c r="BL147" s="13" t="s">
        <v>216</v>
      </c>
      <c r="BM147" s="152" t="s">
        <v>4525</v>
      </c>
    </row>
    <row r="148" spans="2:65" s="1" customFormat="1" ht="16.5" customHeight="1">
      <c r="B148" s="139"/>
      <c r="C148" s="140" t="s">
        <v>250</v>
      </c>
      <c r="D148" s="140" t="s">
        <v>212</v>
      </c>
      <c r="E148" s="141" t="s">
        <v>363</v>
      </c>
      <c r="F148" s="142" t="s">
        <v>580</v>
      </c>
      <c r="G148" s="143" t="s">
        <v>215</v>
      </c>
      <c r="H148" s="144">
        <v>50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38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216</v>
      </c>
      <c r="AT148" s="152" t="s">
        <v>212</v>
      </c>
      <c r="AU148" s="152" t="s">
        <v>88</v>
      </c>
      <c r="AY148" s="13" t="s">
        <v>207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84</v>
      </c>
      <c r="BK148" s="153">
        <f t="shared" si="9"/>
        <v>0</v>
      </c>
      <c r="BL148" s="13" t="s">
        <v>216</v>
      </c>
      <c r="BM148" s="152" t="s">
        <v>4526</v>
      </c>
    </row>
    <row r="149" spans="2:65" s="1" customFormat="1" ht="16.5" customHeight="1">
      <c r="B149" s="139"/>
      <c r="C149" s="140" t="s">
        <v>255</v>
      </c>
      <c r="D149" s="140" t="s">
        <v>212</v>
      </c>
      <c r="E149" s="141" t="s">
        <v>2181</v>
      </c>
      <c r="F149" s="142" t="s">
        <v>584</v>
      </c>
      <c r="G149" s="143" t="s">
        <v>3219</v>
      </c>
      <c r="H149" s="144">
        <v>1</v>
      </c>
      <c r="I149" s="145"/>
      <c r="J149" s="146">
        <f t="shared" si="0"/>
        <v>0</v>
      </c>
      <c r="K149" s="147"/>
      <c r="L149" s="28"/>
      <c r="M149" s="148" t="s">
        <v>1</v>
      </c>
      <c r="N149" s="149" t="s">
        <v>38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216</v>
      </c>
      <c r="AT149" s="152" t="s">
        <v>212</v>
      </c>
      <c r="AU149" s="152" t="s">
        <v>88</v>
      </c>
      <c r="AY149" s="13" t="s">
        <v>207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84</v>
      </c>
      <c r="BK149" s="153">
        <f t="shared" si="9"/>
        <v>0</v>
      </c>
      <c r="BL149" s="13" t="s">
        <v>216</v>
      </c>
      <c r="BM149" s="152" t="s">
        <v>4527</v>
      </c>
    </row>
    <row r="150" spans="2:65" s="11" customFormat="1" ht="20.85" customHeight="1">
      <c r="B150" s="127"/>
      <c r="D150" s="128" t="s">
        <v>71</v>
      </c>
      <c r="E150" s="137" t="s">
        <v>587</v>
      </c>
      <c r="F150" s="137" t="s">
        <v>588</v>
      </c>
      <c r="I150" s="130"/>
      <c r="J150" s="138">
        <f>BK150</f>
        <v>0</v>
      </c>
      <c r="L150" s="127"/>
      <c r="M150" s="132"/>
      <c r="P150" s="133">
        <f>SUM(P151:P153)</f>
        <v>0</v>
      </c>
      <c r="R150" s="133">
        <f>SUM(R151:R153)</f>
        <v>0</v>
      </c>
      <c r="T150" s="134">
        <f>SUM(T151:T153)</f>
        <v>0</v>
      </c>
      <c r="AR150" s="128" t="s">
        <v>79</v>
      </c>
      <c r="AT150" s="135" t="s">
        <v>71</v>
      </c>
      <c r="AU150" s="135" t="s">
        <v>84</v>
      </c>
      <c r="AY150" s="128" t="s">
        <v>207</v>
      </c>
      <c r="BK150" s="136">
        <f>SUM(BK151:BK153)</f>
        <v>0</v>
      </c>
    </row>
    <row r="151" spans="2:65" s="1" customFormat="1" ht="16.5" customHeight="1">
      <c r="B151" s="139"/>
      <c r="C151" s="140" t="s">
        <v>259</v>
      </c>
      <c r="D151" s="140" t="s">
        <v>212</v>
      </c>
      <c r="E151" s="141" t="s">
        <v>590</v>
      </c>
      <c r="F151" s="142" t="s">
        <v>591</v>
      </c>
      <c r="G151" s="143" t="s">
        <v>592</v>
      </c>
      <c r="H151" s="144">
        <v>1</v>
      </c>
      <c r="I151" s="145"/>
      <c r="J151" s="146">
        <f>ROUND(I151*H151,2)</f>
        <v>0</v>
      </c>
      <c r="K151" s="147"/>
      <c r="L151" s="28"/>
      <c r="M151" s="148" t="s">
        <v>1</v>
      </c>
      <c r="N151" s="149" t="s">
        <v>38</v>
      </c>
      <c r="P151" s="150">
        <f>O151*H151</f>
        <v>0</v>
      </c>
      <c r="Q151" s="150">
        <v>0</v>
      </c>
      <c r="R151" s="150">
        <f>Q151*H151</f>
        <v>0</v>
      </c>
      <c r="S151" s="150">
        <v>0</v>
      </c>
      <c r="T151" s="151">
        <f>S151*H151</f>
        <v>0</v>
      </c>
      <c r="AR151" s="152" t="s">
        <v>216</v>
      </c>
      <c r="AT151" s="152" t="s">
        <v>212</v>
      </c>
      <c r="AU151" s="152" t="s">
        <v>88</v>
      </c>
      <c r="AY151" s="13" t="s">
        <v>207</v>
      </c>
      <c r="BE151" s="153">
        <f>IF(N151="základná",J151,0)</f>
        <v>0</v>
      </c>
      <c r="BF151" s="153">
        <f>IF(N151="znížená",J151,0)</f>
        <v>0</v>
      </c>
      <c r="BG151" s="153">
        <f>IF(N151="zákl. prenesená",J151,0)</f>
        <v>0</v>
      </c>
      <c r="BH151" s="153">
        <f>IF(N151="zníž. prenesená",J151,0)</f>
        <v>0</v>
      </c>
      <c r="BI151" s="153">
        <f>IF(N151="nulová",J151,0)</f>
        <v>0</v>
      </c>
      <c r="BJ151" s="13" t="s">
        <v>84</v>
      </c>
      <c r="BK151" s="153">
        <f>ROUND(I151*H151,2)</f>
        <v>0</v>
      </c>
      <c r="BL151" s="13" t="s">
        <v>216</v>
      </c>
      <c r="BM151" s="152" t="s">
        <v>4528</v>
      </c>
    </row>
    <row r="152" spans="2:65" s="1" customFormat="1" ht="21.75" customHeight="1">
      <c r="B152" s="139"/>
      <c r="C152" s="140" t="s">
        <v>263</v>
      </c>
      <c r="D152" s="140" t="s">
        <v>212</v>
      </c>
      <c r="E152" s="141" t="s">
        <v>595</v>
      </c>
      <c r="F152" s="142" t="s">
        <v>596</v>
      </c>
      <c r="G152" s="143" t="s">
        <v>405</v>
      </c>
      <c r="H152" s="144">
        <v>19</v>
      </c>
      <c r="I152" s="145"/>
      <c r="J152" s="146">
        <f>ROUND(I152*H152,2)</f>
        <v>0</v>
      </c>
      <c r="K152" s="147"/>
      <c r="L152" s="28"/>
      <c r="M152" s="148" t="s">
        <v>1</v>
      </c>
      <c r="N152" s="149" t="s">
        <v>38</v>
      </c>
      <c r="P152" s="150">
        <f>O152*H152</f>
        <v>0</v>
      </c>
      <c r="Q152" s="150">
        <v>0</v>
      </c>
      <c r="R152" s="150">
        <f>Q152*H152</f>
        <v>0</v>
      </c>
      <c r="S152" s="150">
        <v>0</v>
      </c>
      <c r="T152" s="151">
        <f>S152*H152</f>
        <v>0</v>
      </c>
      <c r="AR152" s="152" t="s">
        <v>216</v>
      </c>
      <c r="AT152" s="152" t="s">
        <v>212</v>
      </c>
      <c r="AU152" s="152" t="s">
        <v>88</v>
      </c>
      <c r="AY152" s="13" t="s">
        <v>207</v>
      </c>
      <c r="BE152" s="153">
        <f>IF(N152="základná",J152,0)</f>
        <v>0</v>
      </c>
      <c r="BF152" s="153">
        <f>IF(N152="znížená",J152,0)</f>
        <v>0</v>
      </c>
      <c r="BG152" s="153">
        <f>IF(N152="zákl. prenesená",J152,0)</f>
        <v>0</v>
      </c>
      <c r="BH152" s="153">
        <f>IF(N152="zníž. prenesená",J152,0)</f>
        <v>0</v>
      </c>
      <c r="BI152" s="153">
        <f>IF(N152="nulová",J152,0)</f>
        <v>0</v>
      </c>
      <c r="BJ152" s="13" t="s">
        <v>84</v>
      </c>
      <c r="BK152" s="153">
        <f>ROUND(I152*H152,2)</f>
        <v>0</v>
      </c>
      <c r="BL152" s="13" t="s">
        <v>216</v>
      </c>
      <c r="BM152" s="152" t="s">
        <v>4529</v>
      </c>
    </row>
    <row r="153" spans="2:65" s="1" customFormat="1" ht="16.5" customHeight="1">
      <c r="B153" s="139"/>
      <c r="C153" s="140" t="s">
        <v>267</v>
      </c>
      <c r="D153" s="140" t="s">
        <v>212</v>
      </c>
      <c r="E153" s="141" t="s">
        <v>599</v>
      </c>
      <c r="F153" s="142" t="s">
        <v>600</v>
      </c>
      <c r="G153" s="143" t="s">
        <v>592</v>
      </c>
      <c r="H153" s="144">
        <v>1</v>
      </c>
      <c r="I153" s="145"/>
      <c r="J153" s="146">
        <f>ROUND(I153*H153,2)</f>
        <v>0</v>
      </c>
      <c r="K153" s="147"/>
      <c r="L153" s="28"/>
      <c r="M153" s="148" t="s">
        <v>1</v>
      </c>
      <c r="N153" s="149" t="s">
        <v>38</v>
      </c>
      <c r="P153" s="150">
        <f>O153*H153</f>
        <v>0</v>
      </c>
      <c r="Q153" s="150">
        <v>0</v>
      </c>
      <c r="R153" s="150">
        <f>Q153*H153</f>
        <v>0</v>
      </c>
      <c r="S153" s="150">
        <v>0</v>
      </c>
      <c r="T153" s="151">
        <f>S153*H153</f>
        <v>0</v>
      </c>
      <c r="AR153" s="152" t="s">
        <v>216</v>
      </c>
      <c r="AT153" s="152" t="s">
        <v>212</v>
      </c>
      <c r="AU153" s="152" t="s">
        <v>88</v>
      </c>
      <c r="AY153" s="13" t="s">
        <v>207</v>
      </c>
      <c r="BE153" s="153">
        <f>IF(N153="základná",J153,0)</f>
        <v>0</v>
      </c>
      <c r="BF153" s="153">
        <f>IF(N153="znížená",J153,0)</f>
        <v>0</v>
      </c>
      <c r="BG153" s="153">
        <f>IF(N153="zákl. prenesená",J153,0)</f>
        <v>0</v>
      </c>
      <c r="BH153" s="153">
        <f>IF(N153="zníž. prenesená",J153,0)</f>
        <v>0</v>
      </c>
      <c r="BI153" s="153">
        <f>IF(N153="nulová",J153,0)</f>
        <v>0</v>
      </c>
      <c r="BJ153" s="13" t="s">
        <v>84</v>
      </c>
      <c r="BK153" s="153">
        <f>ROUND(I153*H153,2)</f>
        <v>0</v>
      </c>
      <c r="BL153" s="13" t="s">
        <v>216</v>
      </c>
      <c r="BM153" s="152" t="s">
        <v>4530</v>
      </c>
    </row>
    <row r="154" spans="2:65" s="11" customFormat="1" ht="20.85" customHeight="1">
      <c r="B154" s="127"/>
      <c r="D154" s="128" t="s">
        <v>71</v>
      </c>
      <c r="E154" s="137" t="s">
        <v>602</v>
      </c>
      <c r="F154" s="137" t="s">
        <v>603</v>
      </c>
      <c r="I154" s="130"/>
      <c r="J154" s="138">
        <f>BK154</f>
        <v>0</v>
      </c>
      <c r="L154" s="127"/>
      <c r="M154" s="132"/>
      <c r="P154" s="133">
        <f>SUM(P155:P168)</f>
        <v>0</v>
      </c>
      <c r="R154" s="133">
        <f>SUM(R155:R168)</f>
        <v>0</v>
      </c>
      <c r="T154" s="134">
        <f>SUM(T155:T168)</f>
        <v>0</v>
      </c>
      <c r="AR154" s="128" t="s">
        <v>79</v>
      </c>
      <c r="AT154" s="135" t="s">
        <v>71</v>
      </c>
      <c r="AU154" s="135" t="s">
        <v>84</v>
      </c>
      <c r="AY154" s="128" t="s">
        <v>207</v>
      </c>
      <c r="BK154" s="136">
        <f>SUM(BK155:BK168)</f>
        <v>0</v>
      </c>
    </row>
    <row r="155" spans="2:65" s="1" customFormat="1" ht="16.5" customHeight="1">
      <c r="B155" s="139"/>
      <c r="C155" s="140" t="s">
        <v>271</v>
      </c>
      <c r="D155" s="140" t="s">
        <v>212</v>
      </c>
      <c r="E155" s="141" t="s">
        <v>605</v>
      </c>
      <c r="F155" s="142" t="s">
        <v>606</v>
      </c>
      <c r="G155" s="143" t="s">
        <v>607</v>
      </c>
      <c r="H155" s="154"/>
      <c r="I155" s="145"/>
      <c r="J155" s="146">
        <f t="shared" ref="J155:J168" si="10">ROUND(I155*H155,2)</f>
        <v>0</v>
      </c>
      <c r="K155" s="147"/>
      <c r="L155" s="28"/>
      <c r="M155" s="148" t="s">
        <v>1</v>
      </c>
      <c r="N155" s="149" t="s">
        <v>38</v>
      </c>
      <c r="P155" s="150">
        <f t="shared" ref="P155:P168" si="11">O155*H155</f>
        <v>0</v>
      </c>
      <c r="Q155" s="150">
        <v>0</v>
      </c>
      <c r="R155" s="150">
        <f t="shared" ref="R155:R168" si="12">Q155*H155</f>
        <v>0</v>
      </c>
      <c r="S155" s="150">
        <v>0</v>
      </c>
      <c r="T155" s="151">
        <f t="shared" ref="T155:T168" si="13">S155*H155</f>
        <v>0</v>
      </c>
      <c r="AR155" s="152" t="s">
        <v>608</v>
      </c>
      <c r="AT155" s="152" t="s">
        <v>212</v>
      </c>
      <c r="AU155" s="152" t="s">
        <v>88</v>
      </c>
      <c r="AY155" s="13" t="s">
        <v>207</v>
      </c>
      <c r="BE155" s="153">
        <f t="shared" ref="BE155:BE168" si="14">IF(N155="základná",J155,0)</f>
        <v>0</v>
      </c>
      <c r="BF155" s="153">
        <f t="shared" ref="BF155:BF168" si="15">IF(N155="znížená",J155,0)</f>
        <v>0</v>
      </c>
      <c r="BG155" s="153">
        <f t="shared" ref="BG155:BG168" si="16">IF(N155="zákl. prenesená",J155,0)</f>
        <v>0</v>
      </c>
      <c r="BH155" s="153">
        <f t="shared" ref="BH155:BH168" si="17">IF(N155="zníž. prenesená",J155,0)</f>
        <v>0</v>
      </c>
      <c r="BI155" s="153">
        <f t="shared" ref="BI155:BI168" si="18">IF(N155="nulová",J155,0)</f>
        <v>0</v>
      </c>
      <c r="BJ155" s="13" t="s">
        <v>84</v>
      </c>
      <c r="BK155" s="153">
        <f t="shared" ref="BK155:BK168" si="19">ROUND(I155*H155,2)</f>
        <v>0</v>
      </c>
      <c r="BL155" s="13" t="s">
        <v>608</v>
      </c>
      <c r="BM155" s="152" t="s">
        <v>4531</v>
      </c>
    </row>
    <row r="156" spans="2:65" s="1" customFormat="1" ht="16.5" customHeight="1">
      <c r="B156" s="139"/>
      <c r="C156" s="140" t="s">
        <v>275</v>
      </c>
      <c r="D156" s="140" t="s">
        <v>212</v>
      </c>
      <c r="E156" s="141" t="s">
        <v>611</v>
      </c>
      <c r="F156" s="142" t="s">
        <v>612</v>
      </c>
      <c r="G156" s="143" t="s">
        <v>607</v>
      </c>
      <c r="H156" s="154"/>
      <c r="I156" s="145"/>
      <c r="J156" s="146">
        <f t="shared" si="10"/>
        <v>0</v>
      </c>
      <c r="K156" s="147"/>
      <c r="L156" s="28"/>
      <c r="M156" s="148" t="s">
        <v>1</v>
      </c>
      <c r="N156" s="149" t="s">
        <v>38</v>
      </c>
      <c r="P156" s="150">
        <f t="shared" si="11"/>
        <v>0</v>
      </c>
      <c r="Q156" s="150">
        <v>0</v>
      </c>
      <c r="R156" s="150">
        <f t="shared" si="12"/>
        <v>0</v>
      </c>
      <c r="S156" s="150">
        <v>0</v>
      </c>
      <c r="T156" s="151">
        <f t="shared" si="13"/>
        <v>0</v>
      </c>
      <c r="AR156" s="152" t="s">
        <v>608</v>
      </c>
      <c r="AT156" s="152" t="s">
        <v>212</v>
      </c>
      <c r="AU156" s="152" t="s">
        <v>88</v>
      </c>
      <c r="AY156" s="13" t="s">
        <v>207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84</v>
      </c>
      <c r="BK156" s="153">
        <f t="shared" si="19"/>
        <v>0</v>
      </c>
      <c r="BL156" s="13" t="s">
        <v>608</v>
      </c>
      <c r="BM156" s="152" t="s">
        <v>4532</v>
      </c>
    </row>
    <row r="157" spans="2:65" s="1" customFormat="1" ht="24.2" customHeight="1">
      <c r="B157" s="139"/>
      <c r="C157" s="140" t="s">
        <v>279</v>
      </c>
      <c r="D157" s="140" t="s">
        <v>212</v>
      </c>
      <c r="E157" s="141" t="s">
        <v>615</v>
      </c>
      <c r="F157" s="142" t="s">
        <v>3226</v>
      </c>
      <c r="G157" s="143" t="s">
        <v>215</v>
      </c>
      <c r="H157" s="144">
        <v>2</v>
      </c>
      <c r="I157" s="145"/>
      <c r="J157" s="146">
        <f t="shared" si="10"/>
        <v>0</v>
      </c>
      <c r="K157" s="147"/>
      <c r="L157" s="28"/>
      <c r="M157" s="148" t="s">
        <v>1</v>
      </c>
      <c r="N157" s="149" t="s">
        <v>38</v>
      </c>
      <c r="P157" s="150">
        <f t="shared" si="11"/>
        <v>0</v>
      </c>
      <c r="Q157" s="150">
        <v>0</v>
      </c>
      <c r="R157" s="150">
        <f t="shared" si="12"/>
        <v>0</v>
      </c>
      <c r="S157" s="150">
        <v>0</v>
      </c>
      <c r="T157" s="151">
        <f t="shared" si="13"/>
        <v>0</v>
      </c>
      <c r="AR157" s="152" t="s">
        <v>216</v>
      </c>
      <c r="AT157" s="152" t="s">
        <v>212</v>
      </c>
      <c r="AU157" s="152" t="s">
        <v>88</v>
      </c>
      <c r="AY157" s="13" t="s">
        <v>207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84</v>
      </c>
      <c r="BK157" s="153">
        <f t="shared" si="19"/>
        <v>0</v>
      </c>
      <c r="BL157" s="13" t="s">
        <v>216</v>
      </c>
      <c r="BM157" s="152" t="s">
        <v>4533</v>
      </c>
    </row>
    <row r="158" spans="2:65" s="1" customFormat="1" ht="33" customHeight="1">
      <c r="B158" s="139"/>
      <c r="C158" s="140" t="s">
        <v>283</v>
      </c>
      <c r="D158" s="140" t="s">
        <v>212</v>
      </c>
      <c r="E158" s="141" t="s">
        <v>651</v>
      </c>
      <c r="F158" s="142" t="s">
        <v>4367</v>
      </c>
      <c r="G158" s="143" t="s">
        <v>253</v>
      </c>
      <c r="H158" s="144">
        <v>2</v>
      </c>
      <c r="I158" s="145"/>
      <c r="J158" s="146">
        <f t="shared" si="10"/>
        <v>0</v>
      </c>
      <c r="K158" s="147"/>
      <c r="L158" s="28"/>
      <c r="M158" s="148" t="s">
        <v>1</v>
      </c>
      <c r="N158" s="149" t="s">
        <v>38</v>
      </c>
      <c r="P158" s="150">
        <f t="shared" si="11"/>
        <v>0</v>
      </c>
      <c r="Q158" s="150">
        <v>0</v>
      </c>
      <c r="R158" s="150">
        <f t="shared" si="12"/>
        <v>0</v>
      </c>
      <c r="S158" s="150">
        <v>0</v>
      </c>
      <c r="T158" s="151">
        <f t="shared" si="13"/>
        <v>0</v>
      </c>
      <c r="AR158" s="152" t="s">
        <v>216</v>
      </c>
      <c r="AT158" s="152" t="s">
        <v>212</v>
      </c>
      <c r="AU158" s="152" t="s">
        <v>88</v>
      </c>
      <c r="AY158" s="13" t="s">
        <v>207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84</v>
      </c>
      <c r="BK158" s="153">
        <f t="shared" si="19"/>
        <v>0</v>
      </c>
      <c r="BL158" s="13" t="s">
        <v>216</v>
      </c>
      <c r="BM158" s="152" t="s">
        <v>4534</v>
      </c>
    </row>
    <row r="159" spans="2:65" s="1" customFormat="1" ht="33" customHeight="1">
      <c r="B159" s="139"/>
      <c r="C159" s="140" t="s">
        <v>7</v>
      </c>
      <c r="D159" s="140" t="s">
        <v>212</v>
      </c>
      <c r="E159" s="141" t="s">
        <v>679</v>
      </c>
      <c r="F159" s="142" t="s">
        <v>4535</v>
      </c>
      <c r="G159" s="143" t="s">
        <v>253</v>
      </c>
      <c r="H159" s="144">
        <v>2</v>
      </c>
      <c r="I159" s="145"/>
      <c r="J159" s="146">
        <f t="shared" si="10"/>
        <v>0</v>
      </c>
      <c r="K159" s="147"/>
      <c r="L159" s="28"/>
      <c r="M159" s="148" t="s">
        <v>1</v>
      </c>
      <c r="N159" s="149" t="s">
        <v>38</v>
      </c>
      <c r="P159" s="150">
        <f t="shared" si="11"/>
        <v>0</v>
      </c>
      <c r="Q159" s="150">
        <v>0</v>
      </c>
      <c r="R159" s="150">
        <f t="shared" si="12"/>
        <v>0</v>
      </c>
      <c r="S159" s="150">
        <v>0</v>
      </c>
      <c r="T159" s="151">
        <f t="shared" si="13"/>
        <v>0</v>
      </c>
      <c r="AR159" s="152" t="s">
        <v>216</v>
      </c>
      <c r="AT159" s="152" t="s">
        <v>212</v>
      </c>
      <c r="AU159" s="152" t="s">
        <v>88</v>
      </c>
      <c r="AY159" s="13" t="s">
        <v>207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84</v>
      </c>
      <c r="BK159" s="153">
        <f t="shared" si="19"/>
        <v>0</v>
      </c>
      <c r="BL159" s="13" t="s">
        <v>216</v>
      </c>
      <c r="BM159" s="152" t="s">
        <v>4536</v>
      </c>
    </row>
    <row r="160" spans="2:65" s="1" customFormat="1" ht="24.2" customHeight="1">
      <c r="B160" s="139"/>
      <c r="C160" s="140" t="s">
        <v>290</v>
      </c>
      <c r="D160" s="140" t="s">
        <v>212</v>
      </c>
      <c r="E160" s="141" t="s">
        <v>691</v>
      </c>
      <c r="F160" s="142" t="s">
        <v>4537</v>
      </c>
      <c r="G160" s="143" t="s">
        <v>253</v>
      </c>
      <c r="H160" s="144">
        <v>4</v>
      </c>
      <c r="I160" s="145"/>
      <c r="J160" s="146">
        <f t="shared" si="10"/>
        <v>0</v>
      </c>
      <c r="K160" s="147"/>
      <c r="L160" s="28"/>
      <c r="M160" s="148" t="s">
        <v>1</v>
      </c>
      <c r="N160" s="149" t="s">
        <v>38</v>
      </c>
      <c r="P160" s="150">
        <f t="shared" si="11"/>
        <v>0</v>
      </c>
      <c r="Q160" s="150">
        <v>0</v>
      </c>
      <c r="R160" s="150">
        <f t="shared" si="12"/>
        <v>0</v>
      </c>
      <c r="S160" s="150">
        <v>0</v>
      </c>
      <c r="T160" s="151">
        <f t="shared" si="13"/>
        <v>0</v>
      </c>
      <c r="AR160" s="152" t="s">
        <v>216</v>
      </c>
      <c r="AT160" s="152" t="s">
        <v>212</v>
      </c>
      <c r="AU160" s="152" t="s">
        <v>88</v>
      </c>
      <c r="AY160" s="13" t="s">
        <v>207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84</v>
      </c>
      <c r="BK160" s="153">
        <f t="shared" si="19"/>
        <v>0</v>
      </c>
      <c r="BL160" s="13" t="s">
        <v>216</v>
      </c>
      <c r="BM160" s="152" t="s">
        <v>4538</v>
      </c>
    </row>
    <row r="161" spans="2:65" s="1" customFormat="1" ht="16.5" customHeight="1">
      <c r="B161" s="139"/>
      <c r="C161" s="140" t="s">
        <v>294</v>
      </c>
      <c r="D161" s="140" t="s">
        <v>212</v>
      </c>
      <c r="E161" s="141" t="s">
        <v>699</v>
      </c>
      <c r="F161" s="142" t="s">
        <v>4539</v>
      </c>
      <c r="G161" s="143" t="s">
        <v>253</v>
      </c>
      <c r="H161" s="144">
        <v>4</v>
      </c>
      <c r="I161" s="145"/>
      <c r="J161" s="146">
        <f t="shared" si="10"/>
        <v>0</v>
      </c>
      <c r="K161" s="147"/>
      <c r="L161" s="28"/>
      <c r="M161" s="148" t="s">
        <v>1</v>
      </c>
      <c r="N161" s="149" t="s">
        <v>38</v>
      </c>
      <c r="P161" s="150">
        <f t="shared" si="11"/>
        <v>0</v>
      </c>
      <c r="Q161" s="150">
        <v>0</v>
      </c>
      <c r="R161" s="150">
        <f t="shared" si="12"/>
        <v>0</v>
      </c>
      <c r="S161" s="150">
        <v>0</v>
      </c>
      <c r="T161" s="151">
        <f t="shared" si="13"/>
        <v>0</v>
      </c>
      <c r="AR161" s="152" t="s">
        <v>216</v>
      </c>
      <c r="AT161" s="152" t="s">
        <v>212</v>
      </c>
      <c r="AU161" s="152" t="s">
        <v>88</v>
      </c>
      <c r="AY161" s="13" t="s">
        <v>207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84</v>
      </c>
      <c r="BK161" s="153">
        <f t="shared" si="19"/>
        <v>0</v>
      </c>
      <c r="BL161" s="13" t="s">
        <v>216</v>
      </c>
      <c r="BM161" s="152" t="s">
        <v>4540</v>
      </c>
    </row>
    <row r="162" spans="2:65" s="1" customFormat="1" ht="37.9" customHeight="1">
      <c r="B162" s="139"/>
      <c r="C162" s="140" t="s">
        <v>298</v>
      </c>
      <c r="D162" s="140" t="s">
        <v>212</v>
      </c>
      <c r="E162" s="141" t="s">
        <v>758</v>
      </c>
      <c r="F162" s="142" t="s">
        <v>4541</v>
      </c>
      <c r="G162" s="143" t="s">
        <v>253</v>
      </c>
      <c r="H162" s="144">
        <v>3</v>
      </c>
      <c r="I162" s="145"/>
      <c r="J162" s="146">
        <f t="shared" si="10"/>
        <v>0</v>
      </c>
      <c r="K162" s="147"/>
      <c r="L162" s="28"/>
      <c r="M162" s="148" t="s">
        <v>1</v>
      </c>
      <c r="N162" s="149" t="s">
        <v>38</v>
      </c>
      <c r="P162" s="150">
        <f t="shared" si="11"/>
        <v>0</v>
      </c>
      <c r="Q162" s="150">
        <v>0</v>
      </c>
      <c r="R162" s="150">
        <f t="shared" si="12"/>
        <v>0</v>
      </c>
      <c r="S162" s="150">
        <v>0</v>
      </c>
      <c r="T162" s="151">
        <f t="shared" si="13"/>
        <v>0</v>
      </c>
      <c r="AR162" s="152" t="s">
        <v>216</v>
      </c>
      <c r="AT162" s="152" t="s">
        <v>212</v>
      </c>
      <c r="AU162" s="152" t="s">
        <v>88</v>
      </c>
      <c r="AY162" s="13" t="s">
        <v>207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84</v>
      </c>
      <c r="BK162" s="153">
        <f t="shared" si="19"/>
        <v>0</v>
      </c>
      <c r="BL162" s="13" t="s">
        <v>216</v>
      </c>
      <c r="BM162" s="152" t="s">
        <v>4542</v>
      </c>
    </row>
    <row r="163" spans="2:65" s="1" customFormat="1" ht="37.9" customHeight="1">
      <c r="B163" s="139"/>
      <c r="C163" s="140" t="s">
        <v>302</v>
      </c>
      <c r="D163" s="140" t="s">
        <v>212</v>
      </c>
      <c r="E163" s="141" t="s">
        <v>762</v>
      </c>
      <c r="F163" s="142" t="s">
        <v>4543</v>
      </c>
      <c r="G163" s="143" t="s">
        <v>253</v>
      </c>
      <c r="H163" s="144">
        <v>5</v>
      </c>
      <c r="I163" s="145"/>
      <c r="J163" s="146">
        <f t="shared" si="10"/>
        <v>0</v>
      </c>
      <c r="K163" s="147"/>
      <c r="L163" s="28"/>
      <c r="M163" s="148" t="s">
        <v>1</v>
      </c>
      <c r="N163" s="149" t="s">
        <v>38</v>
      </c>
      <c r="P163" s="150">
        <f t="shared" si="11"/>
        <v>0</v>
      </c>
      <c r="Q163" s="150">
        <v>0</v>
      </c>
      <c r="R163" s="150">
        <f t="shared" si="12"/>
        <v>0</v>
      </c>
      <c r="S163" s="150">
        <v>0</v>
      </c>
      <c r="T163" s="151">
        <f t="shared" si="13"/>
        <v>0</v>
      </c>
      <c r="AR163" s="152" t="s">
        <v>216</v>
      </c>
      <c r="AT163" s="152" t="s">
        <v>212</v>
      </c>
      <c r="AU163" s="152" t="s">
        <v>88</v>
      </c>
      <c r="AY163" s="13" t="s">
        <v>207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84</v>
      </c>
      <c r="BK163" s="153">
        <f t="shared" si="19"/>
        <v>0</v>
      </c>
      <c r="BL163" s="13" t="s">
        <v>216</v>
      </c>
      <c r="BM163" s="152" t="s">
        <v>4544</v>
      </c>
    </row>
    <row r="164" spans="2:65" s="1" customFormat="1" ht="33" customHeight="1">
      <c r="B164" s="139"/>
      <c r="C164" s="140" t="s">
        <v>306</v>
      </c>
      <c r="D164" s="140" t="s">
        <v>212</v>
      </c>
      <c r="E164" s="141" t="s">
        <v>766</v>
      </c>
      <c r="F164" s="142" t="s">
        <v>4545</v>
      </c>
      <c r="G164" s="143" t="s">
        <v>253</v>
      </c>
      <c r="H164" s="144">
        <v>5</v>
      </c>
      <c r="I164" s="145"/>
      <c r="J164" s="146">
        <f t="shared" si="10"/>
        <v>0</v>
      </c>
      <c r="K164" s="147"/>
      <c r="L164" s="28"/>
      <c r="M164" s="148" t="s">
        <v>1</v>
      </c>
      <c r="N164" s="149" t="s">
        <v>38</v>
      </c>
      <c r="P164" s="150">
        <f t="shared" si="11"/>
        <v>0</v>
      </c>
      <c r="Q164" s="150">
        <v>0</v>
      </c>
      <c r="R164" s="150">
        <f t="shared" si="12"/>
        <v>0</v>
      </c>
      <c r="S164" s="150">
        <v>0</v>
      </c>
      <c r="T164" s="151">
        <f t="shared" si="13"/>
        <v>0</v>
      </c>
      <c r="AR164" s="152" t="s">
        <v>216</v>
      </c>
      <c r="AT164" s="152" t="s">
        <v>212</v>
      </c>
      <c r="AU164" s="152" t="s">
        <v>88</v>
      </c>
      <c r="AY164" s="13" t="s">
        <v>207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84</v>
      </c>
      <c r="BK164" s="153">
        <f t="shared" si="19"/>
        <v>0</v>
      </c>
      <c r="BL164" s="13" t="s">
        <v>216</v>
      </c>
      <c r="BM164" s="152" t="s">
        <v>4546</v>
      </c>
    </row>
    <row r="165" spans="2:65" s="1" customFormat="1" ht="37.9" customHeight="1">
      <c r="B165" s="139"/>
      <c r="C165" s="140" t="s">
        <v>310</v>
      </c>
      <c r="D165" s="140" t="s">
        <v>212</v>
      </c>
      <c r="E165" s="141" t="s">
        <v>770</v>
      </c>
      <c r="F165" s="142" t="s">
        <v>4547</v>
      </c>
      <c r="G165" s="143" t="s">
        <v>215</v>
      </c>
      <c r="H165" s="144">
        <v>2</v>
      </c>
      <c r="I165" s="145"/>
      <c r="J165" s="146">
        <f t="shared" si="10"/>
        <v>0</v>
      </c>
      <c r="K165" s="147"/>
      <c r="L165" s="28"/>
      <c r="M165" s="148" t="s">
        <v>1</v>
      </c>
      <c r="N165" s="149" t="s">
        <v>38</v>
      </c>
      <c r="P165" s="150">
        <f t="shared" si="11"/>
        <v>0</v>
      </c>
      <c r="Q165" s="150">
        <v>0</v>
      </c>
      <c r="R165" s="150">
        <f t="shared" si="12"/>
        <v>0</v>
      </c>
      <c r="S165" s="150">
        <v>0</v>
      </c>
      <c r="T165" s="151">
        <f t="shared" si="13"/>
        <v>0</v>
      </c>
      <c r="AR165" s="152" t="s">
        <v>216</v>
      </c>
      <c r="AT165" s="152" t="s">
        <v>212</v>
      </c>
      <c r="AU165" s="152" t="s">
        <v>88</v>
      </c>
      <c r="AY165" s="13" t="s">
        <v>207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84</v>
      </c>
      <c r="BK165" s="153">
        <f t="shared" si="19"/>
        <v>0</v>
      </c>
      <c r="BL165" s="13" t="s">
        <v>216</v>
      </c>
      <c r="BM165" s="152" t="s">
        <v>4548</v>
      </c>
    </row>
    <row r="166" spans="2:65" s="1" customFormat="1" ht="37.9" customHeight="1">
      <c r="B166" s="139"/>
      <c r="C166" s="140" t="s">
        <v>314</v>
      </c>
      <c r="D166" s="140" t="s">
        <v>212</v>
      </c>
      <c r="E166" s="141" t="s">
        <v>774</v>
      </c>
      <c r="F166" s="142" t="s">
        <v>4549</v>
      </c>
      <c r="G166" s="143" t="s">
        <v>253</v>
      </c>
      <c r="H166" s="144">
        <v>2</v>
      </c>
      <c r="I166" s="145"/>
      <c r="J166" s="146">
        <f t="shared" si="10"/>
        <v>0</v>
      </c>
      <c r="K166" s="147"/>
      <c r="L166" s="28"/>
      <c r="M166" s="148" t="s">
        <v>1</v>
      </c>
      <c r="N166" s="149" t="s">
        <v>38</v>
      </c>
      <c r="P166" s="150">
        <f t="shared" si="11"/>
        <v>0</v>
      </c>
      <c r="Q166" s="150">
        <v>0</v>
      </c>
      <c r="R166" s="150">
        <f t="shared" si="12"/>
        <v>0</v>
      </c>
      <c r="S166" s="150">
        <v>0</v>
      </c>
      <c r="T166" s="151">
        <f t="shared" si="13"/>
        <v>0</v>
      </c>
      <c r="AR166" s="152" t="s">
        <v>216</v>
      </c>
      <c r="AT166" s="152" t="s">
        <v>212</v>
      </c>
      <c r="AU166" s="152" t="s">
        <v>88</v>
      </c>
      <c r="AY166" s="13" t="s">
        <v>207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84</v>
      </c>
      <c r="BK166" s="153">
        <f t="shared" si="19"/>
        <v>0</v>
      </c>
      <c r="BL166" s="13" t="s">
        <v>216</v>
      </c>
      <c r="BM166" s="152" t="s">
        <v>4550</v>
      </c>
    </row>
    <row r="167" spans="2:65" s="1" customFormat="1" ht="37.9" customHeight="1">
      <c r="B167" s="139"/>
      <c r="C167" s="140" t="s">
        <v>318</v>
      </c>
      <c r="D167" s="140" t="s">
        <v>212</v>
      </c>
      <c r="E167" s="141" t="s">
        <v>778</v>
      </c>
      <c r="F167" s="142" t="s">
        <v>4551</v>
      </c>
      <c r="G167" s="143" t="s">
        <v>253</v>
      </c>
      <c r="H167" s="144">
        <v>1</v>
      </c>
      <c r="I167" s="145"/>
      <c r="J167" s="146">
        <f t="shared" si="10"/>
        <v>0</v>
      </c>
      <c r="K167" s="147"/>
      <c r="L167" s="28"/>
      <c r="M167" s="148" t="s">
        <v>1</v>
      </c>
      <c r="N167" s="149" t="s">
        <v>38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216</v>
      </c>
      <c r="AT167" s="152" t="s">
        <v>212</v>
      </c>
      <c r="AU167" s="152" t="s">
        <v>88</v>
      </c>
      <c r="AY167" s="13" t="s">
        <v>207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84</v>
      </c>
      <c r="BK167" s="153">
        <f t="shared" si="19"/>
        <v>0</v>
      </c>
      <c r="BL167" s="13" t="s">
        <v>216</v>
      </c>
      <c r="BM167" s="152" t="s">
        <v>4552</v>
      </c>
    </row>
    <row r="168" spans="2:65" s="1" customFormat="1" ht="44.25" customHeight="1">
      <c r="B168" s="139"/>
      <c r="C168" s="140" t="s">
        <v>322</v>
      </c>
      <c r="D168" s="140" t="s">
        <v>212</v>
      </c>
      <c r="E168" s="141" t="s">
        <v>782</v>
      </c>
      <c r="F168" s="142" t="s">
        <v>4553</v>
      </c>
      <c r="G168" s="143" t="s">
        <v>253</v>
      </c>
      <c r="H168" s="144">
        <v>4</v>
      </c>
      <c r="I168" s="145"/>
      <c r="J168" s="146">
        <f t="shared" si="10"/>
        <v>0</v>
      </c>
      <c r="K168" s="147"/>
      <c r="L168" s="28"/>
      <c r="M168" s="148" t="s">
        <v>1</v>
      </c>
      <c r="N168" s="149" t="s">
        <v>38</v>
      </c>
      <c r="P168" s="150">
        <f t="shared" si="11"/>
        <v>0</v>
      </c>
      <c r="Q168" s="150">
        <v>0</v>
      </c>
      <c r="R168" s="150">
        <f t="shared" si="12"/>
        <v>0</v>
      </c>
      <c r="S168" s="150">
        <v>0</v>
      </c>
      <c r="T168" s="151">
        <f t="shared" si="13"/>
        <v>0</v>
      </c>
      <c r="AR168" s="152" t="s">
        <v>216</v>
      </c>
      <c r="AT168" s="152" t="s">
        <v>212</v>
      </c>
      <c r="AU168" s="152" t="s">
        <v>88</v>
      </c>
      <c r="AY168" s="13" t="s">
        <v>207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84</v>
      </c>
      <c r="BK168" s="153">
        <f t="shared" si="19"/>
        <v>0</v>
      </c>
      <c r="BL168" s="13" t="s">
        <v>216</v>
      </c>
      <c r="BM168" s="152" t="s">
        <v>4554</v>
      </c>
    </row>
    <row r="169" spans="2:65" s="11" customFormat="1" ht="20.85" customHeight="1">
      <c r="B169" s="127"/>
      <c r="D169" s="128" t="s">
        <v>71</v>
      </c>
      <c r="E169" s="137" t="s">
        <v>71</v>
      </c>
      <c r="F169" s="137" t="s">
        <v>1876</v>
      </c>
      <c r="I169" s="130"/>
      <c r="J169" s="138">
        <f>BK169</f>
        <v>0</v>
      </c>
      <c r="L169" s="127"/>
      <c r="M169" s="132"/>
      <c r="P169" s="133">
        <f>SUM(P170:P174)</f>
        <v>0</v>
      </c>
      <c r="R169" s="133">
        <f>SUM(R170:R174)</f>
        <v>0</v>
      </c>
      <c r="T169" s="134">
        <f>SUM(T170:T174)</f>
        <v>0.31317</v>
      </c>
      <c r="AR169" s="128" t="s">
        <v>79</v>
      </c>
      <c r="AT169" s="135" t="s">
        <v>71</v>
      </c>
      <c r="AU169" s="135" t="s">
        <v>84</v>
      </c>
      <c r="AY169" s="128" t="s">
        <v>207</v>
      </c>
      <c r="BK169" s="136">
        <f>SUM(BK170:BK174)</f>
        <v>0</v>
      </c>
    </row>
    <row r="170" spans="2:65" s="1" customFormat="1" ht="24.2" customHeight="1">
      <c r="B170" s="139"/>
      <c r="C170" s="140" t="s">
        <v>326</v>
      </c>
      <c r="D170" s="140" t="s">
        <v>212</v>
      </c>
      <c r="E170" s="141" t="s">
        <v>2340</v>
      </c>
      <c r="F170" s="142" t="s">
        <v>3716</v>
      </c>
      <c r="G170" s="143" t="s">
        <v>1786</v>
      </c>
      <c r="H170" s="144">
        <v>760</v>
      </c>
      <c r="I170" s="145"/>
      <c r="J170" s="146">
        <f>ROUND(I170*H170,2)</f>
        <v>0</v>
      </c>
      <c r="K170" s="147"/>
      <c r="L170" s="28"/>
      <c r="M170" s="148" t="s">
        <v>1</v>
      </c>
      <c r="N170" s="149" t="s">
        <v>38</v>
      </c>
      <c r="P170" s="150">
        <f>O170*H170</f>
        <v>0</v>
      </c>
      <c r="Q170" s="150">
        <v>0</v>
      </c>
      <c r="R170" s="150">
        <f>Q170*H170</f>
        <v>0</v>
      </c>
      <c r="S170" s="150">
        <v>0</v>
      </c>
      <c r="T170" s="151">
        <f>S170*H170</f>
        <v>0</v>
      </c>
      <c r="AR170" s="152" t="s">
        <v>216</v>
      </c>
      <c r="AT170" s="152" t="s">
        <v>212</v>
      </c>
      <c r="AU170" s="152" t="s">
        <v>88</v>
      </c>
      <c r="AY170" s="13" t="s">
        <v>207</v>
      </c>
      <c r="BE170" s="153">
        <f>IF(N170="základná",J170,0)</f>
        <v>0</v>
      </c>
      <c r="BF170" s="153">
        <f>IF(N170="znížená",J170,0)</f>
        <v>0</v>
      </c>
      <c r="BG170" s="153">
        <f>IF(N170="zákl. prenesená",J170,0)</f>
        <v>0</v>
      </c>
      <c r="BH170" s="153">
        <f>IF(N170="zníž. prenesená",J170,0)</f>
        <v>0</v>
      </c>
      <c r="BI170" s="153">
        <f>IF(N170="nulová",J170,0)</f>
        <v>0</v>
      </c>
      <c r="BJ170" s="13" t="s">
        <v>84</v>
      </c>
      <c r="BK170" s="153">
        <f>ROUND(I170*H170,2)</f>
        <v>0</v>
      </c>
      <c r="BL170" s="13" t="s">
        <v>216</v>
      </c>
      <c r="BM170" s="152" t="s">
        <v>4555</v>
      </c>
    </row>
    <row r="171" spans="2:65" s="1" customFormat="1" ht="16.5" customHeight="1">
      <c r="B171" s="139"/>
      <c r="C171" s="140" t="s">
        <v>330</v>
      </c>
      <c r="D171" s="140" t="s">
        <v>212</v>
      </c>
      <c r="E171" s="141" t="s">
        <v>3486</v>
      </c>
      <c r="F171" s="142" t="s">
        <v>1883</v>
      </c>
      <c r="G171" s="143" t="s">
        <v>405</v>
      </c>
      <c r="H171" s="144">
        <v>39</v>
      </c>
      <c r="I171" s="145"/>
      <c r="J171" s="146">
        <f>ROUND(I171*H171,2)</f>
        <v>0</v>
      </c>
      <c r="K171" s="147"/>
      <c r="L171" s="28"/>
      <c r="M171" s="148" t="s">
        <v>1</v>
      </c>
      <c r="N171" s="149" t="s">
        <v>38</v>
      </c>
      <c r="P171" s="150">
        <f>O171*H171</f>
        <v>0</v>
      </c>
      <c r="Q171" s="150">
        <v>0</v>
      </c>
      <c r="R171" s="150">
        <f>Q171*H171</f>
        <v>0</v>
      </c>
      <c r="S171" s="150">
        <v>8.0300000000000007E-3</v>
      </c>
      <c r="T171" s="151">
        <f>S171*H171</f>
        <v>0.31317</v>
      </c>
      <c r="AR171" s="152" t="s">
        <v>271</v>
      </c>
      <c r="AT171" s="152" t="s">
        <v>212</v>
      </c>
      <c r="AU171" s="152" t="s">
        <v>88</v>
      </c>
      <c r="AY171" s="13" t="s">
        <v>207</v>
      </c>
      <c r="BE171" s="153">
        <f>IF(N171="základná",J171,0)</f>
        <v>0</v>
      </c>
      <c r="BF171" s="153">
        <f>IF(N171="znížená",J171,0)</f>
        <v>0</v>
      </c>
      <c r="BG171" s="153">
        <f>IF(N171="zákl. prenesená",J171,0)</f>
        <v>0</v>
      </c>
      <c r="BH171" s="153">
        <f>IF(N171="zníž. prenesená",J171,0)</f>
        <v>0</v>
      </c>
      <c r="BI171" s="153">
        <f>IF(N171="nulová",J171,0)</f>
        <v>0</v>
      </c>
      <c r="BJ171" s="13" t="s">
        <v>84</v>
      </c>
      <c r="BK171" s="153">
        <f>ROUND(I171*H171,2)</f>
        <v>0</v>
      </c>
      <c r="BL171" s="13" t="s">
        <v>271</v>
      </c>
      <c r="BM171" s="152" t="s">
        <v>4556</v>
      </c>
    </row>
    <row r="172" spans="2:65" s="1" customFormat="1" ht="16.5" customHeight="1">
      <c r="B172" s="139"/>
      <c r="C172" s="140" t="s">
        <v>334</v>
      </c>
      <c r="D172" s="140" t="s">
        <v>212</v>
      </c>
      <c r="E172" s="141" t="s">
        <v>1886</v>
      </c>
      <c r="F172" s="142" t="s">
        <v>1887</v>
      </c>
      <c r="G172" s="143" t="s">
        <v>405</v>
      </c>
      <c r="H172" s="144">
        <v>43</v>
      </c>
      <c r="I172" s="145"/>
      <c r="J172" s="146">
        <f>ROUND(I172*H172,2)</f>
        <v>0</v>
      </c>
      <c r="K172" s="147"/>
      <c r="L172" s="28"/>
      <c r="M172" s="148" t="s">
        <v>1</v>
      </c>
      <c r="N172" s="149" t="s">
        <v>38</v>
      </c>
      <c r="P172" s="150">
        <f>O172*H172</f>
        <v>0</v>
      </c>
      <c r="Q172" s="150">
        <v>0</v>
      </c>
      <c r="R172" s="150">
        <f>Q172*H172</f>
        <v>0</v>
      </c>
      <c r="S172" s="150">
        <v>0</v>
      </c>
      <c r="T172" s="151">
        <f>S172*H172</f>
        <v>0</v>
      </c>
      <c r="AR172" s="152" t="s">
        <v>271</v>
      </c>
      <c r="AT172" s="152" t="s">
        <v>212</v>
      </c>
      <c r="AU172" s="152" t="s">
        <v>88</v>
      </c>
      <c r="AY172" s="13" t="s">
        <v>207</v>
      </c>
      <c r="BE172" s="153">
        <f>IF(N172="základná",J172,0)</f>
        <v>0</v>
      </c>
      <c r="BF172" s="153">
        <f>IF(N172="znížená",J172,0)</f>
        <v>0</v>
      </c>
      <c r="BG172" s="153">
        <f>IF(N172="zákl. prenesená",J172,0)</f>
        <v>0</v>
      </c>
      <c r="BH172" s="153">
        <f>IF(N172="zníž. prenesená",J172,0)</f>
        <v>0</v>
      </c>
      <c r="BI172" s="153">
        <f>IF(N172="nulová",J172,0)</f>
        <v>0</v>
      </c>
      <c r="BJ172" s="13" t="s">
        <v>84</v>
      </c>
      <c r="BK172" s="153">
        <f>ROUND(I172*H172,2)</f>
        <v>0</v>
      </c>
      <c r="BL172" s="13" t="s">
        <v>271</v>
      </c>
      <c r="BM172" s="152" t="s">
        <v>4557</v>
      </c>
    </row>
    <row r="173" spans="2:65" s="1" customFormat="1" ht="21.75" customHeight="1">
      <c r="B173" s="139"/>
      <c r="C173" s="140" t="s">
        <v>338</v>
      </c>
      <c r="D173" s="140" t="s">
        <v>212</v>
      </c>
      <c r="E173" s="141" t="s">
        <v>1890</v>
      </c>
      <c r="F173" s="142" t="s">
        <v>1891</v>
      </c>
      <c r="G173" s="143" t="s">
        <v>1892</v>
      </c>
      <c r="H173" s="144">
        <v>0.254</v>
      </c>
      <c r="I173" s="145"/>
      <c r="J173" s="146">
        <f>ROUND(I173*H173,2)</f>
        <v>0</v>
      </c>
      <c r="K173" s="147"/>
      <c r="L173" s="28"/>
      <c r="M173" s="148" t="s">
        <v>1</v>
      </c>
      <c r="N173" s="149" t="s">
        <v>38</v>
      </c>
      <c r="P173" s="150">
        <f>O173*H173</f>
        <v>0</v>
      </c>
      <c r="Q173" s="150">
        <v>0</v>
      </c>
      <c r="R173" s="150">
        <f>Q173*H173</f>
        <v>0</v>
      </c>
      <c r="S173" s="150">
        <v>0</v>
      </c>
      <c r="T173" s="151">
        <f>S173*H173</f>
        <v>0</v>
      </c>
      <c r="AR173" s="152" t="s">
        <v>93</v>
      </c>
      <c r="AT173" s="152" t="s">
        <v>212</v>
      </c>
      <c r="AU173" s="152" t="s">
        <v>88</v>
      </c>
      <c r="AY173" s="13" t="s">
        <v>207</v>
      </c>
      <c r="BE173" s="153">
        <f>IF(N173="základná",J173,0)</f>
        <v>0</v>
      </c>
      <c r="BF173" s="153">
        <f>IF(N173="znížená",J173,0)</f>
        <v>0</v>
      </c>
      <c r="BG173" s="153">
        <f>IF(N173="zákl. prenesená",J173,0)</f>
        <v>0</v>
      </c>
      <c r="BH173" s="153">
        <f>IF(N173="zníž. prenesená",J173,0)</f>
        <v>0</v>
      </c>
      <c r="BI173" s="153">
        <f>IF(N173="nulová",J173,0)</f>
        <v>0</v>
      </c>
      <c r="BJ173" s="13" t="s">
        <v>84</v>
      </c>
      <c r="BK173" s="153">
        <f>ROUND(I173*H173,2)</f>
        <v>0</v>
      </c>
      <c r="BL173" s="13" t="s">
        <v>93</v>
      </c>
      <c r="BM173" s="152" t="s">
        <v>4558</v>
      </c>
    </row>
    <row r="174" spans="2:65" s="1" customFormat="1" ht="33" customHeight="1">
      <c r="B174" s="139"/>
      <c r="C174" s="140" t="s">
        <v>342</v>
      </c>
      <c r="D174" s="140" t="s">
        <v>212</v>
      </c>
      <c r="E174" s="141" t="s">
        <v>1895</v>
      </c>
      <c r="F174" s="142" t="s">
        <v>1896</v>
      </c>
      <c r="G174" s="143" t="s">
        <v>1892</v>
      </c>
      <c r="H174" s="144">
        <v>0.254</v>
      </c>
      <c r="I174" s="145"/>
      <c r="J174" s="146">
        <f>ROUND(I174*H174,2)</f>
        <v>0</v>
      </c>
      <c r="K174" s="147"/>
      <c r="L174" s="28"/>
      <c r="M174" s="148" t="s">
        <v>1</v>
      </c>
      <c r="N174" s="149" t="s">
        <v>38</v>
      </c>
      <c r="P174" s="150">
        <f>O174*H174</f>
        <v>0</v>
      </c>
      <c r="Q174" s="150">
        <v>0</v>
      </c>
      <c r="R174" s="150">
        <f>Q174*H174</f>
        <v>0</v>
      </c>
      <c r="S174" s="150">
        <v>0</v>
      </c>
      <c r="T174" s="151">
        <f>S174*H174</f>
        <v>0</v>
      </c>
      <c r="AR174" s="152" t="s">
        <v>93</v>
      </c>
      <c r="AT174" s="152" t="s">
        <v>212</v>
      </c>
      <c r="AU174" s="152" t="s">
        <v>88</v>
      </c>
      <c r="AY174" s="13" t="s">
        <v>207</v>
      </c>
      <c r="BE174" s="153">
        <f>IF(N174="základná",J174,0)</f>
        <v>0</v>
      </c>
      <c r="BF174" s="153">
        <f>IF(N174="znížená",J174,0)</f>
        <v>0</v>
      </c>
      <c r="BG174" s="153">
        <f>IF(N174="zákl. prenesená",J174,0)</f>
        <v>0</v>
      </c>
      <c r="BH174" s="153">
        <f>IF(N174="zníž. prenesená",J174,0)</f>
        <v>0</v>
      </c>
      <c r="BI174" s="153">
        <f>IF(N174="nulová",J174,0)</f>
        <v>0</v>
      </c>
      <c r="BJ174" s="13" t="s">
        <v>84</v>
      </c>
      <c r="BK174" s="153">
        <f>ROUND(I174*H174,2)</f>
        <v>0</v>
      </c>
      <c r="BL174" s="13" t="s">
        <v>93</v>
      </c>
      <c r="BM174" s="152" t="s">
        <v>4559</v>
      </c>
    </row>
    <row r="175" spans="2:65" s="11" customFormat="1" ht="20.85" customHeight="1">
      <c r="B175" s="127"/>
      <c r="D175" s="128" t="s">
        <v>71</v>
      </c>
      <c r="E175" s="137" t="s">
        <v>1898</v>
      </c>
      <c r="F175" s="137" t="s">
        <v>1899</v>
      </c>
      <c r="I175" s="130"/>
      <c r="J175" s="138">
        <f>BK175</f>
        <v>0</v>
      </c>
      <c r="L175" s="127"/>
      <c r="M175" s="132"/>
      <c r="P175" s="133">
        <f>SUM(P176:P183)</f>
        <v>0</v>
      </c>
      <c r="R175" s="133">
        <f>SUM(R176:R183)</f>
        <v>6.4248E-2</v>
      </c>
      <c r="T175" s="134">
        <f>SUM(T176:T183)</f>
        <v>0</v>
      </c>
      <c r="AR175" s="128" t="s">
        <v>84</v>
      </c>
      <c r="AT175" s="135" t="s">
        <v>71</v>
      </c>
      <c r="AU175" s="135" t="s">
        <v>84</v>
      </c>
      <c r="AY175" s="128" t="s">
        <v>207</v>
      </c>
      <c r="BK175" s="136">
        <f>SUM(BK176:BK183)</f>
        <v>0</v>
      </c>
    </row>
    <row r="176" spans="2:65" s="1" customFormat="1" ht="21.75" customHeight="1">
      <c r="B176" s="139"/>
      <c r="C176" s="140" t="s">
        <v>346</v>
      </c>
      <c r="D176" s="140" t="s">
        <v>212</v>
      </c>
      <c r="E176" s="141" t="s">
        <v>1901</v>
      </c>
      <c r="F176" s="142" t="s">
        <v>2347</v>
      </c>
      <c r="G176" s="143" t="s">
        <v>405</v>
      </c>
      <c r="H176" s="144">
        <v>5</v>
      </c>
      <c r="I176" s="145"/>
      <c r="J176" s="146">
        <f t="shared" ref="J176:J183" si="20">ROUND(I176*H176,2)</f>
        <v>0</v>
      </c>
      <c r="K176" s="147"/>
      <c r="L176" s="28"/>
      <c r="M176" s="148" t="s">
        <v>1</v>
      </c>
      <c r="N176" s="149" t="s">
        <v>38</v>
      </c>
      <c r="P176" s="150">
        <f t="shared" ref="P176:P183" si="21">O176*H176</f>
        <v>0</v>
      </c>
      <c r="Q176" s="150">
        <v>1E-4</v>
      </c>
      <c r="R176" s="150">
        <f t="shared" ref="R176:R183" si="22">Q176*H176</f>
        <v>5.0000000000000001E-4</v>
      </c>
      <c r="S176" s="150">
        <v>0</v>
      </c>
      <c r="T176" s="151">
        <f t="shared" ref="T176:T183" si="23">S176*H176</f>
        <v>0</v>
      </c>
      <c r="AR176" s="152" t="s">
        <v>271</v>
      </c>
      <c r="AT176" s="152" t="s">
        <v>212</v>
      </c>
      <c r="AU176" s="152" t="s">
        <v>88</v>
      </c>
      <c r="AY176" s="13" t="s">
        <v>207</v>
      </c>
      <c r="BE176" s="153">
        <f t="shared" ref="BE176:BE183" si="24">IF(N176="základná",J176,0)</f>
        <v>0</v>
      </c>
      <c r="BF176" s="153">
        <f t="shared" ref="BF176:BF183" si="25">IF(N176="znížená",J176,0)</f>
        <v>0</v>
      </c>
      <c r="BG176" s="153">
        <f t="shared" ref="BG176:BG183" si="26">IF(N176="zákl. prenesená",J176,0)</f>
        <v>0</v>
      </c>
      <c r="BH176" s="153">
        <f t="shared" ref="BH176:BH183" si="27">IF(N176="zníž. prenesená",J176,0)</f>
        <v>0</v>
      </c>
      <c r="BI176" s="153">
        <f t="shared" ref="BI176:BI183" si="28">IF(N176="nulová",J176,0)</f>
        <v>0</v>
      </c>
      <c r="BJ176" s="13" t="s">
        <v>84</v>
      </c>
      <c r="BK176" s="153">
        <f t="shared" ref="BK176:BK183" si="29">ROUND(I176*H176,2)</f>
        <v>0</v>
      </c>
      <c r="BL176" s="13" t="s">
        <v>271</v>
      </c>
      <c r="BM176" s="152" t="s">
        <v>4560</v>
      </c>
    </row>
    <row r="177" spans="2:65" s="1" customFormat="1" ht="21.75" customHeight="1">
      <c r="B177" s="139"/>
      <c r="C177" s="155" t="s">
        <v>350</v>
      </c>
      <c r="D177" s="155" t="s">
        <v>205</v>
      </c>
      <c r="E177" s="156" t="s">
        <v>1905</v>
      </c>
      <c r="F177" s="157" t="s">
        <v>1906</v>
      </c>
      <c r="G177" s="158" t="s">
        <v>405</v>
      </c>
      <c r="H177" s="159">
        <v>1.02</v>
      </c>
      <c r="I177" s="160"/>
      <c r="J177" s="161">
        <f t="shared" si="20"/>
        <v>0</v>
      </c>
      <c r="K177" s="162"/>
      <c r="L177" s="163"/>
      <c r="M177" s="164" t="s">
        <v>1</v>
      </c>
      <c r="N177" s="165" t="s">
        <v>38</v>
      </c>
      <c r="P177" s="150">
        <f t="shared" si="21"/>
        <v>0</v>
      </c>
      <c r="Q177" s="150">
        <v>3.2000000000000002E-3</v>
      </c>
      <c r="R177" s="150">
        <f t="shared" si="22"/>
        <v>3.2640000000000004E-3</v>
      </c>
      <c r="S177" s="150">
        <v>0</v>
      </c>
      <c r="T177" s="151">
        <f t="shared" si="23"/>
        <v>0</v>
      </c>
      <c r="AR177" s="152" t="s">
        <v>334</v>
      </c>
      <c r="AT177" s="152" t="s">
        <v>205</v>
      </c>
      <c r="AU177" s="152" t="s">
        <v>88</v>
      </c>
      <c r="AY177" s="13" t="s">
        <v>207</v>
      </c>
      <c r="BE177" s="153">
        <f t="shared" si="24"/>
        <v>0</v>
      </c>
      <c r="BF177" s="153">
        <f t="shared" si="25"/>
        <v>0</v>
      </c>
      <c r="BG177" s="153">
        <f t="shared" si="26"/>
        <v>0</v>
      </c>
      <c r="BH177" s="153">
        <f t="shared" si="27"/>
        <v>0</v>
      </c>
      <c r="BI177" s="153">
        <f t="shared" si="28"/>
        <v>0</v>
      </c>
      <c r="BJ177" s="13" t="s">
        <v>84</v>
      </c>
      <c r="BK177" s="153">
        <f t="shared" si="29"/>
        <v>0</v>
      </c>
      <c r="BL177" s="13" t="s">
        <v>271</v>
      </c>
      <c r="BM177" s="152" t="s">
        <v>4561</v>
      </c>
    </row>
    <row r="178" spans="2:65" s="1" customFormat="1" ht="21.75" customHeight="1">
      <c r="B178" s="139"/>
      <c r="C178" s="155" t="s">
        <v>354</v>
      </c>
      <c r="D178" s="155" t="s">
        <v>205</v>
      </c>
      <c r="E178" s="156" t="s">
        <v>1909</v>
      </c>
      <c r="F178" s="157" t="s">
        <v>3271</v>
      </c>
      <c r="G178" s="158" t="s">
        <v>405</v>
      </c>
      <c r="H178" s="159">
        <v>2.04</v>
      </c>
      <c r="I178" s="160"/>
      <c r="J178" s="161">
        <f t="shared" si="20"/>
        <v>0</v>
      </c>
      <c r="K178" s="162"/>
      <c r="L178" s="163"/>
      <c r="M178" s="164" t="s">
        <v>1</v>
      </c>
      <c r="N178" s="165" t="s">
        <v>38</v>
      </c>
      <c r="P178" s="150">
        <f t="shared" si="21"/>
        <v>0</v>
      </c>
      <c r="Q178" s="150">
        <v>3.2000000000000002E-3</v>
      </c>
      <c r="R178" s="150">
        <f t="shared" si="22"/>
        <v>6.5280000000000008E-3</v>
      </c>
      <c r="S178" s="150">
        <v>0</v>
      </c>
      <c r="T178" s="151">
        <f t="shared" si="23"/>
        <v>0</v>
      </c>
      <c r="AR178" s="152" t="s">
        <v>334</v>
      </c>
      <c r="AT178" s="152" t="s">
        <v>205</v>
      </c>
      <c r="AU178" s="152" t="s">
        <v>88</v>
      </c>
      <c r="AY178" s="13" t="s">
        <v>207</v>
      </c>
      <c r="BE178" s="153">
        <f t="shared" si="24"/>
        <v>0</v>
      </c>
      <c r="BF178" s="153">
        <f t="shared" si="25"/>
        <v>0</v>
      </c>
      <c r="BG178" s="153">
        <f t="shared" si="26"/>
        <v>0</v>
      </c>
      <c r="BH178" s="153">
        <f t="shared" si="27"/>
        <v>0</v>
      </c>
      <c r="BI178" s="153">
        <f t="shared" si="28"/>
        <v>0</v>
      </c>
      <c r="BJ178" s="13" t="s">
        <v>84</v>
      </c>
      <c r="BK178" s="153">
        <f t="shared" si="29"/>
        <v>0</v>
      </c>
      <c r="BL178" s="13" t="s">
        <v>271</v>
      </c>
      <c r="BM178" s="152" t="s">
        <v>4562</v>
      </c>
    </row>
    <row r="179" spans="2:65" s="1" customFormat="1" ht="21.75" customHeight="1">
      <c r="B179" s="139"/>
      <c r="C179" s="155" t="s">
        <v>358</v>
      </c>
      <c r="D179" s="155" t="s">
        <v>205</v>
      </c>
      <c r="E179" s="156" t="s">
        <v>1913</v>
      </c>
      <c r="F179" s="157" t="s">
        <v>3494</v>
      </c>
      <c r="G179" s="158" t="s">
        <v>405</v>
      </c>
      <c r="H179" s="159">
        <v>2.04</v>
      </c>
      <c r="I179" s="160"/>
      <c r="J179" s="161">
        <f t="shared" si="20"/>
        <v>0</v>
      </c>
      <c r="K179" s="162"/>
      <c r="L179" s="163"/>
      <c r="M179" s="164" t="s">
        <v>1</v>
      </c>
      <c r="N179" s="165" t="s">
        <v>38</v>
      </c>
      <c r="P179" s="150">
        <f t="shared" si="21"/>
        <v>0</v>
      </c>
      <c r="Q179" s="150">
        <v>6.4000000000000003E-3</v>
      </c>
      <c r="R179" s="150">
        <f t="shared" si="22"/>
        <v>1.3056000000000002E-2</v>
      </c>
      <c r="S179" s="150">
        <v>0</v>
      </c>
      <c r="T179" s="151">
        <f t="shared" si="23"/>
        <v>0</v>
      </c>
      <c r="AR179" s="152" t="s">
        <v>334</v>
      </c>
      <c r="AT179" s="152" t="s">
        <v>205</v>
      </c>
      <c r="AU179" s="152" t="s">
        <v>88</v>
      </c>
      <c r="AY179" s="13" t="s">
        <v>207</v>
      </c>
      <c r="BE179" s="153">
        <f t="shared" si="24"/>
        <v>0</v>
      </c>
      <c r="BF179" s="153">
        <f t="shared" si="25"/>
        <v>0</v>
      </c>
      <c r="BG179" s="153">
        <f t="shared" si="26"/>
        <v>0</v>
      </c>
      <c r="BH179" s="153">
        <f t="shared" si="27"/>
        <v>0</v>
      </c>
      <c r="BI179" s="153">
        <f t="shared" si="28"/>
        <v>0</v>
      </c>
      <c r="BJ179" s="13" t="s">
        <v>84</v>
      </c>
      <c r="BK179" s="153">
        <f t="shared" si="29"/>
        <v>0</v>
      </c>
      <c r="BL179" s="13" t="s">
        <v>271</v>
      </c>
      <c r="BM179" s="152" t="s">
        <v>4563</v>
      </c>
    </row>
    <row r="180" spans="2:65" s="1" customFormat="1" ht="24.2" customHeight="1">
      <c r="B180" s="139"/>
      <c r="C180" s="140" t="s">
        <v>362</v>
      </c>
      <c r="D180" s="140" t="s">
        <v>212</v>
      </c>
      <c r="E180" s="141" t="s">
        <v>1921</v>
      </c>
      <c r="F180" s="142" t="s">
        <v>1922</v>
      </c>
      <c r="G180" s="143" t="s">
        <v>405</v>
      </c>
      <c r="H180" s="144">
        <v>30</v>
      </c>
      <c r="I180" s="145"/>
      <c r="J180" s="146">
        <f t="shared" si="20"/>
        <v>0</v>
      </c>
      <c r="K180" s="147"/>
      <c r="L180" s="28"/>
      <c r="M180" s="148" t="s">
        <v>1</v>
      </c>
      <c r="N180" s="149" t="s">
        <v>38</v>
      </c>
      <c r="P180" s="150">
        <f t="shared" si="21"/>
        <v>0</v>
      </c>
      <c r="Q180" s="150">
        <v>8.0000000000000007E-5</v>
      </c>
      <c r="R180" s="150">
        <f t="shared" si="22"/>
        <v>2.4000000000000002E-3</v>
      </c>
      <c r="S180" s="150">
        <v>0</v>
      </c>
      <c r="T180" s="151">
        <f t="shared" si="23"/>
        <v>0</v>
      </c>
      <c r="AR180" s="152" t="s">
        <v>271</v>
      </c>
      <c r="AT180" s="152" t="s">
        <v>212</v>
      </c>
      <c r="AU180" s="152" t="s">
        <v>88</v>
      </c>
      <c r="AY180" s="13" t="s">
        <v>207</v>
      </c>
      <c r="BE180" s="153">
        <f t="shared" si="24"/>
        <v>0</v>
      </c>
      <c r="BF180" s="153">
        <f t="shared" si="25"/>
        <v>0</v>
      </c>
      <c r="BG180" s="153">
        <f t="shared" si="26"/>
        <v>0</v>
      </c>
      <c r="BH180" s="153">
        <f t="shared" si="27"/>
        <v>0</v>
      </c>
      <c r="BI180" s="153">
        <f t="shared" si="28"/>
        <v>0</v>
      </c>
      <c r="BJ180" s="13" t="s">
        <v>84</v>
      </c>
      <c r="BK180" s="153">
        <f t="shared" si="29"/>
        <v>0</v>
      </c>
      <c r="BL180" s="13" t="s">
        <v>271</v>
      </c>
      <c r="BM180" s="152" t="s">
        <v>4564</v>
      </c>
    </row>
    <row r="181" spans="2:65" s="1" customFormat="1" ht="24.2" customHeight="1">
      <c r="B181" s="139"/>
      <c r="C181" s="155" t="s">
        <v>366</v>
      </c>
      <c r="D181" s="155" t="s">
        <v>205</v>
      </c>
      <c r="E181" s="156" t="s">
        <v>1925</v>
      </c>
      <c r="F181" s="157" t="s">
        <v>1926</v>
      </c>
      <c r="G181" s="158" t="s">
        <v>1892</v>
      </c>
      <c r="H181" s="159">
        <v>3.7999999999999999E-2</v>
      </c>
      <c r="I181" s="160"/>
      <c r="J181" s="161">
        <f t="shared" si="20"/>
        <v>0</v>
      </c>
      <c r="K181" s="162"/>
      <c r="L181" s="163"/>
      <c r="M181" s="164" t="s">
        <v>1</v>
      </c>
      <c r="N181" s="165" t="s">
        <v>38</v>
      </c>
      <c r="P181" s="150">
        <f t="shared" si="21"/>
        <v>0</v>
      </c>
      <c r="Q181" s="150">
        <v>1</v>
      </c>
      <c r="R181" s="150">
        <f t="shared" si="22"/>
        <v>3.7999999999999999E-2</v>
      </c>
      <c r="S181" s="150">
        <v>0</v>
      </c>
      <c r="T181" s="151">
        <f t="shared" si="23"/>
        <v>0</v>
      </c>
      <c r="AR181" s="152" t="s">
        <v>334</v>
      </c>
      <c r="AT181" s="152" t="s">
        <v>205</v>
      </c>
      <c r="AU181" s="152" t="s">
        <v>88</v>
      </c>
      <c r="AY181" s="13" t="s">
        <v>207</v>
      </c>
      <c r="BE181" s="153">
        <f t="shared" si="24"/>
        <v>0</v>
      </c>
      <c r="BF181" s="153">
        <f t="shared" si="25"/>
        <v>0</v>
      </c>
      <c r="BG181" s="153">
        <f t="shared" si="26"/>
        <v>0</v>
      </c>
      <c r="BH181" s="153">
        <f t="shared" si="27"/>
        <v>0</v>
      </c>
      <c r="BI181" s="153">
        <f t="shared" si="28"/>
        <v>0</v>
      </c>
      <c r="BJ181" s="13" t="s">
        <v>84</v>
      </c>
      <c r="BK181" s="153">
        <f t="shared" si="29"/>
        <v>0</v>
      </c>
      <c r="BL181" s="13" t="s">
        <v>271</v>
      </c>
      <c r="BM181" s="152" t="s">
        <v>4565</v>
      </c>
    </row>
    <row r="182" spans="2:65" s="1" customFormat="1" ht="33" customHeight="1">
      <c r="B182" s="139"/>
      <c r="C182" s="140" t="s">
        <v>370</v>
      </c>
      <c r="D182" s="140" t="s">
        <v>212</v>
      </c>
      <c r="E182" s="141" t="s">
        <v>1949</v>
      </c>
      <c r="F182" s="142" t="s">
        <v>3954</v>
      </c>
      <c r="G182" s="143" t="s">
        <v>253</v>
      </c>
      <c r="H182" s="144">
        <v>2</v>
      </c>
      <c r="I182" s="145"/>
      <c r="J182" s="146">
        <f t="shared" si="20"/>
        <v>0</v>
      </c>
      <c r="K182" s="147"/>
      <c r="L182" s="28"/>
      <c r="M182" s="148" t="s">
        <v>1</v>
      </c>
      <c r="N182" s="149" t="s">
        <v>38</v>
      </c>
      <c r="P182" s="150">
        <f t="shared" si="21"/>
        <v>0</v>
      </c>
      <c r="Q182" s="150">
        <v>1E-4</v>
      </c>
      <c r="R182" s="150">
        <f t="shared" si="22"/>
        <v>2.0000000000000001E-4</v>
      </c>
      <c r="S182" s="150">
        <v>0</v>
      </c>
      <c r="T182" s="151">
        <f t="shared" si="23"/>
        <v>0</v>
      </c>
      <c r="AR182" s="152" t="s">
        <v>271</v>
      </c>
      <c r="AT182" s="152" t="s">
        <v>212</v>
      </c>
      <c r="AU182" s="152" t="s">
        <v>88</v>
      </c>
      <c r="AY182" s="13" t="s">
        <v>207</v>
      </c>
      <c r="BE182" s="153">
        <f t="shared" si="24"/>
        <v>0</v>
      </c>
      <c r="BF182" s="153">
        <f t="shared" si="25"/>
        <v>0</v>
      </c>
      <c r="BG182" s="153">
        <f t="shared" si="26"/>
        <v>0</v>
      </c>
      <c r="BH182" s="153">
        <f t="shared" si="27"/>
        <v>0</v>
      </c>
      <c r="BI182" s="153">
        <f t="shared" si="28"/>
        <v>0</v>
      </c>
      <c r="BJ182" s="13" t="s">
        <v>84</v>
      </c>
      <c r="BK182" s="153">
        <f t="shared" si="29"/>
        <v>0</v>
      </c>
      <c r="BL182" s="13" t="s">
        <v>271</v>
      </c>
      <c r="BM182" s="152" t="s">
        <v>4566</v>
      </c>
    </row>
    <row r="183" spans="2:65" s="1" customFormat="1" ht="33" customHeight="1">
      <c r="B183" s="139"/>
      <c r="C183" s="140" t="s">
        <v>374</v>
      </c>
      <c r="D183" s="140" t="s">
        <v>212</v>
      </c>
      <c r="E183" s="141" t="s">
        <v>1985</v>
      </c>
      <c r="F183" s="142" t="s">
        <v>1986</v>
      </c>
      <c r="G183" s="143" t="s">
        <v>253</v>
      </c>
      <c r="H183" s="144">
        <v>3</v>
      </c>
      <c r="I183" s="145"/>
      <c r="J183" s="146">
        <f t="shared" si="20"/>
        <v>0</v>
      </c>
      <c r="K183" s="147"/>
      <c r="L183" s="28"/>
      <c r="M183" s="148" t="s">
        <v>1</v>
      </c>
      <c r="N183" s="149" t="s">
        <v>38</v>
      </c>
      <c r="P183" s="150">
        <f t="shared" si="21"/>
        <v>0</v>
      </c>
      <c r="Q183" s="150">
        <v>1E-4</v>
      </c>
      <c r="R183" s="150">
        <f t="shared" si="22"/>
        <v>3.0000000000000003E-4</v>
      </c>
      <c r="S183" s="150">
        <v>0</v>
      </c>
      <c r="T183" s="151">
        <f t="shared" si="23"/>
        <v>0</v>
      </c>
      <c r="AR183" s="152" t="s">
        <v>271</v>
      </c>
      <c r="AT183" s="152" t="s">
        <v>212</v>
      </c>
      <c r="AU183" s="152" t="s">
        <v>88</v>
      </c>
      <c r="AY183" s="13" t="s">
        <v>207</v>
      </c>
      <c r="BE183" s="153">
        <f t="shared" si="24"/>
        <v>0</v>
      </c>
      <c r="BF183" s="153">
        <f t="shared" si="25"/>
        <v>0</v>
      </c>
      <c r="BG183" s="153">
        <f t="shared" si="26"/>
        <v>0</v>
      </c>
      <c r="BH183" s="153">
        <f t="shared" si="27"/>
        <v>0</v>
      </c>
      <c r="BI183" s="153">
        <f t="shared" si="28"/>
        <v>0</v>
      </c>
      <c r="BJ183" s="13" t="s">
        <v>84</v>
      </c>
      <c r="BK183" s="153">
        <f t="shared" si="29"/>
        <v>0</v>
      </c>
      <c r="BL183" s="13" t="s">
        <v>271</v>
      </c>
      <c r="BM183" s="152" t="s">
        <v>4567</v>
      </c>
    </row>
    <row r="184" spans="2:65" s="11" customFormat="1" ht="20.85" customHeight="1">
      <c r="B184" s="127"/>
      <c r="D184" s="128" t="s">
        <v>71</v>
      </c>
      <c r="E184" s="137" t="s">
        <v>1988</v>
      </c>
      <c r="F184" s="137" t="s">
        <v>1989</v>
      </c>
      <c r="I184" s="130"/>
      <c r="J184" s="138">
        <f>BK184</f>
        <v>0</v>
      </c>
      <c r="L184" s="127"/>
      <c r="M184" s="132"/>
      <c r="P184" s="133">
        <f>SUM(P185:P186)</f>
        <v>0</v>
      </c>
      <c r="R184" s="133">
        <f>SUM(R185:R186)</f>
        <v>3.2000000000000003E-4</v>
      </c>
      <c r="T184" s="134">
        <f>SUM(T185:T186)</f>
        <v>0</v>
      </c>
      <c r="AR184" s="128" t="s">
        <v>84</v>
      </c>
      <c r="AT184" s="135" t="s">
        <v>71</v>
      </c>
      <c r="AU184" s="135" t="s">
        <v>84</v>
      </c>
      <c r="AY184" s="128" t="s">
        <v>207</v>
      </c>
      <c r="BK184" s="136">
        <f>SUM(BK185:BK186)</f>
        <v>0</v>
      </c>
    </row>
    <row r="185" spans="2:65" s="1" customFormat="1" ht="21.75" customHeight="1">
      <c r="B185" s="139"/>
      <c r="C185" s="140" t="s">
        <v>378</v>
      </c>
      <c r="D185" s="140" t="s">
        <v>212</v>
      </c>
      <c r="E185" s="141" t="s">
        <v>1991</v>
      </c>
      <c r="F185" s="142" t="s">
        <v>1992</v>
      </c>
      <c r="G185" s="143" t="s">
        <v>405</v>
      </c>
      <c r="H185" s="144">
        <v>1</v>
      </c>
      <c r="I185" s="145"/>
      <c r="J185" s="146">
        <f>ROUND(I185*H185,2)</f>
        <v>0</v>
      </c>
      <c r="K185" s="147"/>
      <c r="L185" s="28"/>
      <c r="M185" s="148" t="s">
        <v>1</v>
      </c>
      <c r="N185" s="149" t="s">
        <v>38</v>
      </c>
      <c r="P185" s="150">
        <f>O185*H185</f>
        <v>0</v>
      </c>
      <c r="Q185" s="150">
        <v>1.6000000000000001E-4</v>
      </c>
      <c r="R185" s="150">
        <f>Q185*H185</f>
        <v>1.6000000000000001E-4</v>
      </c>
      <c r="S185" s="150">
        <v>0</v>
      </c>
      <c r="T185" s="151">
        <f>S185*H185</f>
        <v>0</v>
      </c>
      <c r="AR185" s="152" t="s">
        <v>271</v>
      </c>
      <c r="AT185" s="152" t="s">
        <v>212</v>
      </c>
      <c r="AU185" s="152" t="s">
        <v>88</v>
      </c>
      <c r="AY185" s="13" t="s">
        <v>207</v>
      </c>
      <c r="BE185" s="153">
        <f>IF(N185="základná",J185,0)</f>
        <v>0</v>
      </c>
      <c r="BF185" s="153">
        <f>IF(N185="znížená",J185,0)</f>
        <v>0</v>
      </c>
      <c r="BG185" s="153">
        <f>IF(N185="zákl. prenesená",J185,0)</f>
        <v>0</v>
      </c>
      <c r="BH185" s="153">
        <f>IF(N185="zníž. prenesená",J185,0)</f>
        <v>0</v>
      </c>
      <c r="BI185" s="153">
        <f>IF(N185="nulová",J185,0)</f>
        <v>0</v>
      </c>
      <c r="BJ185" s="13" t="s">
        <v>84</v>
      </c>
      <c r="BK185" s="153">
        <f>ROUND(I185*H185,2)</f>
        <v>0</v>
      </c>
      <c r="BL185" s="13" t="s">
        <v>271</v>
      </c>
      <c r="BM185" s="152" t="s">
        <v>4568</v>
      </c>
    </row>
    <row r="186" spans="2:65" s="1" customFormat="1" ht="16.5" customHeight="1">
      <c r="B186" s="139"/>
      <c r="C186" s="140" t="s">
        <v>382</v>
      </c>
      <c r="D186" s="140" t="s">
        <v>212</v>
      </c>
      <c r="E186" s="141" t="s">
        <v>1995</v>
      </c>
      <c r="F186" s="142" t="s">
        <v>2358</v>
      </c>
      <c r="G186" s="143" t="s">
        <v>405</v>
      </c>
      <c r="H186" s="144">
        <v>1</v>
      </c>
      <c r="I186" s="145"/>
      <c r="J186" s="146">
        <f>ROUND(I186*H186,2)</f>
        <v>0</v>
      </c>
      <c r="K186" s="147"/>
      <c r="L186" s="28"/>
      <c r="M186" s="148" t="s">
        <v>1</v>
      </c>
      <c r="N186" s="149" t="s">
        <v>38</v>
      </c>
      <c r="P186" s="150">
        <f>O186*H186</f>
        <v>0</v>
      </c>
      <c r="Q186" s="150">
        <v>1.6000000000000001E-4</v>
      </c>
      <c r="R186" s="150">
        <f>Q186*H186</f>
        <v>1.6000000000000001E-4</v>
      </c>
      <c r="S186" s="150">
        <v>0</v>
      </c>
      <c r="T186" s="151">
        <f>S186*H186</f>
        <v>0</v>
      </c>
      <c r="AR186" s="152" t="s">
        <v>271</v>
      </c>
      <c r="AT186" s="152" t="s">
        <v>212</v>
      </c>
      <c r="AU186" s="152" t="s">
        <v>88</v>
      </c>
      <c r="AY186" s="13" t="s">
        <v>207</v>
      </c>
      <c r="BE186" s="153">
        <f>IF(N186="základná",J186,0)</f>
        <v>0</v>
      </c>
      <c r="BF186" s="153">
        <f>IF(N186="znížená",J186,0)</f>
        <v>0</v>
      </c>
      <c r="BG186" s="153">
        <f>IF(N186="zákl. prenesená",J186,0)</f>
        <v>0</v>
      </c>
      <c r="BH186" s="153">
        <f>IF(N186="zníž. prenesená",J186,0)</f>
        <v>0</v>
      </c>
      <c r="BI186" s="153">
        <f>IF(N186="nulová",J186,0)</f>
        <v>0</v>
      </c>
      <c r="BJ186" s="13" t="s">
        <v>84</v>
      </c>
      <c r="BK186" s="153">
        <f>ROUND(I186*H186,2)</f>
        <v>0</v>
      </c>
      <c r="BL186" s="13" t="s">
        <v>271</v>
      </c>
      <c r="BM186" s="152" t="s">
        <v>4569</v>
      </c>
    </row>
    <row r="187" spans="2:65" s="11" customFormat="1" ht="20.85" customHeight="1">
      <c r="B187" s="127"/>
      <c r="D187" s="128" t="s">
        <v>71</v>
      </c>
      <c r="E187" s="137" t="s">
        <v>1998</v>
      </c>
      <c r="F187" s="137" t="s">
        <v>1999</v>
      </c>
      <c r="I187" s="130"/>
      <c r="J187" s="138">
        <f>BK187</f>
        <v>0</v>
      </c>
      <c r="L187" s="127"/>
      <c r="M187" s="132"/>
      <c r="P187" s="133">
        <f>SUM(P188:P194)</f>
        <v>0</v>
      </c>
      <c r="R187" s="133">
        <f>SUM(R188:R194)</f>
        <v>0</v>
      </c>
      <c r="T187" s="134">
        <f>SUM(T188:T194)</f>
        <v>0</v>
      </c>
      <c r="AR187" s="128" t="s">
        <v>93</v>
      </c>
      <c r="AT187" s="135" t="s">
        <v>71</v>
      </c>
      <c r="AU187" s="135" t="s">
        <v>84</v>
      </c>
      <c r="AY187" s="128" t="s">
        <v>207</v>
      </c>
      <c r="BK187" s="136">
        <f>SUM(BK188:BK194)</f>
        <v>0</v>
      </c>
    </row>
    <row r="188" spans="2:65" s="1" customFormat="1" ht="16.5" customHeight="1">
      <c r="B188" s="139"/>
      <c r="C188" s="140" t="s">
        <v>386</v>
      </c>
      <c r="D188" s="140" t="s">
        <v>212</v>
      </c>
      <c r="E188" s="141" t="s">
        <v>3284</v>
      </c>
      <c r="F188" s="142" t="s">
        <v>3285</v>
      </c>
      <c r="G188" s="143" t="s">
        <v>215</v>
      </c>
      <c r="H188" s="144">
        <v>8</v>
      </c>
      <c r="I188" s="145"/>
      <c r="J188" s="146">
        <f t="shared" ref="J188:J194" si="30">ROUND(I188*H188,2)</f>
        <v>0</v>
      </c>
      <c r="K188" s="147"/>
      <c r="L188" s="28"/>
      <c r="M188" s="148" t="s">
        <v>1</v>
      </c>
      <c r="N188" s="149" t="s">
        <v>38</v>
      </c>
      <c r="P188" s="150">
        <f t="shared" ref="P188:P194" si="31">O188*H188</f>
        <v>0</v>
      </c>
      <c r="Q188" s="150">
        <v>0</v>
      </c>
      <c r="R188" s="150">
        <f t="shared" ref="R188:R194" si="32">Q188*H188</f>
        <v>0</v>
      </c>
      <c r="S188" s="150">
        <v>0</v>
      </c>
      <c r="T188" s="151">
        <f t="shared" ref="T188:T194" si="33">S188*H188</f>
        <v>0</v>
      </c>
      <c r="AR188" s="152" t="s">
        <v>93</v>
      </c>
      <c r="AT188" s="152" t="s">
        <v>212</v>
      </c>
      <c r="AU188" s="152" t="s">
        <v>88</v>
      </c>
      <c r="AY188" s="13" t="s">
        <v>207</v>
      </c>
      <c r="BE188" s="153">
        <f t="shared" ref="BE188:BE194" si="34">IF(N188="základná",J188,0)</f>
        <v>0</v>
      </c>
      <c r="BF188" s="153">
        <f t="shared" ref="BF188:BF194" si="35">IF(N188="znížená",J188,0)</f>
        <v>0</v>
      </c>
      <c r="BG188" s="153">
        <f t="shared" ref="BG188:BG194" si="36">IF(N188="zákl. prenesená",J188,0)</f>
        <v>0</v>
      </c>
      <c r="BH188" s="153">
        <f t="shared" ref="BH188:BH194" si="37">IF(N188="zníž. prenesená",J188,0)</f>
        <v>0</v>
      </c>
      <c r="BI188" s="153">
        <f t="shared" ref="BI188:BI194" si="38">IF(N188="nulová",J188,0)</f>
        <v>0</v>
      </c>
      <c r="BJ188" s="13" t="s">
        <v>84</v>
      </c>
      <c r="BK188" s="153">
        <f t="shared" ref="BK188:BK194" si="39">ROUND(I188*H188,2)</f>
        <v>0</v>
      </c>
      <c r="BL188" s="13" t="s">
        <v>93</v>
      </c>
      <c r="BM188" s="152" t="s">
        <v>4570</v>
      </c>
    </row>
    <row r="189" spans="2:65" s="1" customFormat="1" ht="24.2" customHeight="1">
      <c r="B189" s="139"/>
      <c r="C189" s="140" t="s">
        <v>390</v>
      </c>
      <c r="D189" s="140" t="s">
        <v>212</v>
      </c>
      <c r="E189" s="141" t="s">
        <v>2862</v>
      </c>
      <c r="F189" s="142" t="s">
        <v>2863</v>
      </c>
      <c r="G189" s="143" t="s">
        <v>215</v>
      </c>
      <c r="H189" s="144">
        <v>52</v>
      </c>
      <c r="I189" s="145"/>
      <c r="J189" s="146">
        <f t="shared" si="30"/>
        <v>0</v>
      </c>
      <c r="K189" s="147"/>
      <c r="L189" s="28"/>
      <c r="M189" s="148" t="s">
        <v>1</v>
      </c>
      <c r="N189" s="149" t="s">
        <v>38</v>
      </c>
      <c r="P189" s="150">
        <f t="shared" si="31"/>
        <v>0</v>
      </c>
      <c r="Q189" s="150">
        <v>0</v>
      </c>
      <c r="R189" s="150">
        <f t="shared" si="32"/>
        <v>0</v>
      </c>
      <c r="S189" s="150">
        <v>0</v>
      </c>
      <c r="T189" s="151">
        <f t="shared" si="33"/>
        <v>0</v>
      </c>
      <c r="AR189" s="152" t="s">
        <v>93</v>
      </c>
      <c r="AT189" s="152" t="s">
        <v>212</v>
      </c>
      <c r="AU189" s="152" t="s">
        <v>88</v>
      </c>
      <c r="AY189" s="13" t="s">
        <v>207</v>
      </c>
      <c r="BE189" s="153">
        <f t="shared" si="34"/>
        <v>0</v>
      </c>
      <c r="BF189" s="153">
        <f t="shared" si="35"/>
        <v>0</v>
      </c>
      <c r="BG189" s="153">
        <f t="shared" si="36"/>
        <v>0</v>
      </c>
      <c r="BH189" s="153">
        <f t="shared" si="37"/>
        <v>0</v>
      </c>
      <c r="BI189" s="153">
        <f t="shared" si="38"/>
        <v>0</v>
      </c>
      <c r="BJ189" s="13" t="s">
        <v>84</v>
      </c>
      <c r="BK189" s="153">
        <f t="shared" si="39"/>
        <v>0</v>
      </c>
      <c r="BL189" s="13" t="s">
        <v>93</v>
      </c>
      <c r="BM189" s="152" t="s">
        <v>4571</v>
      </c>
    </row>
    <row r="190" spans="2:65" s="1" customFormat="1" ht="33" customHeight="1">
      <c r="B190" s="139"/>
      <c r="C190" s="140" t="s">
        <v>394</v>
      </c>
      <c r="D190" s="140" t="s">
        <v>212</v>
      </c>
      <c r="E190" s="141" t="s">
        <v>2065</v>
      </c>
      <c r="F190" s="142" t="s">
        <v>2066</v>
      </c>
      <c r="G190" s="143" t="s">
        <v>253</v>
      </c>
      <c r="H190" s="144">
        <v>8</v>
      </c>
      <c r="I190" s="145"/>
      <c r="J190" s="146">
        <f t="shared" si="30"/>
        <v>0</v>
      </c>
      <c r="K190" s="147"/>
      <c r="L190" s="28"/>
      <c r="M190" s="148" t="s">
        <v>1</v>
      </c>
      <c r="N190" s="149" t="s">
        <v>38</v>
      </c>
      <c r="P190" s="150">
        <f t="shared" si="31"/>
        <v>0</v>
      </c>
      <c r="Q190" s="150">
        <v>0</v>
      </c>
      <c r="R190" s="150">
        <f t="shared" si="32"/>
        <v>0</v>
      </c>
      <c r="S190" s="150">
        <v>0</v>
      </c>
      <c r="T190" s="151">
        <f t="shared" si="33"/>
        <v>0</v>
      </c>
      <c r="AR190" s="152" t="s">
        <v>93</v>
      </c>
      <c r="AT190" s="152" t="s">
        <v>212</v>
      </c>
      <c r="AU190" s="152" t="s">
        <v>88</v>
      </c>
      <c r="AY190" s="13" t="s">
        <v>207</v>
      </c>
      <c r="BE190" s="153">
        <f t="shared" si="34"/>
        <v>0</v>
      </c>
      <c r="BF190" s="153">
        <f t="shared" si="35"/>
        <v>0</v>
      </c>
      <c r="BG190" s="153">
        <f t="shared" si="36"/>
        <v>0</v>
      </c>
      <c r="BH190" s="153">
        <f t="shared" si="37"/>
        <v>0</v>
      </c>
      <c r="BI190" s="153">
        <f t="shared" si="38"/>
        <v>0</v>
      </c>
      <c r="BJ190" s="13" t="s">
        <v>84</v>
      </c>
      <c r="BK190" s="153">
        <f t="shared" si="39"/>
        <v>0</v>
      </c>
      <c r="BL190" s="13" t="s">
        <v>93</v>
      </c>
      <c r="BM190" s="152" t="s">
        <v>4572</v>
      </c>
    </row>
    <row r="191" spans="2:65" s="1" customFormat="1" ht="16.5" customHeight="1">
      <c r="B191" s="139"/>
      <c r="C191" s="140" t="s">
        <v>398</v>
      </c>
      <c r="D191" s="140" t="s">
        <v>212</v>
      </c>
      <c r="E191" s="141" t="s">
        <v>2090</v>
      </c>
      <c r="F191" s="142" t="s">
        <v>2091</v>
      </c>
      <c r="G191" s="143" t="s">
        <v>2087</v>
      </c>
      <c r="H191" s="144">
        <v>1</v>
      </c>
      <c r="I191" s="145"/>
      <c r="J191" s="146">
        <f t="shared" si="30"/>
        <v>0</v>
      </c>
      <c r="K191" s="147"/>
      <c r="L191" s="28"/>
      <c r="M191" s="148" t="s">
        <v>1</v>
      </c>
      <c r="N191" s="149" t="s">
        <v>38</v>
      </c>
      <c r="P191" s="150">
        <f t="shared" si="31"/>
        <v>0</v>
      </c>
      <c r="Q191" s="150">
        <v>0</v>
      </c>
      <c r="R191" s="150">
        <f t="shared" si="32"/>
        <v>0</v>
      </c>
      <c r="S191" s="150">
        <v>0</v>
      </c>
      <c r="T191" s="151">
        <f t="shared" si="33"/>
        <v>0</v>
      </c>
      <c r="AR191" s="152" t="s">
        <v>93</v>
      </c>
      <c r="AT191" s="152" t="s">
        <v>212</v>
      </c>
      <c r="AU191" s="152" t="s">
        <v>88</v>
      </c>
      <c r="AY191" s="13" t="s">
        <v>207</v>
      </c>
      <c r="BE191" s="153">
        <f t="shared" si="34"/>
        <v>0</v>
      </c>
      <c r="BF191" s="153">
        <f t="shared" si="35"/>
        <v>0</v>
      </c>
      <c r="BG191" s="153">
        <f t="shared" si="36"/>
        <v>0</v>
      </c>
      <c r="BH191" s="153">
        <f t="shared" si="37"/>
        <v>0</v>
      </c>
      <c r="BI191" s="153">
        <f t="shared" si="38"/>
        <v>0</v>
      </c>
      <c r="BJ191" s="13" t="s">
        <v>84</v>
      </c>
      <c r="BK191" s="153">
        <f t="shared" si="39"/>
        <v>0</v>
      </c>
      <c r="BL191" s="13" t="s">
        <v>93</v>
      </c>
      <c r="BM191" s="152" t="s">
        <v>4573</v>
      </c>
    </row>
    <row r="192" spans="2:65" s="1" customFormat="1" ht="24.2" customHeight="1">
      <c r="B192" s="139"/>
      <c r="C192" s="140" t="s">
        <v>402</v>
      </c>
      <c r="D192" s="140" t="s">
        <v>212</v>
      </c>
      <c r="E192" s="141" t="s">
        <v>2114</v>
      </c>
      <c r="F192" s="142" t="s">
        <v>2115</v>
      </c>
      <c r="G192" s="143" t="s">
        <v>215</v>
      </c>
      <c r="H192" s="144">
        <v>52</v>
      </c>
      <c r="I192" s="145"/>
      <c r="J192" s="146">
        <f t="shared" si="30"/>
        <v>0</v>
      </c>
      <c r="K192" s="147"/>
      <c r="L192" s="28"/>
      <c r="M192" s="148" t="s">
        <v>1</v>
      </c>
      <c r="N192" s="149" t="s">
        <v>38</v>
      </c>
      <c r="P192" s="150">
        <f t="shared" si="31"/>
        <v>0</v>
      </c>
      <c r="Q192" s="150">
        <v>0</v>
      </c>
      <c r="R192" s="150">
        <f t="shared" si="32"/>
        <v>0</v>
      </c>
      <c r="S192" s="150">
        <v>0</v>
      </c>
      <c r="T192" s="151">
        <f t="shared" si="33"/>
        <v>0</v>
      </c>
      <c r="AR192" s="152" t="s">
        <v>93</v>
      </c>
      <c r="AT192" s="152" t="s">
        <v>212</v>
      </c>
      <c r="AU192" s="152" t="s">
        <v>88</v>
      </c>
      <c r="AY192" s="13" t="s">
        <v>207</v>
      </c>
      <c r="BE192" s="153">
        <f t="shared" si="34"/>
        <v>0</v>
      </c>
      <c r="BF192" s="153">
        <f t="shared" si="35"/>
        <v>0</v>
      </c>
      <c r="BG192" s="153">
        <f t="shared" si="36"/>
        <v>0</v>
      </c>
      <c r="BH192" s="153">
        <f t="shared" si="37"/>
        <v>0</v>
      </c>
      <c r="BI192" s="153">
        <f t="shared" si="38"/>
        <v>0</v>
      </c>
      <c r="BJ192" s="13" t="s">
        <v>84</v>
      </c>
      <c r="BK192" s="153">
        <f t="shared" si="39"/>
        <v>0</v>
      </c>
      <c r="BL192" s="13" t="s">
        <v>93</v>
      </c>
      <c r="BM192" s="152" t="s">
        <v>4574</v>
      </c>
    </row>
    <row r="193" spans="2:65" s="1" customFormat="1" ht="24.2" customHeight="1">
      <c r="B193" s="139"/>
      <c r="C193" s="140" t="s">
        <v>407</v>
      </c>
      <c r="D193" s="140" t="s">
        <v>212</v>
      </c>
      <c r="E193" s="141" t="s">
        <v>2134</v>
      </c>
      <c r="F193" s="142" t="s">
        <v>2135</v>
      </c>
      <c r="G193" s="143" t="s">
        <v>253</v>
      </c>
      <c r="H193" s="144">
        <v>1</v>
      </c>
      <c r="I193" s="145"/>
      <c r="J193" s="146">
        <f t="shared" si="30"/>
        <v>0</v>
      </c>
      <c r="K193" s="147"/>
      <c r="L193" s="28"/>
      <c r="M193" s="148" t="s">
        <v>1</v>
      </c>
      <c r="N193" s="149" t="s">
        <v>38</v>
      </c>
      <c r="P193" s="150">
        <f t="shared" si="31"/>
        <v>0</v>
      </c>
      <c r="Q193" s="150">
        <v>0</v>
      </c>
      <c r="R193" s="150">
        <f t="shared" si="32"/>
        <v>0</v>
      </c>
      <c r="S193" s="150">
        <v>0</v>
      </c>
      <c r="T193" s="151">
        <f t="shared" si="33"/>
        <v>0</v>
      </c>
      <c r="AR193" s="152" t="s">
        <v>216</v>
      </c>
      <c r="AT193" s="152" t="s">
        <v>212</v>
      </c>
      <c r="AU193" s="152" t="s">
        <v>88</v>
      </c>
      <c r="AY193" s="13" t="s">
        <v>207</v>
      </c>
      <c r="BE193" s="153">
        <f t="shared" si="34"/>
        <v>0</v>
      </c>
      <c r="BF193" s="153">
        <f t="shared" si="35"/>
        <v>0</v>
      </c>
      <c r="BG193" s="153">
        <f t="shared" si="36"/>
        <v>0</v>
      </c>
      <c r="BH193" s="153">
        <f t="shared" si="37"/>
        <v>0</v>
      </c>
      <c r="BI193" s="153">
        <f t="shared" si="38"/>
        <v>0</v>
      </c>
      <c r="BJ193" s="13" t="s">
        <v>84</v>
      </c>
      <c r="BK193" s="153">
        <f t="shared" si="39"/>
        <v>0</v>
      </c>
      <c r="BL193" s="13" t="s">
        <v>216</v>
      </c>
      <c r="BM193" s="152" t="s">
        <v>4575</v>
      </c>
    </row>
    <row r="194" spans="2:65" s="1" customFormat="1" ht="24.2" customHeight="1">
      <c r="B194" s="139"/>
      <c r="C194" s="140" t="s">
        <v>411</v>
      </c>
      <c r="D194" s="140" t="s">
        <v>212</v>
      </c>
      <c r="E194" s="141" t="s">
        <v>2138</v>
      </c>
      <c r="F194" s="142" t="s">
        <v>2139</v>
      </c>
      <c r="G194" s="143" t="s">
        <v>215</v>
      </c>
      <c r="H194" s="144">
        <v>52</v>
      </c>
      <c r="I194" s="145"/>
      <c r="J194" s="146">
        <f t="shared" si="30"/>
        <v>0</v>
      </c>
      <c r="K194" s="147"/>
      <c r="L194" s="28"/>
      <c r="M194" s="148" t="s">
        <v>1</v>
      </c>
      <c r="N194" s="149" t="s">
        <v>38</v>
      </c>
      <c r="P194" s="150">
        <f t="shared" si="31"/>
        <v>0</v>
      </c>
      <c r="Q194" s="150">
        <v>0</v>
      </c>
      <c r="R194" s="150">
        <f t="shared" si="32"/>
        <v>0</v>
      </c>
      <c r="S194" s="150">
        <v>0</v>
      </c>
      <c r="T194" s="151">
        <f t="shared" si="33"/>
        <v>0</v>
      </c>
      <c r="AR194" s="152" t="s">
        <v>93</v>
      </c>
      <c r="AT194" s="152" t="s">
        <v>212</v>
      </c>
      <c r="AU194" s="152" t="s">
        <v>88</v>
      </c>
      <c r="AY194" s="13" t="s">
        <v>207</v>
      </c>
      <c r="BE194" s="153">
        <f t="shared" si="34"/>
        <v>0</v>
      </c>
      <c r="BF194" s="153">
        <f t="shared" si="35"/>
        <v>0</v>
      </c>
      <c r="BG194" s="153">
        <f t="shared" si="36"/>
        <v>0</v>
      </c>
      <c r="BH194" s="153">
        <f t="shared" si="37"/>
        <v>0</v>
      </c>
      <c r="BI194" s="153">
        <f t="shared" si="38"/>
        <v>0</v>
      </c>
      <c r="BJ194" s="13" t="s">
        <v>84</v>
      </c>
      <c r="BK194" s="153">
        <f t="shared" si="39"/>
        <v>0</v>
      </c>
      <c r="BL194" s="13" t="s">
        <v>93</v>
      </c>
      <c r="BM194" s="152" t="s">
        <v>4576</v>
      </c>
    </row>
    <row r="195" spans="2:65" s="11" customFormat="1" ht="25.9" customHeight="1">
      <c r="B195" s="127"/>
      <c r="D195" s="128" t="s">
        <v>71</v>
      </c>
      <c r="E195" s="129" t="s">
        <v>2153</v>
      </c>
      <c r="F195" s="129" t="s">
        <v>2154</v>
      </c>
      <c r="I195" s="130"/>
      <c r="J195" s="131">
        <f>BK195</f>
        <v>0</v>
      </c>
      <c r="L195" s="127"/>
      <c r="M195" s="132"/>
      <c r="P195" s="133">
        <f>P196</f>
        <v>0</v>
      </c>
      <c r="R195" s="133">
        <f>R196</f>
        <v>0</v>
      </c>
      <c r="T195" s="134">
        <f>T196</f>
        <v>0</v>
      </c>
      <c r="AR195" s="128" t="s">
        <v>168</v>
      </c>
      <c r="AT195" s="135" t="s">
        <v>71</v>
      </c>
      <c r="AU195" s="135" t="s">
        <v>72</v>
      </c>
      <c r="AY195" s="128" t="s">
        <v>207</v>
      </c>
      <c r="BK195" s="136">
        <f>BK196</f>
        <v>0</v>
      </c>
    </row>
    <row r="196" spans="2:65" s="1" customFormat="1" ht="44.25" customHeight="1">
      <c r="B196" s="139"/>
      <c r="C196" s="140" t="s">
        <v>415</v>
      </c>
      <c r="D196" s="140" t="s">
        <v>212</v>
      </c>
      <c r="E196" s="141" t="s">
        <v>2156</v>
      </c>
      <c r="F196" s="142" t="s">
        <v>2157</v>
      </c>
      <c r="G196" s="143" t="s">
        <v>2158</v>
      </c>
      <c r="H196" s="144">
        <v>2.5000000000000001E-2</v>
      </c>
      <c r="I196" s="145"/>
      <c r="J196" s="146">
        <f>ROUND(I196*H196,2)</f>
        <v>0</v>
      </c>
      <c r="K196" s="147"/>
      <c r="L196" s="28"/>
      <c r="M196" s="166" t="s">
        <v>1</v>
      </c>
      <c r="N196" s="167" t="s">
        <v>38</v>
      </c>
      <c r="O196" s="168"/>
      <c r="P196" s="169">
        <f>O196*H196</f>
        <v>0</v>
      </c>
      <c r="Q196" s="169">
        <v>0</v>
      </c>
      <c r="R196" s="169">
        <f>Q196*H196</f>
        <v>0</v>
      </c>
      <c r="S196" s="169">
        <v>0</v>
      </c>
      <c r="T196" s="170">
        <f>S196*H196</f>
        <v>0</v>
      </c>
      <c r="AR196" s="152" t="s">
        <v>2159</v>
      </c>
      <c r="AT196" s="152" t="s">
        <v>212</v>
      </c>
      <c r="AU196" s="152" t="s">
        <v>79</v>
      </c>
      <c r="AY196" s="13" t="s">
        <v>207</v>
      </c>
      <c r="BE196" s="153">
        <f>IF(N196="základná",J196,0)</f>
        <v>0</v>
      </c>
      <c r="BF196" s="153">
        <f>IF(N196="znížená",J196,0)</f>
        <v>0</v>
      </c>
      <c r="BG196" s="153">
        <f>IF(N196="zákl. prenesená",J196,0)</f>
        <v>0</v>
      </c>
      <c r="BH196" s="153">
        <f>IF(N196="zníž. prenesená",J196,0)</f>
        <v>0</v>
      </c>
      <c r="BI196" s="153">
        <f>IF(N196="nulová",J196,0)</f>
        <v>0</v>
      </c>
      <c r="BJ196" s="13" t="s">
        <v>84</v>
      </c>
      <c r="BK196" s="153">
        <f>ROUND(I196*H196,2)</f>
        <v>0</v>
      </c>
      <c r="BL196" s="13" t="s">
        <v>2159</v>
      </c>
      <c r="BM196" s="152" t="s">
        <v>4577</v>
      </c>
    </row>
    <row r="197" spans="2:65" s="1" customFormat="1" ht="6.95" customHeight="1">
      <c r="B197" s="43"/>
      <c r="C197" s="44"/>
      <c r="D197" s="44"/>
      <c r="E197" s="44"/>
      <c r="F197" s="44"/>
      <c r="G197" s="44"/>
      <c r="H197" s="44"/>
      <c r="I197" s="44"/>
      <c r="J197" s="44"/>
      <c r="K197" s="44"/>
      <c r="L197" s="28"/>
    </row>
  </sheetData>
  <autoFilter ref="C133:K196" xr:uid="{00000000-0009-0000-0000-000010000000}"/>
  <mergeCells count="15">
    <mergeCell ref="E120:H120"/>
    <mergeCell ref="E124:H124"/>
    <mergeCell ref="E122:H122"/>
    <mergeCell ref="E126:H126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BM260"/>
  <sheetViews>
    <sheetView showGridLines="0" workbookViewId="0">
      <selection activeCell="J18" sqref="J18:J1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154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170</v>
      </c>
      <c r="L4" s="16"/>
      <c r="M4" s="92" t="s">
        <v>8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13</v>
      </c>
      <c r="L6" s="16"/>
    </row>
    <row r="7" spans="2:46" ht="16.5" customHeight="1">
      <c r="B7" s="16"/>
      <c r="E7" s="220" t="str">
        <f>'Rekapitulácia stavby'!K6</f>
        <v>III.etapa – Vetva V2 Mesto – časť od bodu č.17  po AUPARK</v>
      </c>
      <c r="F7" s="221"/>
      <c r="G7" s="221"/>
      <c r="H7" s="221"/>
      <c r="L7" s="16"/>
    </row>
    <row r="8" spans="2:46" ht="12.75">
      <c r="B8" s="16"/>
      <c r="D8" s="23" t="s">
        <v>171</v>
      </c>
      <c r="L8" s="16"/>
    </row>
    <row r="9" spans="2:46" ht="16.5" customHeight="1">
      <c r="B9" s="16"/>
      <c r="E9" s="220" t="s">
        <v>172</v>
      </c>
      <c r="F9" s="184"/>
      <c r="G9" s="184"/>
      <c r="H9" s="184"/>
      <c r="L9" s="16"/>
    </row>
    <row r="10" spans="2:46" ht="12" customHeight="1">
      <c r="B10" s="16"/>
      <c r="D10" s="23" t="s">
        <v>173</v>
      </c>
      <c r="L10" s="16"/>
    </row>
    <row r="11" spans="2:46" s="1" customFormat="1" ht="16.5" customHeight="1">
      <c r="B11" s="28"/>
      <c r="E11" s="212" t="s">
        <v>174</v>
      </c>
      <c r="F11" s="222"/>
      <c r="G11" s="222"/>
      <c r="H11" s="222"/>
      <c r="L11" s="28"/>
    </row>
    <row r="12" spans="2:46" s="1" customFormat="1" ht="12" customHeight="1">
      <c r="B12" s="28"/>
      <c r="D12" s="23" t="s">
        <v>175</v>
      </c>
      <c r="L12" s="28"/>
    </row>
    <row r="13" spans="2:46" s="1" customFormat="1" ht="30" customHeight="1">
      <c r="B13" s="28"/>
      <c r="E13" s="199" t="s">
        <v>4578</v>
      </c>
      <c r="F13" s="222"/>
      <c r="G13" s="222"/>
      <c r="H13" s="222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15</v>
      </c>
      <c r="F15" s="21" t="s">
        <v>1</v>
      </c>
      <c r="I15" s="23" t="s">
        <v>16</v>
      </c>
      <c r="J15" s="21" t="s">
        <v>1</v>
      </c>
      <c r="L15" s="28"/>
    </row>
    <row r="16" spans="2:46" s="1" customFormat="1" ht="12" customHeight="1">
      <c r="B16" s="28"/>
      <c r="D16" s="23" t="s">
        <v>17</v>
      </c>
      <c r="F16" s="21" t="s">
        <v>18</v>
      </c>
      <c r="I16" s="23" t="s">
        <v>19</v>
      </c>
      <c r="J16" s="51" t="str">
        <f>'Rekapitulácia stavby'!AN8</f>
        <v>13. 5. 2022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21</v>
      </c>
      <c r="I18" s="23" t="s">
        <v>22</v>
      </c>
      <c r="J18" s="172">
        <v>36211541</v>
      </c>
      <c r="L18" s="28"/>
    </row>
    <row r="19" spans="2:12" s="1" customFormat="1" ht="18" customHeight="1">
      <c r="B19" s="28"/>
      <c r="E19" s="171" t="s">
        <v>5451</v>
      </c>
      <c r="I19" s="23" t="s">
        <v>23</v>
      </c>
      <c r="J19" s="171" t="s">
        <v>5452</v>
      </c>
      <c r="L19" s="28"/>
    </row>
    <row r="20" spans="2:12" s="1" customFormat="1" ht="6.95" customHeight="1">
      <c r="B20" s="28"/>
      <c r="L20" s="28"/>
    </row>
    <row r="21" spans="2:12" s="1" customFormat="1" ht="12" customHeight="1">
      <c r="B21" s="28"/>
      <c r="D21" s="23" t="s">
        <v>24</v>
      </c>
      <c r="I21" s="23" t="s">
        <v>22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23" t="str">
        <f>'Rekapitulácia stavby'!E14</f>
        <v>Vyplň údaj</v>
      </c>
      <c r="F22" s="191"/>
      <c r="G22" s="191"/>
      <c r="H22" s="191"/>
      <c r="I22" s="23" t="s">
        <v>23</v>
      </c>
      <c r="J22" s="24" t="str">
        <f>'Rekapitulácia stavby'!AN14</f>
        <v>Vyplň údaj</v>
      </c>
      <c r="L22" s="28"/>
    </row>
    <row r="23" spans="2:12" s="1" customFormat="1" ht="6.95" customHeight="1">
      <c r="B23" s="28"/>
      <c r="L23" s="28"/>
    </row>
    <row r="24" spans="2:12" s="1" customFormat="1" ht="12" customHeight="1">
      <c r="B24" s="28"/>
      <c r="D24" s="23" t="s">
        <v>26</v>
      </c>
      <c r="I24" s="23" t="s">
        <v>22</v>
      </c>
      <c r="J24" s="21" t="s">
        <v>1</v>
      </c>
      <c r="L24" s="28"/>
    </row>
    <row r="25" spans="2:12" s="1" customFormat="1" ht="18" customHeight="1">
      <c r="B25" s="28"/>
      <c r="E25" s="21" t="s">
        <v>27</v>
      </c>
      <c r="I25" s="23" t="s">
        <v>23</v>
      </c>
      <c r="J25" s="21" t="s">
        <v>1</v>
      </c>
      <c r="L25" s="28"/>
    </row>
    <row r="26" spans="2:12" s="1" customFormat="1" ht="6.95" customHeight="1">
      <c r="B26" s="28"/>
      <c r="L26" s="28"/>
    </row>
    <row r="27" spans="2:12" s="1" customFormat="1" ht="12" customHeight="1">
      <c r="B27" s="28"/>
      <c r="D27" s="23" t="s">
        <v>29</v>
      </c>
      <c r="I27" s="23" t="s">
        <v>22</v>
      </c>
      <c r="J27" s="21" t="s">
        <v>1</v>
      </c>
      <c r="L27" s="28"/>
    </row>
    <row r="28" spans="2:12" s="1" customFormat="1" ht="18" customHeight="1">
      <c r="B28" s="28"/>
      <c r="E28" s="21" t="s">
        <v>30</v>
      </c>
      <c r="I28" s="23" t="s">
        <v>23</v>
      </c>
      <c r="J28" s="21" t="s">
        <v>1</v>
      </c>
      <c r="L28" s="28"/>
    </row>
    <row r="29" spans="2:12" s="1" customFormat="1" ht="6.95" customHeight="1">
      <c r="B29" s="28"/>
      <c r="L29" s="28"/>
    </row>
    <row r="30" spans="2:12" s="1" customFormat="1" ht="12" customHeight="1">
      <c r="B30" s="28"/>
      <c r="D30" s="23" t="s">
        <v>31</v>
      </c>
      <c r="L30" s="28"/>
    </row>
    <row r="31" spans="2:12" s="7" customFormat="1" ht="16.5" customHeight="1">
      <c r="B31" s="93"/>
      <c r="E31" s="195" t="s">
        <v>1</v>
      </c>
      <c r="F31" s="195"/>
      <c r="G31" s="195"/>
      <c r="H31" s="195"/>
      <c r="L31" s="93"/>
    </row>
    <row r="32" spans="2:12" s="1" customFormat="1" ht="6.95" customHeight="1">
      <c r="B32" s="28"/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35" customHeight="1">
      <c r="B34" s="28"/>
      <c r="D34" s="94" t="s">
        <v>32</v>
      </c>
      <c r="J34" s="65">
        <f>ROUND(J134, 2)</f>
        <v>0</v>
      </c>
      <c r="L34" s="28"/>
    </row>
    <row r="35" spans="2:12" s="1" customFormat="1" ht="6.95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45" customHeight="1">
      <c r="B36" s="28"/>
      <c r="F36" s="31" t="s">
        <v>34</v>
      </c>
      <c r="I36" s="31" t="s">
        <v>33</v>
      </c>
      <c r="J36" s="31" t="s">
        <v>35</v>
      </c>
      <c r="L36" s="28"/>
    </row>
    <row r="37" spans="2:12" s="1" customFormat="1" ht="14.45" customHeight="1">
      <c r="B37" s="28"/>
      <c r="D37" s="54" t="s">
        <v>36</v>
      </c>
      <c r="E37" s="33" t="s">
        <v>37</v>
      </c>
      <c r="F37" s="95">
        <f>ROUND((SUM(BE134:BE259)),  2)</f>
        <v>0</v>
      </c>
      <c r="G37" s="96"/>
      <c r="H37" s="96"/>
      <c r="I37" s="97">
        <v>0.2</v>
      </c>
      <c r="J37" s="95">
        <f>ROUND(((SUM(BE134:BE259))*I37),  2)</f>
        <v>0</v>
      </c>
      <c r="L37" s="28"/>
    </row>
    <row r="38" spans="2:12" s="1" customFormat="1" ht="14.45" customHeight="1">
      <c r="B38" s="28"/>
      <c r="E38" s="33" t="s">
        <v>38</v>
      </c>
      <c r="F38" s="95">
        <f>ROUND((SUM(BF134:BF259)),  2)</f>
        <v>0</v>
      </c>
      <c r="G38" s="96"/>
      <c r="H38" s="96"/>
      <c r="I38" s="97">
        <v>0.2</v>
      </c>
      <c r="J38" s="95">
        <f>ROUND(((SUM(BF134:BF259))*I38),  2)</f>
        <v>0</v>
      </c>
      <c r="L38" s="28"/>
    </row>
    <row r="39" spans="2:12" s="1" customFormat="1" ht="14.45" hidden="1" customHeight="1">
      <c r="B39" s="28"/>
      <c r="E39" s="23" t="s">
        <v>39</v>
      </c>
      <c r="F39" s="84">
        <f>ROUND((SUM(BG134:BG259)),  2)</f>
        <v>0</v>
      </c>
      <c r="I39" s="98">
        <v>0.2</v>
      </c>
      <c r="J39" s="84">
        <f>0</f>
        <v>0</v>
      </c>
      <c r="L39" s="28"/>
    </row>
    <row r="40" spans="2:12" s="1" customFormat="1" ht="14.45" hidden="1" customHeight="1">
      <c r="B40" s="28"/>
      <c r="E40" s="23" t="s">
        <v>40</v>
      </c>
      <c r="F40" s="84">
        <f>ROUND((SUM(BH134:BH259)),  2)</f>
        <v>0</v>
      </c>
      <c r="I40" s="98">
        <v>0.2</v>
      </c>
      <c r="J40" s="84">
        <f>0</f>
        <v>0</v>
      </c>
      <c r="L40" s="28"/>
    </row>
    <row r="41" spans="2:12" s="1" customFormat="1" ht="14.45" hidden="1" customHeight="1">
      <c r="B41" s="28"/>
      <c r="E41" s="33" t="s">
        <v>41</v>
      </c>
      <c r="F41" s="95">
        <f>ROUND((SUM(BI134:BI259)),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6.95" customHeight="1">
      <c r="B42" s="28"/>
      <c r="L42" s="28"/>
    </row>
    <row r="43" spans="2:12" s="1" customFormat="1" ht="25.35" customHeight="1">
      <c r="B43" s="28"/>
      <c r="C43" s="99"/>
      <c r="D43" s="100" t="s">
        <v>42</v>
      </c>
      <c r="E43" s="56"/>
      <c r="F43" s="56"/>
      <c r="G43" s="101" t="s">
        <v>43</v>
      </c>
      <c r="H43" s="102" t="s">
        <v>44</v>
      </c>
      <c r="I43" s="56"/>
      <c r="J43" s="103">
        <f>SUM(J34:J41)</f>
        <v>0</v>
      </c>
      <c r="K43" s="104"/>
      <c r="L43" s="28"/>
    </row>
    <row r="44" spans="2:12" s="1" customFormat="1" ht="14.45" customHeight="1">
      <c r="B44" s="28"/>
      <c r="L44" s="28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47</v>
      </c>
      <c r="E61" s="30"/>
      <c r="F61" s="105" t="s">
        <v>48</v>
      </c>
      <c r="G61" s="42" t="s">
        <v>47</v>
      </c>
      <c r="H61" s="30"/>
      <c r="I61" s="30"/>
      <c r="J61" s="106" t="s">
        <v>48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49</v>
      </c>
      <c r="E65" s="41"/>
      <c r="F65" s="41"/>
      <c r="G65" s="40" t="s">
        <v>50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47</v>
      </c>
      <c r="E76" s="30"/>
      <c r="F76" s="105" t="s">
        <v>48</v>
      </c>
      <c r="G76" s="42" t="s">
        <v>47</v>
      </c>
      <c r="H76" s="30"/>
      <c r="I76" s="30"/>
      <c r="J76" s="106" t="s">
        <v>48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hidden="1" customHeight="1">
      <c r="B82" s="28"/>
      <c r="C82" s="17" t="s">
        <v>177</v>
      </c>
      <c r="L82" s="28"/>
    </row>
    <row r="83" spans="2:12" s="1" customFormat="1" ht="6.95" hidden="1" customHeight="1">
      <c r="B83" s="28"/>
      <c r="L83" s="28"/>
    </row>
    <row r="84" spans="2:12" s="1" customFormat="1" ht="12" hidden="1" customHeight="1">
      <c r="B84" s="28"/>
      <c r="C84" s="23" t="s">
        <v>13</v>
      </c>
      <c r="L84" s="28"/>
    </row>
    <row r="85" spans="2:12" s="1" customFormat="1" ht="16.5" hidden="1" customHeight="1">
      <c r="B85" s="28"/>
      <c r="E85" s="220" t="str">
        <f>E7</f>
        <v>III.etapa – Vetva V2 Mesto – časť od bodu č.17  po AUPARK</v>
      </c>
      <c r="F85" s="221"/>
      <c r="G85" s="221"/>
      <c r="H85" s="221"/>
      <c r="L85" s="28"/>
    </row>
    <row r="86" spans="2:12" ht="12" hidden="1" customHeight="1">
      <c r="B86" s="16"/>
      <c r="C86" s="23" t="s">
        <v>171</v>
      </c>
      <c r="L86" s="16"/>
    </row>
    <row r="87" spans="2:12" ht="16.5" hidden="1" customHeight="1">
      <c r="B87" s="16"/>
      <c r="E87" s="220" t="s">
        <v>172</v>
      </c>
      <c r="F87" s="184"/>
      <c r="G87" s="184"/>
      <c r="H87" s="184"/>
      <c r="L87" s="16"/>
    </row>
    <row r="88" spans="2:12" ht="12" hidden="1" customHeight="1">
      <c r="B88" s="16"/>
      <c r="C88" s="23" t="s">
        <v>173</v>
      </c>
      <c r="L88" s="16"/>
    </row>
    <row r="89" spans="2:12" s="1" customFormat="1" ht="16.5" hidden="1" customHeight="1">
      <c r="B89" s="28"/>
      <c r="E89" s="212" t="s">
        <v>174</v>
      </c>
      <c r="F89" s="222"/>
      <c r="G89" s="222"/>
      <c r="H89" s="222"/>
      <c r="L89" s="28"/>
    </row>
    <row r="90" spans="2:12" s="1" customFormat="1" ht="12" hidden="1" customHeight="1">
      <c r="B90" s="28"/>
      <c r="C90" s="23" t="s">
        <v>175</v>
      </c>
      <c r="L90" s="28"/>
    </row>
    <row r="91" spans="2:12" s="1" customFormat="1" ht="30" hidden="1" customHeight="1">
      <c r="B91" s="28"/>
      <c r="E91" s="199" t="str">
        <f>E13</f>
        <v>O3.3 - SO 02.100.1 Potrubná časť - Odbočka O3.3 (O3.3.1)</v>
      </c>
      <c r="F91" s="222"/>
      <c r="G91" s="222"/>
      <c r="H91" s="222"/>
      <c r="L91" s="28"/>
    </row>
    <row r="92" spans="2:12" s="1" customFormat="1" ht="6.95" hidden="1" customHeight="1">
      <c r="B92" s="28"/>
      <c r="L92" s="28"/>
    </row>
    <row r="93" spans="2:12" s="1" customFormat="1" ht="12" hidden="1" customHeight="1">
      <c r="B93" s="28"/>
      <c r="C93" s="23" t="s">
        <v>17</v>
      </c>
      <c r="F93" s="21" t="str">
        <f>F16</f>
        <v>Žilina</v>
      </c>
      <c r="I93" s="23" t="s">
        <v>19</v>
      </c>
      <c r="J93" s="51" t="str">
        <f>IF(J16="","",J16)</f>
        <v>13. 5. 2022</v>
      </c>
      <c r="L93" s="28"/>
    </row>
    <row r="94" spans="2:12" s="1" customFormat="1" ht="6.95" hidden="1" customHeight="1">
      <c r="B94" s="28"/>
      <c r="L94" s="28"/>
    </row>
    <row r="95" spans="2:12" s="1" customFormat="1" ht="15.2" hidden="1" customHeight="1">
      <c r="B95" s="28"/>
      <c r="C95" s="23" t="s">
        <v>21</v>
      </c>
      <c r="F95" s="21" t="str">
        <f>E19</f>
        <v>MH Teplárenský holding, a.s.</v>
      </c>
      <c r="I95" s="23" t="s">
        <v>26</v>
      </c>
      <c r="J95" s="26" t="str">
        <f>E25</f>
        <v>ENERGIA, s.r.o.</v>
      </c>
      <c r="L95" s="28"/>
    </row>
    <row r="96" spans="2:12" s="1" customFormat="1" ht="15.2" hidden="1" customHeight="1">
      <c r="B96" s="28"/>
      <c r="C96" s="23" t="s">
        <v>24</v>
      </c>
      <c r="F96" s="21" t="str">
        <f>IF(E22="","",E22)</f>
        <v>Vyplň údaj</v>
      </c>
      <c r="I96" s="23" t="s">
        <v>29</v>
      </c>
      <c r="J96" s="26" t="str">
        <f>E28</f>
        <v>Balog</v>
      </c>
      <c r="L96" s="28"/>
    </row>
    <row r="97" spans="2:47" s="1" customFormat="1" ht="10.35" hidden="1" customHeight="1">
      <c r="B97" s="28"/>
      <c r="L97" s="28"/>
    </row>
    <row r="98" spans="2:47" s="1" customFormat="1" ht="29.25" hidden="1" customHeight="1">
      <c r="B98" s="28"/>
      <c r="C98" s="107" t="s">
        <v>178</v>
      </c>
      <c r="D98" s="99"/>
      <c r="E98" s="99"/>
      <c r="F98" s="99"/>
      <c r="G98" s="99"/>
      <c r="H98" s="99"/>
      <c r="I98" s="99"/>
      <c r="J98" s="108" t="s">
        <v>179</v>
      </c>
      <c r="K98" s="99"/>
      <c r="L98" s="28"/>
    </row>
    <row r="99" spans="2:47" s="1" customFormat="1" ht="10.35" hidden="1" customHeight="1">
      <c r="B99" s="28"/>
      <c r="L99" s="28"/>
    </row>
    <row r="100" spans="2:47" s="1" customFormat="1" ht="22.9" hidden="1" customHeight="1">
      <c r="B100" s="28"/>
      <c r="C100" s="109" t="s">
        <v>180</v>
      </c>
      <c r="J100" s="65">
        <f>J134</f>
        <v>0</v>
      </c>
      <c r="L100" s="28"/>
      <c r="AU100" s="13" t="s">
        <v>181</v>
      </c>
    </row>
    <row r="101" spans="2:47" s="8" customFormat="1" ht="24.95" hidden="1" customHeight="1">
      <c r="B101" s="110"/>
      <c r="D101" s="111" t="s">
        <v>182</v>
      </c>
      <c r="E101" s="112"/>
      <c r="F101" s="112"/>
      <c r="G101" s="112"/>
      <c r="H101" s="112"/>
      <c r="I101" s="112"/>
      <c r="J101" s="113">
        <f>J135</f>
        <v>0</v>
      </c>
      <c r="L101" s="110"/>
    </row>
    <row r="102" spans="2:47" s="9" customFormat="1" ht="19.899999999999999" hidden="1" customHeight="1">
      <c r="B102" s="114"/>
      <c r="D102" s="115" t="s">
        <v>183</v>
      </c>
      <c r="E102" s="116"/>
      <c r="F102" s="116"/>
      <c r="G102" s="116"/>
      <c r="H102" s="116"/>
      <c r="I102" s="116"/>
      <c r="J102" s="117">
        <f>J136</f>
        <v>0</v>
      </c>
      <c r="L102" s="114"/>
    </row>
    <row r="103" spans="2:47" s="9" customFormat="1" ht="14.85" hidden="1" customHeight="1">
      <c r="B103" s="114"/>
      <c r="D103" s="115" t="s">
        <v>184</v>
      </c>
      <c r="E103" s="116"/>
      <c r="F103" s="116"/>
      <c r="G103" s="116"/>
      <c r="H103" s="116"/>
      <c r="I103" s="116"/>
      <c r="J103" s="117">
        <f>J137</f>
        <v>0</v>
      </c>
      <c r="L103" s="114"/>
    </row>
    <row r="104" spans="2:47" s="9" customFormat="1" ht="14.85" hidden="1" customHeight="1">
      <c r="B104" s="114"/>
      <c r="D104" s="115" t="s">
        <v>185</v>
      </c>
      <c r="E104" s="116"/>
      <c r="F104" s="116"/>
      <c r="G104" s="116"/>
      <c r="H104" s="116"/>
      <c r="I104" s="116"/>
      <c r="J104" s="117">
        <f>J186</f>
        <v>0</v>
      </c>
      <c r="L104" s="114"/>
    </row>
    <row r="105" spans="2:47" s="9" customFormat="1" ht="14.85" hidden="1" customHeight="1">
      <c r="B105" s="114"/>
      <c r="D105" s="115" t="s">
        <v>186</v>
      </c>
      <c r="E105" s="116"/>
      <c r="F105" s="116"/>
      <c r="G105" s="116"/>
      <c r="H105" s="116"/>
      <c r="I105" s="116"/>
      <c r="J105" s="117">
        <f>J190</f>
        <v>0</v>
      </c>
      <c r="L105" s="114"/>
    </row>
    <row r="106" spans="2:47" s="9" customFormat="1" ht="14.85" hidden="1" customHeight="1">
      <c r="B106" s="114"/>
      <c r="D106" s="115" t="s">
        <v>188</v>
      </c>
      <c r="E106" s="116"/>
      <c r="F106" s="116"/>
      <c r="G106" s="116"/>
      <c r="H106" s="116"/>
      <c r="I106" s="116"/>
      <c r="J106" s="117">
        <f>J225</f>
        <v>0</v>
      </c>
      <c r="L106" s="114"/>
    </row>
    <row r="107" spans="2:47" s="9" customFormat="1" ht="14.85" hidden="1" customHeight="1">
      <c r="B107" s="114"/>
      <c r="D107" s="115" t="s">
        <v>189</v>
      </c>
      <c r="E107" s="116"/>
      <c r="F107" s="116"/>
      <c r="G107" s="116"/>
      <c r="H107" s="116"/>
      <c r="I107" s="116"/>
      <c r="J107" s="117">
        <f>J231</f>
        <v>0</v>
      </c>
      <c r="L107" s="114"/>
    </row>
    <row r="108" spans="2:47" s="9" customFormat="1" ht="14.85" hidden="1" customHeight="1">
      <c r="B108" s="114"/>
      <c r="D108" s="115" t="s">
        <v>190</v>
      </c>
      <c r="E108" s="116"/>
      <c r="F108" s="116"/>
      <c r="G108" s="116"/>
      <c r="H108" s="116"/>
      <c r="I108" s="116"/>
      <c r="J108" s="117">
        <f>J241</f>
        <v>0</v>
      </c>
      <c r="L108" s="114"/>
    </row>
    <row r="109" spans="2:47" s="9" customFormat="1" ht="14.85" hidden="1" customHeight="1">
      <c r="B109" s="114"/>
      <c r="D109" s="115" t="s">
        <v>191</v>
      </c>
      <c r="E109" s="116"/>
      <c r="F109" s="116"/>
      <c r="G109" s="116"/>
      <c r="H109" s="116"/>
      <c r="I109" s="116"/>
      <c r="J109" s="117">
        <f>J244</f>
        <v>0</v>
      </c>
      <c r="L109" s="114"/>
    </row>
    <row r="110" spans="2:47" s="8" customFormat="1" ht="24.95" hidden="1" customHeight="1">
      <c r="B110" s="110"/>
      <c r="D110" s="111" t="s">
        <v>192</v>
      </c>
      <c r="E110" s="112"/>
      <c r="F110" s="112"/>
      <c r="G110" s="112"/>
      <c r="H110" s="112"/>
      <c r="I110" s="112"/>
      <c r="J110" s="113">
        <f>J258</f>
        <v>0</v>
      </c>
      <c r="L110" s="110"/>
    </row>
    <row r="111" spans="2:47" s="1" customFormat="1" ht="21.75" hidden="1" customHeight="1">
      <c r="B111" s="28"/>
      <c r="L111" s="28"/>
    </row>
    <row r="112" spans="2:47" s="1" customFormat="1" ht="6.95" hidden="1" customHeight="1">
      <c r="B112" s="43"/>
      <c r="C112" s="44"/>
      <c r="D112" s="44"/>
      <c r="E112" s="44"/>
      <c r="F112" s="44"/>
      <c r="G112" s="44"/>
      <c r="H112" s="44"/>
      <c r="I112" s="44"/>
      <c r="J112" s="44"/>
      <c r="K112" s="44"/>
      <c r="L112" s="28"/>
    </row>
    <row r="113" spans="2:12" hidden="1"/>
    <row r="114" spans="2:12" hidden="1"/>
    <row r="115" spans="2:12" hidden="1"/>
    <row r="116" spans="2:12" s="1" customFormat="1" ht="6.95" customHeight="1">
      <c r="B116" s="45"/>
      <c r="C116" s="46"/>
      <c r="D116" s="46"/>
      <c r="E116" s="46"/>
      <c r="F116" s="46"/>
      <c r="G116" s="46"/>
      <c r="H116" s="46"/>
      <c r="I116" s="46"/>
      <c r="J116" s="46"/>
      <c r="K116" s="46"/>
      <c r="L116" s="28"/>
    </row>
    <row r="117" spans="2:12" s="1" customFormat="1" ht="24.95" customHeight="1">
      <c r="B117" s="28"/>
      <c r="C117" s="17" t="s">
        <v>193</v>
      </c>
      <c r="L117" s="28"/>
    </row>
    <row r="118" spans="2:12" s="1" customFormat="1" ht="6.95" customHeight="1">
      <c r="B118" s="28"/>
      <c r="L118" s="28"/>
    </row>
    <row r="119" spans="2:12" s="1" customFormat="1" ht="12" customHeight="1">
      <c r="B119" s="28"/>
      <c r="C119" s="23" t="s">
        <v>13</v>
      </c>
      <c r="L119" s="28"/>
    </row>
    <row r="120" spans="2:12" s="1" customFormat="1" ht="16.5" customHeight="1">
      <c r="B120" s="28"/>
      <c r="E120" s="220" t="str">
        <f>E7</f>
        <v>III.etapa – Vetva V2 Mesto – časť od bodu č.17  po AUPARK</v>
      </c>
      <c r="F120" s="221"/>
      <c r="G120" s="221"/>
      <c r="H120" s="221"/>
      <c r="L120" s="28"/>
    </row>
    <row r="121" spans="2:12" ht="12" customHeight="1">
      <c r="B121" s="16"/>
      <c r="C121" s="23" t="s">
        <v>171</v>
      </c>
      <c r="L121" s="16"/>
    </row>
    <row r="122" spans="2:12" ht="16.5" customHeight="1">
      <c r="B122" s="16"/>
      <c r="E122" s="220" t="s">
        <v>172</v>
      </c>
      <c r="F122" s="184"/>
      <c r="G122" s="184"/>
      <c r="H122" s="184"/>
      <c r="L122" s="16"/>
    </row>
    <row r="123" spans="2:12" ht="12" customHeight="1">
      <c r="B123" s="16"/>
      <c r="C123" s="23" t="s">
        <v>173</v>
      </c>
      <c r="L123" s="16"/>
    </row>
    <row r="124" spans="2:12" s="1" customFormat="1" ht="16.5" customHeight="1">
      <c r="B124" s="28"/>
      <c r="E124" s="212" t="s">
        <v>174</v>
      </c>
      <c r="F124" s="222"/>
      <c r="G124" s="222"/>
      <c r="H124" s="222"/>
      <c r="L124" s="28"/>
    </row>
    <row r="125" spans="2:12" s="1" customFormat="1" ht="12" customHeight="1">
      <c r="B125" s="28"/>
      <c r="C125" s="23" t="s">
        <v>175</v>
      </c>
      <c r="L125" s="28"/>
    </row>
    <row r="126" spans="2:12" s="1" customFormat="1" ht="30" customHeight="1">
      <c r="B126" s="28"/>
      <c r="E126" s="199" t="str">
        <f>E13</f>
        <v>O3.3 - SO 02.100.1 Potrubná časť - Odbočka O3.3 (O3.3.1)</v>
      </c>
      <c r="F126" s="222"/>
      <c r="G126" s="222"/>
      <c r="H126" s="222"/>
      <c r="L126" s="28"/>
    </row>
    <row r="127" spans="2:12" s="1" customFormat="1" ht="6.95" customHeight="1">
      <c r="B127" s="28"/>
      <c r="L127" s="28"/>
    </row>
    <row r="128" spans="2:12" s="1" customFormat="1" ht="12" customHeight="1">
      <c r="B128" s="28"/>
      <c r="C128" s="23" t="s">
        <v>17</v>
      </c>
      <c r="F128" s="21" t="str">
        <f>F16</f>
        <v>Žilina</v>
      </c>
      <c r="I128" s="23" t="s">
        <v>19</v>
      </c>
      <c r="J128" s="51" t="str">
        <f>IF(J16="","",J16)</f>
        <v>13. 5. 2022</v>
      </c>
      <c r="L128" s="28"/>
    </row>
    <row r="129" spans="2:65" s="1" customFormat="1" ht="6.95" customHeight="1">
      <c r="B129" s="28"/>
      <c r="L129" s="28"/>
    </row>
    <row r="130" spans="2:65" s="1" customFormat="1" ht="15.2" customHeight="1">
      <c r="B130" s="28"/>
      <c r="C130" s="23" t="s">
        <v>21</v>
      </c>
      <c r="F130" s="21" t="str">
        <f>E19</f>
        <v>MH Teplárenský holding, a.s.</v>
      </c>
      <c r="I130" s="23" t="s">
        <v>26</v>
      </c>
      <c r="J130" s="26" t="str">
        <f>E25</f>
        <v>ENERGIA, s.r.o.</v>
      </c>
      <c r="L130" s="28"/>
    </row>
    <row r="131" spans="2:65" s="1" customFormat="1" ht="15.2" customHeight="1">
      <c r="B131" s="28"/>
      <c r="C131" s="23" t="s">
        <v>24</v>
      </c>
      <c r="F131" s="21" t="str">
        <f>IF(E22="","",E22)</f>
        <v>Vyplň údaj</v>
      </c>
      <c r="I131" s="23" t="s">
        <v>29</v>
      </c>
      <c r="J131" s="26" t="str">
        <f>E28</f>
        <v>Balog</v>
      </c>
      <c r="L131" s="28"/>
    </row>
    <row r="132" spans="2:65" s="1" customFormat="1" ht="10.35" customHeight="1">
      <c r="B132" s="28"/>
      <c r="L132" s="28"/>
    </row>
    <row r="133" spans="2:65" s="10" customFormat="1" ht="29.25" customHeight="1">
      <c r="B133" s="118"/>
      <c r="C133" s="119" t="s">
        <v>194</v>
      </c>
      <c r="D133" s="120" t="s">
        <v>57</v>
      </c>
      <c r="E133" s="120" t="s">
        <v>53</v>
      </c>
      <c r="F133" s="120" t="s">
        <v>54</v>
      </c>
      <c r="G133" s="120" t="s">
        <v>195</v>
      </c>
      <c r="H133" s="120" t="s">
        <v>196</v>
      </c>
      <c r="I133" s="120" t="s">
        <v>197</v>
      </c>
      <c r="J133" s="121" t="s">
        <v>179</v>
      </c>
      <c r="K133" s="122" t="s">
        <v>198</v>
      </c>
      <c r="L133" s="118"/>
      <c r="M133" s="58" t="s">
        <v>1</v>
      </c>
      <c r="N133" s="59" t="s">
        <v>36</v>
      </c>
      <c r="O133" s="59" t="s">
        <v>199</v>
      </c>
      <c r="P133" s="59" t="s">
        <v>200</v>
      </c>
      <c r="Q133" s="59" t="s">
        <v>201</v>
      </c>
      <c r="R133" s="59" t="s">
        <v>202</v>
      </c>
      <c r="S133" s="59" t="s">
        <v>203</v>
      </c>
      <c r="T133" s="60" t="s">
        <v>204</v>
      </c>
    </row>
    <row r="134" spans="2:65" s="1" customFormat="1" ht="22.9" customHeight="1">
      <c r="B134" s="28"/>
      <c r="C134" s="63" t="s">
        <v>180</v>
      </c>
      <c r="J134" s="123">
        <f>BK134</f>
        <v>0</v>
      </c>
      <c r="L134" s="28"/>
      <c r="M134" s="61"/>
      <c r="N134" s="52"/>
      <c r="O134" s="52"/>
      <c r="P134" s="124">
        <f>P135+P258</f>
        <v>0</v>
      </c>
      <c r="Q134" s="52"/>
      <c r="R134" s="124">
        <f>R135+R258</f>
        <v>5.058E-2</v>
      </c>
      <c r="S134" s="52"/>
      <c r="T134" s="125">
        <f>T135+T258</f>
        <v>1.2012880500000001</v>
      </c>
      <c r="AT134" s="13" t="s">
        <v>71</v>
      </c>
      <c r="AU134" s="13" t="s">
        <v>181</v>
      </c>
      <c r="BK134" s="126">
        <f>BK135+BK258</f>
        <v>0</v>
      </c>
    </row>
    <row r="135" spans="2:65" s="11" customFormat="1" ht="25.9" customHeight="1">
      <c r="B135" s="127"/>
      <c r="D135" s="128" t="s">
        <v>71</v>
      </c>
      <c r="E135" s="129" t="s">
        <v>205</v>
      </c>
      <c r="F135" s="129" t="s">
        <v>206</v>
      </c>
      <c r="I135" s="130"/>
      <c r="J135" s="131">
        <f>BK135</f>
        <v>0</v>
      </c>
      <c r="L135" s="127"/>
      <c r="M135" s="132"/>
      <c r="P135" s="133">
        <f>P136</f>
        <v>0</v>
      </c>
      <c r="R135" s="133">
        <f>R136</f>
        <v>5.058E-2</v>
      </c>
      <c r="T135" s="134">
        <f>T136</f>
        <v>1.2012880500000001</v>
      </c>
      <c r="AR135" s="128" t="s">
        <v>79</v>
      </c>
      <c r="AT135" s="135" t="s">
        <v>71</v>
      </c>
      <c r="AU135" s="135" t="s">
        <v>72</v>
      </c>
      <c r="AY135" s="128" t="s">
        <v>207</v>
      </c>
      <c r="BK135" s="136">
        <f>BK136</f>
        <v>0</v>
      </c>
    </row>
    <row r="136" spans="2:65" s="11" customFormat="1" ht="22.9" customHeight="1">
      <c r="B136" s="127"/>
      <c r="D136" s="128" t="s">
        <v>71</v>
      </c>
      <c r="E136" s="137" t="s">
        <v>208</v>
      </c>
      <c r="F136" s="137" t="s">
        <v>209</v>
      </c>
      <c r="I136" s="130"/>
      <c r="J136" s="138">
        <f>BK136</f>
        <v>0</v>
      </c>
      <c r="L136" s="127"/>
      <c r="M136" s="132"/>
      <c r="P136" s="133">
        <f>P137+P186+P190+P225+P231+P241+P244</f>
        <v>0</v>
      </c>
      <c r="R136" s="133">
        <f>R137+R186+R190+R225+R231+R241+R244</f>
        <v>5.058E-2</v>
      </c>
      <c r="T136" s="134">
        <f>T137+T186+T190+T225+T231+T241+T244</f>
        <v>1.2012880500000001</v>
      </c>
      <c r="AR136" s="128" t="s">
        <v>79</v>
      </c>
      <c r="AT136" s="135" t="s">
        <v>71</v>
      </c>
      <c r="AU136" s="135" t="s">
        <v>79</v>
      </c>
      <c r="AY136" s="128" t="s">
        <v>207</v>
      </c>
      <c r="BK136" s="136">
        <f>BK137+BK186+BK190+BK225+BK231+BK241+BK244</f>
        <v>0</v>
      </c>
    </row>
    <row r="137" spans="2:65" s="11" customFormat="1" ht="20.85" customHeight="1">
      <c r="B137" s="127"/>
      <c r="D137" s="128" t="s">
        <v>71</v>
      </c>
      <c r="E137" s="137" t="s">
        <v>210</v>
      </c>
      <c r="F137" s="137" t="s">
        <v>211</v>
      </c>
      <c r="I137" s="130"/>
      <c r="J137" s="138">
        <f>BK137</f>
        <v>0</v>
      </c>
      <c r="L137" s="127"/>
      <c r="M137" s="132"/>
      <c r="P137" s="133">
        <f>SUM(P138:P185)</f>
        <v>0</v>
      </c>
      <c r="R137" s="133">
        <f>SUM(R138:R185)</f>
        <v>0</v>
      </c>
      <c r="T137" s="134">
        <f>SUM(T138:T185)</f>
        <v>0</v>
      </c>
      <c r="AR137" s="128" t="s">
        <v>79</v>
      </c>
      <c r="AT137" s="135" t="s">
        <v>71</v>
      </c>
      <c r="AU137" s="135" t="s">
        <v>84</v>
      </c>
      <c r="AY137" s="128" t="s">
        <v>207</v>
      </c>
      <c r="BK137" s="136">
        <f>SUM(BK138:BK185)</f>
        <v>0</v>
      </c>
    </row>
    <row r="138" spans="2:65" s="1" customFormat="1" ht="33" customHeight="1">
      <c r="B138" s="139"/>
      <c r="C138" s="140" t="s">
        <v>79</v>
      </c>
      <c r="D138" s="140" t="s">
        <v>212</v>
      </c>
      <c r="E138" s="141" t="s">
        <v>227</v>
      </c>
      <c r="F138" s="142" t="s">
        <v>4579</v>
      </c>
      <c r="G138" s="143" t="s">
        <v>215</v>
      </c>
      <c r="H138" s="144">
        <v>187</v>
      </c>
      <c r="I138" s="145"/>
      <c r="J138" s="146">
        <f t="shared" ref="J138:J185" si="0">ROUND(I138*H138,2)</f>
        <v>0</v>
      </c>
      <c r="K138" s="147"/>
      <c r="L138" s="28"/>
      <c r="M138" s="148" t="s">
        <v>1</v>
      </c>
      <c r="N138" s="149" t="s">
        <v>38</v>
      </c>
      <c r="P138" s="150">
        <f t="shared" ref="P138:P185" si="1">O138*H138</f>
        <v>0</v>
      </c>
      <c r="Q138" s="150">
        <v>0</v>
      </c>
      <c r="R138" s="150">
        <f t="shared" ref="R138:R185" si="2">Q138*H138</f>
        <v>0</v>
      </c>
      <c r="S138" s="150">
        <v>0</v>
      </c>
      <c r="T138" s="151">
        <f t="shared" ref="T138:T185" si="3">S138*H138</f>
        <v>0</v>
      </c>
      <c r="AR138" s="152" t="s">
        <v>216</v>
      </c>
      <c r="AT138" s="152" t="s">
        <v>212</v>
      </c>
      <c r="AU138" s="152" t="s">
        <v>88</v>
      </c>
      <c r="AY138" s="13" t="s">
        <v>207</v>
      </c>
      <c r="BE138" s="153">
        <f t="shared" ref="BE138:BE185" si="4">IF(N138="základná",J138,0)</f>
        <v>0</v>
      </c>
      <c r="BF138" s="153">
        <f t="shared" ref="BF138:BF185" si="5">IF(N138="znížená",J138,0)</f>
        <v>0</v>
      </c>
      <c r="BG138" s="153">
        <f t="shared" ref="BG138:BG185" si="6">IF(N138="zákl. prenesená",J138,0)</f>
        <v>0</v>
      </c>
      <c r="BH138" s="153">
        <f t="shared" ref="BH138:BH185" si="7">IF(N138="zníž. prenesená",J138,0)</f>
        <v>0</v>
      </c>
      <c r="BI138" s="153">
        <f t="shared" ref="BI138:BI185" si="8">IF(N138="nulová",J138,0)</f>
        <v>0</v>
      </c>
      <c r="BJ138" s="13" t="s">
        <v>84</v>
      </c>
      <c r="BK138" s="153">
        <f t="shared" ref="BK138:BK185" si="9">ROUND(I138*H138,2)</f>
        <v>0</v>
      </c>
      <c r="BL138" s="13" t="s">
        <v>216</v>
      </c>
      <c r="BM138" s="152" t="s">
        <v>4580</v>
      </c>
    </row>
    <row r="139" spans="2:65" s="1" customFormat="1" ht="33" customHeight="1">
      <c r="B139" s="139"/>
      <c r="C139" s="140" t="s">
        <v>84</v>
      </c>
      <c r="D139" s="140" t="s">
        <v>212</v>
      </c>
      <c r="E139" s="141" t="s">
        <v>231</v>
      </c>
      <c r="F139" s="142" t="s">
        <v>4581</v>
      </c>
      <c r="G139" s="143" t="s">
        <v>215</v>
      </c>
      <c r="H139" s="144">
        <v>187</v>
      </c>
      <c r="I139" s="145"/>
      <c r="J139" s="146">
        <f t="shared" si="0"/>
        <v>0</v>
      </c>
      <c r="K139" s="147"/>
      <c r="L139" s="28"/>
      <c r="M139" s="148" t="s">
        <v>1</v>
      </c>
      <c r="N139" s="149" t="s">
        <v>38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216</v>
      </c>
      <c r="AT139" s="152" t="s">
        <v>212</v>
      </c>
      <c r="AU139" s="152" t="s">
        <v>88</v>
      </c>
      <c r="AY139" s="13" t="s">
        <v>207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84</v>
      </c>
      <c r="BK139" s="153">
        <f t="shared" si="9"/>
        <v>0</v>
      </c>
      <c r="BL139" s="13" t="s">
        <v>216</v>
      </c>
      <c r="BM139" s="152" t="s">
        <v>4582</v>
      </c>
    </row>
    <row r="140" spans="2:65" s="1" customFormat="1" ht="33" customHeight="1">
      <c r="B140" s="139"/>
      <c r="C140" s="140" t="s">
        <v>88</v>
      </c>
      <c r="D140" s="140" t="s">
        <v>212</v>
      </c>
      <c r="E140" s="141" t="s">
        <v>221</v>
      </c>
      <c r="F140" s="142" t="s">
        <v>4272</v>
      </c>
      <c r="G140" s="143" t="s">
        <v>215</v>
      </c>
      <c r="H140" s="144">
        <v>38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38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216</v>
      </c>
      <c r="AT140" s="152" t="s">
        <v>212</v>
      </c>
      <c r="AU140" s="152" t="s">
        <v>88</v>
      </c>
      <c r="AY140" s="13" t="s">
        <v>207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84</v>
      </c>
      <c r="BK140" s="153">
        <f t="shared" si="9"/>
        <v>0</v>
      </c>
      <c r="BL140" s="13" t="s">
        <v>216</v>
      </c>
      <c r="BM140" s="152" t="s">
        <v>4583</v>
      </c>
    </row>
    <row r="141" spans="2:65" s="1" customFormat="1" ht="33" customHeight="1">
      <c r="B141" s="139"/>
      <c r="C141" s="140" t="s">
        <v>93</v>
      </c>
      <c r="D141" s="140" t="s">
        <v>212</v>
      </c>
      <c r="E141" s="141" t="s">
        <v>224</v>
      </c>
      <c r="F141" s="142" t="s">
        <v>4274</v>
      </c>
      <c r="G141" s="143" t="s">
        <v>215</v>
      </c>
      <c r="H141" s="144">
        <v>38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38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216</v>
      </c>
      <c r="AT141" s="152" t="s">
        <v>212</v>
      </c>
      <c r="AU141" s="152" t="s">
        <v>88</v>
      </c>
      <c r="AY141" s="13" t="s">
        <v>207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84</v>
      </c>
      <c r="BK141" s="153">
        <f t="shared" si="9"/>
        <v>0</v>
      </c>
      <c r="BL141" s="13" t="s">
        <v>216</v>
      </c>
      <c r="BM141" s="152" t="s">
        <v>4584</v>
      </c>
    </row>
    <row r="142" spans="2:65" s="1" customFormat="1" ht="33" customHeight="1">
      <c r="B142" s="139"/>
      <c r="C142" s="140" t="s">
        <v>168</v>
      </c>
      <c r="D142" s="140" t="s">
        <v>212</v>
      </c>
      <c r="E142" s="141" t="s">
        <v>213</v>
      </c>
      <c r="F142" s="142" t="s">
        <v>3085</v>
      </c>
      <c r="G142" s="143" t="s">
        <v>215</v>
      </c>
      <c r="H142" s="144">
        <v>7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38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216</v>
      </c>
      <c r="AT142" s="152" t="s">
        <v>212</v>
      </c>
      <c r="AU142" s="152" t="s">
        <v>88</v>
      </c>
      <c r="AY142" s="13" t="s">
        <v>207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84</v>
      </c>
      <c r="BK142" s="153">
        <f t="shared" si="9"/>
        <v>0</v>
      </c>
      <c r="BL142" s="13" t="s">
        <v>216</v>
      </c>
      <c r="BM142" s="152" t="s">
        <v>4585</v>
      </c>
    </row>
    <row r="143" spans="2:65" s="1" customFormat="1" ht="33" customHeight="1">
      <c r="B143" s="139"/>
      <c r="C143" s="140" t="s">
        <v>230</v>
      </c>
      <c r="D143" s="140" t="s">
        <v>212</v>
      </c>
      <c r="E143" s="141" t="s">
        <v>218</v>
      </c>
      <c r="F143" s="142" t="s">
        <v>3087</v>
      </c>
      <c r="G143" s="143" t="s">
        <v>215</v>
      </c>
      <c r="H143" s="144">
        <v>7</v>
      </c>
      <c r="I143" s="145"/>
      <c r="J143" s="146">
        <f t="shared" si="0"/>
        <v>0</v>
      </c>
      <c r="K143" s="147"/>
      <c r="L143" s="28"/>
      <c r="M143" s="148" t="s">
        <v>1</v>
      </c>
      <c r="N143" s="149" t="s">
        <v>38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216</v>
      </c>
      <c r="AT143" s="152" t="s">
        <v>212</v>
      </c>
      <c r="AU143" s="152" t="s">
        <v>88</v>
      </c>
      <c r="AY143" s="13" t="s">
        <v>207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84</v>
      </c>
      <c r="BK143" s="153">
        <f t="shared" si="9"/>
        <v>0</v>
      </c>
      <c r="BL143" s="13" t="s">
        <v>216</v>
      </c>
      <c r="BM143" s="152" t="s">
        <v>4586</v>
      </c>
    </row>
    <row r="144" spans="2:65" s="1" customFormat="1" ht="37.9" customHeight="1">
      <c r="B144" s="139"/>
      <c r="C144" s="140" t="s">
        <v>234</v>
      </c>
      <c r="D144" s="140" t="s">
        <v>212</v>
      </c>
      <c r="E144" s="141" t="s">
        <v>268</v>
      </c>
      <c r="F144" s="142" t="s">
        <v>4587</v>
      </c>
      <c r="G144" s="143" t="s">
        <v>253</v>
      </c>
      <c r="H144" s="144">
        <v>4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38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216</v>
      </c>
      <c r="AT144" s="152" t="s">
        <v>212</v>
      </c>
      <c r="AU144" s="152" t="s">
        <v>88</v>
      </c>
      <c r="AY144" s="13" t="s">
        <v>207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84</v>
      </c>
      <c r="BK144" s="153">
        <f t="shared" si="9"/>
        <v>0</v>
      </c>
      <c r="BL144" s="13" t="s">
        <v>216</v>
      </c>
      <c r="BM144" s="152" t="s">
        <v>4588</v>
      </c>
    </row>
    <row r="145" spans="2:65" s="1" customFormat="1" ht="37.9" customHeight="1">
      <c r="B145" s="139"/>
      <c r="C145" s="140" t="s">
        <v>238</v>
      </c>
      <c r="D145" s="140" t="s">
        <v>212</v>
      </c>
      <c r="E145" s="141" t="s">
        <v>272</v>
      </c>
      <c r="F145" s="142" t="s">
        <v>4589</v>
      </c>
      <c r="G145" s="143" t="s">
        <v>253</v>
      </c>
      <c r="H145" s="144">
        <v>4</v>
      </c>
      <c r="I145" s="145"/>
      <c r="J145" s="146">
        <f t="shared" si="0"/>
        <v>0</v>
      </c>
      <c r="K145" s="147"/>
      <c r="L145" s="28"/>
      <c r="M145" s="148" t="s">
        <v>1</v>
      </c>
      <c r="N145" s="149" t="s">
        <v>38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216</v>
      </c>
      <c r="AT145" s="152" t="s">
        <v>212</v>
      </c>
      <c r="AU145" s="152" t="s">
        <v>88</v>
      </c>
      <c r="AY145" s="13" t="s">
        <v>207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84</v>
      </c>
      <c r="BK145" s="153">
        <f t="shared" si="9"/>
        <v>0</v>
      </c>
      <c r="BL145" s="13" t="s">
        <v>216</v>
      </c>
      <c r="BM145" s="152" t="s">
        <v>4590</v>
      </c>
    </row>
    <row r="146" spans="2:65" s="1" customFormat="1" ht="37.9" customHeight="1">
      <c r="B146" s="139"/>
      <c r="C146" s="140" t="s">
        <v>242</v>
      </c>
      <c r="D146" s="140" t="s">
        <v>212</v>
      </c>
      <c r="E146" s="141" t="s">
        <v>251</v>
      </c>
      <c r="F146" s="142" t="s">
        <v>4591</v>
      </c>
      <c r="G146" s="143" t="s">
        <v>253</v>
      </c>
      <c r="H146" s="144">
        <v>2</v>
      </c>
      <c r="I146" s="145"/>
      <c r="J146" s="146">
        <f t="shared" si="0"/>
        <v>0</v>
      </c>
      <c r="K146" s="147"/>
      <c r="L146" s="28"/>
      <c r="M146" s="148" t="s">
        <v>1</v>
      </c>
      <c r="N146" s="149" t="s">
        <v>38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216</v>
      </c>
      <c r="AT146" s="152" t="s">
        <v>212</v>
      </c>
      <c r="AU146" s="152" t="s">
        <v>88</v>
      </c>
      <c r="AY146" s="13" t="s">
        <v>207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84</v>
      </c>
      <c r="BK146" s="153">
        <f t="shared" si="9"/>
        <v>0</v>
      </c>
      <c r="BL146" s="13" t="s">
        <v>216</v>
      </c>
      <c r="BM146" s="152" t="s">
        <v>4592</v>
      </c>
    </row>
    <row r="147" spans="2:65" s="1" customFormat="1" ht="37.9" customHeight="1">
      <c r="B147" s="139"/>
      <c r="C147" s="140" t="s">
        <v>246</v>
      </c>
      <c r="D147" s="140" t="s">
        <v>212</v>
      </c>
      <c r="E147" s="141" t="s">
        <v>256</v>
      </c>
      <c r="F147" s="142" t="s">
        <v>4593</v>
      </c>
      <c r="G147" s="143" t="s">
        <v>253</v>
      </c>
      <c r="H147" s="144">
        <v>2</v>
      </c>
      <c r="I147" s="145"/>
      <c r="J147" s="146">
        <f t="shared" si="0"/>
        <v>0</v>
      </c>
      <c r="K147" s="147"/>
      <c r="L147" s="28"/>
      <c r="M147" s="148" t="s">
        <v>1</v>
      </c>
      <c r="N147" s="149" t="s">
        <v>38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216</v>
      </c>
      <c r="AT147" s="152" t="s">
        <v>212</v>
      </c>
      <c r="AU147" s="152" t="s">
        <v>88</v>
      </c>
      <c r="AY147" s="13" t="s">
        <v>207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84</v>
      </c>
      <c r="BK147" s="153">
        <f t="shared" si="9"/>
        <v>0</v>
      </c>
      <c r="BL147" s="13" t="s">
        <v>216</v>
      </c>
      <c r="BM147" s="152" t="s">
        <v>4594</v>
      </c>
    </row>
    <row r="148" spans="2:65" s="1" customFormat="1" ht="37.9" customHeight="1">
      <c r="B148" s="139"/>
      <c r="C148" s="140" t="s">
        <v>250</v>
      </c>
      <c r="D148" s="140" t="s">
        <v>212</v>
      </c>
      <c r="E148" s="141" t="s">
        <v>260</v>
      </c>
      <c r="F148" s="142" t="s">
        <v>4595</v>
      </c>
      <c r="G148" s="143" t="s">
        <v>253</v>
      </c>
      <c r="H148" s="144">
        <v>1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38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216</v>
      </c>
      <c r="AT148" s="152" t="s">
        <v>212</v>
      </c>
      <c r="AU148" s="152" t="s">
        <v>88</v>
      </c>
      <c r="AY148" s="13" t="s">
        <v>207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84</v>
      </c>
      <c r="BK148" s="153">
        <f t="shared" si="9"/>
        <v>0</v>
      </c>
      <c r="BL148" s="13" t="s">
        <v>216</v>
      </c>
      <c r="BM148" s="152" t="s">
        <v>4596</v>
      </c>
    </row>
    <row r="149" spans="2:65" s="1" customFormat="1" ht="37.9" customHeight="1">
      <c r="B149" s="139"/>
      <c r="C149" s="140" t="s">
        <v>255</v>
      </c>
      <c r="D149" s="140" t="s">
        <v>212</v>
      </c>
      <c r="E149" s="141" t="s">
        <v>264</v>
      </c>
      <c r="F149" s="142" t="s">
        <v>4597</v>
      </c>
      <c r="G149" s="143" t="s">
        <v>253</v>
      </c>
      <c r="H149" s="144">
        <v>1</v>
      </c>
      <c r="I149" s="145"/>
      <c r="J149" s="146">
        <f t="shared" si="0"/>
        <v>0</v>
      </c>
      <c r="K149" s="147"/>
      <c r="L149" s="28"/>
      <c r="M149" s="148" t="s">
        <v>1</v>
      </c>
      <c r="N149" s="149" t="s">
        <v>38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216</v>
      </c>
      <c r="AT149" s="152" t="s">
        <v>212</v>
      </c>
      <c r="AU149" s="152" t="s">
        <v>88</v>
      </c>
      <c r="AY149" s="13" t="s">
        <v>207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84</v>
      </c>
      <c r="BK149" s="153">
        <f t="shared" si="9"/>
        <v>0</v>
      </c>
      <c r="BL149" s="13" t="s">
        <v>216</v>
      </c>
      <c r="BM149" s="152" t="s">
        <v>4598</v>
      </c>
    </row>
    <row r="150" spans="2:65" s="1" customFormat="1" ht="37.9" customHeight="1">
      <c r="B150" s="139"/>
      <c r="C150" s="140" t="s">
        <v>259</v>
      </c>
      <c r="D150" s="140" t="s">
        <v>212</v>
      </c>
      <c r="E150" s="141" t="s">
        <v>276</v>
      </c>
      <c r="F150" s="142" t="s">
        <v>4599</v>
      </c>
      <c r="G150" s="143" t="s">
        <v>253</v>
      </c>
      <c r="H150" s="144">
        <v>1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38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216</v>
      </c>
      <c r="AT150" s="152" t="s">
        <v>212</v>
      </c>
      <c r="AU150" s="152" t="s">
        <v>88</v>
      </c>
      <c r="AY150" s="13" t="s">
        <v>207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84</v>
      </c>
      <c r="BK150" s="153">
        <f t="shared" si="9"/>
        <v>0</v>
      </c>
      <c r="BL150" s="13" t="s">
        <v>216</v>
      </c>
      <c r="BM150" s="152" t="s">
        <v>4600</v>
      </c>
    </row>
    <row r="151" spans="2:65" s="1" customFormat="1" ht="37.9" customHeight="1">
      <c r="B151" s="139"/>
      <c r="C151" s="140" t="s">
        <v>263</v>
      </c>
      <c r="D151" s="140" t="s">
        <v>212</v>
      </c>
      <c r="E151" s="141" t="s">
        <v>280</v>
      </c>
      <c r="F151" s="142" t="s">
        <v>4601</v>
      </c>
      <c r="G151" s="143" t="s">
        <v>253</v>
      </c>
      <c r="H151" s="144">
        <v>1</v>
      </c>
      <c r="I151" s="145"/>
      <c r="J151" s="146">
        <f t="shared" si="0"/>
        <v>0</v>
      </c>
      <c r="K151" s="147"/>
      <c r="L151" s="28"/>
      <c r="M151" s="148" t="s">
        <v>1</v>
      </c>
      <c r="N151" s="149" t="s">
        <v>38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216</v>
      </c>
      <c r="AT151" s="152" t="s">
        <v>212</v>
      </c>
      <c r="AU151" s="152" t="s">
        <v>88</v>
      </c>
      <c r="AY151" s="13" t="s">
        <v>207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84</v>
      </c>
      <c r="BK151" s="153">
        <f t="shared" si="9"/>
        <v>0</v>
      </c>
      <c r="BL151" s="13" t="s">
        <v>216</v>
      </c>
      <c r="BM151" s="152" t="s">
        <v>4602</v>
      </c>
    </row>
    <row r="152" spans="2:65" s="1" customFormat="1" ht="49.15" customHeight="1">
      <c r="B152" s="139"/>
      <c r="C152" s="140" t="s">
        <v>267</v>
      </c>
      <c r="D152" s="140" t="s">
        <v>212</v>
      </c>
      <c r="E152" s="141" t="s">
        <v>299</v>
      </c>
      <c r="F152" s="142" t="s">
        <v>4603</v>
      </c>
      <c r="G152" s="143" t="s">
        <v>253</v>
      </c>
      <c r="H152" s="144">
        <v>1</v>
      </c>
      <c r="I152" s="145"/>
      <c r="J152" s="146">
        <f t="shared" si="0"/>
        <v>0</v>
      </c>
      <c r="K152" s="147"/>
      <c r="L152" s="28"/>
      <c r="M152" s="148" t="s">
        <v>1</v>
      </c>
      <c r="N152" s="149" t="s">
        <v>38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216</v>
      </c>
      <c r="AT152" s="152" t="s">
        <v>212</v>
      </c>
      <c r="AU152" s="152" t="s">
        <v>88</v>
      </c>
      <c r="AY152" s="13" t="s">
        <v>207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84</v>
      </c>
      <c r="BK152" s="153">
        <f t="shared" si="9"/>
        <v>0</v>
      </c>
      <c r="BL152" s="13" t="s">
        <v>216</v>
      </c>
      <c r="BM152" s="152" t="s">
        <v>4604</v>
      </c>
    </row>
    <row r="153" spans="2:65" s="1" customFormat="1" ht="49.15" customHeight="1">
      <c r="B153" s="139"/>
      <c r="C153" s="140" t="s">
        <v>271</v>
      </c>
      <c r="D153" s="140" t="s">
        <v>212</v>
      </c>
      <c r="E153" s="141" t="s">
        <v>303</v>
      </c>
      <c r="F153" s="142" t="s">
        <v>4605</v>
      </c>
      <c r="G153" s="143" t="s">
        <v>253</v>
      </c>
      <c r="H153" s="144">
        <v>1</v>
      </c>
      <c r="I153" s="145"/>
      <c r="J153" s="146">
        <f t="shared" si="0"/>
        <v>0</v>
      </c>
      <c r="K153" s="147"/>
      <c r="L153" s="28"/>
      <c r="M153" s="148" t="s">
        <v>1</v>
      </c>
      <c r="N153" s="149" t="s">
        <v>38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216</v>
      </c>
      <c r="AT153" s="152" t="s">
        <v>212</v>
      </c>
      <c r="AU153" s="152" t="s">
        <v>88</v>
      </c>
      <c r="AY153" s="13" t="s">
        <v>207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84</v>
      </c>
      <c r="BK153" s="153">
        <f t="shared" si="9"/>
        <v>0</v>
      </c>
      <c r="BL153" s="13" t="s">
        <v>216</v>
      </c>
      <c r="BM153" s="152" t="s">
        <v>4606</v>
      </c>
    </row>
    <row r="154" spans="2:65" s="1" customFormat="1" ht="49.15" customHeight="1">
      <c r="B154" s="139"/>
      <c r="C154" s="140" t="s">
        <v>275</v>
      </c>
      <c r="D154" s="140" t="s">
        <v>212</v>
      </c>
      <c r="E154" s="141" t="s">
        <v>307</v>
      </c>
      <c r="F154" s="142" t="s">
        <v>4607</v>
      </c>
      <c r="G154" s="143" t="s">
        <v>253</v>
      </c>
      <c r="H154" s="144">
        <v>1</v>
      </c>
      <c r="I154" s="145"/>
      <c r="J154" s="146">
        <f t="shared" si="0"/>
        <v>0</v>
      </c>
      <c r="K154" s="147"/>
      <c r="L154" s="28"/>
      <c r="M154" s="148" t="s">
        <v>1</v>
      </c>
      <c r="N154" s="149" t="s">
        <v>38</v>
      </c>
      <c r="P154" s="150">
        <f t="shared" si="1"/>
        <v>0</v>
      </c>
      <c r="Q154" s="150">
        <v>0</v>
      </c>
      <c r="R154" s="150">
        <f t="shared" si="2"/>
        <v>0</v>
      </c>
      <c r="S154" s="150">
        <v>0</v>
      </c>
      <c r="T154" s="151">
        <f t="shared" si="3"/>
        <v>0</v>
      </c>
      <c r="AR154" s="152" t="s">
        <v>216</v>
      </c>
      <c r="AT154" s="152" t="s">
        <v>212</v>
      </c>
      <c r="AU154" s="152" t="s">
        <v>88</v>
      </c>
      <c r="AY154" s="13" t="s">
        <v>207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84</v>
      </c>
      <c r="BK154" s="153">
        <f t="shared" si="9"/>
        <v>0</v>
      </c>
      <c r="BL154" s="13" t="s">
        <v>216</v>
      </c>
      <c r="BM154" s="152" t="s">
        <v>4608</v>
      </c>
    </row>
    <row r="155" spans="2:65" s="1" customFormat="1" ht="49.15" customHeight="1">
      <c r="B155" s="139"/>
      <c r="C155" s="140" t="s">
        <v>279</v>
      </c>
      <c r="D155" s="140" t="s">
        <v>212</v>
      </c>
      <c r="E155" s="141" t="s">
        <v>311</v>
      </c>
      <c r="F155" s="142" t="s">
        <v>4609</v>
      </c>
      <c r="G155" s="143" t="s">
        <v>253</v>
      </c>
      <c r="H155" s="144">
        <v>1</v>
      </c>
      <c r="I155" s="145"/>
      <c r="J155" s="146">
        <f t="shared" si="0"/>
        <v>0</v>
      </c>
      <c r="K155" s="147"/>
      <c r="L155" s="28"/>
      <c r="M155" s="148" t="s">
        <v>1</v>
      </c>
      <c r="N155" s="149" t="s">
        <v>38</v>
      </c>
      <c r="P155" s="150">
        <f t="shared" si="1"/>
        <v>0</v>
      </c>
      <c r="Q155" s="150">
        <v>0</v>
      </c>
      <c r="R155" s="150">
        <f t="shared" si="2"/>
        <v>0</v>
      </c>
      <c r="S155" s="150">
        <v>0</v>
      </c>
      <c r="T155" s="151">
        <f t="shared" si="3"/>
        <v>0</v>
      </c>
      <c r="AR155" s="152" t="s">
        <v>216</v>
      </c>
      <c r="AT155" s="152" t="s">
        <v>212</v>
      </c>
      <c r="AU155" s="152" t="s">
        <v>88</v>
      </c>
      <c r="AY155" s="13" t="s">
        <v>207</v>
      </c>
      <c r="BE155" s="153">
        <f t="shared" si="4"/>
        <v>0</v>
      </c>
      <c r="BF155" s="153">
        <f t="shared" si="5"/>
        <v>0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3" t="s">
        <v>84</v>
      </c>
      <c r="BK155" s="153">
        <f t="shared" si="9"/>
        <v>0</v>
      </c>
      <c r="BL155" s="13" t="s">
        <v>216</v>
      </c>
      <c r="BM155" s="152" t="s">
        <v>4610</v>
      </c>
    </row>
    <row r="156" spans="2:65" s="1" customFormat="1" ht="49.15" customHeight="1">
      <c r="B156" s="139"/>
      <c r="C156" s="140" t="s">
        <v>283</v>
      </c>
      <c r="D156" s="140" t="s">
        <v>212</v>
      </c>
      <c r="E156" s="141" t="s">
        <v>315</v>
      </c>
      <c r="F156" s="142" t="s">
        <v>4611</v>
      </c>
      <c r="G156" s="143" t="s">
        <v>253</v>
      </c>
      <c r="H156" s="144">
        <v>1</v>
      </c>
      <c r="I156" s="145"/>
      <c r="J156" s="146">
        <f t="shared" si="0"/>
        <v>0</v>
      </c>
      <c r="K156" s="147"/>
      <c r="L156" s="28"/>
      <c r="M156" s="148" t="s">
        <v>1</v>
      </c>
      <c r="N156" s="149" t="s">
        <v>38</v>
      </c>
      <c r="P156" s="150">
        <f t="shared" si="1"/>
        <v>0</v>
      </c>
      <c r="Q156" s="150">
        <v>0</v>
      </c>
      <c r="R156" s="150">
        <f t="shared" si="2"/>
        <v>0</v>
      </c>
      <c r="S156" s="150">
        <v>0</v>
      </c>
      <c r="T156" s="151">
        <f t="shared" si="3"/>
        <v>0</v>
      </c>
      <c r="AR156" s="152" t="s">
        <v>216</v>
      </c>
      <c r="AT156" s="152" t="s">
        <v>212</v>
      </c>
      <c r="AU156" s="152" t="s">
        <v>88</v>
      </c>
      <c r="AY156" s="13" t="s">
        <v>207</v>
      </c>
      <c r="BE156" s="153">
        <f t="shared" si="4"/>
        <v>0</v>
      </c>
      <c r="BF156" s="153">
        <f t="shared" si="5"/>
        <v>0</v>
      </c>
      <c r="BG156" s="153">
        <f t="shared" si="6"/>
        <v>0</v>
      </c>
      <c r="BH156" s="153">
        <f t="shared" si="7"/>
        <v>0</v>
      </c>
      <c r="BI156" s="153">
        <f t="shared" si="8"/>
        <v>0</v>
      </c>
      <c r="BJ156" s="13" t="s">
        <v>84</v>
      </c>
      <c r="BK156" s="153">
        <f t="shared" si="9"/>
        <v>0</v>
      </c>
      <c r="BL156" s="13" t="s">
        <v>216</v>
      </c>
      <c r="BM156" s="152" t="s">
        <v>4612</v>
      </c>
    </row>
    <row r="157" spans="2:65" s="1" customFormat="1" ht="49.15" customHeight="1">
      <c r="B157" s="139"/>
      <c r="C157" s="140" t="s">
        <v>7</v>
      </c>
      <c r="D157" s="140" t="s">
        <v>212</v>
      </c>
      <c r="E157" s="141" t="s">
        <v>319</v>
      </c>
      <c r="F157" s="142" t="s">
        <v>4613</v>
      </c>
      <c r="G157" s="143" t="s">
        <v>253</v>
      </c>
      <c r="H157" s="144">
        <v>1</v>
      </c>
      <c r="I157" s="145"/>
      <c r="J157" s="146">
        <f t="shared" si="0"/>
        <v>0</v>
      </c>
      <c r="K157" s="147"/>
      <c r="L157" s="28"/>
      <c r="M157" s="148" t="s">
        <v>1</v>
      </c>
      <c r="N157" s="149" t="s">
        <v>38</v>
      </c>
      <c r="P157" s="150">
        <f t="shared" si="1"/>
        <v>0</v>
      </c>
      <c r="Q157" s="150">
        <v>0</v>
      </c>
      <c r="R157" s="150">
        <f t="shared" si="2"/>
        <v>0</v>
      </c>
      <c r="S157" s="150">
        <v>0</v>
      </c>
      <c r="T157" s="151">
        <f t="shared" si="3"/>
        <v>0</v>
      </c>
      <c r="AR157" s="152" t="s">
        <v>216</v>
      </c>
      <c r="AT157" s="152" t="s">
        <v>212</v>
      </c>
      <c r="AU157" s="152" t="s">
        <v>88</v>
      </c>
      <c r="AY157" s="13" t="s">
        <v>207</v>
      </c>
      <c r="BE157" s="153">
        <f t="shared" si="4"/>
        <v>0</v>
      </c>
      <c r="BF157" s="153">
        <f t="shared" si="5"/>
        <v>0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3" t="s">
        <v>84</v>
      </c>
      <c r="BK157" s="153">
        <f t="shared" si="9"/>
        <v>0</v>
      </c>
      <c r="BL157" s="13" t="s">
        <v>216</v>
      </c>
      <c r="BM157" s="152" t="s">
        <v>4614</v>
      </c>
    </row>
    <row r="158" spans="2:65" s="1" customFormat="1" ht="37.9" customHeight="1">
      <c r="B158" s="139"/>
      <c r="C158" s="140" t="s">
        <v>290</v>
      </c>
      <c r="D158" s="140" t="s">
        <v>212</v>
      </c>
      <c r="E158" s="141" t="s">
        <v>323</v>
      </c>
      <c r="F158" s="142" t="s">
        <v>4615</v>
      </c>
      <c r="G158" s="143" t="s">
        <v>253</v>
      </c>
      <c r="H158" s="144">
        <v>6</v>
      </c>
      <c r="I158" s="145"/>
      <c r="J158" s="146">
        <f t="shared" si="0"/>
        <v>0</v>
      </c>
      <c r="K158" s="147"/>
      <c r="L158" s="28"/>
      <c r="M158" s="148" t="s">
        <v>1</v>
      </c>
      <c r="N158" s="149" t="s">
        <v>38</v>
      </c>
      <c r="P158" s="150">
        <f t="shared" si="1"/>
        <v>0</v>
      </c>
      <c r="Q158" s="150">
        <v>0</v>
      </c>
      <c r="R158" s="150">
        <f t="shared" si="2"/>
        <v>0</v>
      </c>
      <c r="S158" s="150">
        <v>0</v>
      </c>
      <c r="T158" s="151">
        <f t="shared" si="3"/>
        <v>0</v>
      </c>
      <c r="AR158" s="152" t="s">
        <v>216</v>
      </c>
      <c r="AT158" s="152" t="s">
        <v>212</v>
      </c>
      <c r="AU158" s="152" t="s">
        <v>88</v>
      </c>
      <c r="AY158" s="13" t="s">
        <v>207</v>
      </c>
      <c r="BE158" s="153">
        <f t="shared" si="4"/>
        <v>0</v>
      </c>
      <c r="BF158" s="153">
        <f t="shared" si="5"/>
        <v>0</v>
      </c>
      <c r="BG158" s="153">
        <f t="shared" si="6"/>
        <v>0</v>
      </c>
      <c r="BH158" s="153">
        <f t="shared" si="7"/>
        <v>0</v>
      </c>
      <c r="BI158" s="153">
        <f t="shared" si="8"/>
        <v>0</v>
      </c>
      <c r="BJ158" s="13" t="s">
        <v>84</v>
      </c>
      <c r="BK158" s="153">
        <f t="shared" si="9"/>
        <v>0</v>
      </c>
      <c r="BL158" s="13" t="s">
        <v>216</v>
      </c>
      <c r="BM158" s="152" t="s">
        <v>4616</v>
      </c>
    </row>
    <row r="159" spans="2:65" s="1" customFormat="1" ht="37.9" customHeight="1">
      <c r="B159" s="139"/>
      <c r="C159" s="140" t="s">
        <v>294</v>
      </c>
      <c r="D159" s="140" t="s">
        <v>212</v>
      </c>
      <c r="E159" s="141" t="s">
        <v>327</v>
      </c>
      <c r="F159" s="142" t="s">
        <v>4617</v>
      </c>
      <c r="G159" s="143" t="s">
        <v>253</v>
      </c>
      <c r="H159" s="144">
        <v>6</v>
      </c>
      <c r="I159" s="145"/>
      <c r="J159" s="146">
        <f t="shared" si="0"/>
        <v>0</v>
      </c>
      <c r="K159" s="147"/>
      <c r="L159" s="28"/>
      <c r="M159" s="148" t="s">
        <v>1</v>
      </c>
      <c r="N159" s="149" t="s">
        <v>38</v>
      </c>
      <c r="P159" s="150">
        <f t="shared" si="1"/>
        <v>0</v>
      </c>
      <c r="Q159" s="150">
        <v>0</v>
      </c>
      <c r="R159" s="150">
        <f t="shared" si="2"/>
        <v>0</v>
      </c>
      <c r="S159" s="150">
        <v>0</v>
      </c>
      <c r="T159" s="151">
        <f t="shared" si="3"/>
        <v>0</v>
      </c>
      <c r="AR159" s="152" t="s">
        <v>216</v>
      </c>
      <c r="AT159" s="152" t="s">
        <v>212</v>
      </c>
      <c r="AU159" s="152" t="s">
        <v>88</v>
      </c>
      <c r="AY159" s="13" t="s">
        <v>207</v>
      </c>
      <c r="BE159" s="153">
        <f t="shared" si="4"/>
        <v>0</v>
      </c>
      <c r="BF159" s="153">
        <f t="shared" si="5"/>
        <v>0</v>
      </c>
      <c r="BG159" s="153">
        <f t="shared" si="6"/>
        <v>0</v>
      </c>
      <c r="BH159" s="153">
        <f t="shared" si="7"/>
        <v>0</v>
      </c>
      <c r="BI159" s="153">
        <f t="shared" si="8"/>
        <v>0</v>
      </c>
      <c r="BJ159" s="13" t="s">
        <v>84</v>
      </c>
      <c r="BK159" s="153">
        <f t="shared" si="9"/>
        <v>0</v>
      </c>
      <c r="BL159" s="13" t="s">
        <v>216</v>
      </c>
      <c r="BM159" s="152" t="s">
        <v>4618</v>
      </c>
    </row>
    <row r="160" spans="2:65" s="1" customFormat="1" ht="24.2" customHeight="1">
      <c r="B160" s="139"/>
      <c r="C160" s="140" t="s">
        <v>298</v>
      </c>
      <c r="D160" s="140" t="s">
        <v>212</v>
      </c>
      <c r="E160" s="141" t="s">
        <v>331</v>
      </c>
      <c r="F160" s="142" t="s">
        <v>4619</v>
      </c>
      <c r="G160" s="143" t="s">
        <v>253</v>
      </c>
      <c r="H160" s="144">
        <v>1</v>
      </c>
      <c r="I160" s="145"/>
      <c r="J160" s="146">
        <f t="shared" si="0"/>
        <v>0</v>
      </c>
      <c r="K160" s="147"/>
      <c r="L160" s="28"/>
      <c r="M160" s="148" t="s">
        <v>1</v>
      </c>
      <c r="N160" s="149" t="s">
        <v>38</v>
      </c>
      <c r="P160" s="150">
        <f t="shared" si="1"/>
        <v>0</v>
      </c>
      <c r="Q160" s="150">
        <v>0</v>
      </c>
      <c r="R160" s="150">
        <f t="shared" si="2"/>
        <v>0</v>
      </c>
      <c r="S160" s="150">
        <v>0</v>
      </c>
      <c r="T160" s="151">
        <f t="shared" si="3"/>
        <v>0</v>
      </c>
      <c r="AR160" s="152" t="s">
        <v>216</v>
      </c>
      <c r="AT160" s="152" t="s">
        <v>212</v>
      </c>
      <c r="AU160" s="152" t="s">
        <v>88</v>
      </c>
      <c r="AY160" s="13" t="s">
        <v>207</v>
      </c>
      <c r="BE160" s="153">
        <f t="shared" si="4"/>
        <v>0</v>
      </c>
      <c r="BF160" s="153">
        <f t="shared" si="5"/>
        <v>0</v>
      </c>
      <c r="BG160" s="153">
        <f t="shared" si="6"/>
        <v>0</v>
      </c>
      <c r="BH160" s="153">
        <f t="shared" si="7"/>
        <v>0</v>
      </c>
      <c r="BI160" s="153">
        <f t="shared" si="8"/>
        <v>0</v>
      </c>
      <c r="BJ160" s="13" t="s">
        <v>84</v>
      </c>
      <c r="BK160" s="153">
        <f t="shared" si="9"/>
        <v>0</v>
      </c>
      <c r="BL160" s="13" t="s">
        <v>216</v>
      </c>
      <c r="BM160" s="152" t="s">
        <v>4620</v>
      </c>
    </row>
    <row r="161" spans="2:65" s="1" customFormat="1" ht="24.2" customHeight="1">
      <c r="B161" s="139"/>
      <c r="C161" s="140" t="s">
        <v>302</v>
      </c>
      <c r="D161" s="140" t="s">
        <v>212</v>
      </c>
      <c r="E161" s="141" t="s">
        <v>335</v>
      </c>
      <c r="F161" s="142" t="s">
        <v>4621</v>
      </c>
      <c r="G161" s="143" t="s">
        <v>253</v>
      </c>
      <c r="H161" s="144">
        <v>1</v>
      </c>
      <c r="I161" s="145"/>
      <c r="J161" s="146">
        <f t="shared" si="0"/>
        <v>0</v>
      </c>
      <c r="K161" s="147"/>
      <c r="L161" s="28"/>
      <c r="M161" s="148" t="s">
        <v>1</v>
      </c>
      <c r="N161" s="149" t="s">
        <v>38</v>
      </c>
      <c r="P161" s="150">
        <f t="shared" si="1"/>
        <v>0</v>
      </c>
      <c r="Q161" s="150">
        <v>0</v>
      </c>
      <c r="R161" s="150">
        <f t="shared" si="2"/>
        <v>0</v>
      </c>
      <c r="S161" s="150">
        <v>0</v>
      </c>
      <c r="T161" s="151">
        <f t="shared" si="3"/>
        <v>0</v>
      </c>
      <c r="AR161" s="152" t="s">
        <v>216</v>
      </c>
      <c r="AT161" s="152" t="s">
        <v>212</v>
      </c>
      <c r="AU161" s="152" t="s">
        <v>88</v>
      </c>
      <c r="AY161" s="13" t="s">
        <v>207</v>
      </c>
      <c r="BE161" s="153">
        <f t="shared" si="4"/>
        <v>0</v>
      </c>
      <c r="BF161" s="153">
        <f t="shared" si="5"/>
        <v>0</v>
      </c>
      <c r="BG161" s="153">
        <f t="shared" si="6"/>
        <v>0</v>
      </c>
      <c r="BH161" s="153">
        <f t="shared" si="7"/>
        <v>0</v>
      </c>
      <c r="BI161" s="153">
        <f t="shared" si="8"/>
        <v>0</v>
      </c>
      <c r="BJ161" s="13" t="s">
        <v>84</v>
      </c>
      <c r="BK161" s="153">
        <f t="shared" si="9"/>
        <v>0</v>
      </c>
      <c r="BL161" s="13" t="s">
        <v>216</v>
      </c>
      <c r="BM161" s="152" t="s">
        <v>4622</v>
      </c>
    </row>
    <row r="162" spans="2:65" s="1" customFormat="1" ht="24.2" customHeight="1">
      <c r="B162" s="139"/>
      <c r="C162" s="140" t="s">
        <v>306</v>
      </c>
      <c r="D162" s="140" t="s">
        <v>212</v>
      </c>
      <c r="E162" s="141" t="s">
        <v>339</v>
      </c>
      <c r="F162" s="142" t="s">
        <v>4623</v>
      </c>
      <c r="G162" s="143" t="s">
        <v>253</v>
      </c>
      <c r="H162" s="144">
        <v>1</v>
      </c>
      <c r="I162" s="145"/>
      <c r="J162" s="146">
        <f t="shared" si="0"/>
        <v>0</v>
      </c>
      <c r="K162" s="147"/>
      <c r="L162" s="28"/>
      <c r="M162" s="148" t="s">
        <v>1</v>
      </c>
      <c r="N162" s="149" t="s">
        <v>38</v>
      </c>
      <c r="P162" s="150">
        <f t="shared" si="1"/>
        <v>0</v>
      </c>
      <c r="Q162" s="150">
        <v>0</v>
      </c>
      <c r="R162" s="150">
        <f t="shared" si="2"/>
        <v>0</v>
      </c>
      <c r="S162" s="150">
        <v>0</v>
      </c>
      <c r="T162" s="151">
        <f t="shared" si="3"/>
        <v>0</v>
      </c>
      <c r="AR162" s="152" t="s">
        <v>216</v>
      </c>
      <c r="AT162" s="152" t="s">
        <v>212</v>
      </c>
      <c r="AU162" s="152" t="s">
        <v>88</v>
      </c>
      <c r="AY162" s="13" t="s">
        <v>207</v>
      </c>
      <c r="BE162" s="153">
        <f t="shared" si="4"/>
        <v>0</v>
      </c>
      <c r="BF162" s="153">
        <f t="shared" si="5"/>
        <v>0</v>
      </c>
      <c r="BG162" s="153">
        <f t="shared" si="6"/>
        <v>0</v>
      </c>
      <c r="BH162" s="153">
        <f t="shared" si="7"/>
        <v>0</v>
      </c>
      <c r="BI162" s="153">
        <f t="shared" si="8"/>
        <v>0</v>
      </c>
      <c r="BJ162" s="13" t="s">
        <v>84</v>
      </c>
      <c r="BK162" s="153">
        <f t="shared" si="9"/>
        <v>0</v>
      </c>
      <c r="BL162" s="13" t="s">
        <v>216</v>
      </c>
      <c r="BM162" s="152" t="s">
        <v>4624</v>
      </c>
    </row>
    <row r="163" spans="2:65" s="1" customFormat="1" ht="24.2" customHeight="1">
      <c r="B163" s="139"/>
      <c r="C163" s="140" t="s">
        <v>310</v>
      </c>
      <c r="D163" s="140" t="s">
        <v>212</v>
      </c>
      <c r="E163" s="141" t="s">
        <v>343</v>
      </c>
      <c r="F163" s="142" t="s">
        <v>4625</v>
      </c>
      <c r="G163" s="143" t="s">
        <v>253</v>
      </c>
      <c r="H163" s="144">
        <v>1</v>
      </c>
      <c r="I163" s="145"/>
      <c r="J163" s="146">
        <f t="shared" si="0"/>
        <v>0</v>
      </c>
      <c r="K163" s="147"/>
      <c r="L163" s="28"/>
      <c r="M163" s="148" t="s">
        <v>1</v>
      </c>
      <c r="N163" s="149" t="s">
        <v>38</v>
      </c>
      <c r="P163" s="150">
        <f t="shared" si="1"/>
        <v>0</v>
      </c>
      <c r="Q163" s="150">
        <v>0</v>
      </c>
      <c r="R163" s="150">
        <f t="shared" si="2"/>
        <v>0</v>
      </c>
      <c r="S163" s="150">
        <v>0</v>
      </c>
      <c r="T163" s="151">
        <f t="shared" si="3"/>
        <v>0</v>
      </c>
      <c r="AR163" s="152" t="s">
        <v>216</v>
      </c>
      <c r="AT163" s="152" t="s">
        <v>212</v>
      </c>
      <c r="AU163" s="152" t="s">
        <v>88</v>
      </c>
      <c r="AY163" s="13" t="s">
        <v>207</v>
      </c>
      <c r="BE163" s="153">
        <f t="shared" si="4"/>
        <v>0</v>
      </c>
      <c r="BF163" s="153">
        <f t="shared" si="5"/>
        <v>0</v>
      </c>
      <c r="BG163" s="153">
        <f t="shared" si="6"/>
        <v>0</v>
      </c>
      <c r="BH163" s="153">
        <f t="shared" si="7"/>
        <v>0</v>
      </c>
      <c r="BI163" s="153">
        <f t="shared" si="8"/>
        <v>0</v>
      </c>
      <c r="BJ163" s="13" t="s">
        <v>84</v>
      </c>
      <c r="BK163" s="153">
        <f t="shared" si="9"/>
        <v>0</v>
      </c>
      <c r="BL163" s="13" t="s">
        <v>216</v>
      </c>
      <c r="BM163" s="152" t="s">
        <v>4626</v>
      </c>
    </row>
    <row r="164" spans="2:65" s="1" customFormat="1" ht="24.2" customHeight="1">
      <c r="B164" s="139"/>
      <c r="C164" s="140" t="s">
        <v>314</v>
      </c>
      <c r="D164" s="140" t="s">
        <v>212</v>
      </c>
      <c r="E164" s="141" t="s">
        <v>363</v>
      </c>
      <c r="F164" s="142" t="s">
        <v>4627</v>
      </c>
      <c r="G164" s="143" t="s">
        <v>253</v>
      </c>
      <c r="H164" s="144">
        <v>2</v>
      </c>
      <c r="I164" s="145"/>
      <c r="J164" s="146">
        <f t="shared" si="0"/>
        <v>0</v>
      </c>
      <c r="K164" s="147"/>
      <c r="L164" s="28"/>
      <c r="M164" s="148" t="s">
        <v>1</v>
      </c>
      <c r="N164" s="149" t="s">
        <v>38</v>
      </c>
      <c r="P164" s="150">
        <f t="shared" si="1"/>
        <v>0</v>
      </c>
      <c r="Q164" s="150">
        <v>0</v>
      </c>
      <c r="R164" s="150">
        <f t="shared" si="2"/>
        <v>0</v>
      </c>
      <c r="S164" s="150">
        <v>0</v>
      </c>
      <c r="T164" s="151">
        <f t="shared" si="3"/>
        <v>0</v>
      </c>
      <c r="AR164" s="152" t="s">
        <v>216</v>
      </c>
      <c r="AT164" s="152" t="s">
        <v>212</v>
      </c>
      <c r="AU164" s="152" t="s">
        <v>88</v>
      </c>
      <c r="AY164" s="13" t="s">
        <v>207</v>
      </c>
      <c r="BE164" s="153">
        <f t="shared" si="4"/>
        <v>0</v>
      </c>
      <c r="BF164" s="153">
        <f t="shared" si="5"/>
        <v>0</v>
      </c>
      <c r="BG164" s="153">
        <f t="shared" si="6"/>
        <v>0</v>
      </c>
      <c r="BH164" s="153">
        <f t="shared" si="7"/>
        <v>0</v>
      </c>
      <c r="BI164" s="153">
        <f t="shared" si="8"/>
        <v>0</v>
      </c>
      <c r="BJ164" s="13" t="s">
        <v>84</v>
      </c>
      <c r="BK164" s="153">
        <f t="shared" si="9"/>
        <v>0</v>
      </c>
      <c r="BL164" s="13" t="s">
        <v>216</v>
      </c>
      <c r="BM164" s="152" t="s">
        <v>4628</v>
      </c>
    </row>
    <row r="165" spans="2:65" s="1" customFormat="1" ht="24.2" customHeight="1">
      <c r="B165" s="139"/>
      <c r="C165" s="140" t="s">
        <v>318</v>
      </c>
      <c r="D165" s="140" t="s">
        <v>212</v>
      </c>
      <c r="E165" s="141" t="s">
        <v>367</v>
      </c>
      <c r="F165" s="142" t="s">
        <v>4629</v>
      </c>
      <c r="G165" s="143" t="s">
        <v>253</v>
      </c>
      <c r="H165" s="144">
        <v>2</v>
      </c>
      <c r="I165" s="145"/>
      <c r="J165" s="146">
        <f t="shared" si="0"/>
        <v>0</v>
      </c>
      <c r="K165" s="147"/>
      <c r="L165" s="28"/>
      <c r="M165" s="148" t="s">
        <v>1</v>
      </c>
      <c r="N165" s="149" t="s">
        <v>38</v>
      </c>
      <c r="P165" s="150">
        <f t="shared" si="1"/>
        <v>0</v>
      </c>
      <c r="Q165" s="150">
        <v>0</v>
      </c>
      <c r="R165" s="150">
        <f t="shared" si="2"/>
        <v>0</v>
      </c>
      <c r="S165" s="150">
        <v>0</v>
      </c>
      <c r="T165" s="151">
        <f t="shared" si="3"/>
        <v>0</v>
      </c>
      <c r="AR165" s="152" t="s">
        <v>216</v>
      </c>
      <c r="AT165" s="152" t="s">
        <v>212</v>
      </c>
      <c r="AU165" s="152" t="s">
        <v>88</v>
      </c>
      <c r="AY165" s="13" t="s">
        <v>207</v>
      </c>
      <c r="BE165" s="153">
        <f t="shared" si="4"/>
        <v>0</v>
      </c>
      <c r="BF165" s="153">
        <f t="shared" si="5"/>
        <v>0</v>
      </c>
      <c r="BG165" s="153">
        <f t="shared" si="6"/>
        <v>0</v>
      </c>
      <c r="BH165" s="153">
        <f t="shared" si="7"/>
        <v>0</v>
      </c>
      <c r="BI165" s="153">
        <f t="shared" si="8"/>
        <v>0</v>
      </c>
      <c r="BJ165" s="13" t="s">
        <v>84</v>
      </c>
      <c r="BK165" s="153">
        <f t="shared" si="9"/>
        <v>0</v>
      </c>
      <c r="BL165" s="13" t="s">
        <v>216</v>
      </c>
      <c r="BM165" s="152" t="s">
        <v>4630</v>
      </c>
    </row>
    <row r="166" spans="2:65" s="1" customFormat="1" ht="24.2" customHeight="1">
      <c r="B166" s="139"/>
      <c r="C166" s="140" t="s">
        <v>322</v>
      </c>
      <c r="D166" s="140" t="s">
        <v>212</v>
      </c>
      <c r="E166" s="141" t="s">
        <v>539</v>
      </c>
      <c r="F166" s="142" t="s">
        <v>4631</v>
      </c>
      <c r="G166" s="143" t="s">
        <v>405</v>
      </c>
      <c r="H166" s="144">
        <v>57</v>
      </c>
      <c r="I166" s="145"/>
      <c r="J166" s="146">
        <f t="shared" si="0"/>
        <v>0</v>
      </c>
      <c r="K166" s="147"/>
      <c r="L166" s="28"/>
      <c r="M166" s="148" t="s">
        <v>1</v>
      </c>
      <c r="N166" s="149" t="s">
        <v>38</v>
      </c>
      <c r="P166" s="150">
        <f t="shared" si="1"/>
        <v>0</v>
      </c>
      <c r="Q166" s="150">
        <v>0</v>
      </c>
      <c r="R166" s="150">
        <f t="shared" si="2"/>
        <v>0</v>
      </c>
      <c r="S166" s="150">
        <v>0</v>
      </c>
      <c r="T166" s="151">
        <f t="shared" si="3"/>
        <v>0</v>
      </c>
      <c r="AR166" s="152" t="s">
        <v>216</v>
      </c>
      <c r="AT166" s="152" t="s">
        <v>212</v>
      </c>
      <c r="AU166" s="152" t="s">
        <v>88</v>
      </c>
      <c r="AY166" s="13" t="s">
        <v>207</v>
      </c>
      <c r="BE166" s="153">
        <f t="shared" si="4"/>
        <v>0</v>
      </c>
      <c r="BF166" s="153">
        <f t="shared" si="5"/>
        <v>0</v>
      </c>
      <c r="BG166" s="153">
        <f t="shared" si="6"/>
        <v>0</v>
      </c>
      <c r="BH166" s="153">
        <f t="shared" si="7"/>
        <v>0</v>
      </c>
      <c r="BI166" s="153">
        <f t="shared" si="8"/>
        <v>0</v>
      </c>
      <c r="BJ166" s="13" t="s">
        <v>84</v>
      </c>
      <c r="BK166" s="153">
        <f t="shared" si="9"/>
        <v>0</v>
      </c>
      <c r="BL166" s="13" t="s">
        <v>216</v>
      </c>
      <c r="BM166" s="152" t="s">
        <v>4632</v>
      </c>
    </row>
    <row r="167" spans="2:65" s="1" customFormat="1" ht="24.2" customHeight="1">
      <c r="B167" s="139"/>
      <c r="C167" s="140" t="s">
        <v>326</v>
      </c>
      <c r="D167" s="140" t="s">
        <v>212</v>
      </c>
      <c r="E167" s="141" t="s">
        <v>543</v>
      </c>
      <c r="F167" s="142" t="s">
        <v>4633</v>
      </c>
      <c r="G167" s="143" t="s">
        <v>405</v>
      </c>
      <c r="H167" s="144">
        <v>50</v>
      </c>
      <c r="I167" s="145"/>
      <c r="J167" s="146">
        <f t="shared" si="0"/>
        <v>0</v>
      </c>
      <c r="K167" s="147"/>
      <c r="L167" s="28"/>
      <c r="M167" s="148" t="s">
        <v>1</v>
      </c>
      <c r="N167" s="149" t="s">
        <v>38</v>
      </c>
      <c r="P167" s="150">
        <f t="shared" si="1"/>
        <v>0</v>
      </c>
      <c r="Q167" s="150">
        <v>0</v>
      </c>
      <c r="R167" s="150">
        <f t="shared" si="2"/>
        <v>0</v>
      </c>
      <c r="S167" s="150">
        <v>0</v>
      </c>
      <c r="T167" s="151">
        <f t="shared" si="3"/>
        <v>0</v>
      </c>
      <c r="AR167" s="152" t="s">
        <v>216</v>
      </c>
      <c r="AT167" s="152" t="s">
        <v>212</v>
      </c>
      <c r="AU167" s="152" t="s">
        <v>88</v>
      </c>
      <c r="AY167" s="13" t="s">
        <v>207</v>
      </c>
      <c r="BE167" s="153">
        <f t="shared" si="4"/>
        <v>0</v>
      </c>
      <c r="BF167" s="153">
        <f t="shared" si="5"/>
        <v>0</v>
      </c>
      <c r="BG167" s="153">
        <f t="shared" si="6"/>
        <v>0</v>
      </c>
      <c r="BH167" s="153">
        <f t="shared" si="7"/>
        <v>0</v>
      </c>
      <c r="BI167" s="153">
        <f t="shared" si="8"/>
        <v>0</v>
      </c>
      <c r="BJ167" s="13" t="s">
        <v>84</v>
      </c>
      <c r="BK167" s="153">
        <f t="shared" si="9"/>
        <v>0</v>
      </c>
      <c r="BL167" s="13" t="s">
        <v>216</v>
      </c>
      <c r="BM167" s="152" t="s">
        <v>4634</v>
      </c>
    </row>
    <row r="168" spans="2:65" s="1" customFormat="1" ht="24.2" customHeight="1">
      <c r="B168" s="139"/>
      <c r="C168" s="140" t="s">
        <v>330</v>
      </c>
      <c r="D168" s="140" t="s">
        <v>212</v>
      </c>
      <c r="E168" s="141" t="s">
        <v>403</v>
      </c>
      <c r="F168" s="142" t="s">
        <v>4635</v>
      </c>
      <c r="G168" s="143" t="s">
        <v>253</v>
      </c>
      <c r="H168" s="144">
        <v>1</v>
      </c>
      <c r="I168" s="145"/>
      <c r="J168" s="146">
        <f t="shared" si="0"/>
        <v>0</v>
      </c>
      <c r="K168" s="147"/>
      <c r="L168" s="28"/>
      <c r="M168" s="148" t="s">
        <v>1</v>
      </c>
      <c r="N168" s="149" t="s">
        <v>38</v>
      </c>
      <c r="P168" s="150">
        <f t="shared" si="1"/>
        <v>0</v>
      </c>
      <c r="Q168" s="150">
        <v>0</v>
      </c>
      <c r="R168" s="150">
        <f t="shared" si="2"/>
        <v>0</v>
      </c>
      <c r="S168" s="150">
        <v>0</v>
      </c>
      <c r="T168" s="151">
        <f t="shared" si="3"/>
        <v>0</v>
      </c>
      <c r="AR168" s="152" t="s">
        <v>216</v>
      </c>
      <c r="AT168" s="152" t="s">
        <v>212</v>
      </c>
      <c r="AU168" s="152" t="s">
        <v>88</v>
      </c>
      <c r="AY168" s="13" t="s">
        <v>207</v>
      </c>
      <c r="BE168" s="153">
        <f t="shared" si="4"/>
        <v>0</v>
      </c>
      <c r="BF168" s="153">
        <f t="shared" si="5"/>
        <v>0</v>
      </c>
      <c r="BG168" s="153">
        <f t="shared" si="6"/>
        <v>0</v>
      </c>
      <c r="BH168" s="153">
        <f t="shared" si="7"/>
        <v>0</v>
      </c>
      <c r="BI168" s="153">
        <f t="shared" si="8"/>
        <v>0</v>
      </c>
      <c r="BJ168" s="13" t="s">
        <v>84</v>
      </c>
      <c r="BK168" s="153">
        <f t="shared" si="9"/>
        <v>0</v>
      </c>
      <c r="BL168" s="13" t="s">
        <v>216</v>
      </c>
      <c r="BM168" s="152" t="s">
        <v>4636</v>
      </c>
    </row>
    <row r="169" spans="2:65" s="1" customFormat="1" ht="24.2" customHeight="1">
      <c r="B169" s="139"/>
      <c r="C169" s="140" t="s">
        <v>334</v>
      </c>
      <c r="D169" s="140" t="s">
        <v>212</v>
      </c>
      <c r="E169" s="141" t="s">
        <v>408</v>
      </c>
      <c r="F169" s="142" t="s">
        <v>4637</v>
      </c>
      <c r="G169" s="143" t="s">
        <v>253</v>
      </c>
      <c r="H169" s="144">
        <v>1</v>
      </c>
      <c r="I169" s="145"/>
      <c r="J169" s="146">
        <f t="shared" si="0"/>
        <v>0</v>
      </c>
      <c r="K169" s="147"/>
      <c r="L169" s="28"/>
      <c r="M169" s="148" t="s">
        <v>1</v>
      </c>
      <c r="N169" s="149" t="s">
        <v>38</v>
      </c>
      <c r="P169" s="150">
        <f t="shared" si="1"/>
        <v>0</v>
      </c>
      <c r="Q169" s="150">
        <v>0</v>
      </c>
      <c r="R169" s="150">
        <f t="shared" si="2"/>
        <v>0</v>
      </c>
      <c r="S169" s="150">
        <v>0</v>
      </c>
      <c r="T169" s="151">
        <f t="shared" si="3"/>
        <v>0</v>
      </c>
      <c r="AR169" s="152" t="s">
        <v>216</v>
      </c>
      <c r="AT169" s="152" t="s">
        <v>212</v>
      </c>
      <c r="AU169" s="152" t="s">
        <v>88</v>
      </c>
      <c r="AY169" s="13" t="s">
        <v>207</v>
      </c>
      <c r="BE169" s="153">
        <f t="shared" si="4"/>
        <v>0</v>
      </c>
      <c r="BF169" s="153">
        <f t="shared" si="5"/>
        <v>0</v>
      </c>
      <c r="BG169" s="153">
        <f t="shared" si="6"/>
        <v>0</v>
      </c>
      <c r="BH169" s="153">
        <f t="shared" si="7"/>
        <v>0</v>
      </c>
      <c r="BI169" s="153">
        <f t="shared" si="8"/>
        <v>0</v>
      </c>
      <c r="BJ169" s="13" t="s">
        <v>84</v>
      </c>
      <c r="BK169" s="153">
        <f t="shared" si="9"/>
        <v>0</v>
      </c>
      <c r="BL169" s="13" t="s">
        <v>216</v>
      </c>
      <c r="BM169" s="152" t="s">
        <v>4638</v>
      </c>
    </row>
    <row r="170" spans="2:65" s="1" customFormat="1" ht="24.2" customHeight="1">
      <c r="B170" s="139"/>
      <c r="C170" s="140" t="s">
        <v>338</v>
      </c>
      <c r="D170" s="140" t="s">
        <v>212</v>
      </c>
      <c r="E170" s="141" t="s">
        <v>3340</v>
      </c>
      <c r="F170" s="142" t="s">
        <v>492</v>
      </c>
      <c r="G170" s="143" t="s">
        <v>253</v>
      </c>
      <c r="H170" s="144">
        <v>1</v>
      </c>
      <c r="I170" s="145"/>
      <c r="J170" s="146">
        <f t="shared" si="0"/>
        <v>0</v>
      </c>
      <c r="K170" s="147"/>
      <c r="L170" s="28"/>
      <c r="M170" s="148" t="s">
        <v>1</v>
      </c>
      <c r="N170" s="149" t="s">
        <v>38</v>
      </c>
      <c r="P170" s="150">
        <f t="shared" si="1"/>
        <v>0</v>
      </c>
      <c r="Q170" s="150">
        <v>0</v>
      </c>
      <c r="R170" s="150">
        <f t="shared" si="2"/>
        <v>0</v>
      </c>
      <c r="S170" s="150">
        <v>0</v>
      </c>
      <c r="T170" s="151">
        <f t="shared" si="3"/>
        <v>0</v>
      </c>
      <c r="AR170" s="152" t="s">
        <v>216</v>
      </c>
      <c r="AT170" s="152" t="s">
        <v>212</v>
      </c>
      <c r="AU170" s="152" t="s">
        <v>88</v>
      </c>
      <c r="AY170" s="13" t="s">
        <v>207</v>
      </c>
      <c r="BE170" s="153">
        <f t="shared" si="4"/>
        <v>0</v>
      </c>
      <c r="BF170" s="153">
        <f t="shared" si="5"/>
        <v>0</v>
      </c>
      <c r="BG170" s="153">
        <f t="shared" si="6"/>
        <v>0</v>
      </c>
      <c r="BH170" s="153">
        <f t="shared" si="7"/>
        <v>0</v>
      </c>
      <c r="BI170" s="153">
        <f t="shared" si="8"/>
        <v>0</v>
      </c>
      <c r="BJ170" s="13" t="s">
        <v>84</v>
      </c>
      <c r="BK170" s="153">
        <f t="shared" si="9"/>
        <v>0</v>
      </c>
      <c r="BL170" s="13" t="s">
        <v>216</v>
      </c>
      <c r="BM170" s="152" t="s">
        <v>4639</v>
      </c>
    </row>
    <row r="171" spans="2:65" s="1" customFormat="1" ht="24.2" customHeight="1">
      <c r="B171" s="139"/>
      <c r="C171" s="140" t="s">
        <v>342</v>
      </c>
      <c r="D171" s="140" t="s">
        <v>212</v>
      </c>
      <c r="E171" s="141" t="s">
        <v>3342</v>
      </c>
      <c r="F171" s="142" t="s">
        <v>496</v>
      </c>
      <c r="G171" s="143" t="s">
        <v>253</v>
      </c>
      <c r="H171" s="144">
        <v>1</v>
      </c>
      <c r="I171" s="145"/>
      <c r="J171" s="146">
        <f t="shared" si="0"/>
        <v>0</v>
      </c>
      <c r="K171" s="147"/>
      <c r="L171" s="28"/>
      <c r="M171" s="148" t="s">
        <v>1</v>
      </c>
      <c r="N171" s="149" t="s">
        <v>38</v>
      </c>
      <c r="P171" s="150">
        <f t="shared" si="1"/>
        <v>0</v>
      </c>
      <c r="Q171" s="150">
        <v>0</v>
      </c>
      <c r="R171" s="150">
        <f t="shared" si="2"/>
        <v>0</v>
      </c>
      <c r="S171" s="150">
        <v>0</v>
      </c>
      <c r="T171" s="151">
        <f t="shared" si="3"/>
        <v>0</v>
      </c>
      <c r="AR171" s="152" t="s">
        <v>216</v>
      </c>
      <c r="AT171" s="152" t="s">
        <v>212</v>
      </c>
      <c r="AU171" s="152" t="s">
        <v>88</v>
      </c>
      <c r="AY171" s="13" t="s">
        <v>207</v>
      </c>
      <c r="BE171" s="153">
        <f t="shared" si="4"/>
        <v>0</v>
      </c>
      <c r="BF171" s="153">
        <f t="shared" si="5"/>
        <v>0</v>
      </c>
      <c r="BG171" s="153">
        <f t="shared" si="6"/>
        <v>0</v>
      </c>
      <c r="BH171" s="153">
        <f t="shared" si="7"/>
        <v>0</v>
      </c>
      <c r="BI171" s="153">
        <f t="shared" si="8"/>
        <v>0</v>
      </c>
      <c r="BJ171" s="13" t="s">
        <v>84</v>
      </c>
      <c r="BK171" s="153">
        <f t="shared" si="9"/>
        <v>0</v>
      </c>
      <c r="BL171" s="13" t="s">
        <v>216</v>
      </c>
      <c r="BM171" s="152" t="s">
        <v>4640</v>
      </c>
    </row>
    <row r="172" spans="2:65" s="1" customFormat="1" ht="24.2" customHeight="1">
      <c r="B172" s="139"/>
      <c r="C172" s="140" t="s">
        <v>346</v>
      </c>
      <c r="D172" s="140" t="s">
        <v>212</v>
      </c>
      <c r="E172" s="141" t="s">
        <v>436</v>
      </c>
      <c r="F172" s="142" t="s">
        <v>3097</v>
      </c>
      <c r="G172" s="143" t="s">
        <v>253</v>
      </c>
      <c r="H172" s="144">
        <v>1</v>
      </c>
      <c r="I172" s="145"/>
      <c r="J172" s="146">
        <f t="shared" si="0"/>
        <v>0</v>
      </c>
      <c r="K172" s="147"/>
      <c r="L172" s="28"/>
      <c r="M172" s="148" t="s">
        <v>1</v>
      </c>
      <c r="N172" s="149" t="s">
        <v>38</v>
      </c>
      <c r="P172" s="150">
        <f t="shared" si="1"/>
        <v>0</v>
      </c>
      <c r="Q172" s="150">
        <v>0</v>
      </c>
      <c r="R172" s="150">
        <f t="shared" si="2"/>
        <v>0</v>
      </c>
      <c r="S172" s="150">
        <v>0</v>
      </c>
      <c r="T172" s="151">
        <f t="shared" si="3"/>
        <v>0</v>
      </c>
      <c r="AR172" s="152" t="s">
        <v>216</v>
      </c>
      <c r="AT172" s="152" t="s">
        <v>212</v>
      </c>
      <c r="AU172" s="152" t="s">
        <v>88</v>
      </c>
      <c r="AY172" s="13" t="s">
        <v>207</v>
      </c>
      <c r="BE172" s="153">
        <f t="shared" si="4"/>
        <v>0</v>
      </c>
      <c r="BF172" s="153">
        <f t="shared" si="5"/>
        <v>0</v>
      </c>
      <c r="BG172" s="153">
        <f t="shared" si="6"/>
        <v>0</v>
      </c>
      <c r="BH172" s="153">
        <f t="shared" si="7"/>
        <v>0</v>
      </c>
      <c r="BI172" s="153">
        <f t="shared" si="8"/>
        <v>0</v>
      </c>
      <c r="BJ172" s="13" t="s">
        <v>84</v>
      </c>
      <c r="BK172" s="153">
        <f t="shared" si="9"/>
        <v>0</v>
      </c>
      <c r="BL172" s="13" t="s">
        <v>216</v>
      </c>
      <c r="BM172" s="152" t="s">
        <v>4641</v>
      </c>
    </row>
    <row r="173" spans="2:65" s="1" customFormat="1" ht="24.2" customHeight="1">
      <c r="B173" s="139"/>
      <c r="C173" s="140" t="s">
        <v>350</v>
      </c>
      <c r="D173" s="140" t="s">
        <v>212</v>
      </c>
      <c r="E173" s="141" t="s">
        <v>440</v>
      </c>
      <c r="F173" s="142" t="s">
        <v>3099</v>
      </c>
      <c r="G173" s="143" t="s">
        <v>253</v>
      </c>
      <c r="H173" s="144">
        <v>1</v>
      </c>
      <c r="I173" s="145"/>
      <c r="J173" s="146">
        <f t="shared" si="0"/>
        <v>0</v>
      </c>
      <c r="K173" s="147"/>
      <c r="L173" s="28"/>
      <c r="M173" s="148" t="s">
        <v>1</v>
      </c>
      <c r="N173" s="149" t="s">
        <v>38</v>
      </c>
      <c r="P173" s="150">
        <f t="shared" si="1"/>
        <v>0</v>
      </c>
      <c r="Q173" s="150">
        <v>0</v>
      </c>
      <c r="R173" s="150">
        <f t="shared" si="2"/>
        <v>0</v>
      </c>
      <c r="S173" s="150">
        <v>0</v>
      </c>
      <c r="T173" s="151">
        <f t="shared" si="3"/>
        <v>0</v>
      </c>
      <c r="AR173" s="152" t="s">
        <v>216</v>
      </c>
      <c r="AT173" s="152" t="s">
        <v>212</v>
      </c>
      <c r="AU173" s="152" t="s">
        <v>88</v>
      </c>
      <c r="AY173" s="13" t="s">
        <v>207</v>
      </c>
      <c r="BE173" s="153">
        <f t="shared" si="4"/>
        <v>0</v>
      </c>
      <c r="BF173" s="153">
        <f t="shared" si="5"/>
        <v>0</v>
      </c>
      <c r="BG173" s="153">
        <f t="shared" si="6"/>
        <v>0</v>
      </c>
      <c r="BH173" s="153">
        <f t="shared" si="7"/>
        <v>0</v>
      </c>
      <c r="BI173" s="153">
        <f t="shared" si="8"/>
        <v>0</v>
      </c>
      <c r="BJ173" s="13" t="s">
        <v>84</v>
      </c>
      <c r="BK173" s="153">
        <f t="shared" si="9"/>
        <v>0</v>
      </c>
      <c r="BL173" s="13" t="s">
        <v>216</v>
      </c>
      <c r="BM173" s="152" t="s">
        <v>4642</v>
      </c>
    </row>
    <row r="174" spans="2:65" s="1" customFormat="1" ht="21.75" customHeight="1">
      <c r="B174" s="139"/>
      <c r="C174" s="140" t="s">
        <v>354</v>
      </c>
      <c r="D174" s="140" t="s">
        <v>212</v>
      </c>
      <c r="E174" s="141" t="s">
        <v>444</v>
      </c>
      <c r="F174" s="142" t="s">
        <v>4643</v>
      </c>
      <c r="G174" s="143" t="s">
        <v>253</v>
      </c>
      <c r="H174" s="144">
        <v>30</v>
      </c>
      <c r="I174" s="145"/>
      <c r="J174" s="146">
        <f t="shared" si="0"/>
        <v>0</v>
      </c>
      <c r="K174" s="147"/>
      <c r="L174" s="28"/>
      <c r="M174" s="148" t="s">
        <v>1</v>
      </c>
      <c r="N174" s="149" t="s">
        <v>38</v>
      </c>
      <c r="P174" s="150">
        <f t="shared" si="1"/>
        <v>0</v>
      </c>
      <c r="Q174" s="150">
        <v>0</v>
      </c>
      <c r="R174" s="150">
        <f t="shared" si="2"/>
        <v>0</v>
      </c>
      <c r="S174" s="150">
        <v>0</v>
      </c>
      <c r="T174" s="151">
        <f t="shared" si="3"/>
        <v>0</v>
      </c>
      <c r="AR174" s="152" t="s">
        <v>216</v>
      </c>
      <c r="AT174" s="152" t="s">
        <v>212</v>
      </c>
      <c r="AU174" s="152" t="s">
        <v>88</v>
      </c>
      <c r="AY174" s="13" t="s">
        <v>207</v>
      </c>
      <c r="BE174" s="153">
        <f t="shared" si="4"/>
        <v>0</v>
      </c>
      <c r="BF174" s="153">
        <f t="shared" si="5"/>
        <v>0</v>
      </c>
      <c r="BG174" s="153">
        <f t="shared" si="6"/>
        <v>0</v>
      </c>
      <c r="BH174" s="153">
        <f t="shared" si="7"/>
        <v>0</v>
      </c>
      <c r="BI174" s="153">
        <f t="shared" si="8"/>
        <v>0</v>
      </c>
      <c r="BJ174" s="13" t="s">
        <v>84</v>
      </c>
      <c r="BK174" s="153">
        <f t="shared" si="9"/>
        <v>0</v>
      </c>
      <c r="BL174" s="13" t="s">
        <v>216</v>
      </c>
      <c r="BM174" s="152" t="s">
        <v>4644</v>
      </c>
    </row>
    <row r="175" spans="2:65" s="1" customFormat="1" ht="21.75" customHeight="1">
      <c r="B175" s="139"/>
      <c r="C175" s="140" t="s">
        <v>358</v>
      </c>
      <c r="D175" s="140" t="s">
        <v>212</v>
      </c>
      <c r="E175" s="141" t="s">
        <v>448</v>
      </c>
      <c r="F175" s="142" t="s">
        <v>4645</v>
      </c>
      <c r="G175" s="143" t="s">
        <v>253</v>
      </c>
      <c r="H175" s="144">
        <v>18</v>
      </c>
      <c r="I175" s="145"/>
      <c r="J175" s="146">
        <f t="shared" si="0"/>
        <v>0</v>
      </c>
      <c r="K175" s="147"/>
      <c r="L175" s="28"/>
      <c r="M175" s="148" t="s">
        <v>1</v>
      </c>
      <c r="N175" s="149" t="s">
        <v>38</v>
      </c>
      <c r="P175" s="150">
        <f t="shared" si="1"/>
        <v>0</v>
      </c>
      <c r="Q175" s="150">
        <v>0</v>
      </c>
      <c r="R175" s="150">
        <f t="shared" si="2"/>
        <v>0</v>
      </c>
      <c r="S175" s="150">
        <v>0</v>
      </c>
      <c r="T175" s="151">
        <f t="shared" si="3"/>
        <v>0</v>
      </c>
      <c r="AR175" s="152" t="s">
        <v>216</v>
      </c>
      <c r="AT175" s="152" t="s">
        <v>212</v>
      </c>
      <c r="AU175" s="152" t="s">
        <v>88</v>
      </c>
      <c r="AY175" s="13" t="s">
        <v>207</v>
      </c>
      <c r="BE175" s="153">
        <f t="shared" si="4"/>
        <v>0</v>
      </c>
      <c r="BF175" s="153">
        <f t="shared" si="5"/>
        <v>0</v>
      </c>
      <c r="BG175" s="153">
        <f t="shared" si="6"/>
        <v>0</v>
      </c>
      <c r="BH175" s="153">
        <f t="shared" si="7"/>
        <v>0</v>
      </c>
      <c r="BI175" s="153">
        <f t="shared" si="8"/>
        <v>0</v>
      </c>
      <c r="BJ175" s="13" t="s">
        <v>84</v>
      </c>
      <c r="BK175" s="153">
        <f t="shared" si="9"/>
        <v>0</v>
      </c>
      <c r="BL175" s="13" t="s">
        <v>216</v>
      </c>
      <c r="BM175" s="152" t="s">
        <v>4646</v>
      </c>
    </row>
    <row r="176" spans="2:65" s="1" customFormat="1" ht="21.75" customHeight="1">
      <c r="B176" s="139"/>
      <c r="C176" s="140" t="s">
        <v>362</v>
      </c>
      <c r="D176" s="140" t="s">
        <v>212</v>
      </c>
      <c r="E176" s="141" t="s">
        <v>2436</v>
      </c>
      <c r="F176" s="142" t="s">
        <v>4337</v>
      </c>
      <c r="G176" s="143" t="s">
        <v>253</v>
      </c>
      <c r="H176" s="144">
        <v>10</v>
      </c>
      <c r="I176" s="145"/>
      <c r="J176" s="146">
        <f t="shared" si="0"/>
        <v>0</v>
      </c>
      <c r="K176" s="147"/>
      <c r="L176" s="28"/>
      <c r="M176" s="148" t="s">
        <v>1</v>
      </c>
      <c r="N176" s="149" t="s">
        <v>38</v>
      </c>
      <c r="P176" s="150">
        <f t="shared" si="1"/>
        <v>0</v>
      </c>
      <c r="Q176" s="150">
        <v>0</v>
      </c>
      <c r="R176" s="150">
        <f t="shared" si="2"/>
        <v>0</v>
      </c>
      <c r="S176" s="150">
        <v>0</v>
      </c>
      <c r="T176" s="151">
        <f t="shared" si="3"/>
        <v>0</v>
      </c>
      <c r="AR176" s="152" t="s">
        <v>216</v>
      </c>
      <c r="AT176" s="152" t="s">
        <v>212</v>
      </c>
      <c r="AU176" s="152" t="s">
        <v>88</v>
      </c>
      <c r="AY176" s="13" t="s">
        <v>207</v>
      </c>
      <c r="BE176" s="153">
        <f t="shared" si="4"/>
        <v>0</v>
      </c>
      <c r="BF176" s="153">
        <f t="shared" si="5"/>
        <v>0</v>
      </c>
      <c r="BG176" s="153">
        <f t="shared" si="6"/>
        <v>0</v>
      </c>
      <c r="BH176" s="153">
        <f t="shared" si="7"/>
        <v>0</v>
      </c>
      <c r="BI176" s="153">
        <f t="shared" si="8"/>
        <v>0</v>
      </c>
      <c r="BJ176" s="13" t="s">
        <v>84</v>
      </c>
      <c r="BK176" s="153">
        <f t="shared" si="9"/>
        <v>0</v>
      </c>
      <c r="BL176" s="13" t="s">
        <v>216</v>
      </c>
      <c r="BM176" s="152" t="s">
        <v>4647</v>
      </c>
    </row>
    <row r="177" spans="2:65" s="1" customFormat="1" ht="21.75" customHeight="1">
      <c r="B177" s="139"/>
      <c r="C177" s="140" t="s">
        <v>366</v>
      </c>
      <c r="D177" s="140" t="s">
        <v>212</v>
      </c>
      <c r="E177" s="141" t="s">
        <v>2439</v>
      </c>
      <c r="F177" s="142" t="s">
        <v>4340</v>
      </c>
      <c r="G177" s="143" t="s">
        <v>253</v>
      </c>
      <c r="H177" s="144">
        <v>8</v>
      </c>
      <c r="I177" s="145"/>
      <c r="J177" s="146">
        <f t="shared" si="0"/>
        <v>0</v>
      </c>
      <c r="K177" s="147"/>
      <c r="L177" s="28"/>
      <c r="M177" s="148" t="s">
        <v>1</v>
      </c>
      <c r="N177" s="149" t="s">
        <v>38</v>
      </c>
      <c r="P177" s="150">
        <f t="shared" si="1"/>
        <v>0</v>
      </c>
      <c r="Q177" s="150">
        <v>0</v>
      </c>
      <c r="R177" s="150">
        <f t="shared" si="2"/>
        <v>0</v>
      </c>
      <c r="S177" s="150">
        <v>0</v>
      </c>
      <c r="T177" s="151">
        <f t="shared" si="3"/>
        <v>0</v>
      </c>
      <c r="AR177" s="152" t="s">
        <v>216</v>
      </c>
      <c r="AT177" s="152" t="s">
        <v>212</v>
      </c>
      <c r="AU177" s="152" t="s">
        <v>88</v>
      </c>
      <c r="AY177" s="13" t="s">
        <v>207</v>
      </c>
      <c r="BE177" s="153">
        <f t="shared" si="4"/>
        <v>0</v>
      </c>
      <c r="BF177" s="153">
        <f t="shared" si="5"/>
        <v>0</v>
      </c>
      <c r="BG177" s="153">
        <f t="shared" si="6"/>
        <v>0</v>
      </c>
      <c r="BH177" s="153">
        <f t="shared" si="7"/>
        <v>0</v>
      </c>
      <c r="BI177" s="153">
        <f t="shared" si="8"/>
        <v>0</v>
      </c>
      <c r="BJ177" s="13" t="s">
        <v>84</v>
      </c>
      <c r="BK177" s="153">
        <f t="shared" si="9"/>
        <v>0</v>
      </c>
      <c r="BL177" s="13" t="s">
        <v>216</v>
      </c>
      <c r="BM177" s="152" t="s">
        <v>4648</v>
      </c>
    </row>
    <row r="178" spans="2:65" s="1" customFormat="1" ht="21.75" customHeight="1">
      <c r="B178" s="139"/>
      <c r="C178" s="140" t="s">
        <v>370</v>
      </c>
      <c r="D178" s="140" t="s">
        <v>212</v>
      </c>
      <c r="E178" s="141" t="s">
        <v>4336</v>
      </c>
      <c r="F178" s="142" t="s">
        <v>4649</v>
      </c>
      <c r="G178" s="143" t="s">
        <v>253</v>
      </c>
      <c r="H178" s="144">
        <v>2</v>
      </c>
      <c r="I178" s="145"/>
      <c r="J178" s="146">
        <f t="shared" si="0"/>
        <v>0</v>
      </c>
      <c r="K178" s="147"/>
      <c r="L178" s="28"/>
      <c r="M178" s="148" t="s">
        <v>1</v>
      </c>
      <c r="N178" s="149" t="s">
        <v>38</v>
      </c>
      <c r="P178" s="150">
        <f t="shared" si="1"/>
        <v>0</v>
      </c>
      <c r="Q178" s="150">
        <v>0</v>
      </c>
      <c r="R178" s="150">
        <f t="shared" si="2"/>
        <v>0</v>
      </c>
      <c r="S178" s="150">
        <v>0</v>
      </c>
      <c r="T178" s="151">
        <f t="shared" si="3"/>
        <v>0</v>
      </c>
      <c r="AR178" s="152" t="s">
        <v>216</v>
      </c>
      <c r="AT178" s="152" t="s">
        <v>212</v>
      </c>
      <c r="AU178" s="152" t="s">
        <v>88</v>
      </c>
      <c r="AY178" s="13" t="s">
        <v>207</v>
      </c>
      <c r="BE178" s="153">
        <f t="shared" si="4"/>
        <v>0</v>
      </c>
      <c r="BF178" s="153">
        <f t="shared" si="5"/>
        <v>0</v>
      </c>
      <c r="BG178" s="153">
        <f t="shared" si="6"/>
        <v>0</v>
      </c>
      <c r="BH178" s="153">
        <f t="shared" si="7"/>
        <v>0</v>
      </c>
      <c r="BI178" s="153">
        <f t="shared" si="8"/>
        <v>0</v>
      </c>
      <c r="BJ178" s="13" t="s">
        <v>84</v>
      </c>
      <c r="BK178" s="153">
        <f t="shared" si="9"/>
        <v>0</v>
      </c>
      <c r="BL178" s="13" t="s">
        <v>216</v>
      </c>
      <c r="BM178" s="152" t="s">
        <v>4650</v>
      </c>
    </row>
    <row r="179" spans="2:65" s="1" customFormat="1" ht="21.75" customHeight="1">
      <c r="B179" s="139"/>
      <c r="C179" s="140" t="s">
        <v>374</v>
      </c>
      <c r="D179" s="140" t="s">
        <v>212</v>
      </c>
      <c r="E179" s="141" t="s">
        <v>4339</v>
      </c>
      <c r="F179" s="142" t="s">
        <v>4651</v>
      </c>
      <c r="G179" s="143" t="s">
        <v>253</v>
      </c>
      <c r="H179" s="144">
        <v>2</v>
      </c>
      <c r="I179" s="145"/>
      <c r="J179" s="146">
        <f t="shared" si="0"/>
        <v>0</v>
      </c>
      <c r="K179" s="147"/>
      <c r="L179" s="28"/>
      <c r="M179" s="148" t="s">
        <v>1</v>
      </c>
      <c r="N179" s="149" t="s">
        <v>38</v>
      </c>
      <c r="P179" s="150">
        <f t="shared" si="1"/>
        <v>0</v>
      </c>
      <c r="Q179" s="150">
        <v>0</v>
      </c>
      <c r="R179" s="150">
        <f t="shared" si="2"/>
        <v>0</v>
      </c>
      <c r="S179" s="150">
        <v>0</v>
      </c>
      <c r="T179" s="151">
        <f t="shared" si="3"/>
        <v>0</v>
      </c>
      <c r="AR179" s="152" t="s">
        <v>216</v>
      </c>
      <c r="AT179" s="152" t="s">
        <v>212</v>
      </c>
      <c r="AU179" s="152" t="s">
        <v>88</v>
      </c>
      <c r="AY179" s="13" t="s">
        <v>207</v>
      </c>
      <c r="BE179" s="153">
        <f t="shared" si="4"/>
        <v>0</v>
      </c>
      <c r="BF179" s="153">
        <f t="shared" si="5"/>
        <v>0</v>
      </c>
      <c r="BG179" s="153">
        <f t="shared" si="6"/>
        <v>0</v>
      </c>
      <c r="BH179" s="153">
        <f t="shared" si="7"/>
        <v>0</v>
      </c>
      <c r="BI179" s="153">
        <f t="shared" si="8"/>
        <v>0</v>
      </c>
      <c r="BJ179" s="13" t="s">
        <v>84</v>
      </c>
      <c r="BK179" s="153">
        <f t="shared" si="9"/>
        <v>0</v>
      </c>
      <c r="BL179" s="13" t="s">
        <v>216</v>
      </c>
      <c r="BM179" s="152" t="s">
        <v>4652</v>
      </c>
    </row>
    <row r="180" spans="2:65" s="1" customFormat="1" ht="24.2" customHeight="1">
      <c r="B180" s="139"/>
      <c r="C180" s="140" t="s">
        <v>378</v>
      </c>
      <c r="D180" s="140" t="s">
        <v>212</v>
      </c>
      <c r="E180" s="141" t="s">
        <v>2444</v>
      </c>
      <c r="F180" s="142" t="s">
        <v>4344</v>
      </c>
      <c r="G180" s="143" t="s">
        <v>253</v>
      </c>
      <c r="H180" s="144">
        <v>1</v>
      </c>
      <c r="I180" s="145"/>
      <c r="J180" s="146">
        <f t="shared" si="0"/>
        <v>0</v>
      </c>
      <c r="K180" s="147"/>
      <c r="L180" s="28"/>
      <c r="M180" s="148" t="s">
        <v>1</v>
      </c>
      <c r="N180" s="149" t="s">
        <v>38</v>
      </c>
      <c r="P180" s="150">
        <f t="shared" si="1"/>
        <v>0</v>
      </c>
      <c r="Q180" s="150">
        <v>0</v>
      </c>
      <c r="R180" s="150">
        <f t="shared" si="2"/>
        <v>0</v>
      </c>
      <c r="S180" s="150">
        <v>0</v>
      </c>
      <c r="T180" s="151">
        <f t="shared" si="3"/>
        <v>0</v>
      </c>
      <c r="AR180" s="152" t="s">
        <v>216</v>
      </c>
      <c r="AT180" s="152" t="s">
        <v>212</v>
      </c>
      <c r="AU180" s="152" t="s">
        <v>88</v>
      </c>
      <c r="AY180" s="13" t="s">
        <v>207</v>
      </c>
      <c r="BE180" s="153">
        <f t="shared" si="4"/>
        <v>0</v>
      </c>
      <c r="BF180" s="153">
        <f t="shared" si="5"/>
        <v>0</v>
      </c>
      <c r="BG180" s="153">
        <f t="shared" si="6"/>
        <v>0</v>
      </c>
      <c r="BH180" s="153">
        <f t="shared" si="7"/>
        <v>0</v>
      </c>
      <c r="BI180" s="153">
        <f t="shared" si="8"/>
        <v>0</v>
      </c>
      <c r="BJ180" s="13" t="s">
        <v>84</v>
      </c>
      <c r="BK180" s="153">
        <f t="shared" si="9"/>
        <v>0</v>
      </c>
      <c r="BL180" s="13" t="s">
        <v>216</v>
      </c>
      <c r="BM180" s="152" t="s">
        <v>4653</v>
      </c>
    </row>
    <row r="181" spans="2:65" s="1" customFormat="1" ht="24.2" customHeight="1">
      <c r="B181" s="139"/>
      <c r="C181" s="140" t="s">
        <v>382</v>
      </c>
      <c r="D181" s="140" t="s">
        <v>212</v>
      </c>
      <c r="E181" s="141" t="s">
        <v>2447</v>
      </c>
      <c r="F181" s="142" t="s">
        <v>4346</v>
      </c>
      <c r="G181" s="143" t="s">
        <v>253</v>
      </c>
      <c r="H181" s="144">
        <v>1</v>
      </c>
      <c r="I181" s="145"/>
      <c r="J181" s="146">
        <f t="shared" si="0"/>
        <v>0</v>
      </c>
      <c r="K181" s="147"/>
      <c r="L181" s="28"/>
      <c r="M181" s="148" t="s">
        <v>1</v>
      </c>
      <c r="N181" s="149" t="s">
        <v>38</v>
      </c>
      <c r="P181" s="150">
        <f t="shared" si="1"/>
        <v>0</v>
      </c>
      <c r="Q181" s="150">
        <v>0</v>
      </c>
      <c r="R181" s="150">
        <f t="shared" si="2"/>
        <v>0</v>
      </c>
      <c r="S181" s="150">
        <v>0</v>
      </c>
      <c r="T181" s="151">
        <f t="shared" si="3"/>
        <v>0</v>
      </c>
      <c r="AR181" s="152" t="s">
        <v>216</v>
      </c>
      <c r="AT181" s="152" t="s">
        <v>212</v>
      </c>
      <c r="AU181" s="152" t="s">
        <v>88</v>
      </c>
      <c r="AY181" s="13" t="s">
        <v>207</v>
      </c>
      <c r="BE181" s="153">
        <f t="shared" si="4"/>
        <v>0</v>
      </c>
      <c r="BF181" s="153">
        <f t="shared" si="5"/>
        <v>0</v>
      </c>
      <c r="BG181" s="153">
        <f t="shared" si="6"/>
        <v>0</v>
      </c>
      <c r="BH181" s="153">
        <f t="shared" si="7"/>
        <v>0</v>
      </c>
      <c r="BI181" s="153">
        <f t="shared" si="8"/>
        <v>0</v>
      </c>
      <c r="BJ181" s="13" t="s">
        <v>84</v>
      </c>
      <c r="BK181" s="153">
        <f t="shared" si="9"/>
        <v>0</v>
      </c>
      <c r="BL181" s="13" t="s">
        <v>216</v>
      </c>
      <c r="BM181" s="152" t="s">
        <v>4654</v>
      </c>
    </row>
    <row r="182" spans="2:65" s="1" customFormat="1" ht="24.2" customHeight="1">
      <c r="B182" s="139"/>
      <c r="C182" s="140" t="s">
        <v>386</v>
      </c>
      <c r="D182" s="140" t="s">
        <v>212</v>
      </c>
      <c r="E182" s="141" t="s">
        <v>452</v>
      </c>
      <c r="F182" s="142" t="s">
        <v>4655</v>
      </c>
      <c r="G182" s="143" t="s">
        <v>253</v>
      </c>
      <c r="H182" s="144">
        <v>1</v>
      </c>
      <c r="I182" s="145"/>
      <c r="J182" s="146">
        <f t="shared" si="0"/>
        <v>0</v>
      </c>
      <c r="K182" s="147"/>
      <c r="L182" s="28"/>
      <c r="M182" s="148" t="s">
        <v>1</v>
      </c>
      <c r="N182" s="149" t="s">
        <v>38</v>
      </c>
      <c r="P182" s="150">
        <f t="shared" si="1"/>
        <v>0</v>
      </c>
      <c r="Q182" s="150">
        <v>0</v>
      </c>
      <c r="R182" s="150">
        <f t="shared" si="2"/>
        <v>0</v>
      </c>
      <c r="S182" s="150">
        <v>0</v>
      </c>
      <c r="T182" s="151">
        <f t="shared" si="3"/>
        <v>0</v>
      </c>
      <c r="AR182" s="152" t="s">
        <v>216</v>
      </c>
      <c r="AT182" s="152" t="s">
        <v>212</v>
      </c>
      <c r="AU182" s="152" t="s">
        <v>88</v>
      </c>
      <c r="AY182" s="13" t="s">
        <v>207</v>
      </c>
      <c r="BE182" s="153">
        <f t="shared" si="4"/>
        <v>0</v>
      </c>
      <c r="BF182" s="153">
        <f t="shared" si="5"/>
        <v>0</v>
      </c>
      <c r="BG182" s="153">
        <f t="shared" si="6"/>
        <v>0</v>
      </c>
      <c r="BH182" s="153">
        <f t="shared" si="7"/>
        <v>0</v>
      </c>
      <c r="BI182" s="153">
        <f t="shared" si="8"/>
        <v>0</v>
      </c>
      <c r="BJ182" s="13" t="s">
        <v>84</v>
      </c>
      <c r="BK182" s="153">
        <f t="shared" si="9"/>
        <v>0</v>
      </c>
      <c r="BL182" s="13" t="s">
        <v>216</v>
      </c>
      <c r="BM182" s="152" t="s">
        <v>4656</v>
      </c>
    </row>
    <row r="183" spans="2:65" s="1" customFormat="1" ht="24.2" customHeight="1">
      <c r="B183" s="139"/>
      <c r="C183" s="140" t="s">
        <v>390</v>
      </c>
      <c r="D183" s="140" t="s">
        <v>212</v>
      </c>
      <c r="E183" s="141" t="s">
        <v>456</v>
      </c>
      <c r="F183" s="142" t="s">
        <v>4657</v>
      </c>
      <c r="G183" s="143" t="s">
        <v>253</v>
      </c>
      <c r="H183" s="144">
        <v>1</v>
      </c>
      <c r="I183" s="145"/>
      <c r="J183" s="146">
        <f t="shared" si="0"/>
        <v>0</v>
      </c>
      <c r="K183" s="147"/>
      <c r="L183" s="28"/>
      <c r="M183" s="148" t="s">
        <v>1</v>
      </c>
      <c r="N183" s="149" t="s">
        <v>38</v>
      </c>
      <c r="P183" s="150">
        <f t="shared" si="1"/>
        <v>0</v>
      </c>
      <c r="Q183" s="150">
        <v>0</v>
      </c>
      <c r="R183" s="150">
        <f t="shared" si="2"/>
        <v>0</v>
      </c>
      <c r="S183" s="150">
        <v>0</v>
      </c>
      <c r="T183" s="151">
        <f t="shared" si="3"/>
        <v>0</v>
      </c>
      <c r="AR183" s="152" t="s">
        <v>216</v>
      </c>
      <c r="AT183" s="152" t="s">
        <v>212</v>
      </c>
      <c r="AU183" s="152" t="s">
        <v>88</v>
      </c>
      <c r="AY183" s="13" t="s">
        <v>207</v>
      </c>
      <c r="BE183" s="153">
        <f t="shared" si="4"/>
        <v>0</v>
      </c>
      <c r="BF183" s="153">
        <f t="shared" si="5"/>
        <v>0</v>
      </c>
      <c r="BG183" s="153">
        <f t="shared" si="6"/>
        <v>0</v>
      </c>
      <c r="BH183" s="153">
        <f t="shared" si="7"/>
        <v>0</v>
      </c>
      <c r="BI183" s="153">
        <f t="shared" si="8"/>
        <v>0</v>
      </c>
      <c r="BJ183" s="13" t="s">
        <v>84</v>
      </c>
      <c r="BK183" s="153">
        <f t="shared" si="9"/>
        <v>0</v>
      </c>
      <c r="BL183" s="13" t="s">
        <v>216</v>
      </c>
      <c r="BM183" s="152" t="s">
        <v>4658</v>
      </c>
    </row>
    <row r="184" spans="2:65" s="1" customFormat="1" ht="16.5" customHeight="1">
      <c r="B184" s="139"/>
      <c r="C184" s="140" t="s">
        <v>394</v>
      </c>
      <c r="D184" s="140" t="s">
        <v>212</v>
      </c>
      <c r="E184" s="141" t="s">
        <v>460</v>
      </c>
      <c r="F184" s="142" t="s">
        <v>580</v>
      </c>
      <c r="G184" s="143" t="s">
        <v>215</v>
      </c>
      <c r="H184" s="144">
        <v>464</v>
      </c>
      <c r="I184" s="145"/>
      <c r="J184" s="146">
        <f t="shared" si="0"/>
        <v>0</v>
      </c>
      <c r="K184" s="147"/>
      <c r="L184" s="28"/>
      <c r="M184" s="148" t="s">
        <v>1</v>
      </c>
      <c r="N184" s="149" t="s">
        <v>38</v>
      </c>
      <c r="P184" s="150">
        <f t="shared" si="1"/>
        <v>0</v>
      </c>
      <c r="Q184" s="150">
        <v>0</v>
      </c>
      <c r="R184" s="150">
        <f t="shared" si="2"/>
        <v>0</v>
      </c>
      <c r="S184" s="150">
        <v>0</v>
      </c>
      <c r="T184" s="151">
        <f t="shared" si="3"/>
        <v>0</v>
      </c>
      <c r="AR184" s="152" t="s">
        <v>216</v>
      </c>
      <c r="AT184" s="152" t="s">
        <v>212</v>
      </c>
      <c r="AU184" s="152" t="s">
        <v>88</v>
      </c>
      <c r="AY184" s="13" t="s">
        <v>207</v>
      </c>
      <c r="BE184" s="153">
        <f t="shared" si="4"/>
        <v>0</v>
      </c>
      <c r="BF184" s="153">
        <f t="shared" si="5"/>
        <v>0</v>
      </c>
      <c r="BG184" s="153">
        <f t="shared" si="6"/>
        <v>0</v>
      </c>
      <c r="BH184" s="153">
        <f t="shared" si="7"/>
        <v>0</v>
      </c>
      <c r="BI184" s="153">
        <f t="shared" si="8"/>
        <v>0</v>
      </c>
      <c r="BJ184" s="13" t="s">
        <v>84</v>
      </c>
      <c r="BK184" s="153">
        <f t="shared" si="9"/>
        <v>0</v>
      </c>
      <c r="BL184" s="13" t="s">
        <v>216</v>
      </c>
      <c r="BM184" s="152" t="s">
        <v>4659</v>
      </c>
    </row>
    <row r="185" spans="2:65" s="1" customFormat="1" ht="16.5" customHeight="1">
      <c r="B185" s="139"/>
      <c r="C185" s="140" t="s">
        <v>398</v>
      </c>
      <c r="D185" s="140" t="s">
        <v>212</v>
      </c>
      <c r="E185" s="141" t="s">
        <v>499</v>
      </c>
      <c r="F185" s="142" t="s">
        <v>4353</v>
      </c>
      <c r="G185" s="143" t="s">
        <v>3219</v>
      </c>
      <c r="H185" s="144">
        <v>1</v>
      </c>
      <c r="I185" s="145"/>
      <c r="J185" s="146">
        <f t="shared" si="0"/>
        <v>0</v>
      </c>
      <c r="K185" s="147"/>
      <c r="L185" s="28"/>
      <c r="M185" s="148" t="s">
        <v>1</v>
      </c>
      <c r="N185" s="149" t="s">
        <v>38</v>
      </c>
      <c r="P185" s="150">
        <f t="shared" si="1"/>
        <v>0</v>
      </c>
      <c r="Q185" s="150">
        <v>0</v>
      </c>
      <c r="R185" s="150">
        <f t="shared" si="2"/>
        <v>0</v>
      </c>
      <c r="S185" s="150">
        <v>0</v>
      </c>
      <c r="T185" s="151">
        <f t="shared" si="3"/>
        <v>0</v>
      </c>
      <c r="AR185" s="152" t="s">
        <v>216</v>
      </c>
      <c r="AT185" s="152" t="s">
        <v>212</v>
      </c>
      <c r="AU185" s="152" t="s">
        <v>88</v>
      </c>
      <c r="AY185" s="13" t="s">
        <v>207</v>
      </c>
      <c r="BE185" s="153">
        <f t="shared" si="4"/>
        <v>0</v>
      </c>
      <c r="BF185" s="153">
        <f t="shared" si="5"/>
        <v>0</v>
      </c>
      <c r="BG185" s="153">
        <f t="shared" si="6"/>
        <v>0</v>
      </c>
      <c r="BH185" s="153">
        <f t="shared" si="7"/>
        <v>0</v>
      </c>
      <c r="BI185" s="153">
        <f t="shared" si="8"/>
        <v>0</v>
      </c>
      <c r="BJ185" s="13" t="s">
        <v>84</v>
      </c>
      <c r="BK185" s="153">
        <f t="shared" si="9"/>
        <v>0</v>
      </c>
      <c r="BL185" s="13" t="s">
        <v>216</v>
      </c>
      <c r="BM185" s="152" t="s">
        <v>4660</v>
      </c>
    </row>
    <row r="186" spans="2:65" s="11" customFormat="1" ht="20.85" customHeight="1">
      <c r="B186" s="127"/>
      <c r="D186" s="128" t="s">
        <v>71</v>
      </c>
      <c r="E186" s="137" t="s">
        <v>587</v>
      </c>
      <c r="F186" s="137" t="s">
        <v>588</v>
      </c>
      <c r="I186" s="130"/>
      <c r="J186" s="138">
        <f>BK186</f>
        <v>0</v>
      </c>
      <c r="L186" s="127"/>
      <c r="M186" s="132"/>
      <c r="P186" s="133">
        <f>SUM(P187:P189)</f>
        <v>0</v>
      </c>
      <c r="R186" s="133">
        <f>SUM(R187:R189)</f>
        <v>0</v>
      </c>
      <c r="T186" s="134">
        <f>SUM(T187:T189)</f>
        <v>0</v>
      </c>
      <c r="AR186" s="128" t="s">
        <v>79</v>
      </c>
      <c r="AT186" s="135" t="s">
        <v>71</v>
      </c>
      <c r="AU186" s="135" t="s">
        <v>84</v>
      </c>
      <c r="AY186" s="128" t="s">
        <v>207</v>
      </c>
      <c r="BK186" s="136">
        <f>SUM(BK187:BK189)</f>
        <v>0</v>
      </c>
    </row>
    <row r="187" spans="2:65" s="1" customFormat="1" ht="16.5" customHeight="1">
      <c r="B187" s="139"/>
      <c r="C187" s="140" t="s">
        <v>402</v>
      </c>
      <c r="D187" s="140" t="s">
        <v>212</v>
      </c>
      <c r="E187" s="141" t="s">
        <v>590</v>
      </c>
      <c r="F187" s="142" t="s">
        <v>591</v>
      </c>
      <c r="G187" s="143" t="s">
        <v>592</v>
      </c>
      <c r="H187" s="144">
        <v>1</v>
      </c>
      <c r="I187" s="145"/>
      <c r="J187" s="146">
        <f>ROUND(I187*H187,2)</f>
        <v>0</v>
      </c>
      <c r="K187" s="147"/>
      <c r="L187" s="28"/>
      <c r="M187" s="148" t="s">
        <v>1</v>
      </c>
      <c r="N187" s="149" t="s">
        <v>38</v>
      </c>
      <c r="P187" s="150">
        <f>O187*H187</f>
        <v>0</v>
      </c>
      <c r="Q187" s="150">
        <v>0</v>
      </c>
      <c r="R187" s="150">
        <f>Q187*H187</f>
        <v>0</v>
      </c>
      <c r="S187" s="150">
        <v>0</v>
      </c>
      <c r="T187" s="151">
        <f>S187*H187</f>
        <v>0</v>
      </c>
      <c r="AR187" s="152" t="s">
        <v>216</v>
      </c>
      <c r="AT187" s="152" t="s">
        <v>212</v>
      </c>
      <c r="AU187" s="152" t="s">
        <v>88</v>
      </c>
      <c r="AY187" s="13" t="s">
        <v>207</v>
      </c>
      <c r="BE187" s="153">
        <f>IF(N187="základná",J187,0)</f>
        <v>0</v>
      </c>
      <c r="BF187" s="153">
        <f>IF(N187="znížená",J187,0)</f>
        <v>0</v>
      </c>
      <c r="BG187" s="153">
        <f>IF(N187="zákl. prenesená",J187,0)</f>
        <v>0</v>
      </c>
      <c r="BH187" s="153">
        <f>IF(N187="zníž. prenesená",J187,0)</f>
        <v>0</v>
      </c>
      <c r="BI187" s="153">
        <f>IF(N187="nulová",J187,0)</f>
        <v>0</v>
      </c>
      <c r="BJ187" s="13" t="s">
        <v>84</v>
      </c>
      <c r="BK187" s="153">
        <f>ROUND(I187*H187,2)</f>
        <v>0</v>
      </c>
      <c r="BL187" s="13" t="s">
        <v>216</v>
      </c>
      <c r="BM187" s="152" t="s">
        <v>4661</v>
      </c>
    </row>
    <row r="188" spans="2:65" s="1" customFormat="1" ht="21.75" customHeight="1">
      <c r="B188" s="139"/>
      <c r="C188" s="140" t="s">
        <v>407</v>
      </c>
      <c r="D188" s="140" t="s">
        <v>212</v>
      </c>
      <c r="E188" s="141" t="s">
        <v>595</v>
      </c>
      <c r="F188" s="142" t="s">
        <v>596</v>
      </c>
      <c r="G188" s="143" t="s">
        <v>405</v>
      </c>
      <c r="H188" s="144">
        <v>5</v>
      </c>
      <c r="I188" s="145"/>
      <c r="J188" s="146">
        <f>ROUND(I188*H188,2)</f>
        <v>0</v>
      </c>
      <c r="K188" s="147"/>
      <c r="L188" s="28"/>
      <c r="M188" s="148" t="s">
        <v>1</v>
      </c>
      <c r="N188" s="149" t="s">
        <v>38</v>
      </c>
      <c r="P188" s="150">
        <f>O188*H188</f>
        <v>0</v>
      </c>
      <c r="Q188" s="150">
        <v>0</v>
      </c>
      <c r="R188" s="150">
        <f>Q188*H188</f>
        <v>0</v>
      </c>
      <c r="S188" s="150">
        <v>0</v>
      </c>
      <c r="T188" s="151">
        <f>S188*H188</f>
        <v>0</v>
      </c>
      <c r="AR188" s="152" t="s">
        <v>216</v>
      </c>
      <c r="AT188" s="152" t="s">
        <v>212</v>
      </c>
      <c r="AU188" s="152" t="s">
        <v>88</v>
      </c>
      <c r="AY188" s="13" t="s">
        <v>207</v>
      </c>
      <c r="BE188" s="153">
        <f>IF(N188="základná",J188,0)</f>
        <v>0</v>
      </c>
      <c r="BF188" s="153">
        <f>IF(N188="znížená",J188,0)</f>
        <v>0</v>
      </c>
      <c r="BG188" s="153">
        <f>IF(N188="zákl. prenesená",J188,0)</f>
        <v>0</v>
      </c>
      <c r="BH188" s="153">
        <f>IF(N188="zníž. prenesená",J188,0)</f>
        <v>0</v>
      </c>
      <c r="BI188" s="153">
        <f>IF(N188="nulová",J188,0)</f>
        <v>0</v>
      </c>
      <c r="BJ188" s="13" t="s">
        <v>84</v>
      </c>
      <c r="BK188" s="153">
        <f>ROUND(I188*H188,2)</f>
        <v>0</v>
      </c>
      <c r="BL188" s="13" t="s">
        <v>216</v>
      </c>
      <c r="BM188" s="152" t="s">
        <v>4662</v>
      </c>
    </row>
    <row r="189" spans="2:65" s="1" customFormat="1" ht="16.5" customHeight="1">
      <c r="B189" s="139"/>
      <c r="C189" s="140" t="s">
        <v>411</v>
      </c>
      <c r="D189" s="140" t="s">
        <v>212</v>
      </c>
      <c r="E189" s="141" t="s">
        <v>599</v>
      </c>
      <c r="F189" s="142" t="s">
        <v>600</v>
      </c>
      <c r="G189" s="143" t="s">
        <v>592</v>
      </c>
      <c r="H189" s="144">
        <v>1</v>
      </c>
      <c r="I189" s="145"/>
      <c r="J189" s="146">
        <f>ROUND(I189*H189,2)</f>
        <v>0</v>
      </c>
      <c r="K189" s="147"/>
      <c r="L189" s="28"/>
      <c r="M189" s="148" t="s">
        <v>1</v>
      </c>
      <c r="N189" s="149" t="s">
        <v>38</v>
      </c>
      <c r="P189" s="150">
        <f>O189*H189</f>
        <v>0</v>
      </c>
      <c r="Q189" s="150">
        <v>0</v>
      </c>
      <c r="R189" s="150">
        <f>Q189*H189</f>
        <v>0</v>
      </c>
      <c r="S189" s="150">
        <v>0</v>
      </c>
      <c r="T189" s="151">
        <f>S189*H189</f>
        <v>0</v>
      </c>
      <c r="AR189" s="152" t="s">
        <v>216</v>
      </c>
      <c r="AT189" s="152" t="s">
        <v>212</v>
      </c>
      <c r="AU189" s="152" t="s">
        <v>88</v>
      </c>
      <c r="AY189" s="13" t="s">
        <v>207</v>
      </c>
      <c r="BE189" s="153">
        <f>IF(N189="základná",J189,0)</f>
        <v>0</v>
      </c>
      <c r="BF189" s="153">
        <f>IF(N189="znížená",J189,0)</f>
        <v>0</v>
      </c>
      <c r="BG189" s="153">
        <f>IF(N189="zákl. prenesená",J189,0)</f>
        <v>0</v>
      </c>
      <c r="BH189" s="153">
        <f>IF(N189="zníž. prenesená",J189,0)</f>
        <v>0</v>
      </c>
      <c r="BI189" s="153">
        <f>IF(N189="nulová",J189,0)</f>
        <v>0</v>
      </c>
      <c r="BJ189" s="13" t="s">
        <v>84</v>
      </c>
      <c r="BK189" s="153">
        <f>ROUND(I189*H189,2)</f>
        <v>0</v>
      </c>
      <c r="BL189" s="13" t="s">
        <v>216</v>
      </c>
      <c r="BM189" s="152" t="s">
        <v>4663</v>
      </c>
    </row>
    <row r="190" spans="2:65" s="11" customFormat="1" ht="20.85" customHeight="1">
      <c r="B190" s="127"/>
      <c r="D190" s="128" t="s">
        <v>71</v>
      </c>
      <c r="E190" s="137" t="s">
        <v>602</v>
      </c>
      <c r="F190" s="137" t="s">
        <v>603</v>
      </c>
      <c r="I190" s="130"/>
      <c r="J190" s="138">
        <f>BK190</f>
        <v>0</v>
      </c>
      <c r="L190" s="127"/>
      <c r="M190" s="132"/>
      <c r="P190" s="133">
        <f>SUM(P191:P224)</f>
        <v>0</v>
      </c>
      <c r="R190" s="133">
        <f>SUM(R191:R224)</f>
        <v>0</v>
      </c>
      <c r="T190" s="134">
        <f>SUM(T191:T224)</f>
        <v>0</v>
      </c>
      <c r="AR190" s="128" t="s">
        <v>79</v>
      </c>
      <c r="AT190" s="135" t="s">
        <v>71</v>
      </c>
      <c r="AU190" s="135" t="s">
        <v>84</v>
      </c>
      <c r="AY190" s="128" t="s">
        <v>207</v>
      </c>
      <c r="BK190" s="136">
        <f>SUM(BK191:BK224)</f>
        <v>0</v>
      </c>
    </row>
    <row r="191" spans="2:65" s="1" customFormat="1" ht="16.5" customHeight="1">
      <c r="B191" s="139"/>
      <c r="C191" s="140" t="s">
        <v>415</v>
      </c>
      <c r="D191" s="140" t="s">
        <v>212</v>
      </c>
      <c r="E191" s="141" t="s">
        <v>605</v>
      </c>
      <c r="F191" s="142" t="s">
        <v>606</v>
      </c>
      <c r="G191" s="143" t="s">
        <v>607</v>
      </c>
      <c r="H191" s="154"/>
      <c r="I191" s="145"/>
      <c r="J191" s="146">
        <f t="shared" ref="J191:J224" si="10">ROUND(I191*H191,2)</f>
        <v>0</v>
      </c>
      <c r="K191" s="147"/>
      <c r="L191" s="28"/>
      <c r="M191" s="148" t="s">
        <v>1</v>
      </c>
      <c r="N191" s="149" t="s">
        <v>38</v>
      </c>
      <c r="P191" s="150">
        <f t="shared" ref="P191:P224" si="11">O191*H191</f>
        <v>0</v>
      </c>
      <c r="Q191" s="150">
        <v>0</v>
      </c>
      <c r="R191" s="150">
        <f t="shared" ref="R191:R224" si="12">Q191*H191</f>
        <v>0</v>
      </c>
      <c r="S191" s="150">
        <v>0</v>
      </c>
      <c r="T191" s="151">
        <f t="shared" ref="T191:T224" si="13">S191*H191</f>
        <v>0</v>
      </c>
      <c r="AR191" s="152" t="s">
        <v>608</v>
      </c>
      <c r="AT191" s="152" t="s">
        <v>212</v>
      </c>
      <c r="AU191" s="152" t="s">
        <v>88</v>
      </c>
      <c r="AY191" s="13" t="s">
        <v>207</v>
      </c>
      <c r="BE191" s="153">
        <f t="shared" ref="BE191:BE224" si="14">IF(N191="základná",J191,0)</f>
        <v>0</v>
      </c>
      <c r="BF191" s="153">
        <f t="shared" ref="BF191:BF224" si="15">IF(N191="znížená",J191,0)</f>
        <v>0</v>
      </c>
      <c r="BG191" s="153">
        <f t="shared" ref="BG191:BG224" si="16">IF(N191="zákl. prenesená",J191,0)</f>
        <v>0</v>
      </c>
      <c r="BH191" s="153">
        <f t="shared" ref="BH191:BH224" si="17">IF(N191="zníž. prenesená",J191,0)</f>
        <v>0</v>
      </c>
      <c r="BI191" s="153">
        <f t="shared" ref="BI191:BI224" si="18">IF(N191="nulová",J191,0)</f>
        <v>0</v>
      </c>
      <c r="BJ191" s="13" t="s">
        <v>84</v>
      </c>
      <c r="BK191" s="153">
        <f t="shared" ref="BK191:BK224" si="19">ROUND(I191*H191,2)</f>
        <v>0</v>
      </c>
      <c r="BL191" s="13" t="s">
        <v>608</v>
      </c>
      <c r="BM191" s="152" t="s">
        <v>4664</v>
      </c>
    </row>
    <row r="192" spans="2:65" s="1" customFormat="1" ht="16.5" customHeight="1">
      <c r="B192" s="139"/>
      <c r="C192" s="140" t="s">
        <v>419</v>
      </c>
      <c r="D192" s="140" t="s">
        <v>212</v>
      </c>
      <c r="E192" s="141" t="s">
        <v>611</v>
      </c>
      <c r="F192" s="142" t="s">
        <v>612</v>
      </c>
      <c r="G192" s="143" t="s">
        <v>607</v>
      </c>
      <c r="H192" s="154"/>
      <c r="I192" s="145"/>
      <c r="J192" s="146">
        <f t="shared" si="10"/>
        <v>0</v>
      </c>
      <c r="K192" s="147"/>
      <c r="L192" s="28"/>
      <c r="M192" s="148" t="s">
        <v>1</v>
      </c>
      <c r="N192" s="149" t="s">
        <v>38</v>
      </c>
      <c r="P192" s="150">
        <f t="shared" si="11"/>
        <v>0</v>
      </c>
      <c r="Q192" s="150">
        <v>0</v>
      </c>
      <c r="R192" s="150">
        <f t="shared" si="12"/>
        <v>0</v>
      </c>
      <c r="S192" s="150">
        <v>0</v>
      </c>
      <c r="T192" s="151">
        <f t="shared" si="13"/>
        <v>0</v>
      </c>
      <c r="AR192" s="152" t="s">
        <v>608</v>
      </c>
      <c r="AT192" s="152" t="s">
        <v>212</v>
      </c>
      <c r="AU192" s="152" t="s">
        <v>88</v>
      </c>
      <c r="AY192" s="13" t="s">
        <v>207</v>
      </c>
      <c r="BE192" s="153">
        <f t="shared" si="14"/>
        <v>0</v>
      </c>
      <c r="BF192" s="153">
        <f t="shared" si="15"/>
        <v>0</v>
      </c>
      <c r="BG192" s="153">
        <f t="shared" si="16"/>
        <v>0</v>
      </c>
      <c r="BH192" s="153">
        <f t="shared" si="17"/>
        <v>0</v>
      </c>
      <c r="BI192" s="153">
        <f t="shared" si="18"/>
        <v>0</v>
      </c>
      <c r="BJ192" s="13" t="s">
        <v>84</v>
      </c>
      <c r="BK192" s="153">
        <f t="shared" si="19"/>
        <v>0</v>
      </c>
      <c r="BL192" s="13" t="s">
        <v>608</v>
      </c>
      <c r="BM192" s="152" t="s">
        <v>4665</v>
      </c>
    </row>
    <row r="193" spans="2:65" s="1" customFormat="1" ht="24.2" customHeight="1">
      <c r="B193" s="139"/>
      <c r="C193" s="140" t="s">
        <v>423</v>
      </c>
      <c r="D193" s="140" t="s">
        <v>212</v>
      </c>
      <c r="E193" s="141" t="s">
        <v>615</v>
      </c>
      <c r="F193" s="142" t="s">
        <v>4666</v>
      </c>
      <c r="G193" s="143" t="s">
        <v>215</v>
      </c>
      <c r="H193" s="144">
        <v>2</v>
      </c>
      <c r="I193" s="145"/>
      <c r="J193" s="146">
        <f t="shared" si="10"/>
        <v>0</v>
      </c>
      <c r="K193" s="147"/>
      <c r="L193" s="28"/>
      <c r="M193" s="148" t="s">
        <v>1</v>
      </c>
      <c r="N193" s="149" t="s">
        <v>38</v>
      </c>
      <c r="P193" s="150">
        <f t="shared" si="11"/>
        <v>0</v>
      </c>
      <c r="Q193" s="150">
        <v>0</v>
      </c>
      <c r="R193" s="150">
        <f t="shared" si="12"/>
        <v>0</v>
      </c>
      <c r="S193" s="150">
        <v>0</v>
      </c>
      <c r="T193" s="151">
        <f t="shared" si="13"/>
        <v>0</v>
      </c>
      <c r="AR193" s="152" t="s">
        <v>216</v>
      </c>
      <c r="AT193" s="152" t="s">
        <v>212</v>
      </c>
      <c r="AU193" s="152" t="s">
        <v>88</v>
      </c>
      <c r="AY193" s="13" t="s">
        <v>207</v>
      </c>
      <c r="BE193" s="153">
        <f t="shared" si="14"/>
        <v>0</v>
      </c>
      <c r="BF193" s="153">
        <f t="shared" si="15"/>
        <v>0</v>
      </c>
      <c r="BG193" s="153">
        <f t="shared" si="16"/>
        <v>0</v>
      </c>
      <c r="BH193" s="153">
        <f t="shared" si="17"/>
        <v>0</v>
      </c>
      <c r="BI193" s="153">
        <f t="shared" si="18"/>
        <v>0</v>
      </c>
      <c r="BJ193" s="13" t="s">
        <v>84</v>
      </c>
      <c r="BK193" s="153">
        <f t="shared" si="19"/>
        <v>0</v>
      </c>
      <c r="BL193" s="13" t="s">
        <v>216</v>
      </c>
      <c r="BM193" s="152" t="s">
        <v>4667</v>
      </c>
    </row>
    <row r="194" spans="2:65" s="1" customFormat="1" ht="24.2" customHeight="1">
      <c r="B194" s="139"/>
      <c r="C194" s="140" t="s">
        <v>427</v>
      </c>
      <c r="D194" s="140" t="s">
        <v>212</v>
      </c>
      <c r="E194" s="141" t="s">
        <v>619</v>
      </c>
      <c r="F194" s="142" t="s">
        <v>4363</v>
      </c>
      <c r="G194" s="143" t="s">
        <v>215</v>
      </c>
      <c r="H194" s="144">
        <v>2</v>
      </c>
      <c r="I194" s="145"/>
      <c r="J194" s="146">
        <f t="shared" si="10"/>
        <v>0</v>
      </c>
      <c r="K194" s="147"/>
      <c r="L194" s="28"/>
      <c r="M194" s="148" t="s">
        <v>1</v>
      </c>
      <c r="N194" s="149" t="s">
        <v>38</v>
      </c>
      <c r="P194" s="150">
        <f t="shared" si="11"/>
        <v>0</v>
      </c>
      <c r="Q194" s="150">
        <v>0</v>
      </c>
      <c r="R194" s="150">
        <f t="shared" si="12"/>
        <v>0</v>
      </c>
      <c r="S194" s="150">
        <v>0</v>
      </c>
      <c r="T194" s="151">
        <f t="shared" si="13"/>
        <v>0</v>
      </c>
      <c r="AR194" s="152" t="s">
        <v>216</v>
      </c>
      <c r="AT194" s="152" t="s">
        <v>212</v>
      </c>
      <c r="AU194" s="152" t="s">
        <v>88</v>
      </c>
      <c r="AY194" s="13" t="s">
        <v>207</v>
      </c>
      <c r="BE194" s="153">
        <f t="shared" si="14"/>
        <v>0</v>
      </c>
      <c r="BF194" s="153">
        <f t="shared" si="15"/>
        <v>0</v>
      </c>
      <c r="BG194" s="153">
        <f t="shared" si="16"/>
        <v>0</v>
      </c>
      <c r="BH194" s="153">
        <f t="shared" si="17"/>
        <v>0</v>
      </c>
      <c r="BI194" s="153">
        <f t="shared" si="18"/>
        <v>0</v>
      </c>
      <c r="BJ194" s="13" t="s">
        <v>84</v>
      </c>
      <c r="BK194" s="153">
        <f t="shared" si="19"/>
        <v>0</v>
      </c>
      <c r="BL194" s="13" t="s">
        <v>216</v>
      </c>
      <c r="BM194" s="152" t="s">
        <v>4668</v>
      </c>
    </row>
    <row r="195" spans="2:65" s="1" customFormat="1" ht="33" customHeight="1">
      <c r="B195" s="139"/>
      <c r="C195" s="140" t="s">
        <v>431</v>
      </c>
      <c r="D195" s="140" t="s">
        <v>212</v>
      </c>
      <c r="E195" s="141" t="s">
        <v>651</v>
      </c>
      <c r="F195" s="142" t="s">
        <v>4669</v>
      </c>
      <c r="G195" s="143" t="s">
        <v>253</v>
      </c>
      <c r="H195" s="144">
        <v>2</v>
      </c>
      <c r="I195" s="145"/>
      <c r="J195" s="146">
        <f t="shared" si="10"/>
        <v>0</v>
      </c>
      <c r="K195" s="147"/>
      <c r="L195" s="28"/>
      <c r="M195" s="148" t="s">
        <v>1</v>
      </c>
      <c r="N195" s="149" t="s">
        <v>38</v>
      </c>
      <c r="P195" s="150">
        <f t="shared" si="11"/>
        <v>0</v>
      </c>
      <c r="Q195" s="150">
        <v>0</v>
      </c>
      <c r="R195" s="150">
        <f t="shared" si="12"/>
        <v>0</v>
      </c>
      <c r="S195" s="150">
        <v>0</v>
      </c>
      <c r="T195" s="151">
        <f t="shared" si="13"/>
        <v>0</v>
      </c>
      <c r="AR195" s="152" t="s">
        <v>216</v>
      </c>
      <c r="AT195" s="152" t="s">
        <v>212</v>
      </c>
      <c r="AU195" s="152" t="s">
        <v>88</v>
      </c>
      <c r="AY195" s="13" t="s">
        <v>207</v>
      </c>
      <c r="BE195" s="153">
        <f t="shared" si="14"/>
        <v>0</v>
      </c>
      <c r="BF195" s="153">
        <f t="shared" si="15"/>
        <v>0</v>
      </c>
      <c r="BG195" s="153">
        <f t="shared" si="16"/>
        <v>0</v>
      </c>
      <c r="BH195" s="153">
        <f t="shared" si="17"/>
        <v>0</v>
      </c>
      <c r="BI195" s="153">
        <f t="shared" si="18"/>
        <v>0</v>
      </c>
      <c r="BJ195" s="13" t="s">
        <v>84</v>
      </c>
      <c r="BK195" s="153">
        <f t="shared" si="19"/>
        <v>0</v>
      </c>
      <c r="BL195" s="13" t="s">
        <v>216</v>
      </c>
      <c r="BM195" s="152" t="s">
        <v>4670</v>
      </c>
    </row>
    <row r="196" spans="2:65" s="1" customFormat="1" ht="33" customHeight="1">
      <c r="B196" s="139"/>
      <c r="C196" s="140" t="s">
        <v>435</v>
      </c>
      <c r="D196" s="140" t="s">
        <v>212</v>
      </c>
      <c r="E196" s="141" t="s">
        <v>655</v>
      </c>
      <c r="F196" s="142" t="s">
        <v>4671</v>
      </c>
      <c r="G196" s="143" t="s">
        <v>253</v>
      </c>
      <c r="H196" s="144">
        <v>2</v>
      </c>
      <c r="I196" s="145"/>
      <c r="J196" s="146">
        <f t="shared" si="10"/>
        <v>0</v>
      </c>
      <c r="K196" s="147"/>
      <c r="L196" s="28"/>
      <c r="M196" s="148" t="s">
        <v>1</v>
      </c>
      <c r="N196" s="149" t="s">
        <v>38</v>
      </c>
      <c r="P196" s="150">
        <f t="shared" si="11"/>
        <v>0</v>
      </c>
      <c r="Q196" s="150">
        <v>0</v>
      </c>
      <c r="R196" s="150">
        <f t="shared" si="12"/>
        <v>0</v>
      </c>
      <c r="S196" s="150">
        <v>0</v>
      </c>
      <c r="T196" s="151">
        <f t="shared" si="13"/>
        <v>0</v>
      </c>
      <c r="AR196" s="152" t="s">
        <v>216</v>
      </c>
      <c r="AT196" s="152" t="s">
        <v>212</v>
      </c>
      <c r="AU196" s="152" t="s">
        <v>88</v>
      </c>
      <c r="AY196" s="13" t="s">
        <v>207</v>
      </c>
      <c r="BE196" s="153">
        <f t="shared" si="14"/>
        <v>0</v>
      </c>
      <c r="BF196" s="153">
        <f t="shared" si="15"/>
        <v>0</v>
      </c>
      <c r="BG196" s="153">
        <f t="shared" si="16"/>
        <v>0</v>
      </c>
      <c r="BH196" s="153">
        <f t="shared" si="17"/>
        <v>0</v>
      </c>
      <c r="BI196" s="153">
        <f t="shared" si="18"/>
        <v>0</v>
      </c>
      <c r="BJ196" s="13" t="s">
        <v>84</v>
      </c>
      <c r="BK196" s="153">
        <f t="shared" si="19"/>
        <v>0</v>
      </c>
      <c r="BL196" s="13" t="s">
        <v>216</v>
      </c>
      <c r="BM196" s="152" t="s">
        <v>4672</v>
      </c>
    </row>
    <row r="197" spans="2:65" s="1" customFormat="1" ht="33" customHeight="1">
      <c r="B197" s="139"/>
      <c r="C197" s="140" t="s">
        <v>439</v>
      </c>
      <c r="D197" s="140" t="s">
        <v>212</v>
      </c>
      <c r="E197" s="141" t="s">
        <v>679</v>
      </c>
      <c r="F197" s="142" t="s">
        <v>4673</v>
      </c>
      <c r="G197" s="143" t="s">
        <v>253</v>
      </c>
      <c r="H197" s="144">
        <v>2</v>
      </c>
      <c r="I197" s="145"/>
      <c r="J197" s="146">
        <f t="shared" si="10"/>
        <v>0</v>
      </c>
      <c r="K197" s="147"/>
      <c r="L197" s="28"/>
      <c r="M197" s="148" t="s">
        <v>1</v>
      </c>
      <c r="N197" s="149" t="s">
        <v>38</v>
      </c>
      <c r="P197" s="150">
        <f t="shared" si="11"/>
        <v>0</v>
      </c>
      <c r="Q197" s="150">
        <v>0</v>
      </c>
      <c r="R197" s="150">
        <f t="shared" si="12"/>
        <v>0</v>
      </c>
      <c r="S197" s="150">
        <v>0</v>
      </c>
      <c r="T197" s="151">
        <f t="shared" si="13"/>
        <v>0</v>
      </c>
      <c r="AR197" s="152" t="s">
        <v>216</v>
      </c>
      <c r="AT197" s="152" t="s">
        <v>212</v>
      </c>
      <c r="AU197" s="152" t="s">
        <v>88</v>
      </c>
      <c r="AY197" s="13" t="s">
        <v>207</v>
      </c>
      <c r="BE197" s="153">
        <f t="shared" si="14"/>
        <v>0</v>
      </c>
      <c r="BF197" s="153">
        <f t="shared" si="15"/>
        <v>0</v>
      </c>
      <c r="BG197" s="153">
        <f t="shared" si="16"/>
        <v>0</v>
      </c>
      <c r="BH197" s="153">
        <f t="shared" si="17"/>
        <v>0</v>
      </c>
      <c r="BI197" s="153">
        <f t="shared" si="18"/>
        <v>0</v>
      </c>
      <c r="BJ197" s="13" t="s">
        <v>84</v>
      </c>
      <c r="BK197" s="153">
        <f t="shared" si="19"/>
        <v>0</v>
      </c>
      <c r="BL197" s="13" t="s">
        <v>216</v>
      </c>
      <c r="BM197" s="152" t="s">
        <v>4674</v>
      </c>
    </row>
    <row r="198" spans="2:65" s="1" customFormat="1" ht="33" customHeight="1">
      <c r="B198" s="139"/>
      <c r="C198" s="140" t="s">
        <v>443</v>
      </c>
      <c r="D198" s="140" t="s">
        <v>212</v>
      </c>
      <c r="E198" s="141" t="s">
        <v>683</v>
      </c>
      <c r="F198" s="142" t="s">
        <v>4675</v>
      </c>
      <c r="G198" s="143" t="s">
        <v>253</v>
      </c>
      <c r="H198" s="144">
        <v>2</v>
      </c>
      <c r="I198" s="145"/>
      <c r="J198" s="146">
        <f t="shared" si="10"/>
        <v>0</v>
      </c>
      <c r="K198" s="147"/>
      <c r="L198" s="28"/>
      <c r="M198" s="148" t="s">
        <v>1</v>
      </c>
      <c r="N198" s="149" t="s">
        <v>38</v>
      </c>
      <c r="P198" s="150">
        <f t="shared" si="11"/>
        <v>0</v>
      </c>
      <c r="Q198" s="150">
        <v>0</v>
      </c>
      <c r="R198" s="150">
        <f t="shared" si="12"/>
        <v>0</v>
      </c>
      <c r="S198" s="150">
        <v>0</v>
      </c>
      <c r="T198" s="151">
        <f t="shared" si="13"/>
        <v>0</v>
      </c>
      <c r="AR198" s="152" t="s">
        <v>216</v>
      </c>
      <c r="AT198" s="152" t="s">
        <v>212</v>
      </c>
      <c r="AU198" s="152" t="s">
        <v>88</v>
      </c>
      <c r="AY198" s="13" t="s">
        <v>207</v>
      </c>
      <c r="BE198" s="153">
        <f t="shared" si="14"/>
        <v>0</v>
      </c>
      <c r="BF198" s="153">
        <f t="shared" si="15"/>
        <v>0</v>
      </c>
      <c r="BG198" s="153">
        <f t="shared" si="16"/>
        <v>0</v>
      </c>
      <c r="BH198" s="153">
        <f t="shared" si="17"/>
        <v>0</v>
      </c>
      <c r="BI198" s="153">
        <f t="shared" si="18"/>
        <v>0</v>
      </c>
      <c r="BJ198" s="13" t="s">
        <v>84</v>
      </c>
      <c r="BK198" s="153">
        <f t="shared" si="19"/>
        <v>0</v>
      </c>
      <c r="BL198" s="13" t="s">
        <v>216</v>
      </c>
      <c r="BM198" s="152" t="s">
        <v>4676</v>
      </c>
    </row>
    <row r="199" spans="2:65" s="1" customFormat="1" ht="24.2" customHeight="1">
      <c r="B199" s="139"/>
      <c r="C199" s="140" t="s">
        <v>447</v>
      </c>
      <c r="D199" s="140" t="s">
        <v>212</v>
      </c>
      <c r="E199" s="141" t="s">
        <v>691</v>
      </c>
      <c r="F199" s="142" t="s">
        <v>827</v>
      </c>
      <c r="G199" s="143" t="s">
        <v>253</v>
      </c>
      <c r="H199" s="144">
        <v>4</v>
      </c>
      <c r="I199" s="145"/>
      <c r="J199" s="146">
        <f t="shared" si="10"/>
        <v>0</v>
      </c>
      <c r="K199" s="147"/>
      <c r="L199" s="28"/>
      <c r="M199" s="148" t="s">
        <v>1</v>
      </c>
      <c r="N199" s="149" t="s">
        <v>38</v>
      </c>
      <c r="P199" s="150">
        <f t="shared" si="11"/>
        <v>0</v>
      </c>
      <c r="Q199" s="150">
        <v>0</v>
      </c>
      <c r="R199" s="150">
        <f t="shared" si="12"/>
        <v>0</v>
      </c>
      <c r="S199" s="150">
        <v>0</v>
      </c>
      <c r="T199" s="151">
        <f t="shared" si="13"/>
        <v>0</v>
      </c>
      <c r="AR199" s="152" t="s">
        <v>216</v>
      </c>
      <c r="AT199" s="152" t="s">
        <v>212</v>
      </c>
      <c r="AU199" s="152" t="s">
        <v>88</v>
      </c>
      <c r="AY199" s="13" t="s">
        <v>207</v>
      </c>
      <c r="BE199" s="153">
        <f t="shared" si="14"/>
        <v>0</v>
      </c>
      <c r="BF199" s="153">
        <f t="shared" si="15"/>
        <v>0</v>
      </c>
      <c r="BG199" s="153">
        <f t="shared" si="16"/>
        <v>0</v>
      </c>
      <c r="BH199" s="153">
        <f t="shared" si="17"/>
        <v>0</v>
      </c>
      <c r="BI199" s="153">
        <f t="shared" si="18"/>
        <v>0</v>
      </c>
      <c r="BJ199" s="13" t="s">
        <v>84</v>
      </c>
      <c r="BK199" s="153">
        <f t="shared" si="19"/>
        <v>0</v>
      </c>
      <c r="BL199" s="13" t="s">
        <v>216</v>
      </c>
      <c r="BM199" s="152" t="s">
        <v>4677</v>
      </c>
    </row>
    <row r="200" spans="2:65" s="1" customFormat="1" ht="24.2" customHeight="1">
      <c r="B200" s="139"/>
      <c r="C200" s="140" t="s">
        <v>451</v>
      </c>
      <c r="D200" s="140" t="s">
        <v>212</v>
      </c>
      <c r="E200" s="141" t="s">
        <v>695</v>
      </c>
      <c r="F200" s="142" t="s">
        <v>823</v>
      </c>
      <c r="G200" s="143" t="s">
        <v>253</v>
      </c>
      <c r="H200" s="144">
        <v>4</v>
      </c>
      <c r="I200" s="145"/>
      <c r="J200" s="146">
        <f t="shared" si="10"/>
        <v>0</v>
      </c>
      <c r="K200" s="147"/>
      <c r="L200" s="28"/>
      <c r="M200" s="148" t="s">
        <v>1</v>
      </c>
      <c r="N200" s="149" t="s">
        <v>38</v>
      </c>
      <c r="P200" s="150">
        <f t="shared" si="11"/>
        <v>0</v>
      </c>
      <c r="Q200" s="150">
        <v>0</v>
      </c>
      <c r="R200" s="150">
        <f t="shared" si="12"/>
        <v>0</v>
      </c>
      <c r="S200" s="150">
        <v>0</v>
      </c>
      <c r="T200" s="151">
        <f t="shared" si="13"/>
        <v>0</v>
      </c>
      <c r="AR200" s="152" t="s">
        <v>216</v>
      </c>
      <c r="AT200" s="152" t="s">
        <v>212</v>
      </c>
      <c r="AU200" s="152" t="s">
        <v>88</v>
      </c>
      <c r="AY200" s="13" t="s">
        <v>207</v>
      </c>
      <c r="BE200" s="153">
        <f t="shared" si="14"/>
        <v>0</v>
      </c>
      <c r="BF200" s="153">
        <f t="shared" si="15"/>
        <v>0</v>
      </c>
      <c r="BG200" s="153">
        <f t="shared" si="16"/>
        <v>0</v>
      </c>
      <c r="BH200" s="153">
        <f t="shared" si="17"/>
        <v>0</v>
      </c>
      <c r="BI200" s="153">
        <f t="shared" si="18"/>
        <v>0</v>
      </c>
      <c r="BJ200" s="13" t="s">
        <v>84</v>
      </c>
      <c r="BK200" s="153">
        <f t="shared" si="19"/>
        <v>0</v>
      </c>
      <c r="BL200" s="13" t="s">
        <v>216</v>
      </c>
      <c r="BM200" s="152" t="s">
        <v>4678</v>
      </c>
    </row>
    <row r="201" spans="2:65" s="1" customFormat="1" ht="16.5" customHeight="1">
      <c r="B201" s="139"/>
      <c r="C201" s="140" t="s">
        <v>455</v>
      </c>
      <c r="D201" s="140" t="s">
        <v>212</v>
      </c>
      <c r="E201" s="141" t="s">
        <v>699</v>
      </c>
      <c r="F201" s="142" t="s">
        <v>859</v>
      </c>
      <c r="G201" s="143" t="s">
        <v>253</v>
      </c>
      <c r="H201" s="144">
        <v>4</v>
      </c>
      <c r="I201" s="145"/>
      <c r="J201" s="146">
        <f t="shared" si="10"/>
        <v>0</v>
      </c>
      <c r="K201" s="147"/>
      <c r="L201" s="28"/>
      <c r="M201" s="148" t="s">
        <v>1</v>
      </c>
      <c r="N201" s="149" t="s">
        <v>38</v>
      </c>
      <c r="P201" s="150">
        <f t="shared" si="11"/>
        <v>0</v>
      </c>
      <c r="Q201" s="150">
        <v>0</v>
      </c>
      <c r="R201" s="150">
        <f t="shared" si="12"/>
        <v>0</v>
      </c>
      <c r="S201" s="150">
        <v>0</v>
      </c>
      <c r="T201" s="151">
        <f t="shared" si="13"/>
        <v>0</v>
      </c>
      <c r="AR201" s="152" t="s">
        <v>216</v>
      </c>
      <c r="AT201" s="152" t="s">
        <v>212</v>
      </c>
      <c r="AU201" s="152" t="s">
        <v>88</v>
      </c>
      <c r="AY201" s="13" t="s">
        <v>207</v>
      </c>
      <c r="BE201" s="153">
        <f t="shared" si="14"/>
        <v>0</v>
      </c>
      <c r="BF201" s="153">
        <f t="shared" si="15"/>
        <v>0</v>
      </c>
      <c r="BG201" s="153">
        <f t="shared" si="16"/>
        <v>0</v>
      </c>
      <c r="BH201" s="153">
        <f t="shared" si="17"/>
        <v>0</v>
      </c>
      <c r="BI201" s="153">
        <f t="shared" si="18"/>
        <v>0</v>
      </c>
      <c r="BJ201" s="13" t="s">
        <v>84</v>
      </c>
      <c r="BK201" s="153">
        <f t="shared" si="19"/>
        <v>0</v>
      </c>
      <c r="BL201" s="13" t="s">
        <v>216</v>
      </c>
      <c r="BM201" s="152" t="s">
        <v>4679</v>
      </c>
    </row>
    <row r="202" spans="2:65" s="1" customFormat="1" ht="16.5" customHeight="1">
      <c r="B202" s="139"/>
      <c r="C202" s="140" t="s">
        <v>459</v>
      </c>
      <c r="D202" s="140" t="s">
        <v>212</v>
      </c>
      <c r="E202" s="141" t="s">
        <v>703</v>
      </c>
      <c r="F202" s="142" t="s">
        <v>4680</v>
      </c>
      <c r="G202" s="143" t="s">
        <v>253</v>
      </c>
      <c r="H202" s="144">
        <v>4</v>
      </c>
      <c r="I202" s="145"/>
      <c r="J202" s="146">
        <f t="shared" si="10"/>
        <v>0</v>
      </c>
      <c r="K202" s="147"/>
      <c r="L202" s="28"/>
      <c r="M202" s="148" t="s">
        <v>1</v>
      </c>
      <c r="N202" s="149" t="s">
        <v>38</v>
      </c>
      <c r="P202" s="150">
        <f t="shared" si="11"/>
        <v>0</v>
      </c>
      <c r="Q202" s="150">
        <v>0</v>
      </c>
      <c r="R202" s="150">
        <f t="shared" si="12"/>
        <v>0</v>
      </c>
      <c r="S202" s="150">
        <v>0</v>
      </c>
      <c r="T202" s="151">
        <f t="shared" si="13"/>
        <v>0</v>
      </c>
      <c r="AR202" s="152" t="s">
        <v>216</v>
      </c>
      <c r="AT202" s="152" t="s">
        <v>212</v>
      </c>
      <c r="AU202" s="152" t="s">
        <v>88</v>
      </c>
      <c r="AY202" s="13" t="s">
        <v>207</v>
      </c>
      <c r="BE202" s="153">
        <f t="shared" si="14"/>
        <v>0</v>
      </c>
      <c r="BF202" s="153">
        <f t="shared" si="15"/>
        <v>0</v>
      </c>
      <c r="BG202" s="153">
        <f t="shared" si="16"/>
        <v>0</v>
      </c>
      <c r="BH202" s="153">
        <f t="shared" si="17"/>
        <v>0</v>
      </c>
      <c r="BI202" s="153">
        <f t="shared" si="18"/>
        <v>0</v>
      </c>
      <c r="BJ202" s="13" t="s">
        <v>84</v>
      </c>
      <c r="BK202" s="153">
        <f t="shared" si="19"/>
        <v>0</v>
      </c>
      <c r="BL202" s="13" t="s">
        <v>216</v>
      </c>
      <c r="BM202" s="152" t="s">
        <v>4681</v>
      </c>
    </row>
    <row r="203" spans="2:65" s="1" customFormat="1" ht="37.9" customHeight="1">
      <c r="B203" s="139"/>
      <c r="C203" s="140" t="s">
        <v>216</v>
      </c>
      <c r="D203" s="140" t="s">
        <v>212</v>
      </c>
      <c r="E203" s="141" t="s">
        <v>758</v>
      </c>
      <c r="F203" s="142" t="s">
        <v>4682</v>
      </c>
      <c r="G203" s="143" t="s">
        <v>253</v>
      </c>
      <c r="H203" s="144">
        <v>10</v>
      </c>
      <c r="I203" s="145"/>
      <c r="J203" s="146">
        <f t="shared" si="10"/>
        <v>0</v>
      </c>
      <c r="K203" s="147"/>
      <c r="L203" s="28"/>
      <c r="M203" s="148" t="s">
        <v>1</v>
      </c>
      <c r="N203" s="149" t="s">
        <v>38</v>
      </c>
      <c r="P203" s="150">
        <f t="shared" si="11"/>
        <v>0</v>
      </c>
      <c r="Q203" s="150">
        <v>0</v>
      </c>
      <c r="R203" s="150">
        <f t="shared" si="12"/>
        <v>0</v>
      </c>
      <c r="S203" s="150">
        <v>0</v>
      </c>
      <c r="T203" s="151">
        <f t="shared" si="13"/>
        <v>0</v>
      </c>
      <c r="AR203" s="152" t="s">
        <v>216</v>
      </c>
      <c r="AT203" s="152" t="s">
        <v>212</v>
      </c>
      <c r="AU203" s="152" t="s">
        <v>88</v>
      </c>
      <c r="AY203" s="13" t="s">
        <v>207</v>
      </c>
      <c r="BE203" s="153">
        <f t="shared" si="14"/>
        <v>0</v>
      </c>
      <c r="BF203" s="153">
        <f t="shared" si="15"/>
        <v>0</v>
      </c>
      <c r="BG203" s="153">
        <f t="shared" si="16"/>
        <v>0</v>
      </c>
      <c r="BH203" s="153">
        <f t="shared" si="17"/>
        <v>0</v>
      </c>
      <c r="BI203" s="153">
        <f t="shared" si="18"/>
        <v>0</v>
      </c>
      <c r="BJ203" s="13" t="s">
        <v>84</v>
      </c>
      <c r="BK203" s="153">
        <f t="shared" si="19"/>
        <v>0</v>
      </c>
      <c r="BL203" s="13" t="s">
        <v>216</v>
      </c>
      <c r="BM203" s="152" t="s">
        <v>4683</v>
      </c>
    </row>
    <row r="204" spans="2:65" s="1" customFormat="1" ht="37.9" customHeight="1">
      <c r="B204" s="139"/>
      <c r="C204" s="140" t="s">
        <v>466</v>
      </c>
      <c r="D204" s="140" t="s">
        <v>212</v>
      </c>
      <c r="E204" s="141" t="s">
        <v>762</v>
      </c>
      <c r="F204" s="142" t="s">
        <v>4684</v>
      </c>
      <c r="G204" s="143" t="s">
        <v>253</v>
      </c>
      <c r="H204" s="144">
        <v>8</v>
      </c>
      <c r="I204" s="145"/>
      <c r="J204" s="146">
        <f t="shared" si="10"/>
        <v>0</v>
      </c>
      <c r="K204" s="147"/>
      <c r="L204" s="28"/>
      <c r="M204" s="148" t="s">
        <v>1</v>
      </c>
      <c r="N204" s="149" t="s">
        <v>38</v>
      </c>
      <c r="P204" s="150">
        <f t="shared" si="11"/>
        <v>0</v>
      </c>
      <c r="Q204" s="150">
        <v>0</v>
      </c>
      <c r="R204" s="150">
        <f t="shared" si="12"/>
        <v>0</v>
      </c>
      <c r="S204" s="150">
        <v>0</v>
      </c>
      <c r="T204" s="151">
        <f t="shared" si="13"/>
        <v>0</v>
      </c>
      <c r="AR204" s="152" t="s">
        <v>216</v>
      </c>
      <c r="AT204" s="152" t="s">
        <v>212</v>
      </c>
      <c r="AU204" s="152" t="s">
        <v>88</v>
      </c>
      <c r="AY204" s="13" t="s">
        <v>207</v>
      </c>
      <c r="BE204" s="153">
        <f t="shared" si="14"/>
        <v>0</v>
      </c>
      <c r="BF204" s="153">
        <f t="shared" si="15"/>
        <v>0</v>
      </c>
      <c r="BG204" s="153">
        <f t="shared" si="16"/>
        <v>0</v>
      </c>
      <c r="BH204" s="153">
        <f t="shared" si="17"/>
        <v>0</v>
      </c>
      <c r="BI204" s="153">
        <f t="shared" si="18"/>
        <v>0</v>
      </c>
      <c r="BJ204" s="13" t="s">
        <v>84</v>
      </c>
      <c r="BK204" s="153">
        <f t="shared" si="19"/>
        <v>0</v>
      </c>
      <c r="BL204" s="13" t="s">
        <v>216</v>
      </c>
      <c r="BM204" s="152" t="s">
        <v>4685</v>
      </c>
    </row>
    <row r="205" spans="2:65" s="1" customFormat="1" ht="24.2" customHeight="1">
      <c r="B205" s="139"/>
      <c r="C205" s="140" t="s">
        <v>470</v>
      </c>
      <c r="D205" s="140" t="s">
        <v>212</v>
      </c>
      <c r="E205" s="141" t="s">
        <v>766</v>
      </c>
      <c r="F205" s="142" t="s">
        <v>4686</v>
      </c>
      <c r="G205" s="143" t="s">
        <v>253</v>
      </c>
      <c r="H205" s="144">
        <v>12</v>
      </c>
      <c r="I205" s="145"/>
      <c r="J205" s="146">
        <f t="shared" si="10"/>
        <v>0</v>
      </c>
      <c r="K205" s="147"/>
      <c r="L205" s="28"/>
      <c r="M205" s="148" t="s">
        <v>1</v>
      </c>
      <c r="N205" s="149" t="s">
        <v>38</v>
      </c>
      <c r="P205" s="150">
        <f t="shared" si="11"/>
        <v>0</v>
      </c>
      <c r="Q205" s="150">
        <v>0</v>
      </c>
      <c r="R205" s="150">
        <f t="shared" si="12"/>
        <v>0</v>
      </c>
      <c r="S205" s="150">
        <v>0</v>
      </c>
      <c r="T205" s="151">
        <f t="shared" si="13"/>
        <v>0</v>
      </c>
      <c r="AR205" s="152" t="s">
        <v>216</v>
      </c>
      <c r="AT205" s="152" t="s">
        <v>212</v>
      </c>
      <c r="AU205" s="152" t="s">
        <v>88</v>
      </c>
      <c r="AY205" s="13" t="s">
        <v>207</v>
      </c>
      <c r="BE205" s="153">
        <f t="shared" si="14"/>
        <v>0</v>
      </c>
      <c r="BF205" s="153">
        <f t="shared" si="15"/>
        <v>0</v>
      </c>
      <c r="BG205" s="153">
        <f t="shared" si="16"/>
        <v>0</v>
      </c>
      <c r="BH205" s="153">
        <f t="shared" si="17"/>
        <v>0</v>
      </c>
      <c r="BI205" s="153">
        <f t="shared" si="18"/>
        <v>0</v>
      </c>
      <c r="BJ205" s="13" t="s">
        <v>84</v>
      </c>
      <c r="BK205" s="153">
        <f t="shared" si="19"/>
        <v>0</v>
      </c>
      <c r="BL205" s="13" t="s">
        <v>216</v>
      </c>
      <c r="BM205" s="152" t="s">
        <v>4687</v>
      </c>
    </row>
    <row r="206" spans="2:65" s="1" customFormat="1" ht="37.9" customHeight="1">
      <c r="B206" s="139"/>
      <c r="C206" s="140" t="s">
        <v>474</v>
      </c>
      <c r="D206" s="140" t="s">
        <v>212</v>
      </c>
      <c r="E206" s="141" t="s">
        <v>770</v>
      </c>
      <c r="F206" s="142" t="s">
        <v>4688</v>
      </c>
      <c r="G206" s="143" t="s">
        <v>215</v>
      </c>
      <c r="H206" s="144">
        <v>4</v>
      </c>
      <c r="I206" s="145"/>
      <c r="J206" s="146">
        <f t="shared" si="10"/>
        <v>0</v>
      </c>
      <c r="K206" s="147"/>
      <c r="L206" s="28"/>
      <c r="M206" s="148" t="s">
        <v>1</v>
      </c>
      <c r="N206" s="149" t="s">
        <v>38</v>
      </c>
      <c r="P206" s="150">
        <f t="shared" si="11"/>
        <v>0</v>
      </c>
      <c r="Q206" s="150">
        <v>0</v>
      </c>
      <c r="R206" s="150">
        <f t="shared" si="12"/>
        <v>0</v>
      </c>
      <c r="S206" s="150">
        <v>0</v>
      </c>
      <c r="T206" s="151">
        <f t="shared" si="13"/>
        <v>0</v>
      </c>
      <c r="AR206" s="152" t="s">
        <v>216</v>
      </c>
      <c r="AT206" s="152" t="s">
        <v>212</v>
      </c>
      <c r="AU206" s="152" t="s">
        <v>88</v>
      </c>
      <c r="AY206" s="13" t="s">
        <v>207</v>
      </c>
      <c r="BE206" s="153">
        <f t="shared" si="14"/>
        <v>0</v>
      </c>
      <c r="BF206" s="153">
        <f t="shared" si="15"/>
        <v>0</v>
      </c>
      <c r="BG206" s="153">
        <f t="shared" si="16"/>
        <v>0</v>
      </c>
      <c r="BH206" s="153">
        <f t="shared" si="17"/>
        <v>0</v>
      </c>
      <c r="BI206" s="153">
        <f t="shared" si="18"/>
        <v>0</v>
      </c>
      <c r="BJ206" s="13" t="s">
        <v>84</v>
      </c>
      <c r="BK206" s="153">
        <f t="shared" si="19"/>
        <v>0</v>
      </c>
      <c r="BL206" s="13" t="s">
        <v>216</v>
      </c>
      <c r="BM206" s="152" t="s">
        <v>4689</v>
      </c>
    </row>
    <row r="207" spans="2:65" s="1" customFormat="1" ht="37.9" customHeight="1">
      <c r="B207" s="139"/>
      <c r="C207" s="140" t="s">
        <v>478</v>
      </c>
      <c r="D207" s="140" t="s">
        <v>212</v>
      </c>
      <c r="E207" s="141" t="s">
        <v>774</v>
      </c>
      <c r="F207" s="142" t="s">
        <v>4690</v>
      </c>
      <c r="G207" s="143" t="s">
        <v>253</v>
      </c>
      <c r="H207" s="144">
        <v>4</v>
      </c>
      <c r="I207" s="145"/>
      <c r="J207" s="146">
        <f t="shared" si="10"/>
        <v>0</v>
      </c>
      <c r="K207" s="147"/>
      <c r="L207" s="28"/>
      <c r="M207" s="148" t="s">
        <v>1</v>
      </c>
      <c r="N207" s="149" t="s">
        <v>38</v>
      </c>
      <c r="P207" s="150">
        <f t="shared" si="11"/>
        <v>0</v>
      </c>
      <c r="Q207" s="150">
        <v>0</v>
      </c>
      <c r="R207" s="150">
        <f t="shared" si="12"/>
        <v>0</v>
      </c>
      <c r="S207" s="150">
        <v>0</v>
      </c>
      <c r="T207" s="151">
        <f t="shared" si="13"/>
        <v>0</v>
      </c>
      <c r="AR207" s="152" t="s">
        <v>216</v>
      </c>
      <c r="AT207" s="152" t="s">
        <v>212</v>
      </c>
      <c r="AU207" s="152" t="s">
        <v>88</v>
      </c>
      <c r="AY207" s="13" t="s">
        <v>207</v>
      </c>
      <c r="BE207" s="153">
        <f t="shared" si="14"/>
        <v>0</v>
      </c>
      <c r="BF207" s="153">
        <f t="shared" si="15"/>
        <v>0</v>
      </c>
      <c r="BG207" s="153">
        <f t="shared" si="16"/>
        <v>0</v>
      </c>
      <c r="BH207" s="153">
        <f t="shared" si="17"/>
        <v>0</v>
      </c>
      <c r="BI207" s="153">
        <f t="shared" si="18"/>
        <v>0</v>
      </c>
      <c r="BJ207" s="13" t="s">
        <v>84</v>
      </c>
      <c r="BK207" s="153">
        <f t="shared" si="19"/>
        <v>0</v>
      </c>
      <c r="BL207" s="13" t="s">
        <v>216</v>
      </c>
      <c r="BM207" s="152" t="s">
        <v>4691</v>
      </c>
    </row>
    <row r="208" spans="2:65" s="1" customFormat="1" ht="37.9" customHeight="1">
      <c r="B208" s="139"/>
      <c r="C208" s="140" t="s">
        <v>482</v>
      </c>
      <c r="D208" s="140" t="s">
        <v>212</v>
      </c>
      <c r="E208" s="141" t="s">
        <v>778</v>
      </c>
      <c r="F208" s="142" t="s">
        <v>4692</v>
      </c>
      <c r="G208" s="143" t="s">
        <v>253</v>
      </c>
      <c r="H208" s="144">
        <v>8</v>
      </c>
      <c r="I208" s="145"/>
      <c r="J208" s="146">
        <f t="shared" si="10"/>
        <v>0</v>
      </c>
      <c r="K208" s="147"/>
      <c r="L208" s="28"/>
      <c r="M208" s="148" t="s">
        <v>1</v>
      </c>
      <c r="N208" s="149" t="s">
        <v>38</v>
      </c>
      <c r="P208" s="150">
        <f t="shared" si="11"/>
        <v>0</v>
      </c>
      <c r="Q208" s="150">
        <v>0</v>
      </c>
      <c r="R208" s="150">
        <f t="shared" si="12"/>
        <v>0</v>
      </c>
      <c r="S208" s="150">
        <v>0</v>
      </c>
      <c r="T208" s="151">
        <f t="shared" si="13"/>
        <v>0</v>
      </c>
      <c r="AR208" s="152" t="s">
        <v>216</v>
      </c>
      <c r="AT208" s="152" t="s">
        <v>212</v>
      </c>
      <c r="AU208" s="152" t="s">
        <v>88</v>
      </c>
      <c r="AY208" s="13" t="s">
        <v>207</v>
      </c>
      <c r="BE208" s="153">
        <f t="shared" si="14"/>
        <v>0</v>
      </c>
      <c r="BF208" s="153">
        <f t="shared" si="15"/>
        <v>0</v>
      </c>
      <c r="BG208" s="153">
        <f t="shared" si="16"/>
        <v>0</v>
      </c>
      <c r="BH208" s="153">
        <f t="shared" si="17"/>
        <v>0</v>
      </c>
      <c r="BI208" s="153">
        <f t="shared" si="18"/>
        <v>0</v>
      </c>
      <c r="BJ208" s="13" t="s">
        <v>84</v>
      </c>
      <c r="BK208" s="153">
        <f t="shared" si="19"/>
        <v>0</v>
      </c>
      <c r="BL208" s="13" t="s">
        <v>216</v>
      </c>
      <c r="BM208" s="152" t="s">
        <v>4693</v>
      </c>
    </row>
    <row r="209" spans="2:65" s="1" customFormat="1" ht="24.2" customHeight="1">
      <c r="B209" s="139"/>
      <c r="C209" s="140" t="s">
        <v>486</v>
      </c>
      <c r="D209" s="140" t="s">
        <v>212</v>
      </c>
      <c r="E209" s="141" t="s">
        <v>790</v>
      </c>
      <c r="F209" s="142" t="s">
        <v>4694</v>
      </c>
      <c r="G209" s="143" t="s">
        <v>253</v>
      </c>
      <c r="H209" s="144">
        <v>4</v>
      </c>
      <c r="I209" s="145"/>
      <c r="J209" s="146">
        <f t="shared" si="10"/>
        <v>0</v>
      </c>
      <c r="K209" s="147"/>
      <c r="L209" s="28"/>
      <c r="M209" s="148" t="s">
        <v>1</v>
      </c>
      <c r="N209" s="149" t="s">
        <v>38</v>
      </c>
      <c r="P209" s="150">
        <f t="shared" si="11"/>
        <v>0</v>
      </c>
      <c r="Q209" s="150">
        <v>0</v>
      </c>
      <c r="R209" s="150">
        <f t="shared" si="12"/>
        <v>0</v>
      </c>
      <c r="S209" s="150">
        <v>0</v>
      </c>
      <c r="T209" s="151">
        <f t="shared" si="13"/>
        <v>0</v>
      </c>
      <c r="AR209" s="152" t="s">
        <v>216</v>
      </c>
      <c r="AT209" s="152" t="s">
        <v>212</v>
      </c>
      <c r="AU209" s="152" t="s">
        <v>88</v>
      </c>
      <c r="AY209" s="13" t="s">
        <v>207</v>
      </c>
      <c r="BE209" s="153">
        <f t="shared" si="14"/>
        <v>0</v>
      </c>
      <c r="BF209" s="153">
        <f t="shared" si="15"/>
        <v>0</v>
      </c>
      <c r="BG209" s="153">
        <f t="shared" si="16"/>
        <v>0</v>
      </c>
      <c r="BH209" s="153">
        <f t="shared" si="17"/>
        <v>0</v>
      </c>
      <c r="BI209" s="153">
        <f t="shared" si="18"/>
        <v>0</v>
      </c>
      <c r="BJ209" s="13" t="s">
        <v>84</v>
      </c>
      <c r="BK209" s="153">
        <f t="shared" si="19"/>
        <v>0</v>
      </c>
      <c r="BL209" s="13" t="s">
        <v>216</v>
      </c>
      <c r="BM209" s="152" t="s">
        <v>4695</v>
      </c>
    </row>
    <row r="210" spans="2:65" s="1" customFormat="1" ht="33" customHeight="1">
      <c r="B210" s="139"/>
      <c r="C210" s="140" t="s">
        <v>490</v>
      </c>
      <c r="D210" s="140" t="s">
        <v>212</v>
      </c>
      <c r="E210" s="141" t="s">
        <v>794</v>
      </c>
      <c r="F210" s="142" t="s">
        <v>4696</v>
      </c>
      <c r="G210" s="143" t="s">
        <v>253</v>
      </c>
      <c r="H210" s="144">
        <v>1</v>
      </c>
      <c r="I210" s="145"/>
      <c r="J210" s="146">
        <f t="shared" si="10"/>
        <v>0</v>
      </c>
      <c r="K210" s="147"/>
      <c r="L210" s="28"/>
      <c r="M210" s="148" t="s">
        <v>1</v>
      </c>
      <c r="N210" s="149" t="s">
        <v>38</v>
      </c>
      <c r="P210" s="150">
        <f t="shared" si="11"/>
        <v>0</v>
      </c>
      <c r="Q210" s="150">
        <v>0</v>
      </c>
      <c r="R210" s="150">
        <f t="shared" si="12"/>
        <v>0</v>
      </c>
      <c r="S210" s="150">
        <v>0</v>
      </c>
      <c r="T210" s="151">
        <f t="shared" si="13"/>
        <v>0</v>
      </c>
      <c r="AR210" s="152" t="s">
        <v>216</v>
      </c>
      <c r="AT210" s="152" t="s">
        <v>212</v>
      </c>
      <c r="AU210" s="152" t="s">
        <v>88</v>
      </c>
      <c r="AY210" s="13" t="s">
        <v>207</v>
      </c>
      <c r="BE210" s="153">
        <f t="shared" si="14"/>
        <v>0</v>
      </c>
      <c r="BF210" s="153">
        <f t="shared" si="15"/>
        <v>0</v>
      </c>
      <c r="BG210" s="153">
        <f t="shared" si="16"/>
        <v>0</v>
      </c>
      <c r="BH210" s="153">
        <f t="shared" si="17"/>
        <v>0</v>
      </c>
      <c r="BI210" s="153">
        <f t="shared" si="18"/>
        <v>0</v>
      </c>
      <c r="BJ210" s="13" t="s">
        <v>84</v>
      </c>
      <c r="BK210" s="153">
        <f t="shared" si="19"/>
        <v>0</v>
      </c>
      <c r="BL210" s="13" t="s">
        <v>216</v>
      </c>
      <c r="BM210" s="152" t="s">
        <v>4697</v>
      </c>
    </row>
    <row r="211" spans="2:65" s="1" customFormat="1" ht="33" customHeight="1">
      <c r="B211" s="139"/>
      <c r="C211" s="140" t="s">
        <v>494</v>
      </c>
      <c r="D211" s="140" t="s">
        <v>212</v>
      </c>
      <c r="E211" s="141" t="s">
        <v>798</v>
      </c>
      <c r="F211" s="142" t="s">
        <v>4698</v>
      </c>
      <c r="G211" s="143" t="s">
        <v>253</v>
      </c>
      <c r="H211" s="144">
        <v>2</v>
      </c>
      <c r="I211" s="145"/>
      <c r="J211" s="146">
        <f t="shared" si="10"/>
        <v>0</v>
      </c>
      <c r="K211" s="147"/>
      <c r="L211" s="28"/>
      <c r="M211" s="148" t="s">
        <v>1</v>
      </c>
      <c r="N211" s="149" t="s">
        <v>38</v>
      </c>
      <c r="P211" s="150">
        <f t="shared" si="11"/>
        <v>0</v>
      </c>
      <c r="Q211" s="150">
        <v>0</v>
      </c>
      <c r="R211" s="150">
        <f t="shared" si="12"/>
        <v>0</v>
      </c>
      <c r="S211" s="150">
        <v>0</v>
      </c>
      <c r="T211" s="151">
        <f t="shared" si="13"/>
        <v>0</v>
      </c>
      <c r="AR211" s="152" t="s">
        <v>216</v>
      </c>
      <c r="AT211" s="152" t="s">
        <v>212</v>
      </c>
      <c r="AU211" s="152" t="s">
        <v>88</v>
      </c>
      <c r="AY211" s="13" t="s">
        <v>207</v>
      </c>
      <c r="BE211" s="153">
        <f t="shared" si="14"/>
        <v>0</v>
      </c>
      <c r="BF211" s="153">
        <f t="shared" si="15"/>
        <v>0</v>
      </c>
      <c r="BG211" s="153">
        <f t="shared" si="16"/>
        <v>0</v>
      </c>
      <c r="BH211" s="153">
        <f t="shared" si="17"/>
        <v>0</v>
      </c>
      <c r="BI211" s="153">
        <f t="shared" si="18"/>
        <v>0</v>
      </c>
      <c r="BJ211" s="13" t="s">
        <v>84</v>
      </c>
      <c r="BK211" s="153">
        <f t="shared" si="19"/>
        <v>0</v>
      </c>
      <c r="BL211" s="13" t="s">
        <v>216</v>
      </c>
      <c r="BM211" s="152" t="s">
        <v>4699</v>
      </c>
    </row>
    <row r="212" spans="2:65" s="1" customFormat="1" ht="33" customHeight="1">
      <c r="B212" s="139"/>
      <c r="C212" s="140" t="s">
        <v>498</v>
      </c>
      <c r="D212" s="140" t="s">
        <v>212</v>
      </c>
      <c r="E212" s="141" t="s">
        <v>802</v>
      </c>
      <c r="F212" s="142" t="s">
        <v>4700</v>
      </c>
      <c r="G212" s="143" t="s">
        <v>253</v>
      </c>
      <c r="H212" s="144">
        <v>2</v>
      </c>
      <c r="I212" s="145"/>
      <c r="J212" s="146">
        <f t="shared" si="10"/>
        <v>0</v>
      </c>
      <c r="K212" s="147"/>
      <c r="L212" s="28"/>
      <c r="M212" s="148" t="s">
        <v>1</v>
      </c>
      <c r="N212" s="149" t="s">
        <v>38</v>
      </c>
      <c r="P212" s="150">
        <f t="shared" si="11"/>
        <v>0</v>
      </c>
      <c r="Q212" s="150">
        <v>0</v>
      </c>
      <c r="R212" s="150">
        <f t="shared" si="12"/>
        <v>0</v>
      </c>
      <c r="S212" s="150">
        <v>0</v>
      </c>
      <c r="T212" s="151">
        <f t="shared" si="13"/>
        <v>0</v>
      </c>
      <c r="AR212" s="152" t="s">
        <v>216</v>
      </c>
      <c r="AT212" s="152" t="s">
        <v>212</v>
      </c>
      <c r="AU212" s="152" t="s">
        <v>88</v>
      </c>
      <c r="AY212" s="13" t="s">
        <v>207</v>
      </c>
      <c r="BE212" s="153">
        <f t="shared" si="14"/>
        <v>0</v>
      </c>
      <c r="BF212" s="153">
        <f t="shared" si="15"/>
        <v>0</v>
      </c>
      <c r="BG212" s="153">
        <f t="shared" si="16"/>
        <v>0</v>
      </c>
      <c r="BH212" s="153">
        <f t="shared" si="17"/>
        <v>0</v>
      </c>
      <c r="BI212" s="153">
        <f t="shared" si="18"/>
        <v>0</v>
      </c>
      <c r="BJ212" s="13" t="s">
        <v>84</v>
      </c>
      <c r="BK212" s="153">
        <f t="shared" si="19"/>
        <v>0</v>
      </c>
      <c r="BL212" s="13" t="s">
        <v>216</v>
      </c>
      <c r="BM212" s="152" t="s">
        <v>4701</v>
      </c>
    </row>
    <row r="213" spans="2:65" s="1" customFormat="1" ht="24.2" customHeight="1">
      <c r="B213" s="139"/>
      <c r="C213" s="140" t="s">
        <v>502</v>
      </c>
      <c r="D213" s="140" t="s">
        <v>212</v>
      </c>
      <c r="E213" s="141" t="s">
        <v>806</v>
      </c>
      <c r="F213" s="142" t="s">
        <v>4702</v>
      </c>
      <c r="G213" s="143" t="s">
        <v>253</v>
      </c>
      <c r="H213" s="144">
        <v>4</v>
      </c>
      <c r="I213" s="145"/>
      <c r="J213" s="146">
        <f t="shared" si="10"/>
        <v>0</v>
      </c>
      <c r="K213" s="147"/>
      <c r="L213" s="28"/>
      <c r="M213" s="148" t="s">
        <v>1</v>
      </c>
      <c r="N213" s="149" t="s">
        <v>38</v>
      </c>
      <c r="P213" s="150">
        <f t="shared" si="11"/>
        <v>0</v>
      </c>
      <c r="Q213" s="150">
        <v>0</v>
      </c>
      <c r="R213" s="150">
        <f t="shared" si="12"/>
        <v>0</v>
      </c>
      <c r="S213" s="150">
        <v>0</v>
      </c>
      <c r="T213" s="151">
        <f t="shared" si="13"/>
        <v>0</v>
      </c>
      <c r="AR213" s="152" t="s">
        <v>216</v>
      </c>
      <c r="AT213" s="152" t="s">
        <v>212</v>
      </c>
      <c r="AU213" s="152" t="s">
        <v>88</v>
      </c>
      <c r="AY213" s="13" t="s">
        <v>207</v>
      </c>
      <c r="BE213" s="153">
        <f t="shared" si="14"/>
        <v>0</v>
      </c>
      <c r="BF213" s="153">
        <f t="shared" si="15"/>
        <v>0</v>
      </c>
      <c r="BG213" s="153">
        <f t="shared" si="16"/>
        <v>0</v>
      </c>
      <c r="BH213" s="153">
        <f t="shared" si="17"/>
        <v>0</v>
      </c>
      <c r="BI213" s="153">
        <f t="shared" si="18"/>
        <v>0</v>
      </c>
      <c r="BJ213" s="13" t="s">
        <v>84</v>
      </c>
      <c r="BK213" s="153">
        <f t="shared" si="19"/>
        <v>0</v>
      </c>
      <c r="BL213" s="13" t="s">
        <v>216</v>
      </c>
      <c r="BM213" s="152" t="s">
        <v>4703</v>
      </c>
    </row>
    <row r="214" spans="2:65" s="1" customFormat="1" ht="24.2" customHeight="1">
      <c r="B214" s="139"/>
      <c r="C214" s="140" t="s">
        <v>506</v>
      </c>
      <c r="D214" s="140" t="s">
        <v>212</v>
      </c>
      <c r="E214" s="141" t="s">
        <v>2977</v>
      </c>
      <c r="F214" s="142" t="s">
        <v>4704</v>
      </c>
      <c r="G214" s="143" t="s">
        <v>253</v>
      </c>
      <c r="H214" s="144">
        <v>2</v>
      </c>
      <c r="I214" s="145"/>
      <c r="J214" s="146">
        <f t="shared" si="10"/>
        <v>0</v>
      </c>
      <c r="K214" s="147"/>
      <c r="L214" s="28"/>
      <c r="M214" s="148" t="s">
        <v>1</v>
      </c>
      <c r="N214" s="149" t="s">
        <v>38</v>
      </c>
      <c r="P214" s="150">
        <f t="shared" si="11"/>
        <v>0</v>
      </c>
      <c r="Q214" s="150">
        <v>0</v>
      </c>
      <c r="R214" s="150">
        <f t="shared" si="12"/>
        <v>0</v>
      </c>
      <c r="S214" s="150">
        <v>0</v>
      </c>
      <c r="T214" s="151">
        <f t="shared" si="13"/>
        <v>0</v>
      </c>
      <c r="AR214" s="152" t="s">
        <v>216</v>
      </c>
      <c r="AT214" s="152" t="s">
        <v>212</v>
      </c>
      <c r="AU214" s="152" t="s">
        <v>88</v>
      </c>
      <c r="AY214" s="13" t="s">
        <v>207</v>
      </c>
      <c r="BE214" s="153">
        <f t="shared" si="14"/>
        <v>0</v>
      </c>
      <c r="BF214" s="153">
        <f t="shared" si="15"/>
        <v>0</v>
      </c>
      <c r="BG214" s="153">
        <f t="shared" si="16"/>
        <v>0</v>
      </c>
      <c r="BH214" s="153">
        <f t="shared" si="17"/>
        <v>0</v>
      </c>
      <c r="BI214" s="153">
        <f t="shared" si="18"/>
        <v>0</v>
      </c>
      <c r="BJ214" s="13" t="s">
        <v>84</v>
      </c>
      <c r="BK214" s="153">
        <f t="shared" si="19"/>
        <v>0</v>
      </c>
      <c r="BL214" s="13" t="s">
        <v>216</v>
      </c>
      <c r="BM214" s="152" t="s">
        <v>4705</v>
      </c>
    </row>
    <row r="215" spans="2:65" s="1" customFormat="1" ht="33" customHeight="1">
      <c r="B215" s="139"/>
      <c r="C215" s="140" t="s">
        <v>510</v>
      </c>
      <c r="D215" s="140" t="s">
        <v>212</v>
      </c>
      <c r="E215" s="141" t="s">
        <v>2980</v>
      </c>
      <c r="F215" s="142" t="s">
        <v>4706</v>
      </c>
      <c r="G215" s="143" t="s">
        <v>215</v>
      </c>
      <c r="H215" s="144">
        <v>2</v>
      </c>
      <c r="I215" s="145"/>
      <c r="J215" s="146">
        <f t="shared" si="10"/>
        <v>0</v>
      </c>
      <c r="K215" s="147"/>
      <c r="L215" s="28"/>
      <c r="M215" s="148" t="s">
        <v>1</v>
      </c>
      <c r="N215" s="149" t="s">
        <v>38</v>
      </c>
      <c r="P215" s="150">
        <f t="shared" si="11"/>
        <v>0</v>
      </c>
      <c r="Q215" s="150">
        <v>0</v>
      </c>
      <c r="R215" s="150">
        <f t="shared" si="12"/>
        <v>0</v>
      </c>
      <c r="S215" s="150">
        <v>0</v>
      </c>
      <c r="T215" s="151">
        <f t="shared" si="13"/>
        <v>0</v>
      </c>
      <c r="AR215" s="152" t="s">
        <v>216</v>
      </c>
      <c r="AT215" s="152" t="s">
        <v>212</v>
      </c>
      <c r="AU215" s="152" t="s">
        <v>88</v>
      </c>
      <c r="AY215" s="13" t="s">
        <v>207</v>
      </c>
      <c r="BE215" s="153">
        <f t="shared" si="14"/>
        <v>0</v>
      </c>
      <c r="BF215" s="153">
        <f t="shared" si="15"/>
        <v>0</v>
      </c>
      <c r="BG215" s="153">
        <f t="shared" si="16"/>
        <v>0</v>
      </c>
      <c r="BH215" s="153">
        <f t="shared" si="17"/>
        <v>0</v>
      </c>
      <c r="BI215" s="153">
        <f t="shared" si="18"/>
        <v>0</v>
      </c>
      <c r="BJ215" s="13" t="s">
        <v>84</v>
      </c>
      <c r="BK215" s="153">
        <f t="shared" si="19"/>
        <v>0</v>
      </c>
      <c r="BL215" s="13" t="s">
        <v>216</v>
      </c>
      <c r="BM215" s="152" t="s">
        <v>4707</v>
      </c>
    </row>
    <row r="216" spans="2:65" s="1" customFormat="1" ht="37.9" customHeight="1">
      <c r="B216" s="139"/>
      <c r="C216" s="140" t="s">
        <v>514</v>
      </c>
      <c r="D216" s="140" t="s">
        <v>212</v>
      </c>
      <c r="E216" s="141" t="s">
        <v>4708</v>
      </c>
      <c r="F216" s="142" t="s">
        <v>4709</v>
      </c>
      <c r="G216" s="143" t="s">
        <v>253</v>
      </c>
      <c r="H216" s="144">
        <v>2</v>
      </c>
      <c r="I216" s="145"/>
      <c r="J216" s="146">
        <f t="shared" si="10"/>
        <v>0</v>
      </c>
      <c r="K216" s="147"/>
      <c r="L216" s="28"/>
      <c r="M216" s="148" t="s">
        <v>1</v>
      </c>
      <c r="N216" s="149" t="s">
        <v>38</v>
      </c>
      <c r="P216" s="150">
        <f t="shared" si="11"/>
        <v>0</v>
      </c>
      <c r="Q216" s="150">
        <v>0</v>
      </c>
      <c r="R216" s="150">
        <f t="shared" si="12"/>
        <v>0</v>
      </c>
      <c r="S216" s="150">
        <v>0</v>
      </c>
      <c r="T216" s="151">
        <f t="shared" si="13"/>
        <v>0</v>
      </c>
      <c r="AR216" s="152" t="s">
        <v>216</v>
      </c>
      <c r="AT216" s="152" t="s">
        <v>212</v>
      </c>
      <c r="AU216" s="152" t="s">
        <v>88</v>
      </c>
      <c r="AY216" s="13" t="s">
        <v>207</v>
      </c>
      <c r="BE216" s="153">
        <f t="shared" si="14"/>
        <v>0</v>
      </c>
      <c r="BF216" s="153">
        <f t="shared" si="15"/>
        <v>0</v>
      </c>
      <c r="BG216" s="153">
        <f t="shared" si="16"/>
        <v>0</v>
      </c>
      <c r="BH216" s="153">
        <f t="shared" si="17"/>
        <v>0</v>
      </c>
      <c r="BI216" s="153">
        <f t="shared" si="18"/>
        <v>0</v>
      </c>
      <c r="BJ216" s="13" t="s">
        <v>84</v>
      </c>
      <c r="BK216" s="153">
        <f t="shared" si="19"/>
        <v>0</v>
      </c>
      <c r="BL216" s="13" t="s">
        <v>216</v>
      </c>
      <c r="BM216" s="152" t="s">
        <v>4710</v>
      </c>
    </row>
    <row r="217" spans="2:65" s="1" customFormat="1" ht="37.9" customHeight="1">
      <c r="B217" s="139"/>
      <c r="C217" s="140" t="s">
        <v>518</v>
      </c>
      <c r="D217" s="140" t="s">
        <v>212</v>
      </c>
      <c r="E217" s="141" t="s">
        <v>4711</v>
      </c>
      <c r="F217" s="142" t="s">
        <v>4712</v>
      </c>
      <c r="G217" s="143" t="s">
        <v>253</v>
      </c>
      <c r="H217" s="144">
        <v>4</v>
      </c>
      <c r="I217" s="145"/>
      <c r="J217" s="146">
        <f t="shared" si="10"/>
        <v>0</v>
      </c>
      <c r="K217" s="147"/>
      <c r="L217" s="28"/>
      <c r="M217" s="148" t="s">
        <v>1</v>
      </c>
      <c r="N217" s="149" t="s">
        <v>38</v>
      </c>
      <c r="P217" s="150">
        <f t="shared" si="11"/>
        <v>0</v>
      </c>
      <c r="Q217" s="150">
        <v>0</v>
      </c>
      <c r="R217" s="150">
        <f t="shared" si="12"/>
        <v>0</v>
      </c>
      <c r="S217" s="150">
        <v>0</v>
      </c>
      <c r="T217" s="151">
        <f t="shared" si="13"/>
        <v>0</v>
      </c>
      <c r="AR217" s="152" t="s">
        <v>216</v>
      </c>
      <c r="AT217" s="152" t="s">
        <v>212</v>
      </c>
      <c r="AU217" s="152" t="s">
        <v>88</v>
      </c>
      <c r="AY217" s="13" t="s">
        <v>207</v>
      </c>
      <c r="BE217" s="153">
        <f t="shared" si="14"/>
        <v>0</v>
      </c>
      <c r="BF217" s="153">
        <f t="shared" si="15"/>
        <v>0</v>
      </c>
      <c r="BG217" s="153">
        <f t="shared" si="16"/>
        <v>0</v>
      </c>
      <c r="BH217" s="153">
        <f t="shared" si="17"/>
        <v>0</v>
      </c>
      <c r="BI217" s="153">
        <f t="shared" si="18"/>
        <v>0</v>
      </c>
      <c r="BJ217" s="13" t="s">
        <v>84</v>
      </c>
      <c r="BK217" s="153">
        <f t="shared" si="19"/>
        <v>0</v>
      </c>
      <c r="BL217" s="13" t="s">
        <v>216</v>
      </c>
      <c r="BM217" s="152" t="s">
        <v>4713</v>
      </c>
    </row>
    <row r="218" spans="2:65" s="1" customFormat="1" ht="37.9" customHeight="1">
      <c r="B218" s="139"/>
      <c r="C218" s="140" t="s">
        <v>522</v>
      </c>
      <c r="D218" s="140" t="s">
        <v>212</v>
      </c>
      <c r="E218" s="141" t="s">
        <v>810</v>
      </c>
      <c r="F218" s="142" t="s">
        <v>4714</v>
      </c>
      <c r="G218" s="143" t="s">
        <v>253</v>
      </c>
      <c r="H218" s="144">
        <v>6</v>
      </c>
      <c r="I218" s="145"/>
      <c r="J218" s="146">
        <f t="shared" si="10"/>
        <v>0</v>
      </c>
      <c r="K218" s="147"/>
      <c r="L218" s="28"/>
      <c r="M218" s="148" t="s">
        <v>1</v>
      </c>
      <c r="N218" s="149" t="s">
        <v>38</v>
      </c>
      <c r="P218" s="150">
        <f t="shared" si="11"/>
        <v>0</v>
      </c>
      <c r="Q218" s="150">
        <v>0</v>
      </c>
      <c r="R218" s="150">
        <f t="shared" si="12"/>
        <v>0</v>
      </c>
      <c r="S218" s="150">
        <v>0</v>
      </c>
      <c r="T218" s="151">
        <f t="shared" si="13"/>
        <v>0</v>
      </c>
      <c r="AR218" s="152" t="s">
        <v>216</v>
      </c>
      <c r="AT218" s="152" t="s">
        <v>212</v>
      </c>
      <c r="AU218" s="152" t="s">
        <v>88</v>
      </c>
      <c r="AY218" s="13" t="s">
        <v>207</v>
      </c>
      <c r="BE218" s="153">
        <f t="shared" si="14"/>
        <v>0</v>
      </c>
      <c r="BF218" s="153">
        <f t="shared" si="15"/>
        <v>0</v>
      </c>
      <c r="BG218" s="153">
        <f t="shared" si="16"/>
        <v>0</v>
      </c>
      <c r="BH218" s="153">
        <f t="shared" si="17"/>
        <v>0</v>
      </c>
      <c r="BI218" s="153">
        <f t="shared" si="18"/>
        <v>0</v>
      </c>
      <c r="BJ218" s="13" t="s">
        <v>84</v>
      </c>
      <c r="BK218" s="153">
        <f t="shared" si="19"/>
        <v>0</v>
      </c>
      <c r="BL218" s="13" t="s">
        <v>216</v>
      </c>
      <c r="BM218" s="152" t="s">
        <v>4715</v>
      </c>
    </row>
    <row r="219" spans="2:65" s="1" customFormat="1" ht="44.25" customHeight="1">
      <c r="B219" s="139"/>
      <c r="C219" s="140" t="s">
        <v>526</v>
      </c>
      <c r="D219" s="140" t="s">
        <v>212</v>
      </c>
      <c r="E219" s="141" t="s">
        <v>814</v>
      </c>
      <c r="F219" s="142" t="s">
        <v>4716</v>
      </c>
      <c r="G219" s="143" t="s">
        <v>253</v>
      </c>
      <c r="H219" s="144">
        <v>10</v>
      </c>
      <c r="I219" s="145"/>
      <c r="J219" s="146">
        <f t="shared" si="10"/>
        <v>0</v>
      </c>
      <c r="K219" s="147"/>
      <c r="L219" s="28"/>
      <c r="M219" s="148" t="s">
        <v>1</v>
      </c>
      <c r="N219" s="149" t="s">
        <v>38</v>
      </c>
      <c r="P219" s="150">
        <f t="shared" si="11"/>
        <v>0</v>
      </c>
      <c r="Q219" s="150">
        <v>0</v>
      </c>
      <c r="R219" s="150">
        <f t="shared" si="12"/>
        <v>0</v>
      </c>
      <c r="S219" s="150">
        <v>0</v>
      </c>
      <c r="T219" s="151">
        <f t="shared" si="13"/>
        <v>0</v>
      </c>
      <c r="AR219" s="152" t="s">
        <v>216</v>
      </c>
      <c r="AT219" s="152" t="s">
        <v>212</v>
      </c>
      <c r="AU219" s="152" t="s">
        <v>88</v>
      </c>
      <c r="AY219" s="13" t="s">
        <v>207</v>
      </c>
      <c r="BE219" s="153">
        <f t="shared" si="14"/>
        <v>0</v>
      </c>
      <c r="BF219" s="153">
        <f t="shared" si="15"/>
        <v>0</v>
      </c>
      <c r="BG219" s="153">
        <f t="shared" si="16"/>
        <v>0</v>
      </c>
      <c r="BH219" s="153">
        <f t="shared" si="17"/>
        <v>0</v>
      </c>
      <c r="BI219" s="153">
        <f t="shared" si="18"/>
        <v>0</v>
      </c>
      <c r="BJ219" s="13" t="s">
        <v>84</v>
      </c>
      <c r="BK219" s="153">
        <f t="shared" si="19"/>
        <v>0</v>
      </c>
      <c r="BL219" s="13" t="s">
        <v>216</v>
      </c>
      <c r="BM219" s="152" t="s">
        <v>4717</v>
      </c>
    </row>
    <row r="220" spans="2:65" s="1" customFormat="1" ht="37.9" customHeight="1">
      <c r="B220" s="139"/>
      <c r="C220" s="140" t="s">
        <v>530</v>
      </c>
      <c r="D220" s="140" t="s">
        <v>212</v>
      </c>
      <c r="E220" s="141" t="s">
        <v>818</v>
      </c>
      <c r="F220" s="142" t="s">
        <v>4718</v>
      </c>
      <c r="G220" s="143" t="s">
        <v>253</v>
      </c>
      <c r="H220" s="144">
        <v>10</v>
      </c>
      <c r="I220" s="145"/>
      <c r="J220" s="146">
        <f t="shared" si="10"/>
        <v>0</v>
      </c>
      <c r="K220" s="147"/>
      <c r="L220" s="28"/>
      <c r="M220" s="148" t="s">
        <v>1</v>
      </c>
      <c r="N220" s="149" t="s">
        <v>38</v>
      </c>
      <c r="P220" s="150">
        <f t="shared" si="11"/>
        <v>0</v>
      </c>
      <c r="Q220" s="150">
        <v>0</v>
      </c>
      <c r="R220" s="150">
        <f t="shared" si="12"/>
        <v>0</v>
      </c>
      <c r="S220" s="150">
        <v>0</v>
      </c>
      <c r="T220" s="151">
        <f t="shared" si="13"/>
        <v>0</v>
      </c>
      <c r="AR220" s="152" t="s">
        <v>216</v>
      </c>
      <c r="AT220" s="152" t="s">
        <v>212</v>
      </c>
      <c r="AU220" s="152" t="s">
        <v>88</v>
      </c>
      <c r="AY220" s="13" t="s">
        <v>207</v>
      </c>
      <c r="BE220" s="153">
        <f t="shared" si="14"/>
        <v>0</v>
      </c>
      <c r="BF220" s="153">
        <f t="shared" si="15"/>
        <v>0</v>
      </c>
      <c r="BG220" s="153">
        <f t="shared" si="16"/>
        <v>0</v>
      </c>
      <c r="BH220" s="153">
        <f t="shared" si="17"/>
        <v>0</v>
      </c>
      <c r="BI220" s="153">
        <f t="shared" si="18"/>
        <v>0</v>
      </c>
      <c r="BJ220" s="13" t="s">
        <v>84</v>
      </c>
      <c r="BK220" s="153">
        <f t="shared" si="19"/>
        <v>0</v>
      </c>
      <c r="BL220" s="13" t="s">
        <v>216</v>
      </c>
      <c r="BM220" s="152" t="s">
        <v>4719</v>
      </c>
    </row>
    <row r="221" spans="2:65" s="1" customFormat="1" ht="37.9" customHeight="1">
      <c r="B221" s="139"/>
      <c r="C221" s="140" t="s">
        <v>534</v>
      </c>
      <c r="D221" s="140" t="s">
        <v>212</v>
      </c>
      <c r="E221" s="141" t="s">
        <v>822</v>
      </c>
      <c r="F221" s="142" t="s">
        <v>4720</v>
      </c>
      <c r="G221" s="143" t="s">
        <v>215</v>
      </c>
      <c r="H221" s="144">
        <v>4</v>
      </c>
      <c r="I221" s="145"/>
      <c r="J221" s="146">
        <f t="shared" si="10"/>
        <v>0</v>
      </c>
      <c r="K221" s="147"/>
      <c r="L221" s="28"/>
      <c r="M221" s="148" t="s">
        <v>1</v>
      </c>
      <c r="N221" s="149" t="s">
        <v>38</v>
      </c>
      <c r="P221" s="150">
        <f t="shared" si="11"/>
        <v>0</v>
      </c>
      <c r="Q221" s="150">
        <v>0</v>
      </c>
      <c r="R221" s="150">
        <f t="shared" si="12"/>
        <v>0</v>
      </c>
      <c r="S221" s="150">
        <v>0</v>
      </c>
      <c r="T221" s="151">
        <f t="shared" si="13"/>
        <v>0</v>
      </c>
      <c r="AR221" s="152" t="s">
        <v>216</v>
      </c>
      <c r="AT221" s="152" t="s">
        <v>212</v>
      </c>
      <c r="AU221" s="152" t="s">
        <v>88</v>
      </c>
      <c r="AY221" s="13" t="s">
        <v>207</v>
      </c>
      <c r="BE221" s="153">
        <f t="shared" si="14"/>
        <v>0</v>
      </c>
      <c r="BF221" s="153">
        <f t="shared" si="15"/>
        <v>0</v>
      </c>
      <c r="BG221" s="153">
        <f t="shared" si="16"/>
        <v>0</v>
      </c>
      <c r="BH221" s="153">
        <f t="shared" si="17"/>
        <v>0</v>
      </c>
      <c r="BI221" s="153">
        <f t="shared" si="18"/>
        <v>0</v>
      </c>
      <c r="BJ221" s="13" t="s">
        <v>84</v>
      </c>
      <c r="BK221" s="153">
        <f t="shared" si="19"/>
        <v>0</v>
      </c>
      <c r="BL221" s="13" t="s">
        <v>216</v>
      </c>
      <c r="BM221" s="152" t="s">
        <v>4721</v>
      </c>
    </row>
    <row r="222" spans="2:65" s="1" customFormat="1" ht="44.25" customHeight="1">
      <c r="B222" s="139"/>
      <c r="C222" s="140" t="s">
        <v>538</v>
      </c>
      <c r="D222" s="140" t="s">
        <v>212</v>
      </c>
      <c r="E222" s="141" t="s">
        <v>826</v>
      </c>
      <c r="F222" s="142" t="s">
        <v>4722</v>
      </c>
      <c r="G222" s="143" t="s">
        <v>253</v>
      </c>
      <c r="H222" s="144">
        <v>4</v>
      </c>
      <c r="I222" s="145"/>
      <c r="J222" s="146">
        <f t="shared" si="10"/>
        <v>0</v>
      </c>
      <c r="K222" s="147"/>
      <c r="L222" s="28"/>
      <c r="M222" s="148" t="s">
        <v>1</v>
      </c>
      <c r="N222" s="149" t="s">
        <v>38</v>
      </c>
      <c r="P222" s="150">
        <f t="shared" si="11"/>
        <v>0</v>
      </c>
      <c r="Q222" s="150">
        <v>0</v>
      </c>
      <c r="R222" s="150">
        <f t="shared" si="12"/>
        <v>0</v>
      </c>
      <c r="S222" s="150">
        <v>0</v>
      </c>
      <c r="T222" s="151">
        <f t="shared" si="13"/>
        <v>0</v>
      </c>
      <c r="AR222" s="152" t="s">
        <v>216</v>
      </c>
      <c r="AT222" s="152" t="s">
        <v>212</v>
      </c>
      <c r="AU222" s="152" t="s">
        <v>88</v>
      </c>
      <c r="AY222" s="13" t="s">
        <v>207</v>
      </c>
      <c r="BE222" s="153">
        <f t="shared" si="14"/>
        <v>0</v>
      </c>
      <c r="BF222" s="153">
        <f t="shared" si="15"/>
        <v>0</v>
      </c>
      <c r="BG222" s="153">
        <f t="shared" si="16"/>
        <v>0</v>
      </c>
      <c r="BH222" s="153">
        <f t="shared" si="17"/>
        <v>0</v>
      </c>
      <c r="BI222" s="153">
        <f t="shared" si="18"/>
        <v>0</v>
      </c>
      <c r="BJ222" s="13" t="s">
        <v>84</v>
      </c>
      <c r="BK222" s="153">
        <f t="shared" si="19"/>
        <v>0</v>
      </c>
      <c r="BL222" s="13" t="s">
        <v>216</v>
      </c>
      <c r="BM222" s="152" t="s">
        <v>4723</v>
      </c>
    </row>
    <row r="223" spans="2:65" s="1" customFormat="1" ht="44.25" customHeight="1">
      <c r="B223" s="139"/>
      <c r="C223" s="140" t="s">
        <v>542</v>
      </c>
      <c r="D223" s="140" t="s">
        <v>212</v>
      </c>
      <c r="E223" s="141" t="s">
        <v>3398</v>
      </c>
      <c r="F223" s="142" t="s">
        <v>4724</v>
      </c>
      <c r="G223" s="143" t="s">
        <v>253</v>
      </c>
      <c r="H223" s="144">
        <v>2</v>
      </c>
      <c r="I223" s="145"/>
      <c r="J223" s="146">
        <f t="shared" si="10"/>
        <v>0</v>
      </c>
      <c r="K223" s="147"/>
      <c r="L223" s="28"/>
      <c r="M223" s="148" t="s">
        <v>1</v>
      </c>
      <c r="N223" s="149" t="s">
        <v>38</v>
      </c>
      <c r="P223" s="150">
        <f t="shared" si="11"/>
        <v>0</v>
      </c>
      <c r="Q223" s="150">
        <v>0</v>
      </c>
      <c r="R223" s="150">
        <f t="shared" si="12"/>
        <v>0</v>
      </c>
      <c r="S223" s="150">
        <v>0</v>
      </c>
      <c r="T223" s="151">
        <f t="shared" si="13"/>
        <v>0</v>
      </c>
      <c r="AR223" s="152" t="s">
        <v>216</v>
      </c>
      <c r="AT223" s="152" t="s">
        <v>212</v>
      </c>
      <c r="AU223" s="152" t="s">
        <v>88</v>
      </c>
      <c r="AY223" s="13" t="s">
        <v>207</v>
      </c>
      <c r="BE223" s="153">
        <f t="shared" si="14"/>
        <v>0</v>
      </c>
      <c r="BF223" s="153">
        <f t="shared" si="15"/>
        <v>0</v>
      </c>
      <c r="BG223" s="153">
        <f t="shared" si="16"/>
        <v>0</v>
      </c>
      <c r="BH223" s="153">
        <f t="shared" si="17"/>
        <v>0</v>
      </c>
      <c r="BI223" s="153">
        <f t="shared" si="18"/>
        <v>0</v>
      </c>
      <c r="BJ223" s="13" t="s">
        <v>84</v>
      </c>
      <c r="BK223" s="153">
        <f t="shared" si="19"/>
        <v>0</v>
      </c>
      <c r="BL223" s="13" t="s">
        <v>216</v>
      </c>
      <c r="BM223" s="152" t="s">
        <v>4725</v>
      </c>
    </row>
    <row r="224" spans="2:65" s="1" customFormat="1" ht="44.25" customHeight="1">
      <c r="B224" s="139"/>
      <c r="C224" s="140" t="s">
        <v>546</v>
      </c>
      <c r="D224" s="140" t="s">
        <v>212</v>
      </c>
      <c r="E224" s="141" t="s">
        <v>3401</v>
      </c>
      <c r="F224" s="142" t="s">
        <v>4726</v>
      </c>
      <c r="G224" s="143" t="s">
        <v>253</v>
      </c>
      <c r="H224" s="144">
        <v>8</v>
      </c>
      <c r="I224" s="145"/>
      <c r="J224" s="146">
        <f t="shared" si="10"/>
        <v>0</v>
      </c>
      <c r="K224" s="147"/>
      <c r="L224" s="28"/>
      <c r="M224" s="148" t="s">
        <v>1</v>
      </c>
      <c r="N224" s="149" t="s">
        <v>38</v>
      </c>
      <c r="P224" s="150">
        <f t="shared" si="11"/>
        <v>0</v>
      </c>
      <c r="Q224" s="150">
        <v>0</v>
      </c>
      <c r="R224" s="150">
        <f t="shared" si="12"/>
        <v>0</v>
      </c>
      <c r="S224" s="150">
        <v>0</v>
      </c>
      <c r="T224" s="151">
        <f t="shared" si="13"/>
        <v>0</v>
      </c>
      <c r="AR224" s="152" t="s">
        <v>216</v>
      </c>
      <c r="AT224" s="152" t="s">
        <v>212</v>
      </c>
      <c r="AU224" s="152" t="s">
        <v>88</v>
      </c>
      <c r="AY224" s="13" t="s">
        <v>207</v>
      </c>
      <c r="BE224" s="153">
        <f t="shared" si="14"/>
        <v>0</v>
      </c>
      <c r="BF224" s="153">
        <f t="shared" si="15"/>
        <v>0</v>
      </c>
      <c r="BG224" s="153">
        <f t="shared" si="16"/>
        <v>0</v>
      </c>
      <c r="BH224" s="153">
        <f t="shared" si="17"/>
        <v>0</v>
      </c>
      <c r="BI224" s="153">
        <f t="shared" si="18"/>
        <v>0</v>
      </c>
      <c r="BJ224" s="13" t="s">
        <v>84</v>
      </c>
      <c r="BK224" s="153">
        <f t="shared" si="19"/>
        <v>0</v>
      </c>
      <c r="BL224" s="13" t="s">
        <v>216</v>
      </c>
      <c r="BM224" s="152" t="s">
        <v>4727</v>
      </c>
    </row>
    <row r="225" spans="2:65" s="11" customFormat="1" ht="20.85" customHeight="1">
      <c r="B225" s="127"/>
      <c r="D225" s="128" t="s">
        <v>71</v>
      </c>
      <c r="E225" s="137" t="s">
        <v>71</v>
      </c>
      <c r="F225" s="137" t="s">
        <v>1876</v>
      </c>
      <c r="I225" s="130"/>
      <c r="J225" s="138">
        <f>BK225</f>
        <v>0</v>
      </c>
      <c r="L225" s="127"/>
      <c r="M225" s="132"/>
      <c r="P225" s="133">
        <f>SUM(P226:P230)</f>
        <v>0</v>
      </c>
      <c r="R225" s="133">
        <f>SUM(R226:R230)</f>
        <v>0</v>
      </c>
      <c r="T225" s="134">
        <f>SUM(T226:T230)</f>
        <v>1.2012880500000001</v>
      </c>
      <c r="AR225" s="128" t="s">
        <v>79</v>
      </c>
      <c r="AT225" s="135" t="s">
        <v>71</v>
      </c>
      <c r="AU225" s="135" t="s">
        <v>84</v>
      </c>
      <c r="AY225" s="128" t="s">
        <v>207</v>
      </c>
      <c r="BK225" s="136">
        <f>SUM(BK226:BK230)</f>
        <v>0</v>
      </c>
    </row>
    <row r="226" spans="2:65" s="1" customFormat="1" ht="24.2" customHeight="1">
      <c r="B226" s="139"/>
      <c r="C226" s="140" t="s">
        <v>550</v>
      </c>
      <c r="D226" s="140" t="s">
        <v>212</v>
      </c>
      <c r="E226" s="141" t="s">
        <v>2340</v>
      </c>
      <c r="F226" s="142" t="s">
        <v>3716</v>
      </c>
      <c r="G226" s="143" t="s">
        <v>1786</v>
      </c>
      <c r="H226" s="144">
        <v>2304</v>
      </c>
      <c r="I226" s="145"/>
      <c r="J226" s="146">
        <f>ROUND(I226*H226,2)</f>
        <v>0</v>
      </c>
      <c r="K226" s="147"/>
      <c r="L226" s="28"/>
      <c r="M226" s="148" t="s">
        <v>1</v>
      </c>
      <c r="N226" s="149" t="s">
        <v>38</v>
      </c>
      <c r="P226" s="150">
        <f>O226*H226</f>
        <v>0</v>
      </c>
      <c r="Q226" s="150">
        <v>0</v>
      </c>
      <c r="R226" s="150">
        <f>Q226*H226</f>
        <v>0</v>
      </c>
      <c r="S226" s="150">
        <v>0</v>
      </c>
      <c r="T226" s="151">
        <f>S226*H226</f>
        <v>0</v>
      </c>
      <c r="AR226" s="152" t="s">
        <v>216</v>
      </c>
      <c r="AT226" s="152" t="s">
        <v>212</v>
      </c>
      <c r="AU226" s="152" t="s">
        <v>88</v>
      </c>
      <c r="AY226" s="13" t="s">
        <v>207</v>
      </c>
      <c r="BE226" s="153">
        <f>IF(N226="základná",J226,0)</f>
        <v>0</v>
      </c>
      <c r="BF226" s="153">
        <f>IF(N226="znížená",J226,0)</f>
        <v>0</v>
      </c>
      <c r="BG226" s="153">
        <f>IF(N226="zákl. prenesená",J226,0)</f>
        <v>0</v>
      </c>
      <c r="BH226" s="153">
        <f>IF(N226="zníž. prenesená",J226,0)</f>
        <v>0</v>
      </c>
      <c r="BI226" s="153">
        <f>IF(N226="nulová",J226,0)</f>
        <v>0</v>
      </c>
      <c r="BJ226" s="13" t="s">
        <v>84</v>
      </c>
      <c r="BK226" s="153">
        <f>ROUND(I226*H226,2)</f>
        <v>0</v>
      </c>
      <c r="BL226" s="13" t="s">
        <v>216</v>
      </c>
      <c r="BM226" s="152" t="s">
        <v>4728</v>
      </c>
    </row>
    <row r="227" spans="2:65" s="1" customFormat="1" ht="16.5" customHeight="1">
      <c r="B227" s="139"/>
      <c r="C227" s="140" t="s">
        <v>554</v>
      </c>
      <c r="D227" s="140" t="s">
        <v>212</v>
      </c>
      <c r="E227" s="141" t="s">
        <v>1882</v>
      </c>
      <c r="F227" s="142" t="s">
        <v>1883</v>
      </c>
      <c r="G227" s="143" t="s">
        <v>405</v>
      </c>
      <c r="H227" s="144">
        <v>265.185</v>
      </c>
      <c r="I227" s="145"/>
      <c r="J227" s="146">
        <f>ROUND(I227*H227,2)</f>
        <v>0</v>
      </c>
      <c r="K227" s="147"/>
      <c r="L227" s="28"/>
      <c r="M227" s="148" t="s">
        <v>1</v>
      </c>
      <c r="N227" s="149" t="s">
        <v>38</v>
      </c>
      <c r="P227" s="150">
        <f>O227*H227</f>
        <v>0</v>
      </c>
      <c r="Q227" s="150">
        <v>0</v>
      </c>
      <c r="R227" s="150">
        <f>Q227*H227</f>
        <v>0</v>
      </c>
      <c r="S227" s="150">
        <v>4.5300000000000002E-3</v>
      </c>
      <c r="T227" s="151">
        <f>S227*H227</f>
        <v>1.2012880500000001</v>
      </c>
      <c r="AR227" s="152" t="s">
        <v>271</v>
      </c>
      <c r="AT227" s="152" t="s">
        <v>212</v>
      </c>
      <c r="AU227" s="152" t="s">
        <v>88</v>
      </c>
      <c r="AY227" s="13" t="s">
        <v>207</v>
      </c>
      <c r="BE227" s="153">
        <f>IF(N227="základná",J227,0)</f>
        <v>0</v>
      </c>
      <c r="BF227" s="153">
        <f>IF(N227="znížená",J227,0)</f>
        <v>0</v>
      </c>
      <c r="BG227" s="153">
        <f>IF(N227="zákl. prenesená",J227,0)</f>
        <v>0</v>
      </c>
      <c r="BH227" s="153">
        <f>IF(N227="zníž. prenesená",J227,0)</f>
        <v>0</v>
      </c>
      <c r="BI227" s="153">
        <f>IF(N227="nulová",J227,0)</f>
        <v>0</v>
      </c>
      <c r="BJ227" s="13" t="s">
        <v>84</v>
      </c>
      <c r="BK227" s="153">
        <f>ROUND(I227*H227,2)</f>
        <v>0</v>
      </c>
      <c r="BL227" s="13" t="s">
        <v>271</v>
      </c>
      <c r="BM227" s="152" t="s">
        <v>4729</v>
      </c>
    </row>
    <row r="228" spans="2:65" s="1" customFormat="1" ht="16.5" customHeight="1">
      <c r="B228" s="139"/>
      <c r="C228" s="140" t="s">
        <v>558</v>
      </c>
      <c r="D228" s="140" t="s">
        <v>212</v>
      </c>
      <c r="E228" s="141" t="s">
        <v>1886</v>
      </c>
      <c r="F228" s="142" t="s">
        <v>3160</v>
      </c>
      <c r="G228" s="143" t="s">
        <v>405</v>
      </c>
      <c r="H228" s="144">
        <v>291.7</v>
      </c>
      <c r="I228" s="145"/>
      <c r="J228" s="146">
        <f>ROUND(I228*H228,2)</f>
        <v>0</v>
      </c>
      <c r="K228" s="147"/>
      <c r="L228" s="28"/>
      <c r="M228" s="148" t="s">
        <v>1</v>
      </c>
      <c r="N228" s="149" t="s">
        <v>38</v>
      </c>
      <c r="P228" s="150">
        <f>O228*H228</f>
        <v>0</v>
      </c>
      <c r="Q228" s="150">
        <v>0</v>
      </c>
      <c r="R228" s="150">
        <f>Q228*H228</f>
        <v>0</v>
      </c>
      <c r="S228" s="150">
        <v>0</v>
      </c>
      <c r="T228" s="151">
        <f>S228*H228</f>
        <v>0</v>
      </c>
      <c r="AR228" s="152" t="s">
        <v>216</v>
      </c>
      <c r="AT228" s="152" t="s">
        <v>212</v>
      </c>
      <c r="AU228" s="152" t="s">
        <v>88</v>
      </c>
      <c r="AY228" s="13" t="s">
        <v>207</v>
      </c>
      <c r="BE228" s="153">
        <f>IF(N228="základná",J228,0)</f>
        <v>0</v>
      </c>
      <c r="BF228" s="153">
        <f>IF(N228="znížená",J228,0)</f>
        <v>0</v>
      </c>
      <c r="BG228" s="153">
        <f>IF(N228="zákl. prenesená",J228,0)</f>
        <v>0</v>
      </c>
      <c r="BH228" s="153">
        <f>IF(N228="zníž. prenesená",J228,0)</f>
        <v>0</v>
      </c>
      <c r="BI228" s="153">
        <f>IF(N228="nulová",J228,0)</f>
        <v>0</v>
      </c>
      <c r="BJ228" s="13" t="s">
        <v>84</v>
      </c>
      <c r="BK228" s="153">
        <f>ROUND(I228*H228,2)</f>
        <v>0</v>
      </c>
      <c r="BL228" s="13" t="s">
        <v>216</v>
      </c>
      <c r="BM228" s="152" t="s">
        <v>4730</v>
      </c>
    </row>
    <row r="229" spans="2:65" s="1" customFormat="1" ht="21.75" customHeight="1">
      <c r="B229" s="139"/>
      <c r="C229" s="140" t="s">
        <v>562</v>
      </c>
      <c r="D229" s="140" t="s">
        <v>212</v>
      </c>
      <c r="E229" s="141" t="s">
        <v>1890</v>
      </c>
      <c r="F229" s="142" t="s">
        <v>1891</v>
      </c>
      <c r="G229" s="143" t="s">
        <v>1892</v>
      </c>
      <c r="H229" s="144">
        <v>1.2</v>
      </c>
      <c r="I229" s="145"/>
      <c r="J229" s="146">
        <f>ROUND(I229*H229,2)</f>
        <v>0</v>
      </c>
      <c r="K229" s="147"/>
      <c r="L229" s="28"/>
      <c r="M229" s="148" t="s">
        <v>1</v>
      </c>
      <c r="N229" s="149" t="s">
        <v>38</v>
      </c>
      <c r="P229" s="150">
        <f>O229*H229</f>
        <v>0</v>
      </c>
      <c r="Q229" s="150">
        <v>0</v>
      </c>
      <c r="R229" s="150">
        <f>Q229*H229</f>
        <v>0</v>
      </c>
      <c r="S229" s="150">
        <v>0</v>
      </c>
      <c r="T229" s="151">
        <f>S229*H229</f>
        <v>0</v>
      </c>
      <c r="AR229" s="152" t="s">
        <v>93</v>
      </c>
      <c r="AT229" s="152" t="s">
        <v>212</v>
      </c>
      <c r="AU229" s="152" t="s">
        <v>88</v>
      </c>
      <c r="AY229" s="13" t="s">
        <v>207</v>
      </c>
      <c r="BE229" s="153">
        <f>IF(N229="základná",J229,0)</f>
        <v>0</v>
      </c>
      <c r="BF229" s="153">
        <f>IF(N229="znížená",J229,0)</f>
        <v>0</v>
      </c>
      <c r="BG229" s="153">
        <f>IF(N229="zákl. prenesená",J229,0)</f>
        <v>0</v>
      </c>
      <c r="BH229" s="153">
        <f>IF(N229="zníž. prenesená",J229,0)</f>
        <v>0</v>
      </c>
      <c r="BI229" s="153">
        <f>IF(N229="nulová",J229,0)</f>
        <v>0</v>
      </c>
      <c r="BJ229" s="13" t="s">
        <v>84</v>
      </c>
      <c r="BK229" s="153">
        <f>ROUND(I229*H229,2)</f>
        <v>0</v>
      </c>
      <c r="BL229" s="13" t="s">
        <v>93</v>
      </c>
      <c r="BM229" s="152" t="s">
        <v>4731</v>
      </c>
    </row>
    <row r="230" spans="2:65" s="1" customFormat="1" ht="33" customHeight="1">
      <c r="B230" s="139"/>
      <c r="C230" s="140" t="s">
        <v>566</v>
      </c>
      <c r="D230" s="140" t="s">
        <v>212</v>
      </c>
      <c r="E230" s="141" t="s">
        <v>1895</v>
      </c>
      <c r="F230" s="142" t="s">
        <v>1896</v>
      </c>
      <c r="G230" s="143" t="s">
        <v>1892</v>
      </c>
      <c r="H230" s="144">
        <v>1.2</v>
      </c>
      <c r="I230" s="145"/>
      <c r="J230" s="146">
        <f>ROUND(I230*H230,2)</f>
        <v>0</v>
      </c>
      <c r="K230" s="147"/>
      <c r="L230" s="28"/>
      <c r="M230" s="148" t="s">
        <v>1</v>
      </c>
      <c r="N230" s="149" t="s">
        <v>38</v>
      </c>
      <c r="P230" s="150">
        <f>O230*H230</f>
        <v>0</v>
      </c>
      <c r="Q230" s="150">
        <v>0</v>
      </c>
      <c r="R230" s="150">
        <f>Q230*H230</f>
        <v>0</v>
      </c>
      <c r="S230" s="150">
        <v>0</v>
      </c>
      <c r="T230" s="151">
        <f>S230*H230</f>
        <v>0</v>
      </c>
      <c r="AR230" s="152" t="s">
        <v>93</v>
      </c>
      <c r="AT230" s="152" t="s">
        <v>212</v>
      </c>
      <c r="AU230" s="152" t="s">
        <v>88</v>
      </c>
      <c r="AY230" s="13" t="s">
        <v>207</v>
      </c>
      <c r="BE230" s="153">
        <f>IF(N230="základná",J230,0)</f>
        <v>0</v>
      </c>
      <c r="BF230" s="153">
        <f>IF(N230="znížená",J230,0)</f>
        <v>0</v>
      </c>
      <c r="BG230" s="153">
        <f>IF(N230="zákl. prenesená",J230,0)</f>
        <v>0</v>
      </c>
      <c r="BH230" s="153">
        <f>IF(N230="zníž. prenesená",J230,0)</f>
        <v>0</v>
      </c>
      <c r="BI230" s="153">
        <f>IF(N230="nulová",J230,0)</f>
        <v>0</v>
      </c>
      <c r="BJ230" s="13" t="s">
        <v>84</v>
      </c>
      <c r="BK230" s="153">
        <f>ROUND(I230*H230,2)</f>
        <v>0</v>
      </c>
      <c r="BL230" s="13" t="s">
        <v>93</v>
      </c>
      <c r="BM230" s="152" t="s">
        <v>4732</v>
      </c>
    </row>
    <row r="231" spans="2:65" s="11" customFormat="1" ht="20.85" customHeight="1">
      <c r="B231" s="127"/>
      <c r="D231" s="128" t="s">
        <v>71</v>
      </c>
      <c r="E231" s="137" t="s">
        <v>1898</v>
      </c>
      <c r="F231" s="137" t="s">
        <v>1899</v>
      </c>
      <c r="I231" s="130"/>
      <c r="J231" s="138">
        <f>BK231</f>
        <v>0</v>
      </c>
      <c r="L231" s="127"/>
      <c r="M231" s="132"/>
      <c r="P231" s="133">
        <f>SUM(P232:P240)</f>
        <v>0</v>
      </c>
      <c r="R231" s="133">
        <f>SUM(R232:R240)</f>
        <v>4.9939999999999998E-2</v>
      </c>
      <c r="T231" s="134">
        <f>SUM(T232:T240)</f>
        <v>0</v>
      </c>
      <c r="AR231" s="128" t="s">
        <v>84</v>
      </c>
      <c r="AT231" s="135" t="s">
        <v>71</v>
      </c>
      <c r="AU231" s="135" t="s">
        <v>84</v>
      </c>
      <c r="AY231" s="128" t="s">
        <v>207</v>
      </c>
      <c r="BK231" s="136">
        <f>SUM(BK232:BK240)</f>
        <v>0</v>
      </c>
    </row>
    <row r="232" spans="2:65" s="1" customFormat="1" ht="21.75" customHeight="1">
      <c r="B232" s="139"/>
      <c r="C232" s="140" t="s">
        <v>570</v>
      </c>
      <c r="D232" s="140" t="s">
        <v>212</v>
      </c>
      <c r="E232" s="141" t="s">
        <v>1901</v>
      </c>
      <c r="F232" s="142" t="s">
        <v>2347</v>
      </c>
      <c r="G232" s="143" t="s">
        <v>405</v>
      </c>
      <c r="H232" s="144">
        <v>10</v>
      </c>
      <c r="I232" s="145"/>
      <c r="J232" s="146">
        <f t="shared" ref="J232:J240" si="20">ROUND(I232*H232,2)</f>
        <v>0</v>
      </c>
      <c r="K232" s="147"/>
      <c r="L232" s="28"/>
      <c r="M232" s="148" t="s">
        <v>1</v>
      </c>
      <c r="N232" s="149" t="s">
        <v>38</v>
      </c>
      <c r="P232" s="150">
        <f t="shared" ref="P232:P240" si="21">O232*H232</f>
        <v>0</v>
      </c>
      <c r="Q232" s="150">
        <v>1E-4</v>
      </c>
      <c r="R232" s="150">
        <f t="shared" ref="R232:R240" si="22">Q232*H232</f>
        <v>1E-3</v>
      </c>
      <c r="S232" s="150">
        <v>0</v>
      </c>
      <c r="T232" s="151">
        <f t="shared" ref="T232:T240" si="23">S232*H232</f>
        <v>0</v>
      </c>
      <c r="AR232" s="152" t="s">
        <v>271</v>
      </c>
      <c r="AT232" s="152" t="s">
        <v>212</v>
      </c>
      <c r="AU232" s="152" t="s">
        <v>88</v>
      </c>
      <c r="AY232" s="13" t="s">
        <v>207</v>
      </c>
      <c r="BE232" s="153">
        <f t="shared" ref="BE232:BE240" si="24">IF(N232="základná",J232,0)</f>
        <v>0</v>
      </c>
      <c r="BF232" s="153">
        <f t="shared" ref="BF232:BF240" si="25">IF(N232="znížená",J232,0)</f>
        <v>0</v>
      </c>
      <c r="BG232" s="153">
        <f t="shared" ref="BG232:BG240" si="26">IF(N232="zákl. prenesená",J232,0)</f>
        <v>0</v>
      </c>
      <c r="BH232" s="153">
        <f t="shared" ref="BH232:BH240" si="27">IF(N232="zníž. prenesená",J232,0)</f>
        <v>0</v>
      </c>
      <c r="BI232" s="153">
        <f t="shared" ref="BI232:BI240" si="28">IF(N232="nulová",J232,0)</f>
        <v>0</v>
      </c>
      <c r="BJ232" s="13" t="s">
        <v>84</v>
      </c>
      <c r="BK232" s="153">
        <f t="shared" ref="BK232:BK240" si="29">ROUND(I232*H232,2)</f>
        <v>0</v>
      </c>
      <c r="BL232" s="13" t="s">
        <v>271</v>
      </c>
      <c r="BM232" s="152" t="s">
        <v>4733</v>
      </c>
    </row>
    <row r="233" spans="2:65" s="1" customFormat="1" ht="21.75" customHeight="1">
      <c r="B233" s="139"/>
      <c r="C233" s="155" t="s">
        <v>574</v>
      </c>
      <c r="D233" s="155" t="s">
        <v>205</v>
      </c>
      <c r="E233" s="156" t="s">
        <v>1905</v>
      </c>
      <c r="F233" s="157" t="s">
        <v>1906</v>
      </c>
      <c r="G233" s="158" t="s">
        <v>405</v>
      </c>
      <c r="H233" s="159">
        <v>8.16</v>
      </c>
      <c r="I233" s="160"/>
      <c r="J233" s="161">
        <f t="shared" si="20"/>
        <v>0</v>
      </c>
      <c r="K233" s="162"/>
      <c r="L233" s="163"/>
      <c r="M233" s="164" t="s">
        <v>1</v>
      </c>
      <c r="N233" s="165" t="s">
        <v>38</v>
      </c>
      <c r="P233" s="150">
        <f t="shared" si="21"/>
        <v>0</v>
      </c>
      <c r="Q233" s="150">
        <v>3.2000000000000002E-3</v>
      </c>
      <c r="R233" s="150">
        <f t="shared" si="22"/>
        <v>2.6112000000000003E-2</v>
      </c>
      <c r="S233" s="150">
        <v>0</v>
      </c>
      <c r="T233" s="151">
        <f t="shared" si="23"/>
        <v>0</v>
      </c>
      <c r="AR233" s="152" t="s">
        <v>334</v>
      </c>
      <c r="AT233" s="152" t="s">
        <v>205</v>
      </c>
      <c r="AU233" s="152" t="s">
        <v>88</v>
      </c>
      <c r="AY233" s="13" t="s">
        <v>207</v>
      </c>
      <c r="BE233" s="153">
        <f t="shared" si="24"/>
        <v>0</v>
      </c>
      <c r="BF233" s="153">
        <f t="shared" si="25"/>
        <v>0</v>
      </c>
      <c r="BG233" s="153">
        <f t="shared" si="26"/>
        <v>0</v>
      </c>
      <c r="BH233" s="153">
        <f t="shared" si="27"/>
        <v>0</v>
      </c>
      <c r="BI233" s="153">
        <f t="shared" si="28"/>
        <v>0</v>
      </c>
      <c r="BJ233" s="13" t="s">
        <v>84</v>
      </c>
      <c r="BK233" s="153">
        <f t="shared" si="29"/>
        <v>0</v>
      </c>
      <c r="BL233" s="13" t="s">
        <v>271</v>
      </c>
      <c r="BM233" s="152" t="s">
        <v>4734</v>
      </c>
    </row>
    <row r="234" spans="2:65" s="1" customFormat="1" ht="21.75" customHeight="1">
      <c r="B234" s="139"/>
      <c r="C234" s="155" t="s">
        <v>578</v>
      </c>
      <c r="D234" s="155" t="s">
        <v>205</v>
      </c>
      <c r="E234" s="156" t="s">
        <v>1909</v>
      </c>
      <c r="F234" s="157" t="s">
        <v>3271</v>
      </c>
      <c r="G234" s="158" t="s">
        <v>405</v>
      </c>
      <c r="H234" s="159">
        <v>2.04</v>
      </c>
      <c r="I234" s="160"/>
      <c r="J234" s="161">
        <f t="shared" si="20"/>
        <v>0</v>
      </c>
      <c r="K234" s="162"/>
      <c r="L234" s="163"/>
      <c r="M234" s="164" t="s">
        <v>1</v>
      </c>
      <c r="N234" s="165" t="s">
        <v>38</v>
      </c>
      <c r="P234" s="150">
        <f t="shared" si="21"/>
        <v>0</v>
      </c>
      <c r="Q234" s="150">
        <v>3.2000000000000002E-3</v>
      </c>
      <c r="R234" s="150">
        <f t="shared" si="22"/>
        <v>6.5280000000000008E-3</v>
      </c>
      <c r="S234" s="150">
        <v>0</v>
      </c>
      <c r="T234" s="151">
        <f t="shared" si="23"/>
        <v>0</v>
      </c>
      <c r="AR234" s="152" t="s">
        <v>334</v>
      </c>
      <c r="AT234" s="152" t="s">
        <v>205</v>
      </c>
      <c r="AU234" s="152" t="s">
        <v>88</v>
      </c>
      <c r="AY234" s="13" t="s">
        <v>207</v>
      </c>
      <c r="BE234" s="153">
        <f t="shared" si="24"/>
        <v>0</v>
      </c>
      <c r="BF234" s="153">
        <f t="shared" si="25"/>
        <v>0</v>
      </c>
      <c r="BG234" s="153">
        <f t="shared" si="26"/>
        <v>0</v>
      </c>
      <c r="BH234" s="153">
        <f t="shared" si="27"/>
        <v>0</v>
      </c>
      <c r="BI234" s="153">
        <f t="shared" si="28"/>
        <v>0</v>
      </c>
      <c r="BJ234" s="13" t="s">
        <v>84</v>
      </c>
      <c r="BK234" s="153">
        <f t="shared" si="29"/>
        <v>0</v>
      </c>
      <c r="BL234" s="13" t="s">
        <v>271</v>
      </c>
      <c r="BM234" s="152" t="s">
        <v>4735</v>
      </c>
    </row>
    <row r="235" spans="2:65" s="1" customFormat="1" ht="24.2" customHeight="1">
      <c r="B235" s="139"/>
      <c r="C235" s="140" t="s">
        <v>582</v>
      </c>
      <c r="D235" s="140" t="s">
        <v>212</v>
      </c>
      <c r="E235" s="141" t="s">
        <v>1921</v>
      </c>
      <c r="F235" s="142" t="s">
        <v>1922</v>
      </c>
      <c r="G235" s="143" t="s">
        <v>405</v>
      </c>
      <c r="H235" s="144">
        <v>10</v>
      </c>
      <c r="I235" s="145"/>
      <c r="J235" s="146">
        <f t="shared" si="20"/>
        <v>0</v>
      </c>
      <c r="K235" s="147"/>
      <c r="L235" s="28"/>
      <c r="M235" s="148" t="s">
        <v>1</v>
      </c>
      <c r="N235" s="149" t="s">
        <v>38</v>
      </c>
      <c r="P235" s="150">
        <f t="shared" si="21"/>
        <v>0</v>
      </c>
      <c r="Q235" s="150">
        <v>8.0000000000000007E-5</v>
      </c>
      <c r="R235" s="150">
        <f t="shared" si="22"/>
        <v>8.0000000000000004E-4</v>
      </c>
      <c r="S235" s="150">
        <v>0</v>
      </c>
      <c r="T235" s="151">
        <f t="shared" si="23"/>
        <v>0</v>
      </c>
      <c r="AR235" s="152" t="s">
        <v>271</v>
      </c>
      <c r="AT235" s="152" t="s">
        <v>212</v>
      </c>
      <c r="AU235" s="152" t="s">
        <v>88</v>
      </c>
      <c r="AY235" s="13" t="s">
        <v>207</v>
      </c>
      <c r="BE235" s="153">
        <f t="shared" si="24"/>
        <v>0</v>
      </c>
      <c r="BF235" s="153">
        <f t="shared" si="25"/>
        <v>0</v>
      </c>
      <c r="BG235" s="153">
        <f t="shared" si="26"/>
        <v>0</v>
      </c>
      <c r="BH235" s="153">
        <f t="shared" si="27"/>
        <v>0</v>
      </c>
      <c r="BI235" s="153">
        <f t="shared" si="28"/>
        <v>0</v>
      </c>
      <c r="BJ235" s="13" t="s">
        <v>84</v>
      </c>
      <c r="BK235" s="153">
        <f t="shared" si="29"/>
        <v>0</v>
      </c>
      <c r="BL235" s="13" t="s">
        <v>271</v>
      </c>
      <c r="BM235" s="152" t="s">
        <v>4736</v>
      </c>
    </row>
    <row r="236" spans="2:65" s="1" customFormat="1" ht="24.2" customHeight="1">
      <c r="B236" s="139"/>
      <c r="C236" s="155" t="s">
        <v>589</v>
      </c>
      <c r="D236" s="155" t="s">
        <v>205</v>
      </c>
      <c r="E236" s="156" t="s">
        <v>1925</v>
      </c>
      <c r="F236" s="157" t="s">
        <v>1926</v>
      </c>
      <c r="G236" s="158" t="s">
        <v>1892</v>
      </c>
      <c r="H236" s="159">
        <v>1.2999999999999999E-2</v>
      </c>
      <c r="I236" s="160"/>
      <c r="J236" s="161">
        <f t="shared" si="20"/>
        <v>0</v>
      </c>
      <c r="K236" s="162"/>
      <c r="L236" s="163"/>
      <c r="M236" s="164" t="s">
        <v>1</v>
      </c>
      <c r="N236" s="165" t="s">
        <v>38</v>
      </c>
      <c r="P236" s="150">
        <f t="shared" si="21"/>
        <v>0</v>
      </c>
      <c r="Q236" s="150">
        <v>1</v>
      </c>
      <c r="R236" s="150">
        <f t="shared" si="22"/>
        <v>1.2999999999999999E-2</v>
      </c>
      <c r="S236" s="150">
        <v>0</v>
      </c>
      <c r="T236" s="151">
        <f t="shared" si="23"/>
        <v>0</v>
      </c>
      <c r="AR236" s="152" t="s">
        <v>334</v>
      </c>
      <c r="AT236" s="152" t="s">
        <v>205</v>
      </c>
      <c r="AU236" s="152" t="s">
        <v>88</v>
      </c>
      <c r="AY236" s="13" t="s">
        <v>207</v>
      </c>
      <c r="BE236" s="153">
        <f t="shared" si="24"/>
        <v>0</v>
      </c>
      <c r="BF236" s="153">
        <f t="shared" si="25"/>
        <v>0</v>
      </c>
      <c r="BG236" s="153">
        <f t="shared" si="26"/>
        <v>0</v>
      </c>
      <c r="BH236" s="153">
        <f t="shared" si="27"/>
        <v>0</v>
      </c>
      <c r="BI236" s="153">
        <f t="shared" si="28"/>
        <v>0</v>
      </c>
      <c r="BJ236" s="13" t="s">
        <v>84</v>
      </c>
      <c r="BK236" s="153">
        <f t="shared" si="29"/>
        <v>0</v>
      </c>
      <c r="BL236" s="13" t="s">
        <v>271</v>
      </c>
      <c r="BM236" s="152" t="s">
        <v>4737</v>
      </c>
    </row>
    <row r="237" spans="2:65" s="1" customFormat="1" ht="33" customHeight="1">
      <c r="B237" s="139"/>
      <c r="C237" s="140" t="s">
        <v>594</v>
      </c>
      <c r="D237" s="140" t="s">
        <v>212</v>
      </c>
      <c r="E237" s="141" t="s">
        <v>1945</v>
      </c>
      <c r="F237" s="142" t="s">
        <v>1982</v>
      </c>
      <c r="G237" s="143" t="s">
        <v>253</v>
      </c>
      <c r="H237" s="144">
        <v>17</v>
      </c>
      <c r="I237" s="145"/>
      <c r="J237" s="146">
        <f t="shared" si="20"/>
        <v>0</v>
      </c>
      <c r="K237" s="147"/>
      <c r="L237" s="28"/>
      <c r="M237" s="148" t="s">
        <v>1</v>
      </c>
      <c r="N237" s="149" t="s">
        <v>38</v>
      </c>
      <c r="P237" s="150">
        <f t="shared" si="21"/>
        <v>0</v>
      </c>
      <c r="Q237" s="150">
        <v>1E-4</v>
      </c>
      <c r="R237" s="150">
        <f t="shared" si="22"/>
        <v>1.7000000000000001E-3</v>
      </c>
      <c r="S237" s="150">
        <v>0</v>
      </c>
      <c r="T237" s="151">
        <f t="shared" si="23"/>
        <v>0</v>
      </c>
      <c r="AR237" s="152" t="s">
        <v>271</v>
      </c>
      <c r="AT237" s="152" t="s">
        <v>212</v>
      </c>
      <c r="AU237" s="152" t="s">
        <v>88</v>
      </c>
      <c r="AY237" s="13" t="s">
        <v>207</v>
      </c>
      <c r="BE237" s="153">
        <f t="shared" si="24"/>
        <v>0</v>
      </c>
      <c r="BF237" s="153">
        <f t="shared" si="25"/>
        <v>0</v>
      </c>
      <c r="BG237" s="153">
        <f t="shared" si="26"/>
        <v>0</v>
      </c>
      <c r="BH237" s="153">
        <f t="shared" si="27"/>
        <v>0</v>
      </c>
      <c r="BI237" s="153">
        <f t="shared" si="28"/>
        <v>0</v>
      </c>
      <c r="BJ237" s="13" t="s">
        <v>84</v>
      </c>
      <c r="BK237" s="153">
        <f t="shared" si="29"/>
        <v>0</v>
      </c>
      <c r="BL237" s="13" t="s">
        <v>271</v>
      </c>
      <c r="BM237" s="152" t="s">
        <v>4738</v>
      </c>
    </row>
    <row r="238" spans="2:65" s="1" customFormat="1" ht="33" customHeight="1">
      <c r="B238" s="139"/>
      <c r="C238" s="140" t="s">
        <v>598</v>
      </c>
      <c r="D238" s="140" t="s">
        <v>212</v>
      </c>
      <c r="E238" s="141" t="s">
        <v>1953</v>
      </c>
      <c r="F238" s="142" t="s">
        <v>3731</v>
      </c>
      <c r="G238" s="143" t="s">
        <v>253</v>
      </c>
      <c r="H238" s="144">
        <v>4</v>
      </c>
      <c r="I238" s="145"/>
      <c r="J238" s="146">
        <f t="shared" si="20"/>
        <v>0</v>
      </c>
      <c r="K238" s="147"/>
      <c r="L238" s="28"/>
      <c r="M238" s="148" t="s">
        <v>1</v>
      </c>
      <c r="N238" s="149" t="s">
        <v>38</v>
      </c>
      <c r="P238" s="150">
        <f t="shared" si="21"/>
        <v>0</v>
      </c>
      <c r="Q238" s="150">
        <v>1E-4</v>
      </c>
      <c r="R238" s="150">
        <f t="shared" si="22"/>
        <v>4.0000000000000002E-4</v>
      </c>
      <c r="S238" s="150">
        <v>0</v>
      </c>
      <c r="T238" s="151">
        <f t="shared" si="23"/>
        <v>0</v>
      </c>
      <c r="AR238" s="152" t="s">
        <v>271</v>
      </c>
      <c r="AT238" s="152" t="s">
        <v>212</v>
      </c>
      <c r="AU238" s="152" t="s">
        <v>88</v>
      </c>
      <c r="AY238" s="13" t="s">
        <v>207</v>
      </c>
      <c r="BE238" s="153">
        <f t="shared" si="24"/>
        <v>0</v>
      </c>
      <c r="BF238" s="153">
        <f t="shared" si="25"/>
        <v>0</v>
      </c>
      <c r="BG238" s="153">
        <f t="shared" si="26"/>
        <v>0</v>
      </c>
      <c r="BH238" s="153">
        <f t="shared" si="27"/>
        <v>0</v>
      </c>
      <c r="BI238" s="153">
        <f t="shared" si="28"/>
        <v>0</v>
      </c>
      <c r="BJ238" s="13" t="s">
        <v>84</v>
      </c>
      <c r="BK238" s="153">
        <f t="shared" si="29"/>
        <v>0</v>
      </c>
      <c r="BL238" s="13" t="s">
        <v>271</v>
      </c>
      <c r="BM238" s="152" t="s">
        <v>4739</v>
      </c>
    </row>
    <row r="239" spans="2:65" s="1" customFormat="1" ht="33" customHeight="1">
      <c r="B239" s="139"/>
      <c r="C239" s="140" t="s">
        <v>604</v>
      </c>
      <c r="D239" s="140" t="s">
        <v>212</v>
      </c>
      <c r="E239" s="141" t="s">
        <v>1957</v>
      </c>
      <c r="F239" s="142" t="s">
        <v>3619</v>
      </c>
      <c r="G239" s="143" t="s">
        <v>253</v>
      </c>
      <c r="H239" s="144">
        <v>2</v>
      </c>
      <c r="I239" s="145"/>
      <c r="J239" s="146">
        <f t="shared" si="20"/>
        <v>0</v>
      </c>
      <c r="K239" s="147"/>
      <c r="L239" s="28"/>
      <c r="M239" s="148" t="s">
        <v>1</v>
      </c>
      <c r="N239" s="149" t="s">
        <v>38</v>
      </c>
      <c r="P239" s="150">
        <f t="shared" si="21"/>
        <v>0</v>
      </c>
      <c r="Q239" s="150">
        <v>1E-4</v>
      </c>
      <c r="R239" s="150">
        <f t="shared" si="22"/>
        <v>2.0000000000000001E-4</v>
      </c>
      <c r="S239" s="150">
        <v>0</v>
      </c>
      <c r="T239" s="151">
        <f t="shared" si="23"/>
        <v>0</v>
      </c>
      <c r="AR239" s="152" t="s">
        <v>271</v>
      </c>
      <c r="AT239" s="152" t="s">
        <v>212</v>
      </c>
      <c r="AU239" s="152" t="s">
        <v>88</v>
      </c>
      <c r="AY239" s="13" t="s">
        <v>207</v>
      </c>
      <c r="BE239" s="153">
        <f t="shared" si="24"/>
        <v>0</v>
      </c>
      <c r="BF239" s="153">
        <f t="shared" si="25"/>
        <v>0</v>
      </c>
      <c r="BG239" s="153">
        <f t="shared" si="26"/>
        <v>0</v>
      </c>
      <c r="BH239" s="153">
        <f t="shared" si="27"/>
        <v>0</v>
      </c>
      <c r="BI239" s="153">
        <f t="shared" si="28"/>
        <v>0</v>
      </c>
      <c r="BJ239" s="13" t="s">
        <v>84</v>
      </c>
      <c r="BK239" s="153">
        <f t="shared" si="29"/>
        <v>0</v>
      </c>
      <c r="BL239" s="13" t="s">
        <v>271</v>
      </c>
      <c r="BM239" s="152" t="s">
        <v>4740</v>
      </c>
    </row>
    <row r="240" spans="2:65" s="1" customFormat="1" ht="33" customHeight="1">
      <c r="B240" s="139"/>
      <c r="C240" s="140" t="s">
        <v>610</v>
      </c>
      <c r="D240" s="140" t="s">
        <v>212</v>
      </c>
      <c r="E240" s="141" t="s">
        <v>1961</v>
      </c>
      <c r="F240" s="142" t="s">
        <v>4490</v>
      </c>
      <c r="G240" s="143" t="s">
        <v>253</v>
      </c>
      <c r="H240" s="144">
        <v>2</v>
      </c>
      <c r="I240" s="145"/>
      <c r="J240" s="146">
        <f t="shared" si="20"/>
        <v>0</v>
      </c>
      <c r="K240" s="147"/>
      <c r="L240" s="28"/>
      <c r="M240" s="148" t="s">
        <v>1</v>
      </c>
      <c r="N240" s="149" t="s">
        <v>38</v>
      </c>
      <c r="P240" s="150">
        <f t="shared" si="21"/>
        <v>0</v>
      </c>
      <c r="Q240" s="150">
        <v>1E-4</v>
      </c>
      <c r="R240" s="150">
        <f t="shared" si="22"/>
        <v>2.0000000000000001E-4</v>
      </c>
      <c r="S240" s="150">
        <v>0</v>
      </c>
      <c r="T240" s="151">
        <f t="shared" si="23"/>
        <v>0</v>
      </c>
      <c r="AR240" s="152" t="s">
        <v>271</v>
      </c>
      <c r="AT240" s="152" t="s">
        <v>212</v>
      </c>
      <c r="AU240" s="152" t="s">
        <v>88</v>
      </c>
      <c r="AY240" s="13" t="s">
        <v>207</v>
      </c>
      <c r="BE240" s="153">
        <f t="shared" si="24"/>
        <v>0</v>
      </c>
      <c r="BF240" s="153">
        <f t="shared" si="25"/>
        <v>0</v>
      </c>
      <c r="BG240" s="153">
        <f t="shared" si="26"/>
        <v>0</v>
      </c>
      <c r="BH240" s="153">
        <f t="shared" si="27"/>
        <v>0</v>
      </c>
      <c r="BI240" s="153">
        <f t="shared" si="28"/>
        <v>0</v>
      </c>
      <c r="BJ240" s="13" t="s">
        <v>84</v>
      </c>
      <c r="BK240" s="153">
        <f t="shared" si="29"/>
        <v>0</v>
      </c>
      <c r="BL240" s="13" t="s">
        <v>271</v>
      </c>
      <c r="BM240" s="152" t="s">
        <v>4741</v>
      </c>
    </row>
    <row r="241" spans="2:65" s="11" customFormat="1" ht="20.85" customHeight="1">
      <c r="B241" s="127"/>
      <c r="D241" s="128" t="s">
        <v>71</v>
      </c>
      <c r="E241" s="137" t="s">
        <v>1988</v>
      </c>
      <c r="F241" s="137" t="s">
        <v>1989</v>
      </c>
      <c r="I241" s="130"/>
      <c r="J241" s="138">
        <f>BK241</f>
        <v>0</v>
      </c>
      <c r="L241" s="127"/>
      <c r="M241" s="132"/>
      <c r="P241" s="133">
        <f>SUM(P242:P243)</f>
        <v>0</v>
      </c>
      <c r="R241" s="133">
        <f>SUM(R242:R243)</f>
        <v>6.4000000000000005E-4</v>
      </c>
      <c r="T241" s="134">
        <f>SUM(T242:T243)</f>
        <v>0</v>
      </c>
      <c r="AR241" s="128" t="s">
        <v>84</v>
      </c>
      <c r="AT241" s="135" t="s">
        <v>71</v>
      </c>
      <c r="AU241" s="135" t="s">
        <v>84</v>
      </c>
      <c r="AY241" s="128" t="s">
        <v>207</v>
      </c>
      <c r="BK241" s="136">
        <f>SUM(BK242:BK243)</f>
        <v>0</v>
      </c>
    </row>
    <row r="242" spans="2:65" s="1" customFormat="1" ht="21.75" customHeight="1">
      <c r="B242" s="139"/>
      <c r="C242" s="140" t="s">
        <v>614</v>
      </c>
      <c r="D242" s="140" t="s">
        <v>212</v>
      </c>
      <c r="E242" s="141" t="s">
        <v>1991</v>
      </c>
      <c r="F242" s="142" t="s">
        <v>1992</v>
      </c>
      <c r="G242" s="143" t="s">
        <v>405</v>
      </c>
      <c r="H242" s="144">
        <v>2</v>
      </c>
      <c r="I242" s="145"/>
      <c r="J242" s="146">
        <f>ROUND(I242*H242,2)</f>
        <v>0</v>
      </c>
      <c r="K242" s="147"/>
      <c r="L242" s="28"/>
      <c r="M242" s="148" t="s">
        <v>1</v>
      </c>
      <c r="N242" s="149" t="s">
        <v>38</v>
      </c>
      <c r="P242" s="150">
        <f>O242*H242</f>
        <v>0</v>
      </c>
      <c r="Q242" s="150">
        <v>1.6000000000000001E-4</v>
      </c>
      <c r="R242" s="150">
        <f>Q242*H242</f>
        <v>3.2000000000000003E-4</v>
      </c>
      <c r="S242" s="150">
        <v>0</v>
      </c>
      <c r="T242" s="151">
        <f>S242*H242</f>
        <v>0</v>
      </c>
      <c r="AR242" s="152" t="s">
        <v>271</v>
      </c>
      <c r="AT242" s="152" t="s">
        <v>212</v>
      </c>
      <c r="AU242" s="152" t="s">
        <v>88</v>
      </c>
      <c r="AY242" s="13" t="s">
        <v>207</v>
      </c>
      <c r="BE242" s="153">
        <f>IF(N242="základná",J242,0)</f>
        <v>0</v>
      </c>
      <c r="BF242" s="153">
        <f>IF(N242="znížená",J242,0)</f>
        <v>0</v>
      </c>
      <c r="BG242" s="153">
        <f>IF(N242="zákl. prenesená",J242,0)</f>
        <v>0</v>
      </c>
      <c r="BH242" s="153">
        <f>IF(N242="zníž. prenesená",J242,0)</f>
        <v>0</v>
      </c>
      <c r="BI242" s="153">
        <f>IF(N242="nulová",J242,0)</f>
        <v>0</v>
      </c>
      <c r="BJ242" s="13" t="s">
        <v>84</v>
      </c>
      <c r="BK242" s="153">
        <f>ROUND(I242*H242,2)</f>
        <v>0</v>
      </c>
      <c r="BL242" s="13" t="s">
        <v>271</v>
      </c>
      <c r="BM242" s="152" t="s">
        <v>4742</v>
      </c>
    </row>
    <row r="243" spans="2:65" s="1" customFormat="1" ht="16.5" customHeight="1">
      <c r="B243" s="139"/>
      <c r="C243" s="140" t="s">
        <v>618</v>
      </c>
      <c r="D243" s="140" t="s">
        <v>212</v>
      </c>
      <c r="E243" s="141" t="s">
        <v>1995</v>
      </c>
      <c r="F243" s="142" t="s">
        <v>2358</v>
      </c>
      <c r="G243" s="143" t="s">
        <v>405</v>
      </c>
      <c r="H243" s="144">
        <v>2</v>
      </c>
      <c r="I243" s="145"/>
      <c r="J243" s="146">
        <f>ROUND(I243*H243,2)</f>
        <v>0</v>
      </c>
      <c r="K243" s="147"/>
      <c r="L243" s="28"/>
      <c r="M243" s="148" t="s">
        <v>1</v>
      </c>
      <c r="N243" s="149" t="s">
        <v>38</v>
      </c>
      <c r="P243" s="150">
        <f>O243*H243</f>
        <v>0</v>
      </c>
      <c r="Q243" s="150">
        <v>1.6000000000000001E-4</v>
      </c>
      <c r="R243" s="150">
        <f>Q243*H243</f>
        <v>3.2000000000000003E-4</v>
      </c>
      <c r="S243" s="150">
        <v>0</v>
      </c>
      <c r="T243" s="151">
        <f>S243*H243</f>
        <v>0</v>
      </c>
      <c r="AR243" s="152" t="s">
        <v>271</v>
      </c>
      <c r="AT243" s="152" t="s">
        <v>212</v>
      </c>
      <c r="AU243" s="152" t="s">
        <v>88</v>
      </c>
      <c r="AY243" s="13" t="s">
        <v>207</v>
      </c>
      <c r="BE243" s="153">
        <f>IF(N243="základná",J243,0)</f>
        <v>0</v>
      </c>
      <c r="BF243" s="153">
        <f>IF(N243="znížená",J243,0)</f>
        <v>0</v>
      </c>
      <c r="BG243" s="153">
        <f>IF(N243="zákl. prenesená",J243,0)</f>
        <v>0</v>
      </c>
      <c r="BH243" s="153">
        <f>IF(N243="zníž. prenesená",J243,0)</f>
        <v>0</v>
      </c>
      <c r="BI243" s="153">
        <f>IF(N243="nulová",J243,0)</f>
        <v>0</v>
      </c>
      <c r="BJ243" s="13" t="s">
        <v>84</v>
      </c>
      <c r="BK243" s="153">
        <f>ROUND(I243*H243,2)</f>
        <v>0</v>
      </c>
      <c r="BL243" s="13" t="s">
        <v>271</v>
      </c>
      <c r="BM243" s="152" t="s">
        <v>4743</v>
      </c>
    </row>
    <row r="244" spans="2:65" s="11" customFormat="1" ht="20.85" customHeight="1">
      <c r="B244" s="127"/>
      <c r="D244" s="128" t="s">
        <v>71</v>
      </c>
      <c r="E244" s="137" t="s">
        <v>1998</v>
      </c>
      <c r="F244" s="137" t="s">
        <v>1999</v>
      </c>
      <c r="I244" s="130"/>
      <c r="J244" s="138">
        <f>BK244</f>
        <v>0</v>
      </c>
      <c r="L244" s="127"/>
      <c r="M244" s="132"/>
      <c r="P244" s="133">
        <f>SUM(P245:P257)</f>
        <v>0</v>
      </c>
      <c r="R244" s="133">
        <f>SUM(R245:R257)</f>
        <v>0</v>
      </c>
      <c r="T244" s="134">
        <f>SUM(T245:T257)</f>
        <v>0</v>
      </c>
      <c r="AR244" s="128" t="s">
        <v>93</v>
      </c>
      <c r="AT244" s="135" t="s">
        <v>71</v>
      </c>
      <c r="AU244" s="135" t="s">
        <v>84</v>
      </c>
      <c r="AY244" s="128" t="s">
        <v>207</v>
      </c>
      <c r="BK244" s="136">
        <f>SUM(BK245:BK257)</f>
        <v>0</v>
      </c>
    </row>
    <row r="245" spans="2:65" s="1" customFormat="1" ht="16.5" customHeight="1">
      <c r="B245" s="139"/>
      <c r="C245" s="140" t="s">
        <v>622</v>
      </c>
      <c r="D245" s="140" t="s">
        <v>212</v>
      </c>
      <c r="E245" s="141" t="s">
        <v>2001</v>
      </c>
      <c r="F245" s="142" t="s">
        <v>2002</v>
      </c>
      <c r="G245" s="143" t="s">
        <v>215</v>
      </c>
      <c r="H245" s="144">
        <v>14</v>
      </c>
      <c r="I245" s="145"/>
      <c r="J245" s="146">
        <f t="shared" ref="J245:J257" si="30">ROUND(I245*H245,2)</f>
        <v>0</v>
      </c>
      <c r="K245" s="147"/>
      <c r="L245" s="28"/>
      <c r="M245" s="148" t="s">
        <v>1</v>
      </c>
      <c r="N245" s="149" t="s">
        <v>38</v>
      </c>
      <c r="P245" s="150">
        <f t="shared" ref="P245:P257" si="31">O245*H245</f>
        <v>0</v>
      </c>
      <c r="Q245" s="150">
        <v>0</v>
      </c>
      <c r="R245" s="150">
        <f t="shared" ref="R245:R257" si="32">Q245*H245</f>
        <v>0</v>
      </c>
      <c r="S245" s="150">
        <v>0</v>
      </c>
      <c r="T245" s="151">
        <f t="shared" ref="T245:T257" si="33">S245*H245</f>
        <v>0</v>
      </c>
      <c r="AR245" s="152" t="s">
        <v>93</v>
      </c>
      <c r="AT245" s="152" t="s">
        <v>212</v>
      </c>
      <c r="AU245" s="152" t="s">
        <v>88</v>
      </c>
      <c r="AY245" s="13" t="s">
        <v>207</v>
      </c>
      <c r="BE245" s="153">
        <f t="shared" ref="BE245:BE257" si="34">IF(N245="základná",J245,0)</f>
        <v>0</v>
      </c>
      <c r="BF245" s="153">
        <f t="shared" ref="BF245:BF257" si="35">IF(N245="znížená",J245,0)</f>
        <v>0</v>
      </c>
      <c r="BG245" s="153">
        <f t="shared" ref="BG245:BG257" si="36">IF(N245="zákl. prenesená",J245,0)</f>
        <v>0</v>
      </c>
      <c r="BH245" s="153">
        <f t="shared" ref="BH245:BH257" si="37">IF(N245="zníž. prenesená",J245,0)</f>
        <v>0</v>
      </c>
      <c r="BI245" s="153">
        <f t="shared" ref="BI245:BI257" si="38">IF(N245="nulová",J245,0)</f>
        <v>0</v>
      </c>
      <c r="BJ245" s="13" t="s">
        <v>84</v>
      </c>
      <c r="BK245" s="153">
        <f t="shared" ref="BK245:BK257" si="39">ROUND(I245*H245,2)</f>
        <v>0</v>
      </c>
      <c r="BL245" s="13" t="s">
        <v>93</v>
      </c>
      <c r="BM245" s="152" t="s">
        <v>4744</v>
      </c>
    </row>
    <row r="246" spans="2:65" s="1" customFormat="1" ht="16.5" customHeight="1">
      <c r="B246" s="139"/>
      <c r="C246" s="140" t="s">
        <v>626</v>
      </c>
      <c r="D246" s="140" t="s">
        <v>212</v>
      </c>
      <c r="E246" s="141" t="s">
        <v>2275</v>
      </c>
      <c r="F246" s="142" t="s">
        <v>2276</v>
      </c>
      <c r="G246" s="143" t="s">
        <v>215</v>
      </c>
      <c r="H246" s="144">
        <v>56</v>
      </c>
      <c r="I246" s="145"/>
      <c r="J246" s="146">
        <f t="shared" si="30"/>
        <v>0</v>
      </c>
      <c r="K246" s="147"/>
      <c r="L246" s="28"/>
      <c r="M246" s="148" t="s">
        <v>1</v>
      </c>
      <c r="N246" s="149" t="s">
        <v>38</v>
      </c>
      <c r="P246" s="150">
        <f t="shared" si="31"/>
        <v>0</v>
      </c>
      <c r="Q246" s="150">
        <v>0</v>
      </c>
      <c r="R246" s="150">
        <f t="shared" si="32"/>
        <v>0</v>
      </c>
      <c r="S246" s="150">
        <v>0</v>
      </c>
      <c r="T246" s="151">
        <f t="shared" si="33"/>
        <v>0</v>
      </c>
      <c r="AR246" s="152" t="s">
        <v>93</v>
      </c>
      <c r="AT246" s="152" t="s">
        <v>212</v>
      </c>
      <c r="AU246" s="152" t="s">
        <v>88</v>
      </c>
      <c r="AY246" s="13" t="s">
        <v>207</v>
      </c>
      <c r="BE246" s="153">
        <f t="shared" si="34"/>
        <v>0</v>
      </c>
      <c r="BF246" s="153">
        <f t="shared" si="35"/>
        <v>0</v>
      </c>
      <c r="BG246" s="153">
        <f t="shared" si="36"/>
        <v>0</v>
      </c>
      <c r="BH246" s="153">
        <f t="shared" si="37"/>
        <v>0</v>
      </c>
      <c r="BI246" s="153">
        <f t="shared" si="38"/>
        <v>0</v>
      </c>
      <c r="BJ246" s="13" t="s">
        <v>84</v>
      </c>
      <c r="BK246" s="153">
        <f t="shared" si="39"/>
        <v>0</v>
      </c>
      <c r="BL246" s="13" t="s">
        <v>93</v>
      </c>
      <c r="BM246" s="152" t="s">
        <v>4745</v>
      </c>
    </row>
    <row r="247" spans="2:65" s="1" customFormat="1" ht="24.2" customHeight="1">
      <c r="B247" s="139"/>
      <c r="C247" s="140" t="s">
        <v>630</v>
      </c>
      <c r="D247" s="140" t="s">
        <v>212</v>
      </c>
      <c r="E247" s="141" t="s">
        <v>2025</v>
      </c>
      <c r="F247" s="142" t="s">
        <v>2026</v>
      </c>
      <c r="G247" s="143" t="s">
        <v>215</v>
      </c>
      <c r="H247" s="144">
        <v>16</v>
      </c>
      <c r="I247" s="145"/>
      <c r="J247" s="146">
        <f t="shared" si="30"/>
        <v>0</v>
      </c>
      <c r="K247" s="147"/>
      <c r="L247" s="28"/>
      <c r="M247" s="148" t="s">
        <v>1</v>
      </c>
      <c r="N247" s="149" t="s">
        <v>38</v>
      </c>
      <c r="P247" s="150">
        <f t="shared" si="31"/>
        <v>0</v>
      </c>
      <c r="Q247" s="150">
        <v>0</v>
      </c>
      <c r="R247" s="150">
        <f t="shared" si="32"/>
        <v>0</v>
      </c>
      <c r="S247" s="150">
        <v>0</v>
      </c>
      <c r="T247" s="151">
        <f t="shared" si="33"/>
        <v>0</v>
      </c>
      <c r="AR247" s="152" t="s">
        <v>93</v>
      </c>
      <c r="AT247" s="152" t="s">
        <v>212</v>
      </c>
      <c r="AU247" s="152" t="s">
        <v>88</v>
      </c>
      <c r="AY247" s="13" t="s">
        <v>207</v>
      </c>
      <c r="BE247" s="153">
        <f t="shared" si="34"/>
        <v>0</v>
      </c>
      <c r="BF247" s="153">
        <f t="shared" si="35"/>
        <v>0</v>
      </c>
      <c r="BG247" s="153">
        <f t="shared" si="36"/>
        <v>0</v>
      </c>
      <c r="BH247" s="153">
        <f t="shared" si="37"/>
        <v>0</v>
      </c>
      <c r="BI247" s="153">
        <f t="shared" si="38"/>
        <v>0</v>
      </c>
      <c r="BJ247" s="13" t="s">
        <v>84</v>
      </c>
      <c r="BK247" s="153">
        <f t="shared" si="39"/>
        <v>0</v>
      </c>
      <c r="BL247" s="13" t="s">
        <v>93</v>
      </c>
      <c r="BM247" s="152" t="s">
        <v>4746</v>
      </c>
    </row>
    <row r="248" spans="2:65" s="1" customFormat="1" ht="24.2" customHeight="1">
      <c r="B248" s="139"/>
      <c r="C248" s="140" t="s">
        <v>634</v>
      </c>
      <c r="D248" s="140" t="s">
        <v>212</v>
      </c>
      <c r="E248" s="141" t="s">
        <v>2029</v>
      </c>
      <c r="F248" s="142" t="s">
        <v>2030</v>
      </c>
      <c r="G248" s="143" t="s">
        <v>215</v>
      </c>
      <c r="H248" s="144">
        <v>78</v>
      </c>
      <c r="I248" s="145"/>
      <c r="J248" s="146">
        <f t="shared" si="30"/>
        <v>0</v>
      </c>
      <c r="K248" s="147"/>
      <c r="L248" s="28"/>
      <c r="M248" s="148" t="s">
        <v>1</v>
      </c>
      <c r="N248" s="149" t="s">
        <v>38</v>
      </c>
      <c r="P248" s="150">
        <f t="shared" si="31"/>
        <v>0</v>
      </c>
      <c r="Q248" s="150">
        <v>0</v>
      </c>
      <c r="R248" s="150">
        <f t="shared" si="32"/>
        <v>0</v>
      </c>
      <c r="S248" s="150">
        <v>0</v>
      </c>
      <c r="T248" s="151">
        <f t="shared" si="33"/>
        <v>0</v>
      </c>
      <c r="AR248" s="152" t="s">
        <v>93</v>
      </c>
      <c r="AT248" s="152" t="s">
        <v>212</v>
      </c>
      <c r="AU248" s="152" t="s">
        <v>88</v>
      </c>
      <c r="AY248" s="13" t="s">
        <v>207</v>
      </c>
      <c r="BE248" s="153">
        <f t="shared" si="34"/>
        <v>0</v>
      </c>
      <c r="BF248" s="153">
        <f t="shared" si="35"/>
        <v>0</v>
      </c>
      <c r="BG248" s="153">
        <f t="shared" si="36"/>
        <v>0</v>
      </c>
      <c r="BH248" s="153">
        <f t="shared" si="37"/>
        <v>0</v>
      </c>
      <c r="BI248" s="153">
        <f t="shared" si="38"/>
        <v>0</v>
      </c>
      <c r="BJ248" s="13" t="s">
        <v>84</v>
      </c>
      <c r="BK248" s="153">
        <f t="shared" si="39"/>
        <v>0</v>
      </c>
      <c r="BL248" s="13" t="s">
        <v>93</v>
      </c>
      <c r="BM248" s="152" t="s">
        <v>4747</v>
      </c>
    </row>
    <row r="249" spans="2:65" s="1" customFormat="1" ht="24.2" customHeight="1">
      <c r="B249" s="139"/>
      <c r="C249" s="140" t="s">
        <v>638</v>
      </c>
      <c r="D249" s="140" t="s">
        <v>212</v>
      </c>
      <c r="E249" s="141" t="s">
        <v>2278</v>
      </c>
      <c r="F249" s="142" t="s">
        <v>2279</v>
      </c>
      <c r="G249" s="143" t="s">
        <v>215</v>
      </c>
      <c r="H249" s="144">
        <v>374</v>
      </c>
      <c r="I249" s="145"/>
      <c r="J249" s="146">
        <f t="shared" si="30"/>
        <v>0</v>
      </c>
      <c r="K249" s="147"/>
      <c r="L249" s="28"/>
      <c r="M249" s="148" t="s">
        <v>1</v>
      </c>
      <c r="N249" s="149" t="s">
        <v>38</v>
      </c>
      <c r="P249" s="150">
        <f t="shared" si="31"/>
        <v>0</v>
      </c>
      <c r="Q249" s="150">
        <v>0</v>
      </c>
      <c r="R249" s="150">
        <f t="shared" si="32"/>
        <v>0</v>
      </c>
      <c r="S249" s="150">
        <v>0</v>
      </c>
      <c r="T249" s="151">
        <f t="shared" si="33"/>
        <v>0</v>
      </c>
      <c r="AR249" s="152" t="s">
        <v>93</v>
      </c>
      <c r="AT249" s="152" t="s">
        <v>212</v>
      </c>
      <c r="AU249" s="152" t="s">
        <v>88</v>
      </c>
      <c r="AY249" s="13" t="s">
        <v>207</v>
      </c>
      <c r="BE249" s="153">
        <f t="shared" si="34"/>
        <v>0</v>
      </c>
      <c r="BF249" s="153">
        <f t="shared" si="35"/>
        <v>0</v>
      </c>
      <c r="BG249" s="153">
        <f t="shared" si="36"/>
        <v>0</v>
      </c>
      <c r="BH249" s="153">
        <f t="shared" si="37"/>
        <v>0</v>
      </c>
      <c r="BI249" s="153">
        <f t="shared" si="38"/>
        <v>0</v>
      </c>
      <c r="BJ249" s="13" t="s">
        <v>84</v>
      </c>
      <c r="BK249" s="153">
        <f t="shared" si="39"/>
        <v>0</v>
      </c>
      <c r="BL249" s="13" t="s">
        <v>93</v>
      </c>
      <c r="BM249" s="152" t="s">
        <v>4748</v>
      </c>
    </row>
    <row r="250" spans="2:65" s="1" customFormat="1" ht="33" customHeight="1">
      <c r="B250" s="139"/>
      <c r="C250" s="140" t="s">
        <v>642</v>
      </c>
      <c r="D250" s="140" t="s">
        <v>212</v>
      </c>
      <c r="E250" s="141" t="s">
        <v>2061</v>
      </c>
      <c r="F250" s="142" t="s">
        <v>2062</v>
      </c>
      <c r="G250" s="143" t="s">
        <v>253</v>
      </c>
      <c r="H250" s="144">
        <v>15</v>
      </c>
      <c r="I250" s="145"/>
      <c r="J250" s="146">
        <f t="shared" si="30"/>
        <v>0</v>
      </c>
      <c r="K250" s="147"/>
      <c r="L250" s="28"/>
      <c r="M250" s="148" t="s">
        <v>1</v>
      </c>
      <c r="N250" s="149" t="s">
        <v>38</v>
      </c>
      <c r="P250" s="150">
        <f t="shared" si="31"/>
        <v>0</v>
      </c>
      <c r="Q250" s="150">
        <v>0</v>
      </c>
      <c r="R250" s="150">
        <f t="shared" si="32"/>
        <v>0</v>
      </c>
      <c r="S250" s="150">
        <v>0</v>
      </c>
      <c r="T250" s="151">
        <f t="shared" si="33"/>
        <v>0</v>
      </c>
      <c r="AR250" s="152" t="s">
        <v>93</v>
      </c>
      <c r="AT250" s="152" t="s">
        <v>212</v>
      </c>
      <c r="AU250" s="152" t="s">
        <v>88</v>
      </c>
      <c r="AY250" s="13" t="s">
        <v>207</v>
      </c>
      <c r="BE250" s="153">
        <f t="shared" si="34"/>
        <v>0</v>
      </c>
      <c r="BF250" s="153">
        <f t="shared" si="35"/>
        <v>0</v>
      </c>
      <c r="BG250" s="153">
        <f t="shared" si="36"/>
        <v>0</v>
      </c>
      <c r="BH250" s="153">
        <f t="shared" si="37"/>
        <v>0</v>
      </c>
      <c r="BI250" s="153">
        <f t="shared" si="38"/>
        <v>0</v>
      </c>
      <c r="BJ250" s="13" t="s">
        <v>84</v>
      </c>
      <c r="BK250" s="153">
        <f t="shared" si="39"/>
        <v>0</v>
      </c>
      <c r="BL250" s="13" t="s">
        <v>93</v>
      </c>
      <c r="BM250" s="152" t="s">
        <v>4749</v>
      </c>
    </row>
    <row r="251" spans="2:65" s="1" customFormat="1" ht="33" customHeight="1">
      <c r="B251" s="139"/>
      <c r="C251" s="140" t="s">
        <v>646</v>
      </c>
      <c r="D251" s="140" t="s">
        <v>212</v>
      </c>
      <c r="E251" s="141" t="s">
        <v>2281</v>
      </c>
      <c r="F251" s="142" t="s">
        <v>2282</v>
      </c>
      <c r="G251" s="143" t="s">
        <v>253</v>
      </c>
      <c r="H251" s="144">
        <v>62</v>
      </c>
      <c r="I251" s="145"/>
      <c r="J251" s="146">
        <f t="shared" si="30"/>
        <v>0</v>
      </c>
      <c r="K251" s="147"/>
      <c r="L251" s="28"/>
      <c r="M251" s="148" t="s">
        <v>1</v>
      </c>
      <c r="N251" s="149" t="s">
        <v>38</v>
      </c>
      <c r="P251" s="150">
        <f t="shared" si="31"/>
        <v>0</v>
      </c>
      <c r="Q251" s="150">
        <v>0</v>
      </c>
      <c r="R251" s="150">
        <f t="shared" si="32"/>
        <v>0</v>
      </c>
      <c r="S251" s="150">
        <v>0</v>
      </c>
      <c r="T251" s="151">
        <f t="shared" si="33"/>
        <v>0</v>
      </c>
      <c r="AR251" s="152" t="s">
        <v>93</v>
      </c>
      <c r="AT251" s="152" t="s">
        <v>212</v>
      </c>
      <c r="AU251" s="152" t="s">
        <v>88</v>
      </c>
      <c r="AY251" s="13" t="s">
        <v>207</v>
      </c>
      <c r="BE251" s="153">
        <f t="shared" si="34"/>
        <v>0</v>
      </c>
      <c r="BF251" s="153">
        <f t="shared" si="35"/>
        <v>0</v>
      </c>
      <c r="BG251" s="153">
        <f t="shared" si="36"/>
        <v>0</v>
      </c>
      <c r="BH251" s="153">
        <f t="shared" si="37"/>
        <v>0</v>
      </c>
      <c r="BI251" s="153">
        <f t="shared" si="38"/>
        <v>0</v>
      </c>
      <c r="BJ251" s="13" t="s">
        <v>84</v>
      </c>
      <c r="BK251" s="153">
        <f t="shared" si="39"/>
        <v>0</v>
      </c>
      <c r="BL251" s="13" t="s">
        <v>93</v>
      </c>
      <c r="BM251" s="152" t="s">
        <v>4750</v>
      </c>
    </row>
    <row r="252" spans="2:65" s="1" customFormat="1" ht="16.5" customHeight="1">
      <c r="B252" s="139"/>
      <c r="C252" s="140" t="s">
        <v>650</v>
      </c>
      <c r="D252" s="140" t="s">
        <v>212</v>
      </c>
      <c r="E252" s="141" t="s">
        <v>2085</v>
      </c>
      <c r="F252" s="142" t="s">
        <v>2086</v>
      </c>
      <c r="G252" s="143" t="s">
        <v>2087</v>
      </c>
      <c r="H252" s="144">
        <v>1</v>
      </c>
      <c r="I252" s="145"/>
      <c r="J252" s="146">
        <f t="shared" si="30"/>
        <v>0</v>
      </c>
      <c r="K252" s="147"/>
      <c r="L252" s="28"/>
      <c r="M252" s="148" t="s">
        <v>1</v>
      </c>
      <c r="N252" s="149" t="s">
        <v>38</v>
      </c>
      <c r="P252" s="150">
        <f t="shared" si="31"/>
        <v>0</v>
      </c>
      <c r="Q252" s="150">
        <v>0</v>
      </c>
      <c r="R252" s="150">
        <f t="shared" si="32"/>
        <v>0</v>
      </c>
      <c r="S252" s="150">
        <v>0</v>
      </c>
      <c r="T252" s="151">
        <f t="shared" si="33"/>
        <v>0</v>
      </c>
      <c r="AR252" s="152" t="s">
        <v>93</v>
      </c>
      <c r="AT252" s="152" t="s">
        <v>212</v>
      </c>
      <c r="AU252" s="152" t="s">
        <v>88</v>
      </c>
      <c r="AY252" s="13" t="s">
        <v>207</v>
      </c>
      <c r="BE252" s="153">
        <f t="shared" si="34"/>
        <v>0</v>
      </c>
      <c r="BF252" s="153">
        <f t="shared" si="35"/>
        <v>0</v>
      </c>
      <c r="BG252" s="153">
        <f t="shared" si="36"/>
        <v>0</v>
      </c>
      <c r="BH252" s="153">
        <f t="shared" si="37"/>
        <v>0</v>
      </c>
      <c r="BI252" s="153">
        <f t="shared" si="38"/>
        <v>0</v>
      </c>
      <c r="BJ252" s="13" t="s">
        <v>84</v>
      </c>
      <c r="BK252" s="153">
        <f t="shared" si="39"/>
        <v>0</v>
      </c>
      <c r="BL252" s="13" t="s">
        <v>93</v>
      </c>
      <c r="BM252" s="152" t="s">
        <v>4751</v>
      </c>
    </row>
    <row r="253" spans="2:65" s="1" customFormat="1" ht="16.5" customHeight="1">
      <c r="B253" s="139"/>
      <c r="C253" s="140" t="s">
        <v>654</v>
      </c>
      <c r="D253" s="140" t="s">
        <v>212</v>
      </c>
      <c r="E253" s="141" t="s">
        <v>2090</v>
      </c>
      <c r="F253" s="142" t="s">
        <v>2091</v>
      </c>
      <c r="G253" s="143" t="s">
        <v>2087</v>
      </c>
      <c r="H253" s="144">
        <v>1</v>
      </c>
      <c r="I253" s="145"/>
      <c r="J253" s="146">
        <f t="shared" si="30"/>
        <v>0</v>
      </c>
      <c r="K253" s="147"/>
      <c r="L253" s="28"/>
      <c r="M253" s="148" t="s">
        <v>1</v>
      </c>
      <c r="N253" s="149" t="s">
        <v>38</v>
      </c>
      <c r="P253" s="150">
        <f t="shared" si="31"/>
        <v>0</v>
      </c>
      <c r="Q253" s="150">
        <v>0</v>
      </c>
      <c r="R253" s="150">
        <f t="shared" si="32"/>
        <v>0</v>
      </c>
      <c r="S253" s="150">
        <v>0</v>
      </c>
      <c r="T253" s="151">
        <f t="shared" si="33"/>
        <v>0</v>
      </c>
      <c r="AR253" s="152" t="s">
        <v>93</v>
      </c>
      <c r="AT253" s="152" t="s">
        <v>212</v>
      </c>
      <c r="AU253" s="152" t="s">
        <v>88</v>
      </c>
      <c r="AY253" s="13" t="s">
        <v>207</v>
      </c>
      <c r="BE253" s="153">
        <f t="shared" si="34"/>
        <v>0</v>
      </c>
      <c r="BF253" s="153">
        <f t="shared" si="35"/>
        <v>0</v>
      </c>
      <c r="BG253" s="153">
        <f t="shared" si="36"/>
        <v>0</v>
      </c>
      <c r="BH253" s="153">
        <f t="shared" si="37"/>
        <v>0</v>
      </c>
      <c r="BI253" s="153">
        <f t="shared" si="38"/>
        <v>0</v>
      </c>
      <c r="BJ253" s="13" t="s">
        <v>84</v>
      </c>
      <c r="BK253" s="153">
        <f t="shared" si="39"/>
        <v>0</v>
      </c>
      <c r="BL253" s="13" t="s">
        <v>93</v>
      </c>
      <c r="BM253" s="152" t="s">
        <v>4752</v>
      </c>
    </row>
    <row r="254" spans="2:65" s="1" customFormat="1" ht="21.75" customHeight="1">
      <c r="B254" s="139"/>
      <c r="C254" s="140" t="s">
        <v>658</v>
      </c>
      <c r="D254" s="140" t="s">
        <v>212</v>
      </c>
      <c r="E254" s="141" t="s">
        <v>2110</v>
      </c>
      <c r="F254" s="142" t="s">
        <v>2111</v>
      </c>
      <c r="G254" s="143" t="s">
        <v>215</v>
      </c>
      <c r="H254" s="144">
        <v>16</v>
      </c>
      <c r="I254" s="145"/>
      <c r="J254" s="146">
        <f t="shared" si="30"/>
        <v>0</v>
      </c>
      <c r="K254" s="147"/>
      <c r="L254" s="28"/>
      <c r="M254" s="148" t="s">
        <v>1</v>
      </c>
      <c r="N254" s="149" t="s">
        <v>38</v>
      </c>
      <c r="P254" s="150">
        <f t="shared" si="31"/>
        <v>0</v>
      </c>
      <c r="Q254" s="150">
        <v>0</v>
      </c>
      <c r="R254" s="150">
        <f t="shared" si="32"/>
        <v>0</v>
      </c>
      <c r="S254" s="150">
        <v>0</v>
      </c>
      <c r="T254" s="151">
        <f t="shared" si="33"/>
        <v>0</v>
      </c>
      <c r="AR254" s="152" t="s">
        <v>93</v>
      </c>
      <c r="AT254" s="152" t="s">
        <v>212</v>
      </c>
      <c r="AU254" s="152" t="s">
        <v>88</v>
      </c>
      <c r="AY254" s="13" t="s">
        <v>207</v>
      </c>
      <c r="BE254" s="153">
        <f t="shared" si="34"/>
        <v>0</v>
      </c>
      <c r="BF254" s="153">
        <f t="shared" si="35"/>
        <v>0</v>
      </c>
      <c r="BG254" s="153">
        <f t="shared" si="36"/>
        <v>0</v>
      </c>
      <c r="BH254" s="153">
        <f t="shared" si="37"/>
        <v>0</v>
      </c>
      <c r="BI254" s="153">
        <f t="shared" si="38"/>
        <v>0</v>
      </c>
      <c r="BJ254" s="13" t="s">
        <v>84</v>
      </c>
      <c r="BK254" s="153">
        <f t="shared" si="39"/>
        <v>0</v>
      </c>
      <c r="BL254" s="13" t="s">
        <v>93</v>
      </c>
      <c r="BM254" s="152" t="s">
        <v>4753</v>
      </c>
    </row>
    <row r="255" spans="2:65" s="1" customFormat="1" ht="24.2" customHeight="1">
      <c r="B255" s="139"/>
      <c r="C255" s="140" t="s">
        <v>662</v>
      </c>
      <c r="D255" s="140" t="s">
        <v>212</v>
      </c>
      <c r="E255" s="141" t="s">
        <v>2114</v>
      </c>
      <c r="F255" s="142" t="s">
        <v>2115</v>
      </c>
      <c r="G255" s="143" t="s">
        <v>215</v>
      </c>
      <c r="H255" s="144">
        <v>452</v>
      </c>
      <c r="I255" s="145"/>
      <c r="J255" s="146">
        <f t="shared" si="30"/>
        <v>0</v>
      </c>
      <c r="K255" s="147"/>
      <c r="L255" s="28"/>
      <c r="M255" s="148" t="s">
        <v>1</v>
      </c>
      <c r="N255" s="149" t="s">
        <v>38</v>
      </c>
      <c r="P255" s="150">
        <f t="shared" si="31"/>
        <v>0</v>
      </c>
      <c r="Q255" s="150">
        <v>0</v>
      </c>
      <c r="R255" s="150">
        <f t="shared" si="32"/>
        <v>0</v>
      </c>
      <c r="S255" s="150">
        <v>0</v>
      </c>
      <c r="T255" s="151">
        <f t="shared" si="33"/>
        <v>0</v>
      </c>
      <c r="AR255" s="152" t="s">
        <v>93</v>
      </c>
      <c r="AT255" s="152" t="s">
        <v>212</v>
      </c>
      <c r="AU255" s="152" t="s">
        <v>88</v>
      </c>
      <c r="AY255" s="13" t="s">
        <v>207</v>
      </c>
      <c r="BE255" s="153">
        <f t="shared" si="34"/>
        <v>0</v>
      </c>
      <c r="BF255" s="153">
        <f t="shared" si="35"/>
        <v>0</v>
      </c>
      <c r="BG255" s="153">
        <f t="shared" si="36"/>
        <v>0</v>
      </c>
      <c r="BH255" s="153">
        <f t="shared" si="37"/>
        <v>0</v>
      </c>
      <c r="BI255" s="153">
        <f t="shared" si="38"/>
        <v>0</v>
      </c>
      <c r="BJ255" s="13" t="s">
        <v>84</v>
      </c>
      <c r="BK255" s="153">
        <f t="shared" si="39"/>
        <v>0</v>
      </c>
      <c r="BL255" s="13" t="s">
        <v>93</v>
      </c>
      <c r="BM255" s="152" t="s">
        <v>4754</v>
      </c>
    </row>
    <row r="256" spans="2:65" s="1" customFormat="1" ht="24.2" customHeight="1">
      <c r="B256" s="139"/>
      <c r="C256" s="140" t="s">
        <v>666</v>
      </c>
      <c r="D256" s="140" t="s">
        <v>212</v>
      </c>
      <c r="E256" s="141" t="s">
        <v>2134</v>
      </c>
      <c r="F256" s="142" t="s">
        <v>2135</v>
      </c>
      <c r="G256" s="143" t="s">
        <v>253</v>
      </c>
      <c r="H256" s="144">
        <v>1</v>
      </c>
      <c r="I256" s="145"/>
      <c r="J256" s="146">
        <f t="shared" si="30"/>
        <v>0</v>
      </c>
      <c r="K256" s="147"/>
      <c r="L256" s="28"/>
      <c r="M256" s="148" t="s">
        <v>1</v>
      </c>
      <c r="N256" s="149" t="s">
        <v>38</v>
      </c>
      <c r="P256" s="150">
        <f t="shared" si="31"/>
        <v>0</v>
      </c>
      <c r="Q256" s="150">
        <v>0</v>
      </c>
      <c r="R256" s="150">
        <f t="shared" si="32"/>
        <v>0</v>
      </c>
      <c r="S256" s="150">
        <v>0</v>
      </c>
      <c r="T256" s="151">
        <f t="shared" si="33"/>
        <v>0</v>
      </c>
      <c r="AR256" s="152" t="s">
        <v>216</v>
      </c>
      <c r="AT256" s="152" t="s">
        <v>212</v>
      </c>
      <c r="AU256" s="152" t="s">
        <v>88</v>
      </c>
      <c r="AY256" s="13" t="s">
        <v>207</v>
      </c>
      <c r="BE256" s="153">
        <f t="shared" si="34"/>
        <v>0</v>
      </c>
      <c r="BF256" s="153">
        <f t="shared" si="35"/>
        <v>0</v>
      </c>
      <c r="BG256" s="153">
        <f t="shared" si="36"/>
        <v>0</v>
      </c>
      <c r="BH256" s="153">
        <f t="shared" si="37"/>
        <v>0</v>
      </c>
      <c r="BI256" s="153">
        <f t="shared" si="38"/>
        <v>0</v>
      </c>
      <c r="BJ256" s="13" t="s">
        <v>84</v>
      </c>
      <c r="BK256" s="153">
        <f t="shared" si="39"/>
        <v>0</v>
      </c>
      <c r="BL256" s="13" t="s">
        <v>216</v>
      </c>
      <c r="BM256" s="152" t="s">
        <v>4755</v>
      </c>
    </row>
    <row r="257" spans="2:65" s="1" customFormat="1" ht="24.2" customHeight="1">
      <c r="B257" s="139"/>
      <c r="C257" s="140" t="s">
        <v>670</v>
      </c>
      <c r="D257" s="140" t="s">
        <v>212</v>
      </c>
      <c r="E257" s="141" t="s">
        <v>2138</v>
      </c>
      <c r="F257" s="142" t="s">
        <v>2139</v>
      </c>
      <c r="G257" s="143" t="s">
        <v>215</v>
      </c>
      <c r="H257" s="144">
        <v>468</v>
      </c>
      <c r="I257" s="145"/>
      <c r="J257" s="146">
        <f t="shared" si="30"/>
        <v>0</v>
      </c>
      <c r="K257" s="147"/>
      <c r="L257" s="28"/>
      <c r="M257" s="148" t="s">
        <v>1</v>
      </c>
      <c r="N257" s="149" t="s">
        <v>38</v>
      </c>
      <c r="P257" s="150">
        <f t="shared" si="31"/>
        <v>0</v>
      </c>
      <c r="Q257" s="150">
        <v>0</v>
      </c>
      <c r="R257" s="150">
        <f t="shared" si="32"/>
        <v>0</v>
      </c>
      <c r="S257" s="150">
        <v>0</v>
      </c>
      <c r="T257" s="151">
        <f t="shared" si="33"/>
        <v>0</v>
      </c>
      <c r="AR257" s="152" t="s">
        <v>93</v>
      </c>
      <c r="AT257" s="152" t="s">
        <v>212</v>
      </c>
      <c r="AU257" s="152" t="s">
        <v>88</v>
      </c>
      <c r="AY257" s="13" t="s">
        <v>207</v>
      </c>
      <c r="BE257" s="153">
        <f t="shared" si="34"/>
        <v>0</v>
      </c>
      <c r="BF257" s="153">
        <f t="shared" si="35"/>
        <v>0</v>
      </c>
      <c r="BG257" s="153">
        <f t="shared" si="36"/>
        <v>0</v>
      </c>
      <c r="BH257" s="153">
        <f t="shared" si="37"/>
        <v>0</v>
      </c>
      <c r="BI257" s="153">
        <f t="shared" si="38"/>
        <v>0</v>
      </c>
      <c r="BJ257" s="13" t="s">
        <v>84</v>
      </c>
      <c r="BK257" s="153">
        <f t="shared" si="39"/>
        <v>0</v>
      </c>
      <c r="BL257" s="13" t="s">
        <v>93</v>
      </c>
      <c r="BM257" s="152" t="s">
        <v>4756</v>
      </c>
    </row>
    <row r="258" spans="2:65" s="11" customFormat="1" ht="25.9" customHeight="1">
      <c r="B258" s="127"/>
      <c r="D258" s="128" t="s">
        <v>71</v>
      </c>
      <c r="E258" s="129" t="s">
        <v>2153</v>
      </c>
      <c r="F258" s="129" t="s">
        <v>2154</v>
      </c>
      <c r="I258" s="130"/>
      <c r="J258" s="131">
        <f>BK258</f>
        <v>0</v>
      </c>
      <c r="L258" s="127"/>
      <c r="M258" s="132"/>
      <c r="P258" s="133">
        <f>P259</f>
        <v>0</v>
      </c>
      <c r="R258" s="133">
        <f>R259</f>
        <v>0</v>
      </c>
      <c r="T258" s="134">
        <f>T259</f>
        <v>0</v>
      </c>
      <c r="AR258" s="128" t="s">
        <v>168</v>
      </c>
      <c r="AT258" s="135" t="s">
        <v>71</v>
      </c>
      <c r="AU258" s="135" t="s">
        <v>72</v>
      </c>
      <c r="AY258" s="128" t="s">
        <v>207</v>
      </c>
      <c r="BK258" s="136">
        <f>BK259</f>
        <v>0</v>
      </c>
    </row>
    <row r="259" spans="2:65" s="1" customFormat="1" ht="44.25" customHeight="1">
      <c r="B259" s="139"/>
      <c r="C259" s="140" t="s">
        <v>674</v>
      </c>
      <c r="D259" s="140" t="s">
        <v>212</v>
      </c>
      <c r="E259" s="141" t="s">
        <v>2156</v>
      </c>
      <c r="F259" s="142" t="s">
        <v>2157</v>
      </c>
      <c r="G259" s="143" t="s">
        <v>2158</v>
      </c>
      <c r="H259" s="144">
        <v>2.5000000000000001E-2</v>
      </c>
      <c r="I259" s="145"/>
      <c r="J259" s="146">
        <f>ROUND(I259*H259,2)</f>
        <v>0</v>
      </c>
      <c r="K259" s="147"/>
      <c r="L259" s="28"/>
      <c r="M259" s="166" t="s">
        <v>1</v>
      </c>
      <c r="N259" s="167" t="s">
        <v>38</v>
      </c>
      <c r="O259" s="168"/>
      <c r="P259" s="169">
        <f>O259*H259</f>
        <v>0</v>
      </c>
      <c r="Q259" s="169">
        <v>0</v>
      </c>
      <c r="R259" s="169">
        <f>Q259*H259</f>
        <v>0</v>
      </c>
      <c r="S259" s="169">
        <v>0</v>
      </c>
      <c r="T259" s="170">
        <f>S259*H259</f>
        <v>0</v>
      </c>
      <c r="AR259" s="152" t="s">
        <v>2159</v>
      </c>
      <c r="AT259" s="152" t="s">
        <v>212</v>
      </c>
      <c r="AU259" s="152" t="s">
        <v>79</v>
      </c>
      <c r="AY259" s="13" t="s">
        <v>207</v>
      </c>
      <c r="BE259" s="153">
        <f>IF(N259="základná",J259,0)</f>
        <v>0</v>
      </c>
      <c r="BF259" s="153">
        <f>IF(N259="znížená",J259,0)</f>
        <v>0</v>
      </c>
      <c r="BG259" s="153">
        <f>IF(N259="zákl. prenesená",J259,0)</f>
        <v>0</v>
      </c>
      <c r="BH259" s="153">
        <f>IF(N259="zníž. prenesená",J259,0)</f>
        <v>0</v>
      </c>
      <c r="BI259" s="153">
        <f>IF(N259="nulová",J259,0)</f>
        <v>0</v>
      </c>
      <c r="BJ259" s="13" t="s">
        <v>84</v>
      </c>
      <c r="BK259" s="153">
        <f>ROUND(I259*H259,2)</f>
        <v>0</v>
      </c>
      <c r="BL259" s="13" t="s">
        <v>2159</v>
      </c>
      <c r="BM259" s="152" t="s">
        <v>4757</v>
      </c>
    </row>
    <row r="260" spans="2:65" s="1" customFormat="1" ht="6.95" customHeight="1">
      <c r="B260" s="43"/>
      <c r="C260" s="44"/>
      <c r="D260" s="44"/>
      <c r="E260" s="44"/>
      <c r="F260" s="44"/>
      <c r="G260" s="44"/>
      <c r="H260" s="44"/>
      <c r="I260" s="44"/>
      <c r="J260" s="44"/>
      <c r="K260" s="44"/>
      <c r="L260" s="28"/>
    </row>
  </sheetData>
  <autoFilter ref="C133:K259" xr:uid="{00000000-0009-0000-0000-000011000000}"/>
  <mergeCells count="15">
    <mergeCell ref="E120:H120"/>
    <mergeCell ref="E124:H124"/>
    <mergeCell ref="E122:H122"/>
    <mergeCell ref="E126:H126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BM131"/>
  <sheetViews>
    <sheetView showGridLines="0" workbookViewId="0">
      <selection activeCell="J18" sqref="J18:J1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157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170</v>
      </c>
      <c r="L4" s="16"/>
      <c r="M4" s="92" t="s">
        <v>8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13</v>
      </c>
      <c r="L6" s="16"/>
    </row>
    <row r="7" spans="2:46" ht="16.5" customHeight="1">
      <c r="B7" s="16"/>
      <c r="E7" s="220" t="str">
        <f>'Rekapitulácia stavby'!K6</f>
        <v>III.etapa – Vetva V2 Mesto – časť od bodu č.17  po AUPARK</v>
      </c>
      <c r="F7" s="221"/>
      <c r="G7" s="221"/>
      <c r="H7" s="221"/>
      <c r="L7" s="16"/>
    </row>
    <row r="8" spans="2:46" ht="12.75">
      <c r="B8" s="16"/>
      <c r="D8" s="23" t="s">
        <v>171</v>
      </c>
      <c r="L8" s="16"/>
    </row>
    <row r="9" spans="2:46" ht="16.5" customHeight="1">
      <c r="B9" s="16"/>
      <c r="E9" s="220" t="s">
        <v>172</v>
      </c>
      <c r="F9" s="184"/>
      <c r="G9" s="184"/>
      <c r="H9" s="184"/>
      <c r="L9" s="16"/>
    </row>
    <row r="10" spans="2:46" ht="12" customHeight="1">
      <c r="B10" s="16"/>
      <c r="D10" s="23" t="s">
        <v>173</v>
      </c>
      <c r="L10" s="16"/>
    </row>
    <row r="11" spans="2:46" s="1" customFormat="1" ht="16.5" customHeight="1">
      <c r="B11" s="28"/>
      <c r="E11" s="212" t="s">
        <v>174</v>
      </c>
      <c r="F11" s="222"/>
      <c r="G11" s="222"/>
      <c r="H11" s="222"/>
      <c r="L11" s="28"/>
    </row>
    <row r="12" spans="2:46" s="1" customFormat="1" ht="12" customHeight="1">
      <c r="B12" s="28"/>
      <c r="D12" s="23" t="s">
        <v>4758</v>
      </c>
      <c r="L12" s="28"/>
    </row>
    <row r="13" spans="2:46" s="1" customFormat="1" ht="16.5" customHeight="1">
      <c r="B13" s="28"/>
      <c r="E13" s="199" t="s">
        <v>4759</v>
      </c>
      <c r="F13" s="222"/>
      <c r="G13" s="222"/>
      <c r="H13" s="222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15</v>
      </c>
      <c r="F15" s="21" t="s">
        <v>1</v>
      </c>
      <c r="I15" s="23" t="s">
        <v>16</v>
      </c>
      <c r="J15" s="21" t="s">
        <v>1</v>
      </c>
      <c r="L15" s="28"/>
    </row>
    <row r="16" spans="2:46" s="1" customFormat="1" ht="12" customHeight="1">
      <c r="B16" s="28"/>
      <c r="D16" s="23" t="s">
        <v>17</v>
      </c>
      <c r="F16" s="21" t="s">
        <v>18</v>
      </c>
      <c r="I16" s="23" t="s">
        <v>19</v>
      </c>
      <c r="J16" s="51" t="str">
        <f>'Rekapitulácia stavby'!AN8</f>
        <v>13. 5. 2022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21</v>
      </c>
      <c r="I18" s="23" t="s">
        <v>22</v>
      </c>
      <c r="J18" s="172">
        <v>36211541</v>
      </c>
      <c r="L18" s="28"/>
    </row>
    <row r="19" spans="2:12" s="1" customFormat="1" ht="18" customHeight="1">
      <c r="B19" s="28"/>
      <c r="E19" s="171" t="s">
        <v>5451</v>
      </c>
      <c r="I19" s="23" t="s">
        <v>23</v>
      </c>
      <c r="J19" s="171" t="s">
        <v>5452</v>
      </c>
      <c r="L19" s="28"/>
    </row>
    <row r="20" spans="2:12" s="1" customFormat="1" ht="6.95" customHeight="1">
      <c r="B20" s="28"/>
      <c r="L20" s="28"/>
    </row>
    <row r="21" spans="2:12" s="1" customFormat="1" ht="12" customHeight="1">
      <c r="B21" s="28"/>
      <c r="D21" s="23" t="s">
        <v>24</v>
      </c>
      <c r="I21" s="23" t="s">
        <v>22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23" t="str">
        <f>'Rekapitulácia stavby'!E14</f>
        <v>Vyplň údaj</v>
      </c>
      <c r="F22" s="191"/>
      <c r="G22" s="191"/>
      <c r="H22" s="191"/>
      <c r="I22" s="23" t="s">
        <v>23</v>
      </c>
      <c r="J22" s="24" t="str">
        <f>'Rekapitulácia stavby'!AN14</f>
        <v>Vyplň údaj</v>
      </c>
      <c r="L22" s="28"/>
    </row>
    <row r="23" spans="2:12" s="1" customFormat="1" ht="6.95" customHeight="1">
      <c r="B23" s="28"/>
      <c r="L23" s="28"/>
    </row>
    <row r="24" spans="2:12" s="1" customFormat="1" ht="12" customHeight="1">
      <c r="B24" s="28"/>
      <c r="D24" s="23" t="s">
        <v>26</v>
      </c>
      <c r="I24" s="23" t="s">
        <v>22</v>
      </c>
      <c r="J24" s="21" t="s">
        <v>1</v>
      </c>
      <c r="L24" s="28"/>
    </row>
    <row r="25" spans="2:12" s="1" customFormat="1" ht="18" customHeight="1">
      <c r="B25" s="28"/>
      <c r="E25" s="21" t="s">
        <v>27</v>
      </c>
      <c r="I25" s="23" t="s">
        <v>23</v>
      </c>
      <c r="J25" s="21" t="s">
        <v>1</v>
      </c>
      <c r="L25" s="28"/>
    </row>
    <row r="26" spans="2:12" s="1" customFormat="1" ht="6.95" customHeight="1">
      <c r="B26" s="28"/>
      <c r="L26" s="28"/>
    </row>
    <row r="27" spans="2:12" s="1" customFormat="1" ht="12" customHeight="1">
      <c r="B27" s="28"/>
      <c r="D27" s="23" t="s">
        <v>29</v>
      </c>
      <c r="I27" s="23" t="s">
        <v>22</v>
      </c>
      <c r="J27" s="21" t="s">
        <v>1</v>
      </c>
      <c r="L27" s="28"/>
    </row>
    <row r="28" spans="2:12" s="1" customFormat="1" ht="18" customHeight="1">
      <c r="B28" s="28"/>
      <c r="E28" s="21" t="s">
        <v>30</v>
      </c>
      <c r="I28" s="23" t="s">
        <v>23</v>
      </c>
      <c r="J28" s="21" t="s">
        <v>1</v>
      </c>
      <c r="L28" s="28"/>
    </row>
    <row r="29" spans="2:12" s="1" customFormat="1" ht="6.95" customHeight="1">
      <c r="B29" s="28"/>
      <c r="L29" s="28"/>
    </row>
    <row r="30" spans="2:12" s="1" customFormat="1" ht="12" customHeight="1">
      <c r="B30" s="28"/>
      <c r="D30" s="23" t="s">
        <v>31</v>
      </c>
      <c r="L30" s="28"/>
    </row>
    <row r="31" spans="2:12" s="7" customFormat="1" ht="16.5" customHeight="1">
      <c r="B31" s="93"/>
      <c r="E31" s="195" t="s">
        <v>1</v>
      </c>
      <c r="F31" s="195"/>
      <c r="G31" s="195"/>
      <c r="H31" s="195"/>
      <c r="L31" s="93"/>
    </row>
    <row r="32" spans="2:12" s="1" customFormat="1" ht="6.95" customHeight="1">
      <c r="B32" s="28"/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35" customHeight="1">
      <c r="B34" s="28"/>
      <c r="D34" s="94" t="s">
        <v>32</v>
      </c>
      <c r="J34" s="65">
        <f>ROUND(J126, 2)</f>
        <v>0</v>
      </c>
      <c r="L34" s="28"/>
    </row>
    <row r="35" spans="2:12" s="1" customFormat="1" ht="6.95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45" customHeight="1">
      <c r="B36" s="28"/>
      <c r="F36" s="31" t="s">
        <v>34</v>
      </c>
      <c r="I36" s="31" t="s">
        <v>33</v>
      </c>
      <c r="J36" s="31" t="s">
        <v>35</v>
      </c>
      <c r="L36" s="28"/>
    </row>
    <row r="37" spans="2:12" s="1" customFormat="1" ht="14.45" customHeight="1">
      <c r="B37" s="28"/>
      <c r="D37" s="54" t="s">
        <v>36</v>
      </c>
      <c r="E37" s="33" t="s">
        <v>37</v>
      </c>
      <c r="F37" s="95">
        <f>ROUND((SUM(BE126:BE130)),  2)</f>
        <v>0</v>
      </c>
      <c r="G37" s="96"/>
      <c r="H37" s="96"/>
      <c r="I37" s="97">
        <v>0.2</v>
      </c>
      <c r="J37" s="95">
        <f>ROUND(((SUM(BE126:BE130))*I37),  2)</f>
        <v>0</v>
      </c>
      <c r="L37" s="28"/>
    </row>
    <row r="38" spans="2:12" s="1" customFormat="1" ht="14.45" customHeight="1">
      <c r="B38" s="28"/>
      <c r="E38" s="33" t="s">
        <v>38</v>
      </c>
      <c r="F38" s="95">
        <f>ROUND((SUM(BF126:BF130)),  2)</f>
        <v>0</v>
      </c>
      <c r="G38" s="96"/>
      <c r="H38" s="96"/>
      <c r="I38" s="97">
        <v>0.2</v>
      </c>
      <c r="J38" s="95">
        <f>ROUND(((SUM(BF126:BF130))*I38),  2)</f>
        <v>0</v>
      </c>
      <c r="L38" s="28"/>
    </row>
    <row r="39" spans="2:12" s="1" customFormat="1" ht="14.45" hidden="1" customHeight="1">
      <c r="B39" s="28"/>
      <c r="E39" s="23" t="s">
        <v>39</v>
      </c>
      <c r="F39" s="84">
        <f>ROUND((SUM(BG126:BG130)),  2)</f>
        <v>0</v>
      </c>
      <c r="I39" s="98">
        <v>0.2</v>
      </c>
      <c r="J39" s="84">
        <f>0</f>
        <v>0</v>
      </c>
      <c r="L39" s="28"/>
    </row>
    <row r="40" spans="2:12" s="1" customFormat="1" ht="14.45" hidden="1" customHeight="1">
      <c r="B40" s="28"/>
      <c r="E40" s="23" t="s">
        <v>40</v>
      </c>
      <c r="F40" s="84">
        <f>ROUND((SUM(BH126:BH130)),  2)</f>
        <v>0</v>
      </c>
      <c r="I40" s="98">
        <v>0.2</v>
      </c>
      <c r="J40" s="84">
        <f>0</f>
        <v>0</v>
      </c>
      <c r="L40" s="28"/>
    </row>
    <row r="41" spans="2:12" s="1" customFormat="1" ht="14.45" hidden="1" customHeight="1">
      <c r="B41" s="28"/>
      <c r="E41" s="33" t="s">
        <v>41</v>
      </c>
      <c r="F41" s="95">
        <f>ROUND((SUM(BI126:BI130)),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6.95" customHeight="1">
      <c r="B42" s="28"/>
      <c r="L42" s="28"/>
    </row>
    <row r="43" spans="2:12" s="1" customFormat="1" ht="25.35" customHeight="1">
      <c r="B43" s="28"/>
      <c r="C43" s="99"/>
      <c r="D43" s="100" t="s">
        <v>42</v>
      </c>
      <c r="E43" s="56"/>
      <c r="F43" s="56"/>
      <c r="G43" s="101" t="s">
        <v>43</v>
      </c>
      <c r="H43" s="102" t="s">
        <v>44</v>
      </c>
      <c r="I43" s="56"/>
      <c r="J43" s="103">
        <f>SUM(J34:J41)</f>
        <v>0</v>
      </c>
      <c r="K43" s="104"/>
      <c r="L43" s="28"/>
    </row>
    <row r="44" spans="2:12" s="1" customFormat="1" ht="14.45" customHeight="1">
      <c r="B44" s="28"/>
      <c r="L44" s="28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47</v>
      </c>
      <c r="E61" s="30"/>
      <c r="F61" s="105" t="s">
        <v>48</v>
      </c>
      <c r="G61" s="42" t="s">
        <v>47</v>
      </c>
      <c r="H61" s="30"/>
      <c r="I61" s="30"/>
      <c r="J61" s="106" t="s">
        <v>48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49</v>
      </c>
      <c r="E65" s="41"/>
      <c r="F65" s="41"/>
      <c r="G65" s="40" t="s">
        <v>50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47</v>
      </c>
      <c r="E76" s="30"/>
      <c r="F76" s="105" t="s">
        <v>48</v>
      </c>
      <c r="G76" s="42" t="s">
        <v>47</v>
      </c>
      <c r="H76" s="30"/>
      <c r="I76" s="30"/>
      <c r="J76" s="106" t="s">
        <v>48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hidden="1" customHeight="1">
      <c r="B82" s="28"/>
      <c r="C82" s="17" t="s">
        <v>177</v>
      </c>
      <c r="L82" s="28"/>
    </row>
    <row r="83" spans="2:12" s="1" customFormat="1" ht="6.95" hidden="1" customHeight="1">
      <c r="B83" s="28"/>
      <c r="L83" s="28"/>
    </row>
    <row r="84" spans="2:12" s="1" customFormat="1" ht="12" hidden="1" customHeight="1">
      <c r="B84" s="28"/>
      <c r="C84" s="23" t="s">
        <v>13</v>
      </c>
      <c r="L84" s="28"/>
    </row>
    <row r="85" spans="2:12" s="1" customFormat="1" ht="16.5" hidden="1" customHeight="1">
      <c r="B85" s="28"/>
      <c r="E85" s="220" t="str">
        <f>E7</f>
        <v>III.etapa – Vetva V2 Mesto – časť od bodu č.17  po AUPARK</v>
      </c>
      <c r="F85" s="221"/>
      <c r="G85" s="221"/>
      <c r="H85" s="221"/>
      <c r="L85" s="28"/>
    </row>
    <row r="86" spans="2:12" ht="12" hidden="1" customHeight="1">
      <c r="B86" s="16"/>
      <c r="C86" s="23" t="s">
        <v>171</v>
      </c>
      <c r="L86" s="16"/>
    </row>
    <row r="87" spans="2:12" ht="16.5" hidden="1" customHeight="1">
      <c r="B87" s="16"/>
      <c r="E87" s="220" t="s">
        <v>172</v>
      </c>
      <c r="F87" s="184"/>
      <c r="G87" s="184"/>
      <c r="H87" s="184"/>
      <c r="L87" s="16"/>
    </row>
    <row r="88" spans="2:12" ht="12" hidden="1" customHeight="1">
      <c r="B88" s="16"/>
      <c r="C88" s="23" t="s">
        <v>173</v>
      </c>
      <c r="L88" s="16"/>
    </row>
    <row r="89" spans="2:12" s="1" customFormat="1" ht="16.5" hidden="1" customHeight="1">
      <c r="B89" s="28"/>
      <c r="E89" s="212" t="s">
        <v>174</v>
      </c>
      <c r="F89" s="222"/>
      <c r="G89" s="222"/>
      <c r="H89" s="222"/>
      <c r="L89" s="28"/>
    </row>
    <row r="90" spans="2:12" s="1" customFormat="1" ht="12" hidden="1" customHeight="1">
      <c r="B90" s="28"/>
      <c r="C90" s="23" t="s">
        <v>4758</v>
      </c>
      <c r="L90" s="28"/>
    </row>
    <row r="91" spans="2:12" s="1" customFormat="1" ht="16.5" hidden="1" customHeight="1">
      <c r="B91" s="28"/>
      <c r="E91" s="199" t="str">
        <f>E13</f>
        <v>1f - Monitorovací systém</v>
      </c>
      <c r="F91" s="222"/>
      <c r="G91" s="222"/>
      <c r="H91" s="222"/>
      <c r="L91" s="28"/>
    </row>
    <row r="92" spans="2:12" s="1" customFormat="1" ht="6.95" hidden="1" customHeight="1">
      <c r="B92" s="28"/>
      <c r="L92" s="28"/>
    </row>
    <row r="93" spans="2:12" s="1" customFormat="1" ht="12" hidden="1" customHeight="1">
      <c r="B93" s="28"/>
      <c r="C93" s="23" t="s">
        <v>17</v>
      </c>
      <c r="F93" s="21" t="str">
        <f>F16</f>
        <v>Žilina</v>
      </c>
      <c r="I93" s="23" t="s">
        <v>19</v>
      </c>
      <c r="J93" s="51" t="str">
        <f>IF(J16="","",J16)</f>
        <v>13. 5. 2022</v>
      </c>
      <c r="L93" s="28"/>
    </row>
    <row r="94" spans="2:12" s="1" customFormat="1" ht="6.95" hidden="1" customHeight="1">
      <c r="B94" s="28"/>
      <c r="L94" s="28"/>
    </row>
    <row r="95" spans="2:12" s="1" customFormat="1" ht="15.2" hidden="1" customHeight="1">
      <c r="B95" s="28"/>
      <c r="C95" s="23" t="s">
        <v>21</v>
      </c>
      <c r="F95" s="21" t="str">
        <f>E19</f>
        <v>MH Teplárenský holding, a.s.</v>
      </c>
      <c r="I95" s="23" t="s">
        <v>26</v>
      </c>
      <c r="J95" s="26" t="str">
        <f>E25</f>
        <v>ENERGIA, s.r.o.</v>
      </c>
      <c r="L95" s="28"/>
    </row>
    <row r="96" spans="2:12" s="1" customFormat="1" ht="15.2" hidden="1" customHeight="1">
      <c r="B96" s="28"/>
      <c r="C96" s="23" t="s">
        <v>24</v>
      </c>
      <c r="F96" s="21" t="str">
        <f>IF(E22="","",E22)</f>
        <v>Vyplň údaj</v>
      </c>
      <c r="I96" s="23" t="s">
        <v>29</v>
      </c>
      <c r="J96" s="26" t="str">
        <f>E28</f>
        <v>Balog</v>
      </c>
      <c r="L96" s="28"/>
    </row>
    <row r="97" spans="2:47" s="1" customFormat="1" ht="10.35" hidden="1" customHeight="1">
      <c r="B97" s="28"/>
      <c r="L97" s="28"/>
    </row>
    <row r="98" spans="2:47" s="1" customFormat="1" ht="29.25" hidden="1" customHeight="1">
      <c r="B98" s="28"/>
      <c r="C98" s="107" t="s">
        <v>178</v>
      </c>
      <c r="D98" s="99"/>
      <c r="E98" s="99"/>
      <c r="F98" s="99"/>
      <c r="G98" s="99"/>
      <c r="H98" s="99"/>
      <c r="I98" s="99"/>
      <c r="J98" s="108" t="s">
        <v>179</v>
      </c>
      <c r="K98" s="99"/>
      <c r="L98" s="28"/>
    </row>
    <row r="99" spans="2:47" s="1" customFormat="1" ht="10.35" hidden="1" customHeight="1">
      <c r="B99" s="28"/>
      <c r="L99" s="28"/>
    </row>
    <row r="100" spans="2:47" s="1" customFormat="1" ht="22.9" hidden="1" customHeight="1">
      <c r="B100" s="28"/>
      <c r="C100" s="109" t="s">
        <v>180</v>
      </c>
      <c r="J100" s="65">
        <f>J126</f>
        <v>0</v>
      </c>
      <c r="L100" s="28"/>
      <c r="AU100" s="13" t="s">
        <v>181</v>
      </c>
    </row>
    <row r="101" spans="2:47" s="8" customFormat="1" ht="24.95" hidden="1" customHeight="1">
      <c r="B101" s="110"/>
      <c r="D101" s="111" t="s">
        <v>182</v>
      </c>
      <c r="E101" s="112"/>
      <c r="F101" s="112"/>
      <c r="G101" s="112"/>
      <c r="H101" s="112"/>
      <c r="I101" s="112"/>
      <c r="J101" s="113">
        <f>J127</f>
        <v>0</v>
      </c>
      <c r="L101" s="110"/>
    </row>
    <row r="102" spans="2:47" s="9" customFormat="1" ht="19.899999999999999" hidden="1" customHeight="1">
      <c r="B102" s="114"/>
      <c r="D102" s="115" t="s">
        <v>4760</v>
      </c>
      <c r="E102" s="116"/>
      <c r="F102" s="116"/>
      <c r="G102" s="116"/>
      <c r="H102" s="116"/>
      <c r="I102" s="116"/>
      <c r="J102" s="117">
        <f>J128</f>
        <v>0</v>
      </c>
      <c r="L102" s="114"/>
    </row>
    <row r="103" spans="2:47" s="1" customFormat="1" ht="21.75" hidden="1" customHeight="1">
      <c r="B103" s="28"/>
      <c r="L103" s="28"/>
    </row>
    <row r="104" spans="2:47" s="1" customFormat="1" ht="6.95" hidden="1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28"/>
    </row>
    <row r="105" spans="2:47" hidden="1"/>
    <row r="106" spans="2:47" hidden="1"/>
    <row r="107" spans="2:47" hidden="1"/>
    <row r="108" spans="2:47" s="1" customFormat="1" ht="6.95" customHeight="1"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28"/>
    </row>
    <row r="109" spans="2:47" s="1" customFormat="1" ht="24.95" customHeight="1">
      <c r="B109" s="28"/>
      <c r="C109" s="17" t="s">
        <v>193</v>
      </c>
      <c r="L109" s="28"/>
    </row>
    <row r="110" spans="2:47" s="1" customFormat="1" ht="6.95" customHeight="1">
      <c r="B110" s="28"/>
      <c r="L110" s="28"/>
    </row>
    <row r="111" spans="2:47" s="1" customFormat="1" ht="12" customHeight="1">
      <c r="B111" s="28"/>
      <c r="C111" s="23" t="s">
        <v>13</v>
      </c>
      <c r="L111" s="28"/>
    </row>
    <row r="112" spans="2:47" s="1" customFormat="1" ht="16.5" customHeight="1">
      <c r="B112" s="28"/>
      <c r="E112" s="220" t="str">
        <f>E7</f>
        <v>III.etapa – Vetva V2 Mesto – časť od bodu č.17  po AUPARK</v>
      </c>
      <c r="F112" s="221"/>
      <c r="G112" s="221"/>
      <c r="H112" s="221"/>
      <c r="L112" s="28"/>
    </row>
    <row r="113" spans="2:63" ht="12" customHeight="1">
      <c r="B113" s="16"/>
      <c r="C113" s="23" t="s">
        <v>171</v>
      </c>
      <c r="L113" s="16"/>
    </row>
    <row r="114" spans="2:63" ht="16.5" customHeight="1">
      <c r="B114" s="16"/>
      <c r="E114" s="220" t="s">
        <v>172</v>
      </c>
      <c r="F114" s="184"/>
      <c r="G114" s="184"/>
      <c r="H114" s="184"/>
      <c r="L114" s="16"/>
    </row>
    <row r="115" spans="2:63" ht="12" customHeight="1">
      <c r="B115" s="16"/>
      <c r="C115" s="23" t="s">
        <v>173</v>
      </c>
      <c r="L115" s="16"/>
    </row>
    <row r="116" spans="2:63" s="1" customFormat="1" ht="16.5" customHeight="1">
      <c r="B116" s="28"/>
      <c r="E116" s="212" t="s">
        <v>174</v>
      </c>
      <c r="F116" s="222"/>
      <c r="G116" s="222"/>
      <c r="H116" s="222"/>
      <c r="L116" s="28"/>
    </row>
    <row r="117" spans="2:63" s="1" customFormat="1" ht="12" customHeight="1">
      <c r="B117" s="28"/>
      <c r="C117" s="23" t="s">
        <v>4758</v>
      </c>
      <c r="L117" s="28"/>
    </row>
    <row r="118" spans="2:63" s="1" customFormat="1" ht="16.5" customHeight="1">
      <c r="B118" s="28"/>
      <c r="E118" s="199" t="str">
        <f>E13</f>
        <v>1f - Monitorovací systém</v>
      </c>
      <c r="F118" s="222"/>
      <c r="G118" s="222"/>
      <c r="H118" s="222"/>
      <c r="L118" s="28"/>
    </row>
    <row r="119" spans="2:63" s="1" customFormat="1" ht="6.95" customHeight="1">
      <c r="B119" s="28"/>
      <c r="L119" s="28"/>
    </row>
    <row r="120" spans="2:63" s="1" customFormat="1" ht="12" customHeight="1">
      <c r="B120" s="28"/>
      <c r="C120" s="23" t="s">
        <v>17</v>
      </c>
      <c r="F120" s="21" t="str">
        <f>F16</f>
        <v>Žilina</v>
      </c>
      <c r="I120" s="23" t="s">
        <v>19</v>
      </c>
      <c r="J120" s="51" t="str">
        <f>IF(J16="","",J16)</f>
        <v>13. 5. 2022</v>
      </c>
      <c r="L120" s="28"/>
    </row>
    <row r="121" spans="2:63" s="1" customFormat="1" ht="6.95" customHeight="1">
      <c r="B121" s="28"/>
      <c r="L121" s="28"/>
    </row>
    <row r="122" spans="2:63" s="1" customFormat="1" ht="15.2" customHeight="1">
      <c r="B122" s="28"/>
      <c r="C122" s="23" t="s">
        <v>21</v>
      </c>
      <c r="F122" s="21" t="str">
        <f>E19</f>
        <v>MH Teplárenský holding, a.s.</v>
      </c>
      <c r="I122" s="23" t="s">
        <v>26</v>
      </c>
      <c r="J122" s="26" t="str">
        <f>E25</f>
        <v>ENERGIA, s.r.o.</v>
      </c>
      <c r="L122" s="28"/>
    </row>
    <row r="123" spans="2:63" s="1" customFormat="1" ht="15.2" customHeight="1">
      <c r="B123" s="28"/>
      <c r="C123" s="23" t="s">
        <v>24</v>
      </c>
      <c r="F123" s="21" t="str">
        <f>IF(E22="","",E22)</f>
        <v>Vyplň údaj</v>
      </c>
      <c r="I123" s="23" t="s">
        <v>29</v>
      </c>
      <c r="J123" s="26" t="str">
        <f>E28</f>
        <v>Balog</v>
      </c>
      <c r="L123" s="28"/>
    </row>
    <row r="124" spans="2:63" s="1" customFormat="1" ht="10.35" customHeight="1">
      <c r="B124" s="28"/>
      <c r="L124" s="28"/>
    </row>
    <row r="125" spans="2:63" s="10" customFormat="1" ht="29.25" customHeight="1">
      <c r="B125" s="118"/>
      <c r="C125" s="119" t="s">
        <v>194</v>
      </c>
      <c r="D125" s="120" t="s">
        <v>57</v>
      </c>
      <c r="E125" s="120" t="s">
        <v>53</v>
      </c>
      <c r="F125" s="120" t="s">
        <v>54</v>
      </c>
      <c r="G125" s="120" t="s">
        <v>195</v>
      </c>
      <c r="H125" s="120" t="s">
        <v>196</v>
      </c>
      <c r="I125" s="120" t="s">
        <v>197</v>
      </c>
      <c r="J125" s="121" t="s">
        <v>179</v>
      </c>
      <c r="K125" s="122" t="s">
        <v>198</v>
      </c>
      <c r="L125" s="118"/>
      <c r="M125" s="58" t="s">
        <v>1</v>
      </c>
      <c r="N125" s="59" t="s">
        <v>36</v>
      </c>
      <c r="O125" s="59" t="s">
        <v>199</v>
      </c>
      <c r="P125" s="59" t="s">
        <v>200</v>
      </c>
      <c r="Q125" s="59" t="s">
        <v>201</v>
      </c>
      <c r="R125" s="59" t="s">
        <v>202</v>
      </c>
      <c r="S125" s="59" t="s">
        <v>203</v>
      </c>
      <c r="T125" s="60" t="s">
        <v>204</v>
      </c>
    </row>
    <row r="126" spans="2:63" s="1" customFormat="1" ht="22.9" customHeight="1">
      <c r="B126" s="28"/>
      <c r="C126" s="63" t="s">
        <v>180</v>
      </c>
      <c r="J126" s="123">
        <f>BK126</f>
        <v>0</v>
      </c>
      <c r="L126" s="28"/>
      <c r="M126" s="61"/>
      <c r="N126" s="52"/>
      <c r="O126" s="52"/>
      <c r="P126" s="124">
        <f>P127</f>
        <v>0</v>
      </c>
      <c r="Q126" s="52"/>
      <c r="R126" s="124">
        <f>R127</f>
        <v>0</v>
      </c>
      <c r="S126" s="52"/>
      <c r="T126" s="125">
        <f>T127</f>
        <v>0</v>
      </c>
      <c r="AT126" s="13" t="s">
        <v>71</v>
      </c>
      <c r="AU126" s="13" t="s">
        <v>181</v>
      </c>
      <c r="BK126" s="126">
        <f>BK127</f>
        <v>0</v>
      </c>
    </row>
    <row r="127" spans="2:63" s="11" customFormat="1" ht="25.9" customHeight="1">
      <c r="B127" s="127"/>
      <c r="D127" s="128" t="s">
        <v>71</v>
      </c>
      <c r="E127" s="129" t="s">
        <v>205</v>
      </c>
      <c r="F127" s="129" t="s">
        <v>206</v>
      </c>
      <c r="I127" s="130"/>
      <c r="J127" s="131">
        <f>BK127</f>
        <v>0</v>
      </c>
      <c r="L127" s="127"/>
      <c r="M127" s="132"/>
      <c r="P127" s="133">
        <f>P128</f>
        <v>0</v>
      </c>
      <c r="R127" s="133">
        <f>R128</f>
        <v>0</v>
      </c>
      <c r="T127" s="134">
        <f>T128</f>
        <v>0</v>
      </c>
      <c r="AR127" s="128" t="s">
        <v>79</v>
      </c>
      <c r="AT127" s="135" t="s">
        <v>71</v>
      </c>
      <c r="AU127" s="135" t="s">
        <v>72</v>
      </c>
      <c r="AY127" s="128" t="s">
        <v>207</v>
      </c>
      <c r="BK127" s="136">
        <f>BK128</f>
        <v>0</v>
      </c>
    </row>
    <row r="128" spans="2:63" s="11" customFormat="1" ht="22.9" customHeight="1">
      <c r="B128" s="127"/>
      <c r="D128" s="128" t="s">
        <v>71</v>
      </c>
      <c r="E128" s="137" t="s">
        <v>208</v>
      </c>
      <c r="F128" s="137" t="s">
        <v>4761</v>
      </c>
      <c r="I128" s="130"/>
      <c r="J128" s="138">
        <f>BK128</f>
        <v>0</v>
      </c>
      <c r="L128" s="127"/>
      <c r="M128" s="132"/>
      <c r="P128" s="133">
        <f>SUM(P129:P130)</f>
        <v>0</v>
      </c>
      <c r="R128" s="133">
        <f>SUM(R129:R130)</f>
        <v>0</v>
      </c>
      <c r="T128" s="134">
        <f>SUM(T129:T130)</f>
        <v>0</v>
      </c>
      <c r="AR128" s="128" t="s">
        <v>79</v>
      </c>
      <c r="AT128" s="135" t="s">
        <v>71</v>
      </c>
      <c r="AU128" s="135" t="s">
        <v>79</v>
      </c>
      <c r="AY128" s="128" t="s">
        <v>207</v>
      </c>
      <c r="BK128" s="136">
        <f>SUM(BK129:BK130)</f>
        <v>0</v>
      </c>
    </row>
    <row r="129" spans="2:65" s="1" customFormat="1" ht="37.9" customHeight="1">
      <c r="B129" s="139"/>
      <c r="C129" s="155" t="s">
        <v>79</v>
      </c>
      <c r="D129" s="155" t="s">
        <v>205</v>
      </c>
      <c r="E129" s="156" t="s">
        <v>4762</v>
      </c>
      <c r="F129" s="157" t="s">
        <v>4763</v>
      </c>
      <c r="G129" s="158" t="s">
        <v>4764</v>
      </c>
      <c r="H129" s="159">
        <v>1</v>
      </c>
      <c r="I129" s="160"/>
      <c r="J129" s="161">
        <f>ROUND(I129*H129,2)</f>
        <v>0</v>
      </c>
      <c r="K129" s="162"/>
      <c r="L129" s="163"/>
      <c r="M129" s="164" t="s">
        <v>1</v>
      </c>
      <c r="N129" s="165" t="s">
        <v>38</v>
      </c>
      <c r="P129" s="150">
        <f>O129*H129</f>
        <v>0</v>
      </c>
      <c r="Q129" s="150">
        <v>0</v>
      </c>
      <c r="R129" s="150">
        <f>Q129*H129</f>
        <v>0</v>
      </c>
      <c r="S129" s="150">
        <v>0</v>
      </c>
      <c r="T129" s="151">
        <f>S129*H129</f>
        <v>0</v>
      </c>
      <c r="AR129" s="152" t="s">
        <v>1237</v>
      </c>
      <c r="AT129" s="152" t="s">
        <v>205</v>
      </c>
      <c r="AU129" s="152" t="s">
        <v>84</v>
      </c>
      <c r="AY129" s="13" t="s">
        <v>207</v>
      </c>
      <c r="BE129" s="153">
        <f>IF(N129="základná",J129,0)</f>
        <v>0</v>
      </c>
      <c r="BF129" s="153">
        <f>IF(N129="znížená",J129,0)</f>
        <v>0</v>
      </c>
      <c r="BG129" s="153">
        <f>IF(N129="zákl. prenesená",J129,0)</f>
        <v>0</v>
      </c>
      <c r="BH129" s="153">
        <f>IF(N129="zníž. prenesená",J129,0)</f>
        <v>0</v>
      </c>
      <c r="BI129" s="153">
        <f>IF(N129="nulová",J129,0)</f>
        <v>0</v>
      </c>
      <c r="BJ129" s="13" t="s">
        <v>84</v>
      </c>
      <c r="BK129" s="153">
        <f>ROUND(I129*H129,2)</f>
        <v>0</v>
      </c>
      <c r="BL129" s="13" t="s">
        <v>216</v>
      </c>
      <c r="BM129" s="152" t="s">
        <v>4765</v>
      </c>
    </row>
    <row r="130" spans="2:65" s="1" customFormat="1" ht="16.5" customHeight="1">
      <c r="B130" s="139"/>
      <c r="C130" s="140" t="s">
        <v>84</v>
      </c>
      <c r="D130" s="140" t="s">
        <v>212</v>
      </c>
      <c r="E130" s="141" t="s">
        <v>4766</v>
      </c>
      <c r="F130" s="142" t="s">
        <v>4767</v>
      </c>
      <c r="G130" s="143" t="s">
        <v>4764</v>
      </c>
      <c r="H130" s="144">
        <v>1</v>
      </c>
      <c r="I130" s="145"/>
      <c r="J130" s="146">
        <f>ROUND(I130*H130,2)</f>
        <v>0</v>
      </c>
      <c r="K130" s="147"/>
      <c r="L130" s="28"/>
      <c r="M130" s="166" t="s">
        <v>1</v>
      </c>
      <c r="N130" s="167" t="s">
        <v>38</v>
      </c>
      <c r="O130" s="168"/>
      <c r="P130" s="169">
        <f>O130*H130</f>
        <v>0</v>
      </c>
      <c r="Q130" s="169">
        <v>0</v>
      </c>
      <c r="R130" s="169">
        <f>Q130*H130</f>
        <v>0</v>
      </c>
      <c r="S130" s="169">
        <v>0</v>
      </c>
      <c r="T130" s="170">
        <f>S130*H130</f>
        <v>0</v>
      </c>
      <c r="AR130" s="152" t="s">
        <v>216</v>
      </c>
      <c r="AT130" s="152" t="s">
        <v>212</v>
      </c>
      <c r="AU130" s="152" t="s">
        <v>84</v>
      </c>
      <c r="AY130" s="13" t="s">
        <v>207</v>
      </c>
      <c r="BE130" s="153">
        <f>IF(N130="základná",J130,0)</f>
        <v>0</v>
      </c>
      <c r="BF130" s="153">
        <f>IF(N130="znížená",J130,0)</f>
        <v>0</v>
      </c>
      <c r="BG130" s="153">
        <f>IF(N130="zákl. prenesená",J130,0)</f>
        <v>0</v>
      </c>
      <c r="BH130" s="153">
        <f>IF(N130="zníž. prenesená",J130,0)</f>
        <v>0</v>
      </c>
      <c r="BI130" s="153">
        <f>IF(N130="nulová",J130,0)</f>
        <v>0</v>
      </c>
      <c r="BJ130" s="13" t="s">
        <v>84</v>
      </c>
      <c r="BK130" s="153">
        <f>ROUND(I130*H130,2)</f>
        <v>0</v>
      </c>
      <c r="BL130" s="13" t="s">
        <v>216</v>
      </c>
      <c r="BM130" s="152" t="s">
        <v>4768</v>
      </c>
    </row>
    <row r="131" spans="2:65" s="1" customFormat="1" ht="6.95" customHeight="1">
      <c r="B131" s="43"/>
      <c r="C131" s="44"/>
      <c r="D131" s="44"/>
      <c r="E131" s="44"/>
      <c r="F131" s="44"/>
      <c r="G131" s="44"/>
      <c r="H131" s="44"/>
      <c r="I131" s="44"/>
      <c r="J131" s="44"/>
      <c r="K131" s="44"/>
      <c r="L131" s="28"/>
    </row>
  </sheetData>
  <autoFilter ref="C125:K130" xr:uid="{00000000-0009-0000-0000-000012000000}"/>
  <mergeCells count="15">
    <mergeCell ref="E112:H112"/>
    <mergeCell ref="E116:H116"/>
    <mergeCell ref="E114:H114"/>
    <mergeCell ref="E118:H118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629"/>
  <sheetViews>
    <sheetView showGridLines="0" workbookViewId="0">
      <selection activeCell="J18" sqref="J18:J1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94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170</v>
      </c>
      <c r="L4" s="16"/>
      <c r="M4" s="92" t="s">
        <v>8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13</v>
      </c>
      <c r="L6" s="16"/>
    </row>
    <row r="7" spans="2:46" ht="16.5" customHeight="1">
      <c r="B7" s="16"/>
      <c r="E7" s="220" t="str">
        <f>'Rekapitulácia stavby'!K6</f>
        <v>III.etapa – Vetva V2 Mesto – časť od bodu č.17  po AUPARK</v>
      </c>
      <c r="F7" s="221"/>
      <c r="G7" s="221"/>
      <c r="H7" s="221"/>
      <c r="L7" s="16"/>
    </row>
    <row r="8" spans="2:46" ht="12.75">
      <c r="B8" s="16"/>
      <c r="D8" s="23" t="s">
        <v>171</v>
      </c>
      <c r="L8" s="16"/>
    </row>
    <row r="9" spans="2:46" ht="16.5" customHeight="1">
      <c r="B9" s="16"/>
      <c r="E9" s="220" t="s">
        <v>172</v>
      </c>
      <c r="F9" s="184"/>
      <c r="G9" s="184"/>
      <c r="H9" s="184"/>
      <c r="L9" s="16"/>
    </row>
    <row r="10" spans="2:46" ht="12" customHeight="1">
      <c r="B10" s="16"/>
      <c r="D10" s="23" t="s">
        <v>173</v>
      </c>
      <c r="L10" s="16"/>
    </row>
    <row r="11" spans="2:46" s="1" customFormat="1" ht="16.5" customHeight="1">
      <c r="B11" s="28"/>
      <c r="E11" s="212" t="s">
        <v>174</v>
      </c>
      <c r="F11" s="222"/>
      <c r="G11" s="222"/>
      <c r="H11" s="222"/>
      <c r="L11" s="28"/>
    </row>
    <row r="12" spans="2:46" s="1" customFormat="1" ht="12" customHeight="1">
      <c r="B12" s="28"/>
      <c r="D12" s="23" t="s">
        <v>175</v>
      </c>
      <c r="L12" s="28"/>
    </row>
    <row r="13" spans="2:46" s="1" customFormat="1" ht="30" customHeight="1">
      <c r="B13" s="28"/>
      <c r="E13" s="199" t="s">
        <v>176</v>
      </c>
      <c r="F13" s="222"/>
      <c r="G13" s="222"/>
      <c r="H13" s="222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15</v>
      </c>
      <c r="F15" s="21" t="s">
        <v>1</v>
      </c>
      <c r="I15" s="23" t="s">
        <v>16</v>
      </c>
      <c r="J15" s="21" t="s">
        <v>1</v>
      </c>
      <c r="L15" s="28"/>
    </row>
    <row r="16" spans="2:46" s="1" customFormat="1" ht="12" customHeight="1">
      <c r="B16" s="28"/>
      <c r="D16" s="23" t="s">
        <v>17</v>
      </c>
      <c r="F16" s="21" t="s">
        <v>18</v>
      </c>
      <c r="I16" s="23" t="s">
        <v>19</v>
      </c>
      <c r="J16" s="51" t="str">
        <f>'Rekapitulácia stavby'!AN8</f>
        <v>13. 5. 2022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21</v>
      </c>
      <c r="I18" s="23" t="s">
        <v>22</v>
      </c>
      <c r="J18" s="172">
        <v>36211541</v>
      </c>
      <c r="L18" s="28"/>
    </row>
    <row r="19" spans="2:12" s="1" customFormat="1" ht="18" customHeight="1">
      <c r="B19" s="28"/>
      <c r="E19" s="171" t="s">
        <v>5451</v>
      </c>
      <c r="I19" s="23" t="s">
        <v>23</v>
      </c>
      <c r="J19" s="171" t="s">
        <v>5452</v>
      </c>
      <c r="L19" s="28"/>
    </row>
    <row r="20" spans="2:12" s="1" customFormat="1" ht="6.95" customHeight="1">
      <c r="B20" s="28"/>
      <c r="L20" s="28"/>
    </row>
    <row r="21" spans="2:12" s="1" customFormat="1" ht="12" customHeight="1">
      <c r="B21" s="28"/>
      <c r="D21" s="23" t="s">
        <v>24</v>
      </c>
      <c r="I21" s="23" t="s">
        <v>22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23" t="str">
        <f>'Rekapitulácia stavby'!E14</f>
        <v>Vyplň údaj</v>
      </c>
      <c r="F22" s="191"/>
      <c r="G22" s="191"/>
      <c r="H22" s="191"/>
      <c r="I22" s="23" t="s">
        <v>23</v>
      </c>
      <c r="J22" s="24" t="str">
        <f>'Rekapitulácia stavby'!AN14</f>
        <v>Vyplň údaj</v>
      </c>
      <c r="L22" s="28"/>
    </row>
    <row r="23" spans="2:12" s="1" customFormat="1" ht="6.95" customHeight="1">
      <c r="B23" s="28"/>
      <c r="L23" s="28"/>
    </row>
    <row r="24" spans="2:12" s="1" customFormat="1" ht="12" customHeight="1">
      <c r="B24" s="28"/>
      <c r="D24" s="23" t="s">
        <v>26</v>
      </c>
      <c r="I24" s="23" t="s">
        <v>22</v>
      </c>
      <c r="J24" s="21" t="s">
        <v>1</v>
      </c>
      <c r="L24" s="28"/>
    </row>
    <row r="25" spans="2:12" s="1" customFormat="1" ht="18" customHeight="1">
      <c r="B25" s="28"/>
      <c r="E25" s="21" t="s">
        <v>27</v>
      </c>
      <c r="I25" s="23" t="s">
        <v>23</v>
      </c>
      <c r="J25" s="21" t="s">
        <v>1</v>
      </c>
      <c r="L25" s="28"/>
    </row>
    <row r="26" spans="2:12" s="1" customFormat="1" ht="6.95" customHeight="1">
      <c r="B26" s="28"/>
      <c r="L26" s="28"/>
    </row>
    <row r="27" spans="2:12" s="1" customFormat="1" ht="12" customHeight="1">
      <c r="B27" s="28"/>
      <c r="D27" s="23" t="s">
        <v>29</v>
      </c>
      <c r="I27" s="23" t="s">
        <v>22</v>
      </c>
      <c r="J27" s="21" t="s">
        <v>1</v>
      </c>
      <c r="L27" s="28"/>
    </row>
    <row r="28" spans="2:12" s="1" customFormat="1" ht="18" customHeight="1">
      <c r="B28" s="28"/>
      <c r="E28" s="21" t="s">
        <v>30</v>
      </c>
      <c r="I28" s="23" t="s">
        <v>23</v>
      </c>
      <c r="J28" s="21" t="s">
        <v>1</v>
      </c>
      <c r="L28" s="28"/>
    </row>
    <row r="29" spans="2:12" s="1" customFormat="1" ht="6.95" customHeight="1">
      <c r="B29" s="28"/>
      <c r="L29" s="28"/>
    </row>
    <row r="30" spans="2:12" s="1" customFormat="1" ht="12" customHeight="1">
      <c r="B30" s="28"/>
      <c r="D30" s="23" t="s">
        <v>31</v>
      </c>
      <c r="L30" s="28"/>
    </row>
    <row r="31" spans="2:12" s="7" customFormat="1" ht="16.5" customHeight="1">
      <c r="B31" s="93"/>
      <c r="E31" s="195" t="s">
        <v>1</v>
      </c>
      <c r="F31" s="195"/>
      <c r="G31" s="195"/>
      <c r="H31" s="195"/>
      <c r="L31" s="93"/>
    </row>
    <row r="32" spans="2:12" s="1" customFormat="1" ht="6.95" customHeight="1">
      <c r="B32" s="28"/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35" customHeight="1">
      <c r="B34" s="28"/>
      <c r="D34" s="94" t="s">
        <v>32</v>
      </c>
      <c r="J34" s="65">
        <f>ROUND(J135, 2)</f>
        <v>0</v>
      </c>
      <c r="L34" s="28"/>
    </row>
    <row r="35" spans="2:12" s="1" customFormat="1" ht="6.95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45" customHeight="1">
      <c r="B36" s="28"/>
      <c r="F36" s="31" t="s">
        <v>34</v>
      </c>
      <c r="I36" s="31" t="s">
        <v>33</v>
      </c>
      <c r="J36" s="31" t="s">
        <v>35</v>
      </c>
      <c r="L36" s="28"/>
    </row>
    <row r="37" spans="2:12" s="1" customFormat="1" ht="14.45" customHeight="1">
      <c r="B37" s="28"/>
      <c r="D37" s="54" t="s">
        <v>36</v>
      </c>
      <c r="E37" s="33" t="s">
        <v>37</v>
      </c>
      <c r="F37" s="95">
        <f>ROUND((SUM(BE135:BE628)),  2)</f>
        <v>0</v>
      </c>
      <c r="G37" s="96"/>
      <c r="H37" s="96"/>
      <c r="I37" s="97">
        <v>0.2</v>
      </c>
      <c r="J37" s="95">
        <f>ROUND(((SUM(BE135:BE628))*I37),  2)</f>
        <v>0</v>
      </c>
      <c r="L37" s="28"/>
    </row>
    <row r="38" spans="2:12" s="1" customFormat="1" ht="14.45" customHeight="1">
      <c r="B38" s="28"/>
      <c r="E38" s="33" t="s">
        <v>38</v>
      </c>
      <c r="F38" s="95">
        <f>ROUND((SUM(BF135:BF628)),  2)</f>
        <v>0</v>
      </c>
      <c r="G38" s="96"/>
      <c r="H38" s="96"/>
      <c r="I38" s="97">
        <v>0.2</v>
      </c>
      <c r="J38" s="95">
        <f>ROUND(((SUM(BF135:BF628))*I38),  2)</f>
        <v>0</v>
      </c>
      <c r="L38" s="28"/>
    </row>
    <row r="39" spans="2:12" s="1" customFormat="1" ht="14.45" hidden="1" customHeight="1">
      <c r="B39" s="28"/>
      <c r="E39" s="23" t="s">
        <v>39</v>
      </c>
      <c r="F39" s="84">
        <f>ROUND((SUM(BG135:BG628)),  2)</f>
        <v>0</v>
      </c>
      <c r="I39" s="98">
        <v>0.2</v>
      </c>
      <c r="J39" s="84">
        <f>0</f>
        <v>0</v>
      </c>
      <c r="L39" s="28"/>
    </row>
    <row r="40" spans="2:12" s="1" customFormat="1" ht="14.45" hidden="1" customHeight="1">
      <c r="B40" s="28"/>
      <c r="E40" s="23" t="s">
        <v>40</v>
      </c>
      <c r="F40" s="84">
        <f>ROUND((SUM(BH135:BH628)),  2)</f>
        <v>0</v>
      </c>
      <c r="I40" s="98">
        <v>0.2</v>
      </c>
      <c r="J40" s="84">
        <f>0</f>
        <v>0</v>
      </c>
      <c r="L40" s="28"/>
    </row>
    <row r="41" spans="2:12" s="1" customFormat="1" ht="14.45" hidden="1" customHeight="1">
      <c r="B41" s="28"/>
      <c r="E41" s="33" t="s">
        <v>41</v>
      </c>
      <c r="F41" s="95">
        <f>ROUND((SUM(BI135:BI628)),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6.95" customHeight="1">
      <c r="B42" s="28"/>
      <c r="L42" s="28"/>
    </row>
    <row r="43" spans="2:12" s="1" customFormat="1" ht="25.35" customHeight="1">
      <c r="B43" s="28"/>
      <c r="C43" s="99"/>
      <c r="D43" s="100" t="s">
        <v>42</v>
      </c>
      <c r="E43" s="56"/>
      <c r="F43" s="56"/>
      <c r="G43" s="101" t="s">
        <v>43</v>
      </c>
      <c r="H43" s="102" t="s">
        <v>44</v>
      </c>
      <c r="I43" s="56"/>
      <c r="J43" s="103">
        <f>SUM(J34:J41)</f>
        <v>0</v>
      </c>
      <c r="K43" s="104"/>
      <c r="L43" s="28"/>
    </row>
    <row r="44" spans="2:12" s="1" customFormat="1" ht="14.45" customHeight="1">
      <c r="B44" s="28"/>
      <c r="L44" s="28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47</v>
      </c>
      <c r="E61" s="30"/>
      <c r="F61" s="105" t="s">
        <v>48</v>
      </c>
      <c r="G61" s="42" t="s">
        <v>47</v>
      </c>
      <c r="H61" s="30"/>
      <c r="I61" s="30"/>
      <c r="J61" s="106" t="s">
        <v>48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49</v>
      </c>
      <c r="E65" s="41"/>
      <c r="F65" s="41"/>
      <c r="G65" s="40" t="s">
        <v>50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47</v>
      </c>
      <c r="E76" s="30"/>
      <c r="F76" s="105" t="s">
        <v>48</v>
      </c>
      <c r="G76" s="42" t="s">
        <v>47</v>
      </c>
      <c r="H76" s="30"/>
      <c r="I76" s="30"/>
      <c r="J76" s="106" t="s">
        <v>48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hidden="1" customHeight="1">
      <c r="B82" s="28"/>
      <c r="C82" s="17" t="s">
        <v>177</v>
      </c>
      <c r="L82" s="28"/>
    </row>
    <row r="83" spans="2:12" s="1" customFormat="1" ht="6.95" hidden="1" customHeight="1">
      <c r="B83" s="28"/>
      <c r="L83" s="28"/>
    </row>
    <row r="84" spans="2:12" s="1" customFormat="1" ht="12" hidden="1" customHeight="1">
      <c r="B84" s="28"/>
      <c r="C84" s="23" t="s">
        <v>13</v>
      </c>
      <c r="L84" s="28"/>
    </row>
    <row r="85" spans="2:12" s="1" customFormat="1" ht="16.5" hidden="1" customHeight="1">
      <c r="B85" s="28"/>
      <c r="E85" s="220" t="str">
        <f>E7</f>
        <v>III.etapa – Vetva V2 Mesto – časť od bodu č.17  po AUPARK</v>
      </c>
      <c r="F85" s="221"/>
      <c r="G85" s="221"/>
      <c r="H85" s="221"/>
      <c r="L85" s="28"/>
    </row>
    <row r="86" spans="2:12" ht="12" hidden="1" customHeight="1">
      <c r="B86" s="16"/>
      <c r="C86" s="23" t="s">
        <v>171</v>
      </c>
      <c r="L86" s="16"/>
    </row>
    <row r="87" spans="2:12" ht="16.5" hidden="1" customHeight="1">
      <c r="B87" s="16"/>
      <c r="E87" s="220" t="s">
        <v>172</v>
      </c>
      <c r="F87" s="184"/>
      <c r="G87" s="184"/>
      <c r="H87" s="184"/>
      <c r="L87" s="16"/>
    </row>
    <row r="88" spans="2:12" ht="12" hidden="1" customHeight="1">
      <c r="B88" s="16"/>
      <c r="C88" s="23" t="s">
        <v>173</v>
      </c>
      <c r="L88" s="16"/>
    </row>
    <row r="89" spans="2:12" s="1" customFormat="1" ht="16.5" hidden="1" customHeight="1">
      <c r="B89" s="28"/>
      <c r="E89" s="212" t="s">
        <v>174</v>
      </c>
      <c r="F89" s="222"/>
      <c r="G89" s="222"/>
      <c r="H89" s="222"/>
      <c r="L89" s="28"/>
    </row>
    <row r="90" spans="2:12" s="1" customFormat="1" ht="12" hidden="1" customHeight="1">
      <c r="B90" s="28"/>
      <c r="C90" s="23" t="s">
        <v>175</v>
      </c>
      <c r="L90" s="28"/>
    </row>
    <row r="91" spans="2:12" s="1" customFormat="1" ht="30" hidden="1" customHeight="1">
      <c r="B91" s="28"/>
      <c r="E91" s="199" t="str">
        <f>E13</f>
        <v>a1 - SO 02.100.1  Potrubná časť - Hlavná trasa, O5, O6, O8, O9</v>
      </c>
      <c r="F91" s="222"/>
      <c r="G91" s="222"/>
      <c r="H91" s="222"/>
      <c r="L91" s="28"/>
    </row>
    <row r="92" spans="2:12" s="1" customFormat="1" ht="6.95" hidden="1" customHeight="1">
      <c r="B92" s="28"/>
      <c r="L92" s="28"/>
    </row>
    <row r="93" spans="2:12" s="1" customFormat="1" ht="12" hidden="1" customHeight="1">
      <c r="B93" s="28"/>
      <c r="C93" s="23" t="s">
        <v>17</v>
      </c>
      <c r="F93" s="21" t="str">
        <f>F16</f>
        <v>Žilina</v>
      </c>
      <c r="I93" s="23" t="s">
        <v>19</v>
      </c>
      <c r="J93" s="51" t="str">
        <f>IF(J16="","",J16)</f>
        <v>13. 5. 2022</v>
      </c>
      <c r="L93" s="28"/>
    </row>
    <row r="94" spans="2:12" s="1" customFormat="1" ht="6.95" hidden="1" customHeight="1">
      <c r="B94" s="28"/>
      <c r="L94" s="28"/>
    </row>
    <row r="95" spans="2:12" s="1" customFormat="1" ht="15.2" hidden="1" customHeight="1">
      <c r="B95" s="28"/>
      <c r="C95" s="23" t="s">
        <v>21</v>
      </c>
      <c r="F95" s="21" t="str">
        <f>E19</f>
        <v>MH Teplárenský holding, a.s.</v>
      </c>
      <c r="I95" s="23" t="s">
        <v>26</v>
      </c>
      <c r="J95" s="26" t="str">
        <f>E25</f>
        <v>ENERGIA, s.r.o.</v>
      </c>
      <c r="L95" s="28"/>
    </row>
    <row r="96" spans="2:12" s="1" customFormat="1" ht="15.2" hidden="1" customHeight="1">
      <c r="B96" s="28"/>
      <c r="C96" s="23" t="s">
        <v>24</v>
      </c>
      <c r="F96" s="21" t="str">
        <f>IF(E22="","",E22)</f>
        <v>Vyplň údaj</v>
      </c>
      <c r="I96" s="23" t="s">
        <v>29</v>
      </c>
      <c r="J96" s="26" t="str">
        <f>E28</f>
        <v>Balog</v>
      </c>
      <c r="L96" s="28"/>
    </row>
    <row r="97" spans="2:47" s="1" customFormat="1" ht="10.35" hidden="1" customHeight="1">
      <c r="B97" s="28"/>
      <c r="L97" s="28"/>
    </row>
    <row r="98" spans="2:47" s="1" customFormat="1" ht="29.25" hidden="1" customHeight="1">
      <c r="B98" s="28"/>
      <c r="C98" s="107" t="s">
        <v>178</v>
      </c>
      <c r="D98" s="99"/>
      <c r="E98" s="99"/>
      <c r="F98" s="99"/>
      <c r="G98" s="99"/>
      <c r="H98" s="99"/>
      <c r="I98" s="99"/>
      <c r="J98" s="108" t="s">
        <v>179</v>
      </c>
      <c r="K98" s="99"/>
      <c r="L98" s="28"/>
    </row>
    <row r="99" spans="2:47" s="1" customFormat="1" ht="10.35" hidden="1" customHeight="1">
      <c r="B99" s="28"/>
      <c r="L99" s="28"/>
    </row>
    <row r="100" spans="2:47" s="1" customFormat="1" ht="22.9" hidden="1" customHeight="1">
      <c r="B100" s="28"/>
      <c r="C100" s="109" t="s">
        <v>180</v>
      </c>
      <c r="J100" s="65">
        <f>J135</f>
        <v>0</v>
      </c>
      <c r="L100" s="28"/>
      <c r="AU100" s="13" t="s">
        <v>181</v>
      </c>
    </row>
    <row r="101" spans="2:47" s="8" customFormat="1" ht="24.95" hidden="1" customHeight="1">
      <c r="B101" s="110"/>
      <c r="D101" s="111" t="s">
        <v>182</v>
      </c>
      <c r="E101" s="112"/>
      <c r="F101" s="112"/>
      <c r="G101" s="112"/>
      <c r="H101" s="112"/>
      <c r="I101" s="112"/>
      <c r="J101" s="113">
        <f>J136</f>
        <v>0</v>
      </c>
      <c r="L101" s="110"/>
    </row>
    <row r="102" spans="2:47" s="9" customFormat="1" ht="19.899999999999999" hidden="1" customHeight="1">
      <c r="B102" s="114"/>
      <c r="D102" s="115" t="s">
        <v>183</v>
      </c>
      <c r="E102" s="116"/>
      <c r="F102" s="116"/>
      <c r="G102" s="116"/>
      <c r="H102" s="116"/>
      <c r="I102" s="116"/>
      <c r="J102" s="117">
        <f>J137</f>
        <v>0</v>
      </c>
      <c r="L102" s="114"/>
    </row>
    <row r="103" spans="2:47" s="9" customFormat="1" ht="14.85" hidden="1" customHeight="1">
      <c r="B103" s="114"/>
      <c r="D103" s="115" t="s">
        <v>184</v>
      </c>
      <c r="E103" s="116"/>
      <c r="F103" s="116"/>
      <c r="G103" s="116"/>
      <c r="H103" s="116"/>
      <c r="I103" s="116"/>
      <c r="J103" s="117">
        <f>J138</f>
        <v>0</v>
      </c>
      <c r="L103" s="114"/>
    </row>
    <row r="104" spans="2:47" s="9" customFormat="1" ht="14.85" hidden="1" customHeight="1">
      <c r="B104" s="114"/>
      <c r="D104" s="115" t="s">
        <v>185</v>
      </c>
      <c r="E104" s="116"/>
      <c r="F104" s="116"/>
      <c r="G104" s="116"/>
      <c r="H104" s="116"/>
      <c r="I104" s="116"/>
      <c r="J104" s="117">
        <f>J233</f>
        <v>0</v>
      </c>
      <c r="L104" s="114"/>
    </row>
    <row r="105" spans="2:47" s="9" customFormat="1" ht="14.85" hidden="1" customHeight="1">
      <c r="B105" s="114"/>
      <c r="D105" s="115" t="s">
        <v>186</v>
      </c>
      <c r="E105" s="116"/>
      <c r="F105" s="116"/>
      <c r="G105" s="116"/>
      <c r="H105" s="116"/>
      <c r="I105" s="116"/>
      <c r="J105" s="117">
        <f>J237</f>
        <v>0</v>
      </c>
      <c r="L105" s="114"/>
    </row>
    <row r="106" spans="2:47" s="9" customFormat="1" ht="14.85" hidden="1" customHeight="1">
      <c r="B106" s="114"/>
      <c r="D106" s="115" t="s">
        <v>187</v>
      </c>
      <c r="E106" s="116"/>
      <c r="F106" s="116"/>
      <c r="G106" s="116"/>
      <c r="H106" s="116"/>
      <c r="I106" s="116"/>
      <c r="J106" s="117">
        <f>J532</f>
        <v>0</v>
      </c>
      <c r="L106" s="114"/>
    </row>
    <row r="107" spans="2:47" s="9" customFormat="1" ht="14.85" hidden="1" customHeight="1">
      <c r="B107" s="114"/>
      <c r="D107" s="115" t="s">
        <v>188</v>
      </c>
      <c r="E107" s="116"/>
      <c r="F107" s="116"/>
      <c r="G107" s="116"/>
      <c r="H107" s="116"/>
      <c r="I107" s="116"/>
      <c r="J107" s="117">
        <f>J556</f>
        <v>0</v>
      </c>
      <c r="L107" s="114"/>
    </row>
    <row r="108" spans="2:47" s="9" customFormat="1" ht="14.85" hidden="1" customHeight="1">
      <c r="B108" s="114"/>
      <c r="D108" s="115" t="s">
        <v>189</v>
      </c>
      <c r="E108" s="116"/>
      <c r="F108" s="116"/>
      <c r="G108" s="116"/>
      <c r="H108" s="116"/>
      <c r="I108" s="116"/>
      <c r="J108" s="117">
        <f>J562</f>
        <v>0</v>
      </c>
      <c r="L108" s="114"/>
    </row>
    <row r="109" spans="2:47" s="9" customFormat="1" ht="14.85" hidden="1" customHeight="1">
      <c r="B109" s="114"/>
      <c r="D109" s="115" t="s">
        <v>190</v>
      </c>
      <c r="E109" s="116"/>
      <c r="F109" s="116"/>
      <c r="G109" s="116"/>
      <c r="H109" s="116"/>
      <c r="I109" s="116"/>
      <c r="J109" s="117">
        <f>J585</f>
        <v>0</v>
      </c>
      <c r="L109" s="114"/>
    </row>
    <row r="110" spans="2:47" s="9" customFormat="1" ht="14.85" hidden="1" customHeight="1">
      <c r="B110" s="114"/>
      <c r="D110" s="115" t="s">
        <v>191</v>
      </c>
      <c r="E110" s="116"/>
      <c r="F110" s="116"/>
      <c r="G110" s="116"/>
      <c r="H110" s="116"/>
      <c r="I110" s="116"/>
      <c r="J110" s="117">
        <f>J588</f>
        <v>0</v>
      </c>
      <c r="L110" s="114"/>
    </row>
    <row r="111" spans="2:47" s="8" customFormat="1" ht="24.95" hidden="1" customHeight="1">
      <c r="B111" s="110"/>
      <c r="D111" s="111" t="s">
        <v>192</v>
      </c>
      <c r="E111" s="112"/>
      <c r="F111" s="112"/>
      <c r="G111" s="112"/>
      <c r="H111" s="112"/>
      <c r="I111" s="112"/>
      <c r="J111" s="113">
        <f>J627</f>
        <v>0</v>
      </c>
      <c r="L111" s="110"/>
    </row>
    <row r="112" spans="2:47" s="1" customFormat="1" ht="21.75" hidden="1" customHeight="1">
      <c r="B112" s="28"/>
      <c r="L112" s="28"/>
    </row>
    <row r="113" spans="2:12" s="1" customFormat="1" ht="6.95" hidden="1" customHeight="1"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28"/>
    </row>
    <row r="114" spans="2:12" hidden="1"/>
    <row r="115" spans="2:12" hidden="1"/>
    <row r="116" spans="2:12" hidden="1"/>
    <row r="117" spans="2:12" s="1" customFormat="1" ht="6.95" customHeight="1">
      <c r="B117" s="45"/>
      <c r="C117" s="46"/>
      <c r="D117" s="46"/>
      <c r="E117" s="46"/>
      <c r="F117" s="46"/>
      <c r="G117" s="46"/>
      <c r="H117" s="46"/>
      <c r="I117" s="46"/>
      <c r="J117" s="46"/>
      <c r="K117" s="46"/>
      <c r="L117" s="28"/>
    </row>
    <row r="118" spans="2:12" s="1" customFormat="1" ht="24.95" customHeight="1">
      <c r="B118" s="28"/>
      <c r="C118" s="17" t="s">
        <v>193</v>
      </c>
      <c r="L118" s="28"/>
    </row>
    <row r="119" spans="2:12" s="1" customFormat="1" ht="6.95" customHeight="1">
      <c r="B119" s="28"/>
      <c r="L119" s="28"/>
    </row>
    <row r="120" spans="2:12" s="1" customFormat="1" ht="12" customHeight="1">
      <c r="B120" s="28"/>
      <c r="C120" s="23" t="s">
        <v>13</v>
      </c>
      <c r="L120" s="28"/>
    </row>
    <row r="121" spans="2:12" s="1" customFormat="1" ht="16.5" customHeight="1">
      <c r="B121" s="28"/>
      <c r="E121" s="220" t="str">
        <f>E7</f>
        <v>III.etapa – Vetva V2 Mesto – časť od bodu č.17  po AUPARK</v>
      </c>
      <c r="F121" s="221"/>
      <c r="G121" s="221"/>
      <c r="H121" s="221"/>
      <c r="L121" s="28"/>
    </row>
    <row r="122" spans="2:12" ht="12" customHeight="1">
      <c r="B122" s="16"/>
      <c r="C122" s="23" t="s">
        <v>171</v>
      </c>
      <c r="L122" s="16"/>
    </row>
    <row r="123" spans="2:12" ht="16.5" customHeight="1">
      <c r="B123" s="16"/>
      <c r="E123" s="220" t="s">
        <v>172</v>
      </c>
      <c r="F123" s="184"/>
      <c r="G123" s="184"/>
      <c r="H123" s="184"/>
      <c r="L123" s="16"/>
    </row>
    <row r="124" spans="2:12" ht="12" customHeight="1">
      <c r="B124" s="16"/>
      <c r="C124" s="23" t="s">
        <v>173</v>
      </c>
      <c r="L124" s="16"/>
    </row>
    <row r="125" spans="2:12" s="1" customFormat="1" ht="16.5" customHeight="1">
      <c r="B125" s="28"/>
      <c r="E125" s="212" t="s">
        <v>174</v>
      </c>
      <c r="F125" s="222"/>
      <c r="G125" s="222"/>
      <c r="H125" s="222"/>
      <c r="L125" s="28"/>
    </row>
    <row r="126" spans="2:12" s="1" customFormat="1" ht="12" customHeight="1">
      <c r="B126" s="28"/>
      <c r="C126" s="23" t="s">
        <v>175</v>
      </c>
      <c r="L126" s="28"/>
    </row>
    <row r="127" spans="2:12" s="1" customFormat="1" ht="30" customHeight="1">
      <c r="B127" s="28"/>
      <c r="E127" s="199" t="str">
        <f>E13</f>
        <v>a1 - SO 02.100.1  Potrubná časť - Hlavná trasa, O5, O6, O8, O9</v>
      </c>
      <c r="F127" s="222"/>
      <c r="G127" s="222"/>
      <c r="H127" s="222"/>
      <c r="L127" s="28"/>
    </row>
    <row r="128" spans="2:12" s="1" customFormat="1" ht="6.95" customHeight="1">
      <c r="B128" s="28"/>
      <c r="L128" s="28"/>
    </row>
    <row r="129" spans="2:65" s="1" customFormat="1" ht="12" customHeight="1">
      <c r="B129" s="28"/>
      <c r="C129" s="23" t="s">
        <v>17</v>
      </c>
      <c r="F129" s="21" t="str">
        <f>F16</f>
        <v>Žilina</v>
      </c>
      <c r="I129" s="23" t="s">
        <v>19</v>
      </c>
      <c r="J129" s="51" t="str">
        <f>IF(J16="","",J16)</f>
        <v>13. 5. 2022</v>
      </c>
      <c r="L129" s="28"/>
    </row>
    <row r="130" spans="2:65" s="1" customFormat="1" ht="6.95" customHeight="1">
      <c r="B130" s="28"/>
      <c r="L130" s="28"/>
    </row>
    <row r="131" spans="2:65" s="1" customFormat="1" ht="15.2" customHeight="1">
      <c r="B131" s="28"/>
      <c r="C131" s="23" t="s">
        <v>21</v>
      </c>
      <c r="F131" s="21" t="str">
        <f>E19</f>
        <v>MH Teplárenský holding, a.s.</v>
      </c>
      <c r="I131" s="23" t="s">
        <v>26</v>
      </c>
      <c r="J131" s="26" t="str">
        <f>E25</f>
        <v>ENERGIA, s.r.o.</v>
      </c>
      <c r="L131" s="28"/>
    </row>
    <row r="132" spans="2:65" s="1" customFormat="1" ht="15.2" customHeight="1">
      <c r="B132" s="28"/>
      <c r="C132" s="23" t="s">
        <v>24</v>
      </c>
      <c r="F132" s="21" t="str">
        <f>IF(E22="","",E22)</f>
        <v>Vyplň údaj</v>
      </c>
      <c r="I132" s="23" t="s">
        <v>29</v>
      </c>
      <c r="J132" s="26" t="str">
        <f>E28</f>
        <v>Balog</v>
      </c>
      <c r="L132" s="28"/>
    </row>
    <row r="133" spans="2:65" s="1" customFormat="1" ht="10.35" customHeight="1">
      <c r="B133" s="28"/>
      <c r="L133" s="28"/>
    </row>
    <row r="134" spans="2:65" s="10" customFormat="1" ht="29.25" customHeight="1">
      <c r="B134" s="118"/>
      <c r="C134" s="119" t="s">
        <v>194</v>
      </c>
      <c r="D134" s="120" t="s">
        <v>57</v>
      </c>
      <c r="E134" s="120" t="s">
        <v>53</v>
      </c>
      <c r="F134" s="120" t="s">
        <v>54</v>
      </c>
      <c r="G134" s="120" t="s">
        <v>195</v>
      </c>
      <c r="H134" s="120" t="s">
        <v>196</v>
      </c>
      <c r="I134" s="120" t="s">
        <v>197</v>
      </c>
      <c r="J134" s="121" t="s">
        <v>179</v>
      </c>
      <c r="K134" s="122" t="s">
        <v>198</v>
      </c>
      <c r="L134" s="118"/>
      <c r="M134" s="58" t="s">
        <v>1</v>
      </c>
      <c r="N134" s="59" t="s">
        <v>36</v>
      </c>
      <c r="O134" s="59" t="s">
        <v>199</v>
      </c>
      <c r="P134" s="59" t="s">
        <v>200</v>
      </c>
      <c r="Q134" s="59" t="s">
        <v>201</v>
      </c>
      <c r="R134" s="59" t="s">
        <v>202</v>
      </c>
      <c r="S134" s="59" t="s">
        <v>203</v>
      </c>
      <c r="T134" s="60" t="s">
        <v>204</v>
      </c>
    </row>
    <row r="135" spans="2:65" s="1" customFormat="1" ht="22.9" customHeight="1">
      <c r="B135" s="28"/>
      <c r="C135" s="63" t="s">
        <v>180</v>
      </c>
      <c r="J135" s="123">
        <f>BK135</f>
        <v>0</v>
      </c>
      <c r="L135" s="28"/>
      <c r="M135" s="61"/>
      <c r="N135" s="52"/>
      <c r="O135" s="52"/>
      <c r="P135" s="124">
        <f>P136+P627</f>
        <v>0</v>
      </c>
      <c r="Q135" s="52"/>
      <c r="R135" s="124">
        <f>R136+R627</f>
        <v>2.1186399999999996</v>
      </c>
      <c r="S135" s="52"/>
      <c r="T135" s="125">
        <f>T136+T627</f>
        <v>58.309130000000003</v>
      </c>
      <c r="AT135" s="13" t="s">
        <v>71</v>
      </c>
      <c r="AU135" s="13" t="s">
        <v>181</v>
      </c>
      <c r="BK135" s="126">
        <f>BK136+BK627</f>
        <v>0</v>
      </c>
    </row>
    <row r="136" spans="2:65" s="11" customFormat="1" ht="25.9" customHeight="1">
      <c r="B136" s="127"/>
      <c r="D136" s="128" t="s">
        <v>71</v>
      </c>
      <c r="E136" s="129" t="s">
        <v>205</v>
      </c>
      <c r="F136" s="129" t="s">
        <v>206</v>
      </c>
      <c r="I136" s="130"/>
      <c r="J136" s="131">
        <f>BK136</f>
        <v>0</v>
      </c>
      <c r="L136" s="127"/>
      <c r="M136" s="132"/>
      <c r="P136" s="133">
        <f>P137</f>
        <v>0</v>
      </c>
      <c r="R136" s="133">
        <f>R137</f>
        <v>2.1186399999999996</v>
      </c>
      <c r="T136" s="134">
        <f>T137</f>
        <v>58.309130000000003</v>
      </c>
      <c r="AR136" s="128" t="s">
        <v>79</v>
      </c>
      <c r="AT136" s="135" t="s">
        <v>71</v>
      </c>
      <c r="AU136" s="135" t="s">
        <v>72</v>
      </c>
      <c r="AY136" s="128" t="s">
        <v>207</v>
      </c>
      <c r="BK136" s="136">
        <f>BK137</f>
        <v>0</v>
      </c>
    </row>
    <row r="137" spans="2:65" s="11" customFormat="1" ht="22.9" customHeight="1">
      <c r="B137" s="127"/>
      <c r="D137" s="128" t="s">
        <v>71</v>
      </c>
      <c r="E137" s="137" t="s">
        <v>208</v>
      </c>
      <c r="F137" s="137" t="s">
        <v>209</v>
      </c>
      <c r="I137" s="130"/>
      <c r="J137" s="138">
        <f>BK137</f>
        <v>0</v>
      </c>
      <c r="L137" s="127"/>
      <c r="M137" s="132"/>
      <c r="P137" s="133">
        <f>P138+P233+P237+P532+P556+P562+P585+P588</f>
        <v>0</v>
      </c>
      <c r="R137" s="133">
        <f>R138+R233+R237+R532+R556+R562+R585+R588</f>
        <v>2.1186399999999996</v>
      </c>
      <c r="T137" s="134">
        <f>T138+T233+T237+T532+T556+T562+T585+T588</f>
        <v>58.309130000000003</v>
      </c>
      <c r="AR137" s="128" t="s">
        <v>79</v>
      </c>
      <c r="AT137" s="135" t="s">
        <v>71</v>
      </c>
      <c r="AU137" s="135" t="s">
        <v>79</v>
      </c>
      <c r="AY137" s="128" t="s">
        <v>207</v>
      </c>
      <c r="BK137" s="136">
        <f>BK138+BK233+BK237+BK532+BK556+BK562+BK585+BK588</f>
        <v>0</v>
      </c>
    </row>
    <row r="138" spans="2:65" s="11" customFormat="1" ht="20.85" customHeight="1">
      <c r="B138" s="127"/>
      <c r="D138" s="128" t="s">
        <v>71</v>
      </c>
      <c r="E138" s="137" t="s">
        <v>210</v>
      </c>
      <c r="F138" s="137" t="s">
        <v>211</v>
      </c>
      <c r="I138" s="130"/>
      <c r="J138" s="138">
        <f>BK138</f>
        <v>0</v>
      </c>
      <c r="L138" s="127"/>
      <c r="M138" s="132"/>
      <c r="P138" s="133">
        <f>SUM(P139:P232)</f>
        <v>0</v>
      </c>
      <c r="R138" s="133">
        <f>SUM(R139:R232)</f>
        <v>0</v>
      </c>
      <c r="T138" s="134">
        <f>SUM(T139:T232)</f>
        <v>0</v>
      </c>
      <c r="AR138" s="128" t="s">
        <v>79</v>
      </c>
      <c r="AT138" s="135" t="s">
        <v>71</v>
      </c>
      <c r="AU138" s="135" t="s">
        <v>84</v>
      </c>
      <c r="AY138" s="128" t="s">
        <v>207</v>
      </c>
      <c r="BK138" s="136">
        <f>SUM(BK139:BK232)</f>
        <v>0</v>
      </c>
    </row>
    <row r="139" spans="2:65" s="1" customFormat="1" ht="33" customHeight="1">
      <c r="B139" s="139"/>
      <c r="C139" s="140" t="s">
        <v>79</v>
      </c>
      <c r="D139" s="140" t="s">
        <v>212</v>
      </c>
      <c r="E139" s="141" t="s">
        <v>213</v>
      </c>
      <c r="F139" s="142" t="s">
        <v>214</v>
      </c>
      <c r="G139" s="143" t="s">
        <v>215</v>
      </c>
      <c r="H139" s="144">
        <v>207</v>
      </c>
      <c r="I139" s="145"/>
      <c r="J139" s="146">
        <f t="shared" ref="J139:J170" si="0">ROUND(I139*H139,2)</f>
        <v>0</v>
      </c>
      <c r="K139" s="147"/>
      <c r="L139" s="28"/>
      <c r="M139" s="148" t="s">
        <v>1</v>
      </c>
      <c r="N139" s="149" t="s">
        <v>38</v>
      </c>
      <c r="P139" s="150">
        <f t="shared" ref="P139:P170" si="1">O139*H139</f>
        <v>0</v>
      </c>
      <c r="Q139" s="150">
        <v>0</v>
      </c>
      <c r="R139" s="150">
        <f t="shared" ref="R139:R170" si="2">Q139*H139</f>
        <v>0</v>
      </c>
      <c r="S139" s="150">
        <v>0</v>
      </c>
      <c r="T139" s="151">
        <f t="shared" ref="T139:T170" si="3">S139*H139</f>
        <v>0</v>
      </c>
      <c r="AR139" s="152" t="s">
        <v>216</v>
      </c>
      <c r="AT139" s="152" t="s">
        <v>212</v>
      </c>
      <c r="AU139" s="152" t="s">
        <v>88</v>
      </c>
      <c r="AY139" s="13" t="s">
        <v>207</v>
      </c>
      <c r="BE139" s="153">
        <f t="shared" ref="BE139:BE170" si="4">IF(N139="základná",J139,0)</f>
        <v>0</v>
      </c>
      <c r="BF139" s="153">
        <f t="shared" ref="BF139:BF170" si="5">IF(N139="znížená",J139,0)</f>
        <v>0</v>
      </c>
      <c r="BG139" s="153">
        <f t="shared" ref="BG139:BG170" si="6">IF(N139="zákl. prenesená",J139,0)</f>
        <v>0</v>
      </c>
      <c r="BH139" s="153">
        <f t="shared" ref="BH139:BH170" si="7">IF(N139="zníž. prenesená",J139,0)</f>
        <v>0</v>
      </c>
      <c r="BI139" s="153">
        <f t="shared" ref="BI139:BI170" si="8">IF(N139="nulová",J139,0)</f>
        <v>0</v>
      </c>
      <c r="BJ139" s="13" t="s">
        <v>84</v>
      </c>
      <c r="BK139" s="153">
        <f t="shared" ref="BK139:BK170" si="9">ROUND(I139*H139,2)</f>
        <v>0</v>
      </c>
      <c r="BL139" s="13" t="s">
        <v>216</v>
      </c>
      <c r="BM139" s="152" t="s">
        <v>217</v>
      </c>
    </row>
    <row r="140" spans="2:65" s="1" customFormat="1" ht="33" customHeight="1">
      <c r="B140" s="139"/>
      <c r="C140" s="140" t="s">
        <v>84</v>
      </c>
      <c r="D140" s="140" t="s">
        <v>212</v>
      </c>
      <c r="E140" s="141" t="s">
        <v>218</v>
      </c>
      <c r="F140" s="142" t="s">
        <v>219</v>
      </c>
      <c r="G140" s="143" t="s">
        <v>215</v>
      </c>
      <c r="H140" s="144">
        <v>207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38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216</v>
      </c>
      <c r="AT140" s="152" t="s">
        <v>212</v>
      </c>
      <c r="AU140" s="152" t="s">
        <v>88</v>
      </c>
      <c r="AY140" s="13" t="s">
        <v>207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84</v>
      </c>
      <c r="BK140" s="153">
        <f t="shared" si="9"/>
        <v>0</v>
      </c>
      <c r="BL140" s="13" t="s">
        <v>216</v>
      </c>
      <c r="BM140" s="152" t="s">
        <v>220</v>
      </c>
    </row>
    <row r="141" spans="2:65" s="1" customFormat="1" ht="33" customHeight="1">
      <c r="B141" s="139"/>
      <c r="C141" s="140" t="s">
        <v>88</v>
      </c>
      <c r="D141" s="140" t="s">
        <v>212</v>
      </c>
      <c r="E141" s="141" t="s">
        <v>221</v>
      </c>
      <c r="F141" s="142" t="s">
        <v>222</v>
      </c>
      <c r="G141" s="143" t="s">
        <v>215</v>
      </c>
      <c r="H141" s="144">
        <v>604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38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216</v>
      </c>
      <c r="AT141" s="152" t="s">
        <v>212</v>
      </c>
      <c r="AU141" s="152" t="s">
        <v>88</v>
      </c>
      <c r="AY141" s="13" t="s">
        <v>207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84</v>
      </c>
      <c r="BK141" s="153">
        <f t="shared" si="9"/>
        <v>0</v>
      </c>
      <c r="BL141" s="13" t="s">
        <v>216</v>
      </c>
      <c r="BM141" s="152" t="s">
        <v>223</v>
      </c>
    </row>
    <row r="142" spans="2:65" s="1" customFormat="1" ht="33" customHeight="1">
      <c r="B142" s="139"/>
      <c r="C142" s="140" t="s">
        <v>93</v>
      </c>
      <c r="D142" s="140" t="s">
        <v>212</v>
      </c>
      <c r="E142" s="141" t="s">
        <v>224</v>
      </c>
      <c r="F142" s="142" t="s">
        <v>225</v>
      </c>
      <c r="G142" s="143" t="s">
        <v>215</v>
      </c>
      <c r="H142" s="144">
        <v>604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38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216</v>
      </c>
      <c r="AT142" s="152" t="s">
        <v>212</v>
      </c>
      <c r="AU142" s="152" t="s">
        <v>88</v>
      </c>
      <c r="AY142" s="13" t="s">
        <v>207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84</v>
      </c>
      <c r="BK142" s="153">
        <f t="shared" si="9"/>
        <v>0</v>
      </c>
      <c r="BL142" s="13" t="s">
        <v>216</v>
      </c>
      <c r="BM142" s="152" t="s">
        <v>226</v>
      </c>
    </row>
    <row r="143" spans="2:65" s="1" customFormat="1" ht="33" customHeight="1">
      <c r="B143" s="139"/>
      <c r="C143" s="140" t="s">
        <v>168</v>
      </c>
      <c r="D143" s="140" t="s">
        <v>212</v>
      </c>
      <c r="E143" s="141" t="s">
        <v>227</v>
      </c>
      <c r="F143" s="142" t="s">
        <v>228</v>
      </c>
      <c r="G143" s="143" t="s">
        <v>215</v>
      </c>
      <c r="H143" s="144">
        <v>143</v>
      </c>
      <c r="I143" s="145"/>
      <c r="J143" s="146">
        <f t="shared" si="0"/>
        <v>0</v>
      </c>
      <c r="K143" s="147"/>
      <c r="L143" s="28"/>
      <c r="M143" s="148" t="s">
        <v>1</v>
      </c>
      <c r="N143" s="149" t="s">
        <v>38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216</v>
      </c>
      <c r="AT143" s="152" t="s">
        <v>212</v>
      </c>
      <c r="AU143" s="152" t="s">
        <v>88</v>
      </c>
      <c r="AY143" s="13" t="s">
        <v>207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84</v>
      </c>
      <c r="BK143" s="153">
        <f t="shared" si="9"/>
        <v>0</v>
      </c>
      <c r="BL143" s="13" t="s">
        <v>216</v>
      </c>
      <c r="BM143" s="152" t="s">
        <v>229</v>
      </c>
    </row>
    <row r="144" spans="2:65" s="1" customFormat="1" ht="33" customHeight="1">
      <c r="B144" s="139"/>
      <c r="C144" s="140" t="s">
        <v>230</v>
      </c>
      <c r="D144" s="140" t="s">
        <v>212</v>
      </c>
      <c r="E144" s="141" t="s">
        <v>231</v>
      </c>
      <c r="F144" s="142" t="s">
        <v>232</v>
      </c>
      <c r="G144" s="143" t="s">
        <v>215</v>
      </c>
      <c r="H144" s="144">
        <v>143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38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216</v>
      </c>
      <c r="AT144" s="152" t="s">
        <v>212</v>
      </c>
      <c r="AU144" s="152" t="s">
        <v>88</v>
      </c>
      <c r="AY144" s="13" t="s">
        <v>207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84</v>
      </c>
      <c r="BK144" s="153">
        <f t="shared" si="9"/>
        <v>0</v>
      </c>
      <c r="BL144" s="13" t="s">
        <v>216</v>
      </c>
      <c r="BM144" s="152" t="s">
        <v>233</v>
      </c>
    </row>
    <row r="145" spans="2:65" s="1" customFormat="1" ht="33" customHeight="1">
      <c r="B145" s="139"/>
      <c r="C145" s="140" t="s">
        <v>234</v>
      </c>
      <c r="D145" s="140" t="s">
        <v>212</v>
      </c>
      <c r="E145" s="141" t="s">
        <v>235</v>
      </c>
      <c r="F145" s="142" t="s">
        <v>236</v>
      </c>
      <c r="G145" s="143" t="s">
        <v>215</v>
      </c>
      <c r="H145" s="144">
        <v>98</v>
      </c>
      <c r="I145" s="145"/>
      <c r="J145" s="146">
        <f t="shared" si="0"/>
        <v>0</v>
      </c>
      <c r="K145" s="147"/>
      <c r="L145" s="28"/>
      <c r="M145" s="148" t="s">
        <v>1</v>
      </c>
      <c r="N145" s="149" t="s">
        <v>38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216</v>
      </c>
      <c r="AT145" s="152" t="s">
        <v>212</v>
      </c>
      <c r="AU145" s="152" t="s">
        <v>88</v>
      </c>
      <c r="AY145" s="13" t="s">
        <v>207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84</v>
      </c>
      <c r="BK145" s="153">
        <f t="shared" si="9"/>
        <v>0</v>
      </c>
      <c r="BL145" s="13" t="s">
        <v>216</v>
      </c>
      <c r="BM145" s="152" t="s">
        <v>237</v>
      </c>
    </row>
    <row r="146" spans="2:65" s="1" customFormat="1" ht="33" customHeight="1">
      <c r="B146" s="139"/>
      <c r="C146" s="140" t="s">
        <v>238</v>
      </c>
      <c r="D146" s="140" t="s">
        <v>212</v>
      </c>
      <c r="E146" s="141" t="s">
        <v>239</v>
      </c>
      <c r="F146" s="142" t="s">
        <v>240</v>
      </c>
      <c r="G146" s="143" t="s">
        <v>215</v>
      </c>
      <c r="H146" s="144">
        <v>98</v>
      </c>
      <c r="I146" s="145"/>
      <c r="J146" s="146">
        <f t="shared" si="0"/>
        <v>0</v>
      </c>
      <c r="K146" s="147"/>
      <c r="L146" s="28"/>
      <c r="M146" s="148" t="s">
        <v>1</v>
      </c>
      <c r="N146" s="149" t="s">
        <v>38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216</v>
      </c>
      <c r="AT146" s="152" t="s">
        <v>212</v>
      </c>
      <c r="AU146" s="152" t="s">
        <v>88</v>
      </c>
      <c r="AY146" s="13" t="s">
        <v>207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84</v>
      </c>
      <c r="BK146" s="153">
        <f t="shared" si="9"/>
        <v>0</v>
      </c>
      <c r="BL146" s="13" t="s">
        <v>216</v>
      </c>
      <c r="BM146" s="152" t="s">
        <v>241</v>
      </c>
    </row>
    <row r="147" spans="2:65" s="1" customFormat="1" ht="33" customHeight="1">
      <c r="B147" s="139"/>
      <c r="C147" s="140" t="s">
        <v>242</v>
      </c>
      <c r="D147" s="140" t="s">
        <v>212</v>
      </c>
      <c r="E147" s="141" t="s">
        <v>243</v>
      </c>
      <c r="F147" s="142" t="s">
        <v>244</v>
      </c>
      <c r="G147" s="143" t="s">
        <v>215</v>
      </c>
      <c r="H147" s="144">
        <v>29</v>
      </c>
      <c r="I147" s="145"/>
      <c r="J147" s="146">
        <f t="shared" si="0"/>
        <v>0</v>
      </c>
      <c r="K147" s="147"/>
      <c r="L147" s="28"/>
      <c r="M147" s="148" t="s">
        <v>1</v>
      </c>
      <c r="N147" s="149" t="s">
        <v>38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216</v>
      </c>
      <c r="AT147" s="152" t="s">
        <v>212</v>
      </c>
      <c r="AU147" s="152" t="s">
        <v>88</v>
      </c>
      <c r="AY147" s="13" t="s">
        <v>207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84</v>
      </c>
      <c r="BK147" s="153">
        <f t="shared" si="9"/>
        <v>0</v>
      </c>
      <c r="BL147" s="13" t="s">
        <v>216</v>
      </c>
      <c r="BM147" s="152" t="s">
        <v>245</v>
      </c>
    </row>
    <row r="148" spans="2:65" s="1" customFormat="1" ht="33" customHeight="1">
      <c r="B148" s="139"/>
      <c r="C148" s="140" t="s">
        <v>246</v>
      </c>
      <c r="D148" s="140" t="s">
        <v>212</v>
      </c>
      <c r="E148" s="141" t="s">
        <v>247</v>
      </c>
      <c r="F148" s="142" t="s">
        <v>248</v>
      </c>
      <c r="G148" s="143" t="s">
        <v>215</v>
      </c>
      <c r="H148" s="144">
        <v>29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38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216</v>
      </c>
      <c r="AT148" s="152" t="s">
        <v>212</v>
      </c>
      <c r="AU148" s="152" t="s">
        <v>88</v>
      </c>
      <c r="AY148" s="13" t="s">
        <v>207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84</v>
      </c>
      <c r="BK148" s="153">
        <f t="shared" si="9"/>
        <v>0</v>
      </c>
      <c r="BL148" s="13" t="s">
        <v>216</v>
      </c>
      <c r="BM148" s="152" t="s">
        <v>249</v>
      </c>
    </row>
    <row r="149" spans="2:65" s="1" customFormat="1" ht="37.9" customHeight="1">
      <c r="B149" s="139"/>
      <c r="C149" s="140" t="s">
        <v>250</v>
      </c>
      <c r="D149" s="140" t="s">
        <v>212</v>
      </c>
      <c r="E149" s="141" t="s">
        <v>251</v>
      </c>
      <c r="F149" s="142" t="s">
        <v>252</v>
      </c>
      <c r="G149" s="143" t="s">
        <v>253</v>
      </c>
      <c r="H149" s="144">
        <v>5</v>
      </c>
      <c r="I149" s="145"/>
      <c r="J149" s="146">
        <f t="shared" si="0"/>
        <v>0</v>
      </c>
      <c r="K149" s="147"/>
      <c r="L149" s="28"/>
      <c r="M149" s="148" t="s">
        <v>1</v>
      </c>
      <c r="N149" s="149" t="s">
        <v>38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216</v>
      </c>
      <c r="AT149" s="152" t="s">
        <v>212</v>
      </c>
      <c r="AU149" s="152" t="s">
        <v>88</v>
      </c>
      <c r="AY149" s="13" t="s">
        <v>207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84</v>
      </c>
      <c r="BK149" s="153">
        <f t="shared" si="9"/>
        <v>0</v>
      </c>
      <c r="BL149" s="13" t="s">
        <v>216</v>
      </c>
      <c r="BM149" s="152" t="s">
        <v>254</v>
      </c>
    </row>
    <row r="150" spans="2:65" s="1" customFormat="1" ht="37.9" customHeight="1">
      <c r="B150" s="139"/>
      <c r="C150" s="140" t="s">
        <v>255</v>
      </c>
      <c r="D150" s="140" t="s">
        <v>212</v>
      </c>
      <c r="E150" s="141" t="s">
        <v>256</v>
      </c>
      <c r="F150" s="142" t="s">
        <v>257</v>
      </c>
      <c r="G150" s="143" t="s">
        <v>253</v>
      </c>
      <c r="H150" s="144">
        <v>5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38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216</v>
      </c>
      <c r="AT150" s="152" t="s">
        <v>212</v>
      </c>
      <c r="AU150" s="152" t="s">
        <v>88</v>
      </c>
      <c r="AY150" s="13" t="s">
        <v>207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84</v>
      </c>
      <c r="BK150" s="153">
        <f t="shared" si="9"/>
        <v>0</v>
      </c>
      <c r="BL150" s="13" t="s">
        <v>216</v>
      </c>
      <c r="BM150" s="152" t="s">
        <v>258</v>
      </c>
    </row>
    <row r="151" spans="2:65" s="1" customFormat="1" ht="37.9" customHeight="1">
      <c r="B151" s="139"/>
      <c r="C151" s="140" t="s">
        <v>259</v>
      </c>
      <c r="D151" s="140" t="s">
        <v>212</v>
      </c>
      <c r="E151" s="141" t="s">
        <v>260</v>
      </c>
      <c r="F151" s="142" t="s">
        <v>261</v>
      </c>
      <c r="G151" s="143" t="s">
        <v>253</v>
      </c>
      <c r="H151" s="144">
        <v>1</v>
      </c>
      <c r="I151" s="145"/>
      <c r="J151" s="146">
        <f t="shared" si="0"/>
        <v>0</v>
      </c>
      <c r="K151" s="147"/>
      <c r="L151" s="28"/>
      <c r="M151" s="148" t="s">
        <v>1</v>
      </c>
      <c r="N151" s="149" t="s">
        <v>38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216</v>
      </c>
      <c r="AT151" s="152" t="s">
        <v>212</v>
      </c>
      <c r="AU151" s="152" t="s">
        <v>88</v>
      </c>
      <c r="AY151" s="13" t="s">
        <v>207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84</v>
      </c>
      <c r="BK151" s="153">
        <f t="shared" si="9"/>
        <v>0</v>
      </c>
      <c r="BL151" s="13" t="s">
        <v>216</v>
      </c>
      <c r="BM151" s="152" t="s">
        <v>262</v>
      </c>
    </row>
    <row r="152" spans="2:65" s="1" customFormat="1" ht="37.9" customHeight="1">
      <c r="B152" s="139"/>
      <c r="C152" s="140" t="s">
        <v>263</v>
      </c>
      <c r="D152" s="140" t="s">
        <v>212</v>
      </c>
      <c r="E152" s="141" t="s">
        <v>264</v>
      </c>
      <c r="F152" s="142" t="s">
        <v>265</v>
      </c>
      <c r="G152" s="143" t="s">
        <v>253</v>
      </c>
      <c r="H152" s="144">
        <v>1</v>
      </c>
      <c r="I152" s="145"/>
      <c r="J152" s="146">
        <f t="shared" si="0"/>
        <v>0</v>
      </c>
      <c r="K152" s="147"/>
      <c r="L152" s="28"/>
      <c r="M152" s="148" t="s">
        <v>1</v>
      </c>
      <c r="N152" s="149" t="s">
        <v>38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216</v>
      </c>
      <c r="AT152" s="152" t="s">
        <v>212</v>
      </c>
      <c r="AU152" s="152" t="s">
        <v>88</v>
      </c>
      <c r="AY152" s="13" t="s">
        <v>207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84</v>
      </c>
      <c r="BK152" s="153">
        <f t="shared" si="9"/>
        <v>0</v>
      </c>
      <c r="BL152" s="13" t="s">
        <v>216</v>
      </c>
      <c r="BM152" s="152" t="s">
        <v>266</v>
      </c>
    </row>
    <row r="153" spans="2:65" s="1" customFormat="1" ht="37.9" customHeight="1">
      <c r="B153" s="139"/>
      <c r="C153" s="140" t="s">
        <v>267</v>
      </c>
      <c r="D153" s="140" t="s">
        <v>212</v>
      </c>
      <c r="E153" s="141" t="s">
        <v>268</v>
      </c>
      <c r="F153" s="142" t="s">
        <v>269</v>
      </c>
      <c r="G153" s="143" t="s">
        <v>253</v>
      </c>
      <c r="H153" s="144">
        <v>2</v>
      </c>
      <c r="I153" s="145"/>
      <c r="J153" s="146">
        <f t="shared" si="0"/>
        <v>0</v>
      </c>
      <c r="K153" s="147"/>
      <c r="L153" s="28"/>
      <c r="M153" s="148" t="s">
        <v>1</v>
      </c>
      <c r="N153" s="149" t="s">
        <v>38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216</v>
      </c>
      <c r="AT153" s="152" t="s">
        <v>212</v>
      </c>
      <c r="AU153" s="152" t="s">
        <v>88</v>
      </c>
      <c r="AY153" s="13" t="s">
        <v>207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84</v>
      </c>
      <c r="BK153" s="153">
        <f t="shared" si="9"/>
        <v>0</v>
      </c>
      <c r="BL153" s="13" t="s">
        <v>216</v>
      </c>
      <c r="BM153" s="152" t="s">
        <v>270</v>
      </c>
    </row>
    <row r="154" spans="2:65" s="1" customFormat="1" ht="37.9" customHeight="1">
      <c r="B154" s="139"/>
      <c r="C154" s="140" t="s">
        <v>271</v>
      </c>
      <c r="D154" s="140" t="s">
        <v>212</v>
      </c>
      <c r="E154" s="141" t="s">
        <v>272</v>
      </c>
      <c r="F154" s="142" t="s">
        <v>273</v>
      </c>
      <c r="G154" s="143" t="s">
        <v>253</v>
      </c>
      <c r="H154" s="144">
        <v>2</v>
      </c>
      <c r="I154" s="145"/>
      <c r="J154" s="146">
        <f t="shared" si="0"/>
        <v>0</v>
      </c>
      <c r="K154" s="147"/>
      <c r="L154" s="28"/>
      <c r="M154" s="148" t="s">
        <v>1</v>
      </c>
      <c r="N154" s="149" t="s">
        <v>38</v>
      </c>
      <c r="P154" s="150">
        <f t="shared" si="1"/>
        <v>0</v>
      </c>
      <c r="Q154" s="150">
        <v>0</v>
      </c>
      <c r="R154" s="150">
        <f t="shared" si="2"/>
        <v>0</v>
      </c>
      <c r="S154" s="150">
        <v>0</v>
      </c>
      <c r="T154" s="151">
        <f t="shared" si="3"/>
        <v>0</v>
      </c>
      <c r="AR154" s="152" t="s">
        <v>216</v>
      </c>
      <c r="AT154" s="152" t="s">
        <v>212</v>
      </c>
      <c r="AU154" s="152" t="s">
        <v>88</v>
      </c>
      <c r="AY154" s="13" t="s">
        <v>207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84</v>
      </c>
      <c r="BK154" s="153">
        <f t="shared" si="9"/>
        <v>0</v>
      </c>
      <c r="BL154" s="13" t="s">
        <v>216</v>
      </c>
      <c r="BM154" s="152" t="s">
        <v>274</v>
      </c>
    </row>
    <row r="155" spans="2:65" s="1" customFormat="1" ht="37.9" customHeight="1">
      <c r="B155" s="139"/>
      <c r="C155" s="140" t="s">
        <v>275</v>
      </c>
      <c r="D155" s="140" t="s">
        <v>212</v>
      </c>
      <c r="E155" s="141" t="s">
        <v>276</v>
      </c>
      <c r="F155" s="142" t="s">
        <v>277</v>
      </c>
      <c r="G155" s="143" t="s">
        <v>253</v>
      </c>
      <c r="H155" s="144">
        <v>2</v>
      </c>
      <c r="I155" s="145"/>
      <c r="J155" s="146">
        <f t="shared" si="0"/>
        <v>0</v>
      </c>
      <c r="K155" s="147"/>
      <c r="L155" s="28"/>
      <c r="M155" s="148" t="s">
        <v>1</v>
      </c>
      <c r="N155" s="149" t="s">
        <v>38</v>
      </c>
      <c r="P155" s="150">
        <f t="shared" si="1"/>
        <v>0</v>
      </c>
      <c r="Q155" s="150">
        <v>0</v>
      </c>
      <c r="R155" s="150">
        <f t="shared" si="2"/>
        <v>0</v>
      </c>
      <c r="S155" s="150">
        <v>0</v>
      </c>
      <c r="T155" s="151">
        <f t="shared" si="3"/>
        <v>0</v>
      </c>
      <c r="AR155" s="152" t="s">
        <v>216</v>
      </c>
      <c r="AT155" s="152" t="s">
        <v>212</v>
      </c>
      <c r="AU155" s="152" t="s">
        <v>88</v>
      </c>
      <c r="AY155" s="13" t="s">
        <v>207</v>
      </c>
      <c r="BE155" s="153">
        <f t="shared" si="4"/>
        <v>0</v>
      </c>
      <c r="BF155" s="153">
        <f t="shared" si="5"/>
        <v>0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3" t="s">
        <v>84</v>
      </c>
      <c r="BK155" s="153">
        <f t="shared" si="9"/>
        <v>0</v>
      </c>
      <c r="BL155" s="13" t="s">
        <v>216</v>
      </c>
      <c r="BM155" s="152" t="s">
        <v>278</v>
      </c>
    </row>
    <row r="156" spans="2:65" s="1" customFormat="1" ht="37.9" customHeight="1">
      <c r="B156" s="139"/>
      <c r="C156" s="140" t="s">
        <v>279</v>
      </c>
      <c r="D156" s="140" t="s">
        <v>212</v>
      </c>
      <c r="E156" s="141" t="s">
        <v>280</v>
      </c>
      <c r="F156" s="142" t="s">
        <v>281</v>
      </c>
      <c r="G156" s="143" t="s">
        <v>253</v>
      </c>
      <c r="H156" s="144">
        <v>2</v>
      </c>
      <c r="I156" s="145"/>
      <c r="J156" s="146">
        <f t="shared" si="0"/>
        <v>0</v>
      </c>
      <c r="K156" s="147"/>
      <c r="L156" s="28"/>
      <c r="M156" s="148" t="s">
        <v>1</v>
      </c>
      <c r="N156" s="149" t="s">
        <v>38</v>
      </c>
      <c r="P156" s="150">
        <f t="shared" si="1"/>
        <v>0</v>
      </c>
      <c r="Q156" s="150">
        <v>0</v>
      </c>
      <c r="R156" s="150">
        <f t="shared" si="2"/>
        <v>0</v>
      </c>
      <c r="S156" s="150">
        <v>0</v>
      </c>
      <c r="T156" s="151">
        <f t="shared" si="3"/>
        <v>0</v>
      </c>
      <c r="AR156" s="152" t="s">
        <v>216</v>
      </c>
      <c r="AT156" s="152" t="s">
        <v>212</v>
      </c>
      <c r="AU156" s="152" t="s">
        <v>88</v>
      </c>
      <c r="AY156" s="13" t="s">
        <v>207</v>
      </c>
      <c r="BE156" s="153">
        <f t="shared" si="4"/>
        <v>0</v>
      </c>
      <c r="BF156" s="153">
        <f t="shared" si="5"/>
        <v>0</v>
      </c>
      <c r="BG156" s="153">
        <f t="shared" si="6"/>
        <v>0</v>
      </c>
      <c r="BH156" s="153">
        <f t="shared" si="7"/>
        <v>0</v>
      </c>
      <c r="BI156" s="153">
        <f t="shared" si="8"/>
        <v>0</v>
      </c>
      <c r="BJ156" s="13" t="s">
        <v>84</v>
      </c>
      <c r="BK156" s="153">
        <f t="shared" si="9"/>
        <v>0</v>
      </c>
      <c r="BL156" s="13" t="s">
        <v>216</v>
      </c>
      <c r="BM156" s="152" t="s">
        <v>282</v>
      </c>
    </row>
    <row r="157" spans="2:65" s="1" customFormat="1" ht="37.9" customHeight="1">
      <c r="B157" s="139"/>
      <c r="C157" s="140" t="s">
        <v>283</v>
      </c>
      <c r="D157" s="140" t="s">
        <v>212</v>
      </c>
      <c r="E157" s="141" t="s">
        <v>284</v>
      </c>
      <c r="F157" s="142" t="s">
        <v>285</v>
      </c>
      <c r="G157" s="143" t="s">
        <v>253</v>
      </c>
      <c r="H157" s="144">
        <v>3</v>
      </c>
      <c r="I157" s="145"/>
      <c r="J157" s="146">
        <f t="shared" si="0"/>
        <v>0</v>
      </c>
      <c r="K157" s="147"/>
      <c r="L157" s="28"/>
      <c r="M157" s="148" t="s">
        <v>1</v>
      </c>
      <c r="N157" s="149" t="s">
        <v>38</v>
      </c>
      <c r="P157" s="150">
        <f t="shared" si="1"/>
        <v>0</v>
      </c>
      <c r="Q157" s="150">
        <v>0</v>
      </c>
      <c r="R157" s="150">
        <f t="shared" si="2"/>
        <v>0</v>
      </c>
      <c r="S157" s="150">
        <v>0</v>
      </c>
      <c r="T157" s="151">
        <f t="shared" si="3"/>
        <v>0</v>
      </c>
      <c r="AR157" s="152" t="s">
        <v>216</v>
      </c>
      <c r="AT157" s="152" t="s">
        <v>212</v>
      </c>
      <c r="AU157" s="152" t="s">
        <v>88</v>
      </c>
      <c r="AY157" s="13" t="s">
        <v>207</v>
      </c>
      <c r="BE157" s="153">
        <f t="shared" si="4"/>
        <v>0</v>
      </c>
      <c r="BF157" s="153">
        <f t="shared" si="5"/>
        <v>0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3" t="s">
        <v>84</v>
      </c>
      <c r="BK157" s="153">
        <f t="shared" si="9"/>
        <v>0</v>
      </c>
      <c r="BL157" s="13" t="s">
        <v>216</v>
      </c>
      <c r="BM157" s="152" t="s">
        <v>286</v>
      </c>
    </row>
    <row r="158" spans="2:65" s="1" customFormat="1" ht="37.9" customHeight="1">
      <c r="B158" s="139"/>
      <c r="C158" s="140" t="s">
        <v>7</v>
      </c>
      <c r="D158" s="140" t="s">
        <v>212</v>
      </c>
      <c r="E158" s="141" t="s">
        <v>287</v>
      </c>
      <c r="F158" s="142" t="s">
        <v>288</v>
      </c>
      <c r="G158" s="143" t="s">
        <v>253</v>
      </c>
      <c r="H158" s="144">
        <v>3</v>
      </c>
      <c r="I158" s="145"/>
      <c r="J158" s="146">
        <f t="shared" si="0"/>
        <v>0</v>
      </c>
      <c r="K158" s="147"/>
      <c r="L158" s="28"/>
      <c r="M158" s="148" t="s">
        <v>1</v>
      </c>
      <c r="N158" s="149" t="s">
        <v>38</v>
      </c>
      <c r="P158" s="150">
        <f t="shared" si="1"/>
        <v>0</v>
      </c>
      <c r="Q158" s="150">
        <v>0</v>
      </c>
      <c r="R158" s="150">
        <f t="shared" si="2"/>
        <v>0</v>
      </c>
      <c r="S158" s="150">
        <v>0</v>
      </c>
      <c r="T158" s="151">
        <f t="shared" si="3"/>
        <v>0</v>
      </c>
      <c r="AR158" s="152" t="s">
        <v>216</v>
      </c>
      <c r="AT158" s="152" t="s">
        <v>212</v>
      </c>
      <c r="AU158" s="152" t="s">
        <v>88</v>
      </c>
      <c r="AY158" s="13" t="s">
        <v>207</v>
      </c>
      <c r="BE158" s="153">
        <f t="shared" si="4"/>
        <v>0</v>
      </c>
      <c r="BF158" s="153">
        <f t="shared" si="5"/>
        <v>0</v>
      </c>
      <c r="BG158" s="153">
        <f t="shared" si="6"/>
        <v>0</v>
      </c>
      <c r="BH158" s="153">
        <f t="shared" si="7"/>
        <v>0</v>
      </c>
      <c r="BI158" s="153">
        <f t="shared" si="8"/>
        <v>0</v>
      </c>
      <c r="BJ158" s="13" t="s">
        <v>84</v>
      </c>
      <c r="BK158" s="153">
        <f t="shared" si="9"/>
        <v>0</v>
      </c>
      <c r="BL158" s="13" t="s">
        <v>216</v>
      </c>
      <c r="BM158" s="152" t="s">
        <v>289</v>
      </c>
    </row>
    <row r="159" spans="2:65" s="1" customFormat="1" ht="37.9" customHeight="1">
      <c r="B159" s="139"/>
      <c r="C159" s="140" t="s">
        <v>290</v>
      </c>
      <c r="D159" s="140" t="s">
        <v>212</v>
      </c>
      <c r="E159" s="141" t="s">
        <v>291</v>
      </c>
      <c r="F159" s="142" t="s">
        <v>292</v>
      </c>
      <c r="G159" s="143" t="s">
        <v>253</v>
      </c>
      <c r="H159" s="144">
        <v>1</v>
      </c>
      <c r="I159" s="145"/>
      <c r="J159" s="146">
        <f t="shared" si="0"/>
        <v>0</v>
      </c>
      <c r="K159" s="147"/>
      <c r="L159" s="28"/>
      <c r="M159" s="148" t="s">
        <v>1</v>
      </c>
      <c r="N159" s="149" t="s">
        <v>38</v>
      </c>
      <c r="P159" s="150">
        <f t="shared" si="1"/>
        <v>0</v>
      </c>
      <c r="Q159" s="150">
        <v>0</v>
      </c>
      <c r="R159" s="150">
        <f t="shared" si="2"/>
        <v>0</v>
      </c>
      <c r="S159" s="150">
        <v>0</v>
      </c>
      <c r="T159" s="151">
        <f t="shared" si="3"/>
        <v>0</v>
      </c>
      <c r="AR159" s="152" t="s">
        <v>216</v>
      </c>
      <c r="AT159" s="152" t="s">
        <v>212</v>
      </c>
      <c r="AU159" s="152" t="s">
        <v>88</v>
      </c>
      <c r="AY159" s="13" t="s">
        <v>207</v>
      </c>
      <c r="BE159" s="153">
        <f t="shared" si="4"/>
        <v>0</v>
      </c>
      <c r="BF159" s="153">
        <f t="shared" si="5"/>
        <v>0</v>
      </c>
      <c r="BG159" s="153">
        <f t="shared" si="6"/>
        <v>0</v>
      </c>
      <c r="BH159" s="153">
        <f t="shared" si="7"/>
        <v>0</v>
      </c>
      <c r="BI159" s="153">
        <f t="shared" si="8"/>
        <v>0</v>
      </c>
      <c r="BJ159" s="13" t="s">
        <v>84</v>
      </c>
      <c r="BK159" s="153">
        <f t="shared" si="9"/>
        <v>0</v>
      </c>
      <c r="BL159" s="13" t="s">
        <v>216</v>
      </c>
      <c r="BM159" s="152" t="s">
        <v>293</v>
      </c>
    </row>
    <row r="160" spans="2:65" s="1" customFormat="1" ht="37.9" customHeight="1">
      <c r="B160" s="139"/>
      <c r="C160" s="140" t="s">
        <v>294</v>
      </c>
      <c r="D160" s="140" t="s">
        <v>212</v>
      </c>
      <c r="E160" s="141" t="s">
        <v>295</v>
      </c>
      <c r="F160" s="142" t="s">
        <v>296</v>
      </c>
      <c r="G160" s="143" t="s">
        <v>253</v>
      </c>
      <c r="H160" s="144">
        <v>1</v>
      </c>
      <c r="I160" s="145"/>
      <c r="J160" s="146">
        <f t="shared" si="0"/>
        <v>0</v>
      </c>
      <c r="K160" s="147"/>
      <c r="L160" s="28"/>
      <c r="M160" s="148" t="s">
        <v>1</v>
      </c>
      <c r="N160" s="149" t="s">
        <v>38</v>
      </c>
      <c r="P160" s="150">
        <f t="shared" si="1"/>
        <v>0</v>
      </c>
      <c r="Q160" s="150">
        <v>0</v>
      </c>
      <c r="R160" s="150">
        <f t="shared" si="2"/>
        <v>0</v>
      </c>
      <c r="S160" s="150">
        <v>0</v>
      </c>
      <c r="T160" s="151">
        <f t="shared" si="3"/>
        <v>0</v>
      </c>
      <c r="AR160" s="152" t="s">
        <v>216</v>
      </c>
      <c r="AT160" s="152" t="s">
        <v>212</v>
      </c>
      <c r="AU160" s="152" t="s">
        <v>88</v>
      </c>
      <c r="AY160" s="13" t="s">
        <v>207</v>
      </c>
      <c r="BE160" s="153">
        <f t="shared" si="4"/>
        <v>0</v>
      </c>
      <c r="BF160" s="153">
        <f t="shared" si="5"/>
        <v>0</v>
      </c>
      <c r="BG160" s="153">
        <f t="shared" si="6"/>
        <v>0</v>
      </c>
      <c r="BH160" s="153">
        <f t="shared" si="7"/>
        <v>0</v>
      </c>
      <c r="BI160" s="153">
        <f t="shared" si="8"/>
        <v>0</v>
      </c>
      <c r="BJ160" s="13" t="s">
        <v>84</v>
      </c>
      <c r="BK160" s="153">
        <f t="shared" si="9"/>
        <v>0</v>
      </c>
      <c r="BL160" s="13" t="s">
        <v>216</v>
      </c>
      <c r="BM160" s="152" t="s">
        <v>297</v>
      </c>
    </row>
    <row r="161" spans="2:65" s="1" customFormat="1" ht="37.9" customHeight="1">
      <c r="B161" s="139"/>
      <c r="C161" s="140" t="s">
        <v>298</v>
      </c>
      <c r="D161" s="140" t="s">
        <v>212</v>
      </c>
      <c r="E161" s="141" t="s">
        <v>299</v>
      </c>
      <c r="F161" s="142" t="s">
        <v>300</v>
      </c>
      <c r="G161" s="143" t="s">
        <v>253</v>
      </c>
      <c r="H161" s="144">
        <v>1</v>
      </c>
      <c r="I161" s="145"/>
      <c r="J161" s="146">
        <f t="shared" si="0"/>
        <v>0</v>
      </c>
      <c r="K161" s="147"/>
      <c r="L161" s="28"/>
      <c r="M161" s="148" t="s">
        <v>1</v>
      </c>
      <c r="N161" s="149" t="s">
        <v>38</v>
      </c>
      <c r="P161" s="150">
        <f t="shared" si="1"/>
        <v>0</v>
      </c>
      <c r="Q161" s="150">
        <v>0</v>
      </c>
      <c r="R161" s="150">
        <f t="shared" si="2"/>
        <v>0</v>
      </c>
      <c r="S161" s="150">
        <v>0</v>
      </c>
      <c r="T161" s="151">
        <f t="shared" si="3"/>
        <v>0</v>
      </c>
      <c r="AR161" s="152" t="s">
        <v>216</v>
      </c>
      <c r="AT161" s="152" t="s">
        <v>212</v>
      </c>
      <c r="AU161" s="152" t="s">
        <v>88</v>
      </c>
      <c r="AY161" s="13" t="s">
        <v>207</v>
      </c>
      <c r="BE161" s="153">
        <f t="shared" si="4"/>
        <v>0</v>
      </c>
      <c r="BF161" s="153">
        <f t="shared" si="5"/>
        <v>0</v>
      </c>
      <c r="BG161" s="153">
        <f t="shared" si="6"/>
        <v>0</v>
      </c>
      <c r="BH161" s="153">
        <f t="shared" si="7"/>
        <v>0</v>
      </c>
      <c r="BI161" s="153">
        <f t="shared" si="8"/>
        <v>0</v>
      </c>
      <c r="BJ161" s="13" t="s">
        <v>84</v>
      </c>
      <c r="BK161" s="153">
        <f t="shared" si="9"/>
        <v>0</v>
      </c>
      <c r="BL161" s="13" t="s">
        <v>216</v>
      </c>
      <c r="BM161" s="152" t="s">
        <v>301</v>
      </c>
    </row>
    <row r="162" spans="2:65" s="1" customFormat="1" ht="37.9" customHeight="1">
      <c r="B162" s="139"/>
      <c r="C162" s="140" t="s">
        <v>302</v>
      </c>
      <c r="D162" s="140" t="s">
        <v>212</v>
      </c>
      <c r="E162" s="141" t="s">
        <v>303</v>
      </c>
      <c r="F162" s="142" t="s">
        <v>304</v>
      </c>
      <c r="G162" s="143" t="s">
        <v>253</v>
      </c>
      <c r="H162" s="144">
        <v>1</v>
      </c>
      <c r="I162" s="145"/>
      <c r="J162" s="146">
        <f t="shared" si="0"/>
        <v>0</v>
      </c>
      <c r="K162" s="147"/>
      <c r="L162" s="28"/>
      <c r="M162" s="148" t="s">
        <v>1</v>
      </c>
      <c r="N162" s="149" t="s">
        <v>38</v>
      </c>
      <c r="P162" s="150">
        <f t="shared" si="1"/>
        <v>0</v>
      </c>
      <c r="Q162" s="150">
        <v>0</v>
      </c>
      <c r="R162" s="150">
        <f t="shared" si="2"/>
        <v>0</v>
      </c>
      <c r="S162" s="150">
        <v>0</v>
      </c>
      <c r="T162" s="151">
        <f t="shared" si="3"/>
        <v>0</v>
      </c>
      <c r="AR162" s="152" t="s">
        <v>216</v>
      </c>
      <c r="AT162" s="152" t="s">
        <v>212</v>
      </c>
      <c r="AU162" s="152" t="s">
        <v>88</v>
      </c>
      <c r="AY162" s="13" t="s">
        <v>207</v>
      </c>
      <c r="BE162" s="153">
        <f t="shared" si="4"/>
        <v>0</v>
      </c>
      <c r="BF162" s="153">
        <f t="shared" si="5"/>
        <v>0</v>
      </c>
      <c r="BG162" s="153">
        <f t="shared" si="6"/>
        <v>0</v>
      </c>
      <c r="BH162" s="153">
        <f t="shared" si="7"/>
        <v>0</v>
      </c>
      <c r="BI162" s="153">
        <f t="shared" si="8"/>
        <v>0</v>
      </c>
      <c r="BJ162" s="13" t="s">
        <v>84</v>
      </c>
      <c r="BK162" s="153">
        <f t="shared" si="9"/>
        <v>0</v>
      </c>
      <c r="BL162" s="13" t="s">
        <v>216</v>
      </c>
      <c r="BM162" s="152" t="s">
        <v>305</v>
      </c>
    </row>
    <row r="163" spans="2:65" s="1" customFormat="1" ht="37.9" customHeight="1">
      <c r="B163" s="139"/>
      <c r="C163" s="140" t="s">
        <v>306</v>
      </c>
      <c r="D163" s="140" t="s">
        <v>212</v>
      </c>
      <c r="E163" s="141" t="s">
        <v>307</v>
      </c>
      <c r="F163" s="142" t="s">
        <v>308</v>
      </c>
      <c r="G163" s="143" t="s">
        <v>253</v>
      </c>
      <c r="H163" s="144">
        <v>2</v>
      </c>
      <c r="I163" s="145"/>
      <c r="J163" s="146">
        <f t="shared" si="0"/>
        <v>0</v>
      </c>
      <c r="K163" s="147"/>
      <c r="L163" s="28"/>
      <c r="M163" s="148" t="s">
        <v>1</v>
      </c>
      <c r="N163" s="149" t="s">
        <v>38</v>
      </c>
      <c r="P163" s="150">
        <f t="shared" si="1"/>
        <v>0</v>
      </c>
      <c r="Q163" s="150">
        <v>0</v>
      </c>
      <c r="R163" s="150">
        <f t="shared" si="2"/>
        <v>0</v>
      </c>
      <c r="S163" s="150">
        <v>0</v>
      </c>
      <c r="T163" s="151">
        <f t="shared" si="3"/>
        <v>0</v>
      </c>
      <c r="AR163" s="152" t="s">
        <v>216</v>
      </c>
      <c r="AT163" s="152" t="s">
        <v>212</v>
      </c>
      <c r="AU163" s="152" t="s">
        <v>88</v>
      </c>
      <c r="AY163" s="13" t="s">
        <v>207</v>
      </c>
      <c r="BE163" s="153">
        <f t="shared" si="4"/>
        <v>0</v>
      </c>
      <c r="BF163" s="153">
        <f t="shared" si="5"/>
        <v>0</v>
      </c>
      <c r="BG163" s="153">
        <f t="shared" si="6"/>
        <v>0</v>
      </c>
      <c r="BH163" s="153">
        <f t="shared" si="7"/>
        <v>0</v>
      </c>
      <c r="BI163" s="153">
        <f t="shared" si="8"/>
        <v>0</v>
      </c>
      <c r="BJ163" s="13" t="s">
        <v>84</v>
      </c>
      <c r="BK163" s="153">
        <f t="shared" si="9"/>
        <v>0</v>
      </c>
      <c r="BL163" s="13" t="s">
        <v>216</v>
      </c>
      <c r="BM163" s="152" t="s">
        <v>309</v>
      </c>
    </row>
    <row r="164" spans="2:65" s="1" customFormat="1" ht="37.9" customHeight="1">
      <c r="B164" s="139"/>
      <c r="C164" s="140" t="s">
        <v>310</v>
      </c>
      <c r="D164" s="140" t="s">
        <v>212</v>
      </c>
      <c r="E164" s="141" t="s">
        <v>311</v>
      </c>
      <c r="F164" s="142" t="s">
        <v>312</v>
      </c>
      <c r="G164" s="143" t="s">
        <v>253</v>
      </c>
      <c r="H164" s="144">
        <v>1</v>
      </c>
      <c r="I164" s="145"/>
      <c r="J164" s="146">
        <f t="shared" si="0"/>
        <v>0</v>
      </c>
      <c r="K164" s="147"/>
      <c r="L164" s="28"/>
      <c r="M164" s="148" t="s">
        <v>1</v>
      </c>
      <c r="N164" s="149" t="s">
        <v>38</v>
      </c>
      <c r="P164" s="150">
        <f t="shared" si="1"/>
        <v>0</v>
      </c>
      <c r="Q164" s="150">
        <v>0</v>
      </c>
      <c r="R164" s="150">
        <f t="shared" si="2"/>
        <v>0</v>
      </c>
      <c r="S164" s="150">
        <v>0</v>
      </c>
      <c r="T164" s="151">
        <f t="shared" si="3"/>
        <v>0</v>
      </c>
      <c r="AR164" s="152" t="s">
        <v>216</v>
      </c>
      <c r="AT164" s="152" t="s">
        <v>212</v>
      </c>
      <c r="AU164" s="152" t="s">
        <v>88</v>
      </c>
      <c r="AY164" s="13" t="s">
        <v>207</v>
      </c>
      <c r="BE164" s="153">
        <f t="shared" si="4"/>
        <v>0</v>
      </c>
      <c r="BF164" s="153">
        <f t="shared" si="5"/>
        <v>0</v>
      </c>
      <c r="BG164" s="153">
        <f t="shared" si="6"/>
        <v>0</v>
      </c>
      <c r="BH164" s="153">
        <f t="shared" si="7"/>
        <v>0</v>
      </c>
      <c r="BI164" s="153">
        <f t="shared" si="8"/>
        <v>0</v>
      </c>
      <c r="BJ164" s="13" t="s">
        <v>84</v>
      </c>
      <c r="BK164" s="153">
        <f t="shared" si="9"/>
        <v>0</v>
      </c>
      <c r="BL164" s="13" t="s">
        <v>216</v>
      </c>
      <c r="BM164" s="152" t="s">
        <v>313</v>
      </c>
    </row>
    <row r="165" spans="2:65" s="1" customFormat="1" ht="37.9" customHeight="1">
      <c r="B165" s="139"/>
      <c r="C165" s="140" t="s">
        <v>314</v>
      </c>
      <c r="D165" s="140" t="s">
        <v>212</v>
      </c>
      <c r="E165" s="141" t="s">
        <v>315</v>
      </c>
      <c r="F165" s="142" t="s">
        <v>316</v>
      </c>
      <c r="G165" s="143" t="s">
        <v>253</v>
      </c>
      <c r="H165" s="144">
        <v>2</v>
      </c>
      <c r="I165" s="145"/>
      <c r="J165" s="146">
        <f t="shared" si="0"/>
        <v>0</v>
      </c>
      <c r="K165" s="147"/>
      <c r="L165" s="28"/>
      <c r="M165" s="148" t="s">
        <v>1</v>
      </c>
      <c r="N165" s="149" t="s">
        <v>38</v>
      </c>
      <c r="P165" s="150">
        <f t="shared" si="1"/>
        <v>0</v>
      </c>
      <c r="Q165" s="150">
        <v>0</v>
      </c>
      <c r="R165" s="150">
        <f t="shared" si="2"/>
        <v>0</v>
      </c>
      <c r="S165" s="150">
        <v>0</v>
      </c>
      <c r="T165" s="151">
        <f t="shared" si="3"/>
        <v>0</v>
      </c>
      <c r="AR165" s="152" t="s">
        <v>216</v>
      </c>
      <c r="AT165" s="152" t="s">
        <v>212</v>
      </c>
      <c r="AU165" s="152" t="s">
        <v>88</v>
      </c>
      <c r="AY165" s="13" t="s">
        <v>207</v>
      </c>
      <c r="BE165" s="153">
        <f t="shared" si="4"/>
        <v>0</v>
      </c>
      <c r="BF165" s="153">
        <f t="shared" si="5"/>
        <v>0</v>
      </c>
      <c r="BG165" s="153">
        <f t="shared" si="6"/>
        <v>0</v>
      </c>
      <c r="BH165" s="153">
        <f t="shared" si="7"/>
        <v>0</v>
      </c>
      <c r="BI165" s="153">
        <f t="shared" si="8"/>
        <v>0</v>
      </c>
      <c r="BJ165" s="13" t="s">
        <v>84</v>
      </c>
      <c r="BK165" s="153">
        <f t="shared" si="9"/>
        <v>0</v>
      </c>
      <c r="BL165" s="13" t="s">
        <v>216</v>
      </c>
      <c r="BM165" s="152" t="s">
        <v>317</v>
      </c>
    </row>
    <row r="166" spans="2:65" s="1" customFormat="1" ht="37.9" customHeight="1">
      <c r="B166" s="139"/>
      <c r="C166" s="140" t="s">
        <v>318</v>
      </c>
      <c r="D166" s="140" t="s">
        <v>212</v>
      </c>
      <c r="E166" s="141" t="s">
        <v>319</v>
      </c>
      <c r="F166" s="142" t="s">
        <v>320</v>
      </c>
      <c r="G166" s="143" t="s">
        <v>253</v>
      </c>
      <c r="H166" s="144">
        <v>1</v>
      </c>
      <c r="I166" s="145"/>
      <c r="J166" s="146">
        <f t="shared" si="0"/>
        <v>0</v>
      </c>
      <c r="K166" s="147"/>
      <c r="L166" s="28"/>
      <c r="M166" s="148" t="s">
        <v>1</v>
      </c>
      <c r="N166" s="149" t="s">
        <v>38</v>
      </c>
      <c r="P166" s="150">
        <f t="shared" si="1"/>
        <v>0</v>
      </c>
      <c r="Q166" s="150">
        <v>0</v>
      </c>
      <c r="R166" s="150">
        <f t="shared" si="2"/>
        <v>0</v>
      </c>
      <c r="S166" s="150">
        <v>0</v>
      </c>
      <c r="T166" s="151">
        <f t="shared" si="3"/>
        <v>0</v>
      </c>
      <c r="AR166" s="152" t="s">
        <v>216</v>
      </c>
      <c r="AT166" s="152" t="s">
        <v>212</v>
      </c>
      <c r="AU166" s="152" t="s">
        <v>88</v>
      </c>
      <c r="AY166" s="13" t="s">
        <v>207</v>
      </c>
      <c r="BE166" s="153">
        <f t="shared" si="4"/>
        <v>0</v>
      </c>
      <c r="BF166" s="153">
        <f t="shared" si="5"/>
        <v>0</v>
      </c>
      <c r="BG166" s="153">
        <f t="shared" si="6"/>
        <v>0</v>
      </c>
      <c r="BH166" s="153">
        <f t="shared" si="7"/>
        <v>0</v>
      </c>
      <c r="BI166" s="153">
        <f t="shared" si="8"/>
        <v>0</v>
      </c>
      <c r="BJ166" s="13" t="s">
        <v>84</v>
      </c>
      <c r="BK166" s="153">
        <f t="shared" si="9"/>
        <v>0</v>
      </c>
      <c r="BL166" s="13" t="s">
        <v>216</v>
      </c>
      <c r="BM166" s="152" t="s">
        <v>321</v>
      </c>
    </row>
    <row r="167" spans="2:65" s="1" customFormat="1" ht="24.2" customHeight="1">
      <c r="B167" s="139"/>
      <c r="C167" s="140" t="s">
        <v>322</v>
      </c>
      <c r="D167" s="140" t="s">
        <v>212</v>
      </c>
      <c r="E167" s="141" t="s">
        <v>323</v>
      </c>
      <c r="F167" s="142" t="s">
        <v>324</v>
      </c>
      <c r="G167" s="143" t="s">
        <v>253</v>
      </c>
      <c r="H167" s="144">
        <v>1</v>
      </c>
      <c r="I167" s="145"/>
      <c r="J167" s="146">
        <f t="shared" si="0"/>
        <v>0</v>
      </c>
      <c r="K167" s="147"/>
      <c r="L167" s="28"/>
      <c r="M167" s="148" t="s">
        <v>1</v>
      </c>
      <c r="N167" s="149" t="s">
        <v>38</v>
      </c>
      <c r="P167" s="150">
        <f t="shared" si="1"/>
        <v>0</v>
      </c>
      <c r="Q167" s="150">
        <v>0</v>
      </c>
      <c r="R167" s="150">
        <f t="shared" si="2"/>
        <v>0</v>
      </c>
      <c r="S167" s="150">
        <v>0</v>
      </c>
      <c r="T167" s="151">
        <f t="shared" si="3"/>
        <v>0</v>
      </c>
      <c r="AR167" s="152" t="s">
        <v>216</v>
      </c>
      <c r="AT167" s="152" t="s">
        <v>212</v>
      </c>
      <c r="AU167" s="152" t="s">
        <v>88</v>
      </c>
      <c r="AY167" s="13" t="s">
        <v>207</v>
      </c>
      <c r="BE167" s="153">
        <f t="shared" si="4"/>
        <v>0</v>
      </c>
      <c r="BF167" s="153">
        <f t="shared" si="5"/>
        <v>0</v>
      </c>
      <c r="BG167" s="153">
        <f t="shared" si="6"/>
        <v>0</v>
      </c>
      <c r="BH167" s="153">
        <f t="shared" si="7"/>
        <v>0</v>
      </c>
      <c r="BI167" s="153">
        <f t="shared" si="8"/>
        <v>0</v>
      </c>
      <c r="BJ167" s="13" t="s">
        <v>84</v>
      </c>
      <c r="BK167" s="153">
        <f t="shared" si="9"/>
        <v>0</v>
      </c>
      <c r="BL167" s="13" t="s">
        <v>216</v>
      </c>
      <c r="BM167" s="152" t="s">
        <v>325</v>
      </c>
    </row>
    <row r="168" spans="2:65" s="1" customFormat="1" ht="24.2" customHeight="1">
      <c r="B168" s="139"/>
      <c r="C168" s="140" t="s">
        <v>326</v>
      </c>
      <c r="D168" s="140" t="s">
        <v>212</v>
      </c>
      <c r="E168" s="141" t="s">
        <v>327</v>
      </c>
      <c r="F168" s="142" t="s">
        <v>328</v>
      </c>
      <c r="G168" s="143" t="s">
        <v>253</v>
      </c>
      <c r="H168" s="144">
        <v>1</v>
      </c>
      <c r="I168" s="145"/>
      <c r="J168" s="146">
        <f t="shared" si="0"/>
        <v>0</v>
      </c>
      <c r="K168" s="147"/>
      <c r="L168" s="28"/>
      <c r="M168" s="148" t="s">
        <v>1</v>
      </c>
      <c r="N168" s="149" t="s">
        <v>38</v>
      </c>
      <c r="P168" s="150">
        <f t="shared" si="1"/>
        <v>0</v>
      </c>
      <c r="Q168" s="150">
        <v>0</v>
      </c>
      <c r="R168" s="150">
        <f t="shared" si="2"/>
        <v>0</v>
      </c>
      <c r="S168" s="150">
        <v>0</v>
      </c>
      <c r="T168" s="151">
        <f t="shared" si="3"/>
        <v>0</v>
      </c>
      <c r="AR168" s="152" t="s">
        <v>216</v>
      </c>
      <c r="AT168" s="152" t="s">
        <v>212</v>
      </c>
      <c r="AU168" s="152" t="s">
        <v>88</v>
      </c>
      <c r="AY168" s="13" t="s">
        <v>207</v>
      </c>
      <c r="BE168" s="153">
        <f t="shared" si="4"/>
        <v>0</v>
      </c>
      <c r="BF168" s="153">
        <f t="shared" si="5"/>
        <v>0</v>
      </c>
      <c r="BG168" s="153">
        <f t="shared" si="6"/>
        <v>0</v>
      </c>
      <c r="BH168" s="153">
        <f t="shared" si="7"/>
        <v>0</v>
      </c>
      <c r="BI168" s="153">
        <f t="shared" si="8"/>
        <v>0</v>
      </c>
      <c r="BJ168" s="13" t="s">
        <v>84</v>
      </c>
      <c r="BK168" s="153">
        <f t="shared" si="9"/>
        <v>0</v>
      </c>
      <c r="BL168" s="13" t="s">
        <v>216</v>
      </c>
      <c r="BM168" s="152" t="s">
        <v>329</v>
      </c>
    </row>
    <row r="169" spans="2:65" s="1" customFormat="1" ht="37.9" customHeight="1">
      <c r="B169" s="139"/>
      <c r="C169" s="140" t="s">
        <v>330</v>
      </c>
      <c r="D169" s="140" t="s">
        <v>212</v>
      </c>
      <c r="E169" s="141" t="s">
        <v>331</v>
      </c>
      <c r="F169" s="142" t="s">
        <v>332</v>
      </c>
      <c r="G169" s="143" t="s">
        <v>253</v>
      </c>
      <c r="H169" s="144">
        <v>3</v>
      </c>
      <c r="I169" s="145"/>
      <c r="J169" s="146">
        <f t="shared" si="0"/>
        <v>0</v>
      </c>
      <c r="K169" s="147"/>
      <c r="L169" s="28"/>
      <c r="M169" s="148" t="s">
        <v>1</v>
      </c>
      <c r="N169" s="149" t="s">
        <v>38</v>
      </c>
      <c r="P169" s="150">
        <f t="shared" si="1"/>
        <v>0</v>
      </c>
      <c r="Q169" s="150">
        <v>0</v>
      </c>
      <c r="R169" s="150">
        <f t="shared" si="2"/>
        <v>0</v>
      </c>
      <c r="S169" s="150">
        <v>0</v>
      </c>
      <c r="T169" s="151">
        <f t="shared" si="3"/>
        <v>0</v>
      </c>
      <c r="AR169" s="152" t="s">
        <v>216</v>
      </c>
      <c r="AT169" s="152" t="s">
        <v>212</v>
      </c>
      <c r="AU169" s="152" t="s">
        <v>88</v>
      </c>
      <c r="AY169" s="13" t="s">
        <v>207</v>
      </c>
      <c r="BE169" s="153">
        <f t="shared" si="4"/>
        <v>0</v>
      </c>
      <c r="BF169" s="153">
        <f t="shared" si="5"/>
        <v>0</v>
      </c>
      <c r="BG169" s="153">
        <f t="shared" si="6"/>
        <v>0</v>
      </c>
      <c r="BH169" s="153">
        <f t="shared" si="7"/>
        <v>0</v>
      </c>
      <c r="BI169" s="153">
        <f t="shared" si="8"/>
        <v>0</v>
      </c>
      <c r="BJ169" s="13" t="s">
        <v>84</v>
      </c>
      <c r="BK169" s="153">
        <f t="shared" si="9"/>
        <v>0</v>
      </c>
      <c r="BL169" s="13" t="s">
        <v>216</v>
      </c>
      <c r="BM169" s="152" t="s">
        <v>333</v>
      </c>
    </row>
    <row r="170" spans="2:65" s="1" customFormat="1" ht="37.9" customHeight="1">
      <c r="B170" s="139"/>
      <c r="C170" s="140" t="s">
        <v>334</v>
      </c>
      <c r="D170" s="140" t="s">
        <v>212</v>
      </c>
      <c r="E170" s="141" t="s">
        <v>335</v>
      </c>
      <c r="F170" s="142" t="s">
        <v>336</v>
      </c>
      <c r="G170" s="143" t="s">
        <v>253</v>
      </c>
      <c r="H170" s="144">
        <v>3</v>
      </c>
      <c r="I170" s="145"/>
      <c r="J170" s="146">
        <f t="shared" si="0"/>
        <v>0</v>
      </c>
      <c r="K170" s="147"/>
      <c r="L170" s="28"/>
      <c r="M170" s="148" t="s">
        <v>1</v>
      </c>
      <c r="N170" s="149" t="s">
        <v>38</v>
      </c>
      <c r="P170" s="150">
        <f t="shared" si="1"/>
        <v>0</v>
      </c>
      <c r="Q170" s="150">
        <v>0</v>
      </c>
      <c r="R170" s="150">
        <f t="shared" si="2"/>
        <v>0</v>
      </c>
      <c r="S170" s="150">
        <v>0</v>
      </c>
      <c r="T170" s="151">
        <f t="shared" si="3"/>
        <v>0</v>
      </c>
      <c r="AR170" s="152" t="s">
        <v>216</v>
      </c>
      <c r="AT170" s="152" t="s">
        <v>212</v>
      </c>
      <c r="AU170" s="152" t="s">
        <v>88</v>
      </c>
      <c r="AY170" s="13" t="s">
        <v>207</v>
      </c>
      <c r="BE170" s="153">
        <f t="shared" si="4"/>
        <v>0</v>
      </c>
      <c r="BF170" s="153">
        <f t="shared" si="5"/>
        <v>0</v>
      </c>
      <c r="BG170" s="153">
        <f t="shared" si="6"/>
        <v>0</v>
      </c>
      <c r="BH170" s="153">
        <f t="shared" si="7"/>
        <v>0</v>
      </c>
      <c r="BI170" s="153">
        <f t="shared" si="8"/>
        <v>0</v>
      </c>
      <c r="BJ170" s="13" t="s">
        <v>84</v>
      </c>
      <c r="BK170" s="153">
        <f t="shared" si="9"/>
        <v>0</v>
      </c>
      <c r="BL170" s="13" t="s">
        <v>216</v>
      </c>
      <c r="BM170" s="152" t="s">
        <v>337</v>
      </c>
    </row>
    <row r="171" spans="2:65" s="1" customFormat="1" ht="37.9" customHeight="1">
      <c r="B171" s="139"/>
      <c r="C171" s="140" t="s">
        <v>338</v>
      </c>
      <c r="D171" s="140" t="s">
        <v>212</v>
      </c>
      <c r="E171" s="141" t="s">
        <v>339</v>
      </c>
      <c r="F171" s="142" t="s">
        <v>340</v>
      </c>
      <c r="G171" s="143" t="s">
        <v>253</v>
      </c>
      <c r="H171" s="144">
        <v>5</v>
      </c>
      <c r="I171" s="145"/>
      <c r="J171" s="146">
        <f t="shared" ref="J171:J202" si="10">ROUND(I171*H171,2)</f>
        <v>0</v>
      </c>
      <c r="K171" s="147"/>
      <c r="L171" s="28"/>
      <c r="M171" s="148" t="s">
        <v>1</v>
      </c>
      <c r="N171" s="149" t="s">
        <v>38</v>
      </c>
      <c r="P171" s="150">
        <f t="shared" ref="P171:P202" si="11">O171*H171</f>
        <v>0</v>
      </c>
      <c r="Q171" s="150">
        <v>0</v>
      </c>
      <c r="R171" s="150">
        <f t="shared" ref="R171:R202" si="12">Q171*H171</f>
        <v>0</v>
      </c>
      <c r="S171" s="150">
        <v>0</v>
      </c>
      <c r="T171" s="151">
        <f t="shared" ref="T171:T202" si="13">S171*H171</f>
        <v>0</v>
      </c>
      <c r="AR171" s="152" t="s">
        <v>216</v>
      </c>
      <c r="AT171" s="152" t="s">
        <v>212</v>
      </c>
      <c r="AU171" s="152" t="s">
        <v>88</v>
      </c>
      <c r="AY171" s="13" t="s">
        <v>207</v>
      </c>
      <c r="BE171" s="153">
        <f t="shared" ref="BE171:BE202" si="14">IF(N171="základná",J171,0)</f>
        <v>0</v>
      </c>
      <c r="BF171" s="153">
        <f t="shared" ref="BF171:BF202" si="15">IF(N171="znížená",J171,0)</f>
        <v>0</v>
      </c>
      <c r="BG171" s="153">
        <f t="shared" ref="BG171:BG202" si="16">IF(N171="zákl. prenesená",J171,0)</f>
        <v>0</v>
      </c>
      <c r="BH171" s="153">
        <f t="shared" ref="BH171:BH202" si="17">IF(N171="zníž. prenesená",J171,0)</f>
        <v>0</v>
      </c>
      <c r="BI171" s="153">
        <f t="shared" ref="BI171:BI202" si="18">IF(N171="nulová",J171,0)</f>
        <v>0</v>
      </c>
      <c r="BJ171" s="13" t="s">
        <v>84</v>
      </c>
      <c r="BK171" s="153">
        <f t="shared" ref="BK171:BK202" si="19">ROUND(I171*H171,2)</f>
        <v>0</v>
      </c>
      <c r="BL171" s="13" t="s">
        <v>216</v>
      </c>
      <c r="BM171" s="152" t="s">
        <v>341</v>
      </c>
    </row>
    <row r="172" spans="2:65" s="1" customFormat="1" ht="37.9" customHeight="1">
      <c r="B172" s="139"/>
      <c r="C172" s="140" t="s">
        <v>342</v>
      </c>
      <c r="D172" s="140" t="s">
        <v>212</v>
      </c>
      <c r="E172" s="141" t="s">
        <v>343</v>
      </c>
      <c r="F172" s="142" t="s">
        <v>344</v>
      </c>
      <c r="G172" s="143" t="s">
        <v>253</v>
      </c>
      <c r="H172" s="144">
        <v>5</v>
      </c>
      <c r="I172" s="145"/>
      <c r="J172" s="146">
        <f t="shared" si="10"/>
        <v>0</v>
      </c>
      <c r="K172" s="147"/>
      <c r="L172" s="28"/>
      <c r="M172" s="148" t="s">
        <v>1</v>
      </c>
      <c r="N172" s="149" t="s">
        <v>38</v>
      </c>
      <c r="P172" s="150">
        <f t="shared" si="11"/>
        <v>0</v>
      </c>
      <c r="Q172" s="150">
        <v>0</v>
      </c>
      <c r="R172" s="150">
        <f t="shared" si="12"/>
        <v>0</v>
      </c>
      <c r="S172" s="150">
        <v>0</v>
      </c>
      <c r="T172" s="151">
        <f t="shared" si="13"/>
        <v>0</v>
      </c>
      <c r="AR172" s="152" t="s">
        <v>216</v>
      </c>
      <c r="AT172" s="152" t="s">
        <v>212</v>
      </c>
      <c r="AU172" s="152" t="s">
        <v>88</v>
      </c>
      <c r="AY172" s="13" t="s">
        <v>207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84</v>
      </c>
      <c r="BK172" s="153">
        <f t="shared" si="19"/>
        <v>0</v>
      </c>
      <c r="BL172" s="13" t="s">
        <v>216</v>
      </c>
      <c r="BM172" s="152" t="s">
        <v>345</v>
      </c>
    </row>
    <row r="173" spans="2:65" s="1" customFormat="1" ht="33" customHeight="1">
      <c r="B173" s="139"/>
      <c r="C173" s="140" t="s">
        <v>346</v>
      </c>
      <c r="D173" s="140" t="s">
        <v>212</v>
      </c>
      <c r="E173" s="141" t="s">
        <v>347</v>
      </c>
      <c r="F173" s="142" t="s">
        <v>348</v>
      </c>
      <c r="G173" s="143" t="s">
        <v>253</v>
      </c>
      <c r="H173" s="144">
        <v>1</v>
      </c>
      <c r="I173" s="145"/>
      <c r="J173" s="146">
        <f t="shared" si="10"/>
        <v>0</v>
      </c>
      <c r="K173" s="147"/>
      <c r="L173" s="28"/>
      <c r="M173" s="148" t="s">
        <v>1</v>
      </c>
      <c r="N173" s="149" t="s">
        <v>38</v>
      </c>
      <c r="P173" s="150">
        <f t="shared" si="11"/>
        <v>0</v>
      </c>
      <c r="Q173" s="150">
        <v>0</v>
      </c>
      <c r="R173" s="150">
        <f t="shared" si="12"/>
        <v>0</v>
      </c>
      <c r="S173" s="150">
        <v>0</v>
      </c>
      <c r="T173" s="151">
        <f t="shared" si="13"/>
        <v>0</v>
      </c>
      <c r="AR173" s="152" t="s">
        <v>216</v>
      </c>
      <c r="AT173" s="152" t="s">
        <v>212</v>
      </c>
      <c r="AU173" s="152" t="s">
        <v>88</v>
      </c>
      <c r="AY173" s="13" t="s">
        <v>207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84</v>
      </c>
      <c r="BK173" s="153">
        <f t="shared" si="19"/>
        <v>0</v>
      </c>
      <c r="BL173" s="13" t="s">
        <v>216</v>
      </c>
      <c r="BM173" s="152" t="s">
        <v>349</v>
      </c>
    </row>
    <row r="174" spans="2:65" s="1" customFormat="1" ht="33" customHeight="1">
      <c r="B174" s="139"/>
      <c r="C174" s="140" t="s">
        <v>350</v>
      </c>
      <c r="D174" s="140" t="s">
        <v>212</v>
      </c>
      <c r="E174" s="141" t="s">
        <v>351</v>
      </c>
      <c r="F174" s="142" t="s">
        <v>352</v>
      </c>
      <c r="G174" s="143" t="s">
        <v>253</v>
      </c>
      <c r="H174" s="144">
        <v>1</v>
      </c>
      <c r="I174" s="145"/>
      <c r="J174" s="146">
        <f t="shared" si="10"/>
        <v>0</v>
      </c>
      <c r="K174" s="147"/>
      <c r="L174" s="28"/>
      <c r="M174" s="148" t="s">
        <v>1</v>
      </c>
      <c r="N174" s="149" t="s">
        <v>38</v>
      </c>
      <c r="P174" s="150">
        <f t="shared" si="11"/>
        <v>0</v>
      </c>
      <c r="Q174" s="150">
        <v>0</v>
      </c>
      <c r="R174" s="150">
        <f t="shared" si="12"/>
        <v>0</v>
      </c>
      <c r="S174" s="150">
        <v>0</v>
      </c>
      <c r="T174" s="151">
        <f t="shared" si="13"/>
        <v>0</v>
      </c>
      <c r="AR174" s="152" t="s">
        <v>216</v>
      </c>
      <c r="AT174" s="152" t="s">
        <v>212</v>
      </c>
      <c r="AU174" s="152" t="s">
        <v>88</v>
      </c>
      <c r="AY174" s="13" t="s">
        <v>207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3" t="s">
        <v>84</v>
      </c>
      <c r="BK174" s="153">
        <f t="shared" si="19"/>
        <v>0</v>
      </c>
      <c r="BL174" s="13" t="s">
        <v>216</v>
      </c>
      <c r="BM174" s="152" t="s">
        <v>353</v>
      </c>
    </row>
    <row r="175" spans="2:65" s="1" customFormat="1" ht="37.9" customHeight="1">
      <c r="B175" s="139"/>
      <c r="C175" s="140" t="s">
        <v>354</v>
      </c>
      <c r="D175" s="140" t="s">
        <v>212</v>
      </c>
      <c r="E175" s="141" t="s">
        <v>355</v>
      </c>
      <c r="F175" s="142" t="s">
        <v>356</v>
      </c>
      <c r="G175" s="143" t="s">
        <v>253</v>
      </c>
      <c r="H175" s="144">
        <v>2</v>
      </c>
      <c r="I175" s="145"/>
      <c r="J175" s="146">
        <f t="shared" si="10"/>
        <v>0</v>
      </c>
      <c r="K175" s="147"/>
      <c r="L175" s="28"/>
      <c r="M175" s="148" t="s">
        <v>1</v>
      </c>
      <c r="N175" s="149" t="s">
        <v>38</v>
      </c>
      <c r="P175" s="150">
        <f t="shared" si="11"/>
        <v>0</v>
      </c>
      <c r="Q175" s="150">
        <v>0</v>
      </c>
      <c r="R175" s="150">
        <f t="shared" si="12"/>
        <v>0</v>
      </c>
      <c r="S175" s="150">
        <v>0</v>
      </c>
      <c r="T175" s="151">
        <f t="shared" si="13"/>
        <v>0</v>
      </c>
      <c r="AR175" s="152" t="s">
        <v>216</v>
      </c>
      <c r="AT175" s="152" t="s">
        <v>212</v>
      </c>
      <c r="AU175" s="152" t="s">
        <v>88</v>
      </c>
      <c r="AY175" s="13" t="s">
        <v>207</v>
      </c>
      <c r="BE175" s="153">
        <f t="shared" si="14"/>
        <v>0</v>
      </c>
      <c r="BF175" s="153">
        <f t="shared" si="15"/>
        <v>0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3" t="s">
        <v>84</v>
      </c>
      <c r="BK175" s="153">
        <f t="shared" si="19"/>
        <v>0</v>
      </c>
      <c r="BL175" s="13" t="s">
        <v>216</v>
      </c>
      <c r="BM175" s="152" t="s">
        <v>357</v>
      </c>
    </row>
    <row r="176" spans="2:65" s="1" customFormat="1" ht="37.9" customHeight="1">
      <c r="B176" s="139"/>
      <c r="C176" s="140" t="s">
        <v>358</v>
      </c>
      <c r="D176" s="140" t="s">
        <v>212</v>
      </c>
      <c r="E176" s="141" t="s">
        <v>359</v>
      </c>
      <c r="F176" s="142" t="s">
        <v>360</v>
      </c>
      <c r="G176" s="143" t="s">
        <v>253</v>
      </c>
      <c r="H176" s="144">
        <v>2</v>
      </c>
      <c r="I176" s="145"/>
      <c r="J176" s="146">
        <f t="shared" si="10"/>
        <v>0</v>
      </c>
      <c r="K176" s="147"/>
      <c r="L176" s="28"/>
      <c r="M176" s="148" t="s">
        <v>1</v>
      </c>
      <c r="N176" s="149" t="s">
        <v>38</v>
      </c>
      <c r="P176" s="150">
        <f t="shared" si="11"/>
        <v>0</v>
      </c>
      <c r="Q176" s="150">
        <v>0</v>
      </c>
      <c r="R176" s="150">
        <f t="shared" si="12"/>
        <v>0</v>
      </c>
      <c r="S176" s="150">
        <v>0</v>
      </c>
      <c r="T176" s="151">
        <f t="shared" si="13"/>
        <v>0</v>
      </c>
      <c r="AR176" s="152" t="s">
        <v>216</v>
      </c>
      <c r="AT176" s="152" t="s">
        <v>212</v>
      </c>
      <c r="AU176" s="152" t="s">
        <v>88</v>
      </c>
      <c r="AY176" s="13" t="s">
        <v>207</v>
      </c>
      <c r="BE176" s="153">
        <f t="shared" si="14"/>
        <v>0</v>
      </c>
      <c r="BF176" s="153">
        <f t="shared" si="15"/>
        <v>0</v>
      </c>
      <c r="BG176" s="153">
        <f t="shared" si="16"/>
        <v>0</v>
      </c>
      <c r="BH176" s="153">
        <f t="shared" si="17"/>
        <v>0</v>
      </c>
      <c r="BI176" s="153">
        <f t="shared" si="18"/>
        <v>0</v>
      </c>
      <c r="BJ176" s="13" t="s">
        <v>84</v>
      </c>
      <c r="BK176" s="153">
        <f t="shared" si="19"/>
        <v>0</v>
      </c>
      <c r="BL176" s="13" t="s">
        <v>216</v>
      </c>
      <c r="BM176" s="152" t="s">
        <v>361</v>
      </c>
    </row>
    <row r="177" spans="2:65" s="1" customFormat="1" ht="24.2" customHeight="1">
      <c r="B177" s="139"/>
      <c r="C177" s="140" t="s">
        <v>362</v>
      </c>
      <c r="D177" s="140" t="s">
        <v>212</v>
      </c>
      <c r="E177" s="141" t="s">
        <v>363</v>
      </c>
      <c r="F177" s="142" t="s">
        <v>364</v>
      </c>
      <c r="G177" s="143" t="s">
        <v>253</v>
      </c>
      <c r="H177" s="144">
        <v>2</v>
      </c>
      <c r="I177" s="145"/>
      <c r="J177" s="146">
        <f t="shared" si="10"/>
        <v>0</v>
      </c>
      <c r="K177" s="147"/>
      <c r="L177" s="28"/>
      <c r="M177" s="148" t="s">
        <v>1</v>
      </c>
      <c r="N177" s="149" t="s">
        <v>38</v>
      </c>
      <c r="P177" s="150">
        <f t="shared" si="11"/>
        <v>0</v>
      </c>
      <c r="Q177" s="150">
        <v>0</v>
      </c>
      <c r="R177" s="150">
        <f t="shared" si="12"/>
        <v>0</v>
      </c>
      <c r="S177" s="150">
        <v>0</v>
      </c>
      <c r="T177" s="151">
        <f t="shared" si="13"/>
        <v>0</v>
      </c>
      <c r="AR177" s="152" t="s">
        <v>216</v>
      </c>
      <c r="AT177" s="152" t="s">
        <v>212</v>
      </c>
      <c r="AU177" s="152" t="s">
        <v>88</v>
      </c>
      <c r="AY177" s="13" t="s">
        <v>207</v>
      </c>
      <c r="BE177" s="153">
        <f t="shared" si="14"/>
        <v>0</v>
      </c>
      <c r="BF177" s="153">
        <f t="shared" si="15"/>
        <v>0</v>
      </c>
      <c r="BG177" s="153">
        <f t="shared" si="16"/>
        <v>0</v>
      </c>
      <c r="BH177" s="153">
        <f t="shared" si="17"/>
        <v>0</v>
      </c>
      <c r="BI177" s="153">
        <f t="shared" si="18"/>
        <v>0</v>
      </c>
      <c r="BJ177" s="13" t="s">
        <v>84</v>
      </c>
      <c r="BK177" s="153">
        <f t="shared" si="19"/>
        <v>0</v>
      </c>
      <c r="BL177" s="13" t="s">
        <v>216</v>
      </c>
      <c r="BM177" s="152" t="s">
        <v>365</v>
      </c>
    </row>
    <row r="178" spans="2:65" s="1" customFormat="1" ht="24.2" customHeight="1">
      <c r="B178" s="139"/>
      <c r="C178" s="140" t="s">
        <v>366</v>
      </c>
      <c r="D178" s="140" t="s">
        <v>212</v>
      </c>
      <c r="E178" s="141" t="s">
        <v>367</v>
      </c>
      <c r="F178" s="142" t="s">
        <v>368</v>
      </c>
      <c r="G178" s="143" t="s">
        <v>253</v>
      </c>
      <c r="H178" s="144">
        <v>2</v>
      </c>
      <c r="I178" s="145"/>
      <c r="J178" s="146">
        <f t="shared" si="10"/>
        <v>0</v>
      </c>
      <c r="K178" s="147"/>
      <c r="L178" s="28"/>
      <c r="M178" s="148" t="s">
        <v>1</v>
      </c>
      <c r="N178" s="149" t="s">
        <v>38</v>
      </c>
      <c r="P178" s="150">
        <f t="shared" si="11"/>
        <v>0</v>
      </c>
      <c r="Q178" s="150">
        <v>0</v>
      </c>
      <c r="R178" s="150">
        <f t="shared" si="12"/>
        <v>0</v>
      </c>
      <c r="S178" s="150">
        <v>0</v>
      </c>
      <c r="T178" s="151">
        <f t="shared" si="13"/>
        <v>0</v>
      </c>
      <c r="AR178" s="152" t="s">
        <v>216</v>
      </c>
      <c r="AT178" s="152" t="s">
        <v>212</v>
      </c>
      <c r="AU178" s="152" t="s">
        <v>88</v>
      </c>
      <c r="AY178" s="13" t="s">
        <v>207</v>
      </c>
      <c r="BE178" s="153">
        <f t="shared" si="14"/>
        <v>0</v>
      </c>
      <c r="BF178" s="153">
        <f t="shared" si="15"/>
        <v>0</v>
      </c>
      <c r="BG178" s="153">
        <f t="shared" si="16"/>
        <v>0</v>
      </c>
      <c r="BH178" s="153">
        <f t="shared" si="17"/>
        <v>0</v>
      </c>
      <c r="BI178" s="153">
        <f t="shared" si="18"/>
        <v>0</v>
      </c>
      <c r="BJ178" s="13" t="s">
        <v>84</v>
      </c>
      <c r="BK178" s="153">
        <f t="shared" si="19"/>
        <v>0</v>
      </c>
      <c r="BL178" s="13" t="s">
        <v>216</v>
      </c>
      <c r="BM178" s="152" t="s">
        <v>369</v>
      </c>
    </row>
    <row r="179" spans="2:65" s="1" customFormat="1" ht="24.2" customHeight="1">
      <c r="B179" s="139"/>
      <c r="C179" s="140" t="s">
        <v>370</v>
      </c>
      <c r="D179" s="140" t="s">
        <v>212</v>
      </c>
      <c r="E179" s="141" t="s">
        <v>371</v>
      </c>
      <c r="F179" s="142" t="s">
        <v>372</v>
      </c>
      <c r="G179" s="143" t="s">
        <v>253</v>
      </c>
      <c r="H179" s="144">
        <v>1</v>
      </c>
      <c r="I179" s="145"/>
      <c r="J179" s="146">
        <f t="shared" si="10"/>
        <v>0</v>
      </c>
      <c r="K179" s="147"/>
      <c r="L179" s="28"/>
      <c r="M179" s="148" t="s">
        <v>1</v>
      </c>
      <c r="N179" s="149" t="s">
        <v>38</v>
      </c>
      <c r="P179" s="150">
        <f t="shared" si="11"/>
        <v>0</v>
      </c>
      <c r="Q179" s="150">
        <v>0</v>
      </c>
      <c r="R179" s="150">
        <f t="shared" si="12"/>
        <v>0</v>
      </c>
      <c r="S179" s="150">
        <v>0</v>
      </c>
      <c r="T179" s="151">
        <f t="shared" si="13"/>
        <v>0</v>
      </c>
      <c r="AR179" s="152" t="s">
        <v>216</v>
      </c>
      <c r="AT179" s="152" t="s">
        <v>212</v>
      </c>
      <c r="AU179" s="152" t="s">
        <v>88</v>
      </c>
      <c r="AY179" s="13" t="s">
        <v>207</v>
      </c>
      <c r="BE179" s="153">
        <f t="shared" si="14"/>
        <v>0</v>
      </c>
      <c r="BF179" s="153">
        <f t="shared" si="15"/>
        <v>0</v>
      </c>
      <c r="BG179" s="153">
        <f t="shared" si="16"/>
        <v>0</v>
      </c>
      <c r="BH179" s="153">
        <f t="shared" si="17"/>
        <v>0</v>
      </c>
      <c r="BI179" s="153">
        <f t="shared" si="18"/>
        <v>0</v>
      </c>
      <c r="BJ179" s="13" t="s">
        <v>84</v>
      </c>
      <c r="BK179" s="153">
        <f t="shared" si="19"/>
        <v>0</v>
      </c>
      <c r="BL179" s="13" t="s">
        <v>216</v>
      </c>
      <c r="BM179" s="152" t="s">
        <v>373</v>
      </c>
    </row>
    <row r="180" spans="2:65" s="1" customFormat="1" ht="24.2" customHeight="1">
      <c r="B180" s="139"/>
      <c r="C180" s="140" t="s">
        <v>374</v>
      </c>
      <c r="D180" s="140" t="s">
        <v>212</v>
      </c>
      <c r="E180" s="141" t="s">
        <v>375</v>
      </c>
      <c r="F180" s="142" t="s">
        <v>376</v>
      </c>
      <c r="G180" s="143" t="s">
        <v>253</v>
      </c>
      <c r="H180" s="144">
        <v>1</v>
      </c>
      <c r="I180" s="145"/>
      <c r="J180" s="146">
        <f t="shared" si="10"/>
        <v>0</v>
      </c>
      <c r="K180" s="147"/>
      <c r="L180" s="28"/>
      <c r="M180" s="148" t="s">
        <v>1</v>
      </c>
      <c r="N180" s="149" t="s">
        <v>38</v>
      </c>
      <c r="P180" s="150">
        <f t="shared" si="11"/>
        <v>0</v>
      </c>
      <c r="Q180" s="150">
        <v>0</v>
      </c>
      <c r="R180" s="150">
        <f t="shared" si="12"/>
        <v>0</v>
      </c>
      <c r="S180" s="150">
        <v>0</v>
      </c>
      <c r="T180" s="151">
        <f t="shared" si="13"/>
        <v>0</v>
      </c>
      <c r="AR180" s="152" t="s">
        <v>216</v>
      </c>
      <c r="AT180" s="152" t="s">
        <v>212</v>
      </c>
      <c r="AU180" s="152" t="s">
        <v>88</v>
      </c>
      <c r="AY180" s="13" t="s">
        <v>207</v>
      </c>
      <c r="BE180" s="153">
        <f t="shared" si="14"/>
        <v>0</v>
      </c>
      <c r="BF180" s="153">
        <f t="shared" si="15"/>
        <v>0</v>
      </c>
      <c r="BG180" s="153">
        <f t="shared" si="16"/>
        <v>0</v>
      </c>
      <c r="BH180" s="153">
        <f t="shared" si="17"/>
        <v>0</v>
      </c>
      <c r="BI180" s="153">
        <f t="shared" si="18"/>
        <v>0</v>
      </c>
      <c r="BJ180" s="13" t="s">
        <v>84</v>
      </c>
      <c r="BK180" s="153">
        <f t="shared" si="19"/>
        <v>0</v>
      </c>
      <c r="BL180" s="13" t="s">
        <v>216</v>
      </c>
      <c r="BM180" s="152" t="s">
        <v>377</v>
      </c>
    </row>
    <row r="181" spans="2:65" s="1" customFormat="1" ht="24.2" customHeight="1">
      <c r="B181" s="139"/>
      <c r="C181" s="140" t="s">
        <v>378</v>
      </c>
      <c r="D181" s="140" t="s">
        <v>212</v>
      </c>
      <c r="E181" s="141" t="s">
        <v>379</v>
      </c>
      <c r="F181" s="142" t="s">
        <v>380</v>
      </c>
      <c r="G181" s="143" t="s">
        <v>253</v>
      </c>
      <c r="H181" s="144">
        <v>1</v>
      </c>
      <c r="I181" s="145"/>
      <c r="J181" s="146">
        <f t="shared" si="10"/>
        <v>0</v>
      </c>
      <c r="K181" s="147"/>
      <c r="L181" s="28"/>
      <c r="M181" s="148" t="s">
        <v>1</v>
      </c>
      <c r="N181" s="149" t="s">
        <v>38</v>
      </c>
      <c r="P181" s="150">
        <f t="shared" si="11"/>
        <v>0</v>
      </c>
      <c r="Q181" s="150">
        <v>0</v>
      </c>
      <c r="R181" s="150">
        <f t="shared" si="12"/>
        <v>0</v>
      </c>
      <c r="S181" s="150">
        <v>0</v>
      </c>
      <c r="T181" s="151">
        <f t="shared" si="13"/>
        <v>0</v>
      </c>
      <c r="AR181" s="152" t="s">
        <v>216</v>
      </c>
      <c r="AT181" s="152" t="s">
        <v>212</v>
      </c>
      <c r="AU181" s="152" t="s">
        <v>88</v>
      </c>
      <c r="AY181" s="13" t="s">
        <v>207</v>
      </c>
      <c r="BE181" s="153">
        <f t="shared" si="14"/>
        <v>0</v>
      </c>
      <c r="BF181" s="153">
        <f t="shared" si="15"/>
        <v>0</v>
      </c>
      <c r="BG181" s="153">
        <f t="shared" si="16"/>
        <v>0</v>
      </c>
      <c r="BH181" s="153">
        <f t="shared" si="17"/>
        <v>0</v>
      </c>
      <c r="BI181" s="153">
        <f t="shared" si="18"/>
        <v>0</v>
      </c>
      <c r="BJ181" s="13" t="s">
        <v>84</v>
      </c>
      <c r="BK181" s="153">
        <f t="shared" si="19"/>
        <v>0</v>
      </c>
      <c r="BL181" s="13" t="s">
        <v>216</v>
      </c>
      <c r="BM181" s="152" t="s">
        <v>381</v>
      </c>
    </row>
    <row r="182" spans="2:65" s="1" customFormat="1" ht="24.2" customHeight="1">
      <c r="B182" s="139"/>
      <c r="C182" s="140" t="s">
        <v>382</v>
      </c>
      <c r="D182" s="140" t="s">
        <v>212</v>
      </c>
      <c r="E182" s="141" t="s">
        <v>383</v>
      </c>
      <c r="F182" s="142" t="s">
        <v>384</v>
      </c>
      <c r="G182" s="143" t="s">
        <v>253</v>
      </c>
      <c r="H182" s="144">
        <v>1</v>
      </c>
      <c r="I182" s="145"/>
      <c r="J182" s="146">
        <f t="shared" si="10"/>
        <v>0</v>
      </c>
      <c r="K182" s="147"/>
      <c r="L182" s="28"/>
      <c r="M182" s="148" t="s">
        <v>1</v>
      </c>
      <c r="N182" s="149" t="s">
        <v>38</v>
      </c>
      <c r="P182" s="150">
        <f t="shared" si="11"/>
        <v>0</v>
      </c>
      <c r="Q182" s="150">
        <v>0</v>
      </c>
      <c r="R182" s="150">
        <f t="shared" si="12"/>
        <v>0</v>
      </c>
      <c r="S182" s="150">
        <v>0</v>
      </c>
      <c r="T182" s="151">
        <f t="shared" si="13"/>
        <v>0</v>
      </c>
      <c r="AR182" s="152" t="s">
        <v>216</v>
      </c>
      <c r="AT182" s="152" t="s">
        <v>212</v>
      </c>
      <c r="AU182" s="152" t="s">
        <v>88</v>
      </c>
      <c r="AY182" s="13" t="s">
        <v>207</v>
      </c>
      <c r="BE182" s="153">
        <f t="shared" si="14"/>
        <v>0</v>
      </c>
      <c r="BF182" s="153">
        <f t="shared" si="15"/>
        <v>0</v>
      </c>
      <c r="BG182" s="153">
        <f t="shared" si="16"/>
        <v>0</v>
      </c>
      <c r="BH182" s="153">
        <f t="shared" si="17"/>
        <v>0</v>
      </c>
      <c r="BI182" s="153">
        <f t="shared" si="18"/>
        <v>0</v>
      </c>
      <c r="BJ182" s="13" t="s">
        <v>84</v>
      </c>
      <c r="BK182" s="153">
        <f t="shared" si="19"/>
        <v>0</v>
      </c>
      <c r="BL182" s="13" t="s">
        <v>216</v>
      </c>
      <c r="BM182" s="152" t="s">
        <v>385</v>
      </c>
    </row>
    <row r="183" spans="2:65" s="1" customFormat="1" ht="24.2" customHeight="1">
      <c r="B183" s="139"/>
      <c r="C183" s="140" t="s">
        <v>386</v>
      </c>
      <c r="D183" s="140" t="s">
        <v>212</v>
      </c>
      <c r="E183" s="141" t="s">
        <v>387</v>
      </c>
      <c r="F183" s="142" t="s">
        <v>388</v>
      </c>
      <c r="G183" s="143" t="s">
        <v>253</v>
      </c>
      <c r="H183" s="144">
        <v>2</v>
      </c>
      <c r="I183" s="145"/>
      <c r="J183" s="146">
        <f t="shared" si="10"/>
        <v>0</v>
      </c>
      <c r="K183" s="147"/>
      <c r="L183" s="28"/>
      <c r="M183" s="148" t="s">
        <v>1</v>
      </c>
      <c r="N183" s="149" t="s">
        <v>38</v>
      </c>
      <c r="P183" s="150">
        <f t="shared" si="11"/>
        <v>0</v>
      </c>
      <c r="Q183" s="150">
        <v>0</v>
      </c>
      <c r="R183" s="150">
        <f t="shared" si="12"/>
        <v>0</v>
      </c>
      <c r="S183" s="150">
        <v>0</v>
      </c>
      <c r="T183" s="151">
        <f t="shared" si="13"/>
        <v>0</v>
      </c>
      <c r="AR183" s="152" t="s">
        <v>216</v>
      </c>
      <c r="AT183" s="152" t="s">
        <v>212</v>
      </c>
      <c r="AU183" s="152" t="s">
        <v>88</v>
      </c>
      <c r="AY183" s="13" t="s">
        <v>207</v>
      </c>
      <c r="BE183" s="153">
        <f t="shared" si="14"/>
        <v>0</v>
      </c>
      <c r="BF183" s="153">
        <f t="shared" si="15"/>
        <v>0</v>
      </c>
      <c r="BG183" s="153">
        <f t="shared" si="16"/>
        <v>0</v>
      </c>
      <c r="BH183" s="153">
        <f t="shared" si="17"/>
        <v>0</v>
      </c>
      <c r="BI183" s="153">
        <f t="shared" si="18"/>
        <v>0</v>
      </c>
      <c r="BJ183" s="13" t="s">
        <v>84</v>
      </c>
      <c r="BK183" s="153">
        <f t="shared" si="19"/>
        <v>0</v>
      </c>
      <c r="BL183" s="13" t="s">
        <v>216</v>
      </c>
      <c r="BM183" s="152" t="s">
        <v>389</v>
      </c>
    </row>
    <row r="184" spans="2:65" s="1" customFormat="1" ht="24.2" customHeight="1">
      <c r="B184" s="139"/>
      <c r="C184" s="140" t="s">
        <v>390</v>
      </c>
      <c r="D184" s="140" t="s">
        <v>212</v>
      </c>
      <c r="E184" s="141" t="s">
        <v>391</v>
      </c>
      <c r="F184" s="142" t="s">
        <v>392</v>
      </c>
      <c r="G184" s="143" t="s">
        <v>253</v>
      </c>
      <c r="H184" s="144">
        <v>2</v>
      </c>
      <c r="I184" s="145"/>
      <c r="J184" s="146">
        <f t="shared" si="10"/>
        <v>0</v>
      </c>
      <c r="K184" s="147"/>
      <c r="L184" s="28"/>
      <c r="M184" s="148" t="s">
        <v>1</v>
      </c>
      <c r="N184" s="149" t="s">
        <v>38</v>
      </c>
      <c r="P184" s="150">
        <f t="shared" si="11"/>
        <v>0</v>
      </c>
      <c r="Q184" s="150">
        <v>0</v>
      </c>
      <c r="R184" s="150">
        <f t="shared" si="12"/>
        <v>0</v>
      </c>
      <c r="S184" s="150">
        <v>0</v>
      </c>
      <c r="T184" s="151">
        <f t="shared" si="13"/>
        <v>0</v>
      </c>
      <c r="AR184" s="152" t="s">
        <v>216</v>
      </c>
      <c r="AT184" s="152" t="s">
        <v>212</v>
      </c>
      <c r="AU184" s="152" t="s">
        <v>88</v>
      </c>
      <c r="AY184" s="13" t="s">
        <v>207</v>
      </c>
      <c r="BE184" s="153">
        <f t="shared" si="14"/>
        <v>0</v>
      </c>
      <c r="BF184" s="153">
        <f t="shared" si="15"/>
        <v>0</v>
      </c>
      <c r="BG184" s="153">
        <f t="shared" si="16"/>
        <v>0</v>
      </c>
      <c r="BH184" s="153">
        <f t="shared" si="17"/>
        <v>0</v>
      </c>
      <c r="BI184" s="153">
        <f t="shared" si="18"/>
        <v>0</v>
      </c>
      <c r="BJ184" s="13" t="s">
        <v>84</v>
      </c>
      <c r="BK184" s="153">
        <f t="shared" si="19"/>
        <v>0</v>
      </c>
      <c r="BL184" s="13" t="s">
        <v>216</v>
      </c>
      <c r="BM184" s="152" t="s">
        <v>393</v>
      </c>
    </row>
    <row r="185" spans="2:65" s="1" customFormat="1" ht="33" customHeight="1">
      <c r="B185" s="139"/>
      <c r="C185" s="140" t="s">
        <v>394</v>
      </c>
      <c r="D185" s="140" t="s">
        <v>212</v>
      </c>
      <c r="E185" s="141" t="s">
        <v>395</v>
      </c>
      <c r="F185" s="142" t="s">
        <v>396</v>
      </c>
      <c r="G185" s="143" t="s">
        <v>253</v>
      </c>
      <c r="H185" s="144">
        <v>5</v>
      </c>
      <c r="I185" s="145"/>
      <c r="J185" s="146">
        <f t="shared" si="10"/>
        <v>0</v>
      </c>
      <c r="K185" s="147"/>
      <c r="L185" s="28"/>
      <c r="M185" s="148" t="s">
        <v>1</v>
      </c>
      <c r="N185" s="149" t="s">
        <v>38</v>
      </c>
      <c r="P185" s="150">
        <f t="shared" si="11"/>
        <v>0</v>
      </c>
      <c r="Q185" s="150">
        <v>0</v>
      </c>
      <c r="R185" s="150">
        <f t="shared" si="12"/>
        <v>0</v>
      </c>
      <c r="S185" s="150">
        <v>0</v>
      </c>
      <c r="T185" s="151">
        <f t="shared" si="13"/>
        <v>0</v>
      </c>
      <c r="AR185" s="152" t="s">
        <v>216</v>
      </c>
      <c r="AT185" s="152" t="s">
        <v>212</v>
      </c>
      <c r="AU185" s="152" t="s">
        <v>88</v>
      </c>
      <c r="AY185" s="13" t="s">
        <v>207</v>
      </c>
      <c r="BE185" s="153">
        <f t="shared" si="14"/>
        <v>0</v>
      </c>
      <c r="BF185" s="153">
        <f t="shared" si="15"/>
        <v>0</v>
      </c>
      <c r="BG185" s="153">
        <f t="shared" si="16"/>
        <v>0</v>
      </c>
      <c r="BH185" s="153">
        <f t="shared" si="17"/>
        <v>0</v>
      </c>
      <c r="BI185" s="153">
        <f t="shared" si="18"/>
        <v>0</v>
      </c>
      <c r="BJ185" s="13" t="s">
        <v>84</v>
      </c>
      <c r="BK185" s="153">
        <f t="shared" si="19"/>
        <v>0</v>
      </c>
      <c r="BL185" s="13" t="s">
        <v>216</v>
      </c>
      <c r="BM185" s="152" t="s">
        <v>397</v>
      </c>
    </row>
    <row r="186" spans="2:65" s="1" customFormat="1" ht="33" customHeight="1">
      <c r="B186" s="139"/>
      <c r="C186" s="140" t="s">
        <v>398</v>
      </c>
      <c r="D186" s="140" t="s">
        <v>212</v>
      </c>
      <c r="E186" s="141" t="s">
        <v>399</v>
      </c>
      <c r="F186" s="142" t="s">
        <v>400</v>
      </c>
      <c r="G186" s="143" t="s">
        <v>253</v>
      </c>
      <c r="H186" s="144">
        <v>5</v>
      </c>
      <c r="I186" s="145"/>
      <c r="J186" s="146">
        <f t="shared" si="10"/>
        <v>0</v>
      </c>
      <c r="K186" s="147"/>
      <c r="L186" s="28"/>
      <c r="M186" s="148" t="s">
        <v>1</v>
      </c>
      <c r="N186" s="149" t="s">
        <v>38</v>
      </c>
      <c r="P186" s="150">
        <f t="shared" si="11"/>
        <v>0</v>
      </c>
      <c r="Q186" s="150">
        <v>0</v>
      </c>
      <c r="R186" s="150">
        <f t="shared" si="12"/>
        <v>0</v>
      </c>
      <c r="S186" s="150">
        <v>0</v>
      </c>
      <c r="T186" s="151">
        <f t="shared" si="13"/>
        <v>0</v>
      </c>
      <c r="AR186" s="152" t="s">
        <v>216</v>
      </c>
      <c r="AT186" s="152" t="s">
        <v>212</v>
      </c>
      <c r="AU186" s="152" t="s">
        <v>88</v>
      </c>
      <c r="AY186" s="13" t="s">
        <v>207</v>
      </c>
      <c r="BE186" s="153">
        <f t="shared" si="14"/>
        <v>0</v>
      </c>
      <c r="BF186" s="153">
        <f t="shared" si="15"/>
        <v>0</v>
      </c>
      <c r="BG186" s="153">
        <f t="shared" si="16"/>
        <v>0</v>
      </c>
      <c r="BH186" s="153">
        <f t="shared" si="17"/>
        <v>0</v>
      </c>
      <c r="BI186" s="153">
        <f t="shared" si="18"/>
        <v>0</v>
      </c>
      <c r="BJ186" s="13" t="s">
        <v>84</v>
      </c>
      <c r="BK186" s="153">
        <f t="shared" si="19"/>
        <v>0</v>
      </c>
      <c r="BL186" s="13" t="s">
        <v>216</v>
      </c>
      <c r="BM186" s="152" t="s">
        <v>401</v>
      </c>
    </row>
    <row r="187" spans="2:65" s="1" customFormat="1" ht="24.2" customHeight="1">
      <c r="B187" s="139"/>
      <c r="C187" s="140" t="s">
        <v>402</v>
      </c>
      <c r="D187" s="140" t="s">
        <v>212</v>
      </c>
      <c r="E187" s="141" t="s">
        <v>403</v>
      </c>
      <c r="F187" s="142" t="s">
        <v>404</v>
      </c>
      <c r="G187" s="143" t="s">
        <v>405</v>
      </c>
      <c r="H187" s="144">
        <v>382</v>
      </c>
      <c r="I187" s="145"/>
      <c r="J187" s="146">
        <f t="shared" si="10"/>
        <v>0</v>
      </c>
      <c r="K187" s="147"/>
      <c r="L187" s="28"/>
      <c r="M187" s="148" t="s">
        <v>1</v>
      </c>
      <c r="N187" s="149" t="s">
        <v>38</v>
      </c>
      <c r="P187" s="150">
        <f t="shared" si="11"/>
        <v>0</v>
      </c>
      <c r="Q187" s="150">
        <v>0</v>
      </c>
      <c r="R187" s="150">
        <f t="shared" si="12"/>
        <v>0</v>
      </c>
      <c r="S187" s="150">
        <v>0</v>
      </c>
      <c r="T187" s="151">
        <f t="shared" si="13"/>
        <v>0</v>
      </c>
      <c r="AR187" s="152" t="s">
        <v>216</v>
      </c>
      <c r="AT187" s="152" t="s">
        <v>212</v>
      </c>
      <c r="AU187" s="152" t="s">
        <v>88</v>
      </c>
      <c r="AY187" s="13" t="s">
        <v>207</v>
      </c>
      <c r="BE187" s="153">
        <f t="shared" si="14"/>
        <v>0</v>
      </c>
      <c r="BF187" s="153">
        <f t="shared" si="15"/>
        <v>0</v>
      </c>
      <c r="BG187" s="153">
        <f t="shared" si="16"/>
        <v>0</v>
      </c>
      <c r="BH187" s="153">
        <f t="shared" si="17"/>
        <v>0</v>
      </c>
      <c r="BI187" s="153">
        <f t="shared" si="18"/>
        <v>0</v>
      </c>
      <c r="BJ187" s="13" t="s">
        <v>84</v>
      </c>
      <c r="BK187" s="153">
        <f t="shared" si="19"/>
        <v>0</v>
      </c>
      <c r="BL187" s="13" t="s">
        <v>216</v>
      </c>
      <c r="BM187" s="152" t="s">
        <v>406</v>
      </c>
    </row>
    <row r="188" spans="2:65" s="1" customFormat="1" ht="24.2" customHeight="1">
      <c r="B188" s="139"/>
      <c r="C188" s="140" t="s">
        <v>407</v>
      </c>
      <c r="D188" s="140" t="s">
        <v>212</v>
      </c>
      <c r="E188" s="141" t="s">
        <v>408</v>
      </c>
      <c r="F188" s="142" t="s">
        <v>409</v>
      </c>
      <c r="G188" s="143" t="s">
        <v>405</v>
      </c>
      <c r="H188" s="144">
        <v>340</v>
      </c>
      <c r="I188" s="145"/>
      <c r="J188" s="146">
        <f t="shared" si="10"/>
        <v>0</v>
      </c>
      <c r="K188" s="147"/>
      <c r="L188" s="28"/>
      <c r="M188" s="148" t="s">
        <v>1</v>
      </c>
      <c r="N188" s="149" t="s">
        <v>38</v>
      </c>
      <c r="P188" s="150">
        <f t="shared" si="11"/>
        <v>0</v>
      </c>
      <c r="Q188" s="150">
        <v>0</v>
      </c>
      <c r="R188" s="150">
        <f t="shared" si="12"/>
        <v>0</v>
      </c>
      <c r="S188" s="150">
        <v>0</v>
      </c>
      <c r="T188" s="151">
        <f t="shared" si="13"/>
        <v>0</v>
      </c>
      <c r="AR188" s="152" t="s">
        <v>216</v>
      </c>
      <c r="AT188" s="152" t="s">
        <v>212</v>
      </c>
      <c r="AU188" s="152" t="s">
        <v>88</v>
      </c>
      <c r="AY188" s="13" t="s">
        <v>207</v>
      </c>
      <c r="BE188" s="153">
        <f t="shared" si="14"/>
        <v>0</v>
      </c>
      <c r="BF188" s="153">
        <f t="shared" si="15"/>
        <v>0</v>
      </c>
      <c r="BG188" s="153">
        <f t="shared" si="16"/>
        <v>0</v>
      </c>
      <c r="BH188" s="153">
        <f t="shared" si="17"/>
        <v>0</v>
      </c>
      <c r="BI188" s="153">
        <f t="shared" si="18"/>
        <v>0</v>
      </c>
      <c r="BJ188" s="13" t="s">
        <v>84</v>
      </c>
      <c r="BK188" s="153">
        <f t="shared" si="19"/>
        <v>0</v>
      </c>
      <c r="BL188" s="13" t="s">
        <v>216</v>
      </c>
      <c r="BM188" s="152" t="s">
        <v>410</v>
      </c>
    </row>
    <row r="189" spans="2:65" s="1" customFormat="1" ht="24.2" customHeight="1">
      <c r="B189" s="139"/>
      <c r="C189" s="140" t="s">
        <v>411</v>
      </c>
      <c r="D189" s="140" t="s">
        <v>212</v>
      </c>
      <c r="E189" s="141" t="s">
        <v>412</v>
      </c>
      <c r="F189" s="142" t="s">
        <v>413</v>
      </c>
      <c r="G189" s="143" t="s">
        <v>405</v>
      </c>
      <c r="H189" s="144">
        <v>409</v>
      </c>
      <c r="I189" s="145"/>
      <c r="J189" s="146">
        <f t="shared" si="10"/>
        <v>0</v>
      </c>
      <c r="K189" s="147"/>
      <c r="L189" s="28"/>
      <c r="M189" s="148" t="s">
        <v>1</v>
      </c>
      <c r="N189" s="149" t="s">
        <v>38</v>
      </c>
      <c r="P189" s="150">
        <f t="shared" si="11"/>
        <v>0</v>
      </c>
      <c r="Q189" s="150">
        <v>0</v>
      </c>
      <c r="R189" s="150">
        <f t="shared" si="12"/>
        <v>0</v>
      </c>
      <c r="S189" s="150">
        <v>0</v>
      </c>
      <c r="T189" s="151">
        <f t="shared" si="13"/>
        <v>0</v>
      </c>
      <c r="AR189" s="152" t="s">
        <v>216</v>
      </c>
      <c r="AT189" s="152" t="s">
        <v>212</v>
      </c>
      <c r="AU189" s="152" t="s">
        <v>88</v>
      </c>
      <c r="AY189" s="13" t="s">
        <v>207</v>
      </c>
      <c r="BE189" s="153">
        <f t="shared" si="14"/>
        <v>0</v>
      </c>
      <c r="BF189" s="153">
        <f t="shared" si="15"/>
        <v>0</v>
      </c>
      <c r="BG189" s="153">
        <f t="shared" si="16"/>
        <v>0</v>
      </c>
      <c r="BH189" s="153">
        <f t="shared" si="17"/>
        <v>0</v>
      </c>
      <c r="BI189" s="153">
        <f t="shared" si="18"/>
        <v>0</v>
      </c>
      <c r="BJ189" s="13" t="s">
        <v>84</v>
      </c>
      <c r="BK189" s="153">
        <f t="shared" si="19"/>
        <v>0</v>
      </c>
      <c r="BL189" s="13" t="s">
        <v>216</v>
      </c>
      <c r="BM189" s="152" t="s">
        <v>414</v>
      </c>
    </row>
    <row r="190" spans="2:65" s="1" customFormat="1" ht="24.2" customHeight="1">
      <c r="B190" s="139"/>
      <c r="C190" s="140" t="s">
        <v>415</v>
      </c>
      <c r="D190" s="140" t="s">
        <v>212</v>
      </c>
      <c r="E190" s="141" t="s">
        <v>416</v>
      </c>
      <c r="F190" s="142" t="s">
        <v>417</v>
      </c>
      <c r="G190" s="143" t="s">
        <v>405</v>
      </c>
      <c r="H190" s="144">
        <v>362</v>
      </c>
      <c r="I190" s="145"/>
      <c r="J190" s="146">
        <f t="shared" si="10"/>
        <v>0</v>
      </c>
      <c r="K190" s="147"/>
      <c r="L190" s="28"/>
      <c r="M190" s="148" t="s">
        <v>1</v>
      </c>
      <c r="N190" s="149" t="s">
        <v>38</v>
      </c>
      <c r="P190" s="150">
        <f t="shared" si="11"/>
        <v>0</v>
      </c>
      <c r="Q190" s="150">
        <v>0</v>
      </c>
      <c r="R190" s="150">
        <f t="shared" si="12"/>
        <v>0</v>
      </c>
      <c r="S190" s="150">
        <v>0</v>
      </c>
      <c r="T190" s="151">
        <f t="shared" si="13"/>
        <v>0</v>
      </c>
      <c r="AR190" s="152" t="s">
        <v>216</v>
      </c>
      <c r="AT190" s="152" t="s">
        <v>212</v>
      </c>
      <c r="AU190" s="152" t="s">
        <v>88</v>
      </c>
      <c r="AY190" s="13" t="s">
        <v>207</v>
      </c>
      <c r="BE190" s="153">
        <f t="shared" si="14"/>
        <v>0</v>
      </c>
      <c r="BF190" s="153">
        <f t="shared" si="15"/>
        <v>0</v>
      </c>
      <c r="BG190" s="153">
        <f t="shared" si="16"/>
        <v>0</v>
      </c>
      <c r="BH190" s="153">
        <f t="shared" si="17"/>
        <v>0</v>
      </c>
      <c r="BI190" s="153">
        <f t="shared" si="18"/>
        <v>0</v>
      </c>
      <c r="BJ190" s="13" t="s">
        <v>84</v>
      </c>
      <c r="BK190" s="153">
        <f t="shared" si="19"/>
        <v>0</v>
      </c>
      <c r="BL190" s="13" t="s">
        <v>216</v>
      </c>
      <c r="BM190" s="152" t="s">
        <v>418</v>
      </c>
    </row>
    <row r="191" spans="2:65" s="1" customFormat="1" ht="24.2" customHeight="1">
      <c r="B191" s="139"/>
      <c r="C191" s="140" t="s">
        <v>419</v>
      </c>
      <c r="D191" s="140" t="s">
        <v>212</v>
      </c>
      <c r="E191" s="141" t="s">
        <v>420</v>
      </c>
      <c r="F191" s="142" t="s">
        <v>421</v>
      </c>
      <c r="G191" s="143" t="s">
        <v>405</v>
      </c>
      <c r="H191" s="144">
        <v>52</v>
      </c>
      <c r="I191" s="145"/>
      <c r="J191" s="146">
        <f t="shared" si="10"/>
        <v>0</v>
      </c>
      <c r="K191" s="147"/>
      <c r="L191" s="28"/>
      <c r="M191" s="148" t="s">
        <v>1</v>
      </c>
      <c r="N191" s="149" t="s">
        <v>38</v>
      </c>
      <c r="P191" s="150">
        <f t="shared" si="11"/>
        <v>0</v>
      </c>
      <c r="Q191" s="150">
        <v>0</v>
      </c>
      <c r="R191" s="150">
        <f t="shared" si="12"/>
        <v>0</v>
      </c>
      <c r="S191" s="150">
        <v>0</v>
      </c>
      <c r="T191" s="151">
        <f t="shared" si="13"/>
        <v>0</v>
      </c>
      <c r="AR191" s="152" t="s">
        <v>216</v>
      </c>
      <c r="AT191" s="152" t="s">
        <v>212</v>
      </c>
      <c r="AU191" s="152" t="s">
        <v>88</v>
      </c>
      <c r="AY191" s="13" t="s">
        <v>207</v>
      </c>
      <c r="BE191" s="153">
        <f t="shared" si="14"/>
        <v>0</v>
      </c>
      <c r="BF191" s="153">
        <f t="shared" si="15"/>
        <v>0</v>
      </c>
      <c r="BG191" s="153">
        <f t="shared" si="16"/>
        <v>0</v>
      </c>
      <c r="BH191" s="153">
        <f t="shared" si="17"/>
        <v>0</v>
      </c>
      <c r="BI191" s="153">
        <f t="shared" si="18"/>
        <v>0</v>
      </c>
      <c r="BJ191" s="13" t="s">
        <v>84</v>
      </c>
      <c r="BK191" s="153">
        <f t="shared" si="19"/>
        <v>0</v>
      </c>
      <c r="BL191" s="13" t="s">
        <v>216</v>
      </c>
      <c r="BM191" s="152" t="s">
        <v>422</v>
      </c>
    </row>
    <row r="192" spans="2:65" s="1" customFormat="1" ht="24.2" customHeight="1">
      <c r="B192" s="139"/>
      <c r="C192" s="140" t="s">
        <v>423</v>
      </c>
      <c r="D192" s="140" t="s">
        <v>212</v>
      </c>
      <c r="E192" s="141" t="s">
        <v>424</v>
      </c>
      <c r="F192" s="142" t="s">
        <v>425</v>
      </c>
      <c r="G192" s="143" t="s">
        <v>405</v>
      </c>
      <c r="H192" s="144">
        <v>47</v>
      </c>
      <c r="I192" s="145"/>
      <c r="J192" s="146">
        <f t="shared" si="10"/>
        <v>0</v>
      </c>
      <c r="K192" s="147"/>
      <c r="L192" s="28"/>
      <c r="M192" s="148" t="s">
        <v>1</v>
      </c>
      <c r="N192" s="149" t="s">
        <v>38</v>
      </c>
      <c r="P192" s="150">
        <f t="shared" si="11"/>
        <v>0</v>
      </c>
      <c r="Q192" s="150">
        <v>0</v>
      </c>
      <c r="R192" s="150">
        <f t="shared" si="12"/>
        <v>0</v>
      </c>
      <c r="S192" s="150">
        <v>0</v>
      </c>
      <c r="T192" s="151">
        <f t="shared" si="13"/>
        <v>0</v>
      </c>
      <c r="AR192" s="152" t="s">
        <v>216</v>
      </c>
      <c r="AT192" s="152" t="s">
        <v>212</v>
      </c>
      <c r="AU192" s="152" t="s">
        <v>88</v>
      </c>
      <c r="AY192" s="13" t="s">
        <v>207</v>
      </c>
      <c r="BE192" s="153">
        <f t="shared" si="14"/>
        <v>0</v>
      </c>
      <c r="BF192" s="153">
        <f t="shared" si="15"/>
        <v>0</v>
      </c>
      <c r="BG192" s="153">
        <f t="shared" si="16"/>
        <v>0</v>
      </c>
      <c r="BH192" s="153">
        <f t="shared" si="17"/>
        <v>0</v>
      </c>
      <c r="BI192" s="153">
        <f t="shared" si="18"/>
        <v>0</v>
      </c>
      <c r="BJ192" s="13" t="s">
        <v>84</v>
      </c>
      <c r="BK192" s="153">
        <f t="shared" si="19"/>
        <v>0</v>
      </c>
      <c r="BL192" s="13" t="s">
        <v>216</v>
      </c>
      <c r="BM192" s="152" t="s">
        <v>426</v>
      </c>
    </row>
    <row r="193" spans="2:65" s="1" customFormat="1" ht="24.2" customHeight="1">
      <c r="B193" s="139"/>
      <c r="C193" s="140" t="s">
        <v>427</v>
      </c>
      <c r="D193" s="140" t="s">
        <v>212</v>
      </c>
      <c r="E193" s="141" t="s">
        <v>428</v>
      </c>
      <c r="F193" s="142" t="s">
        <v>429</v>
      </c>
      <c r="G193" s="143" t="s">
        <v>405</v>
      </c>
      <c r="H193" s="144">
        <v>22</v>
      </c>
      <c r="I193" s="145"/>
      <c r="J193" s="146">
        <f t="shared" si="10"/>
        <v>0</v>
      </c>
      <c r="K193" s="147"/>
      <c r="L193" s="28"/>
      <c r="M193" s="148" t="s">
        <v>1</v>
      </c>
      <c r="N193" s="149" t="s">
        <v>38</v>
      </c>
      <c r="P193" s="150">
        <f t="shared" si="11"/>
        <v>0</v>
      </c>
      <c r="Q193" s="150">
        <v>0</v>
      </c>
      <c r="R193" s="150">
        <f t="shared" si="12"/>
        <v>0</v>
      </c>
      <c r="S193" s="150">
        <v>0</v>
      </c>
      <c r="T193" s="151">
        <f t="shared" si="13"/>
        <v>0</v>
      </c>
      <c r="AR193" s="152" t="s">
        <v>216</v>
      </c>
      <c r="AT193" s="152" t="s">
        <v>212</v>
      </c>
      <c r="AU193" s="152" t="s">
        <v>88</v>
      </c>
      <c r="AY193" s="13" t="s">
        <v>207</v>
      </c>
      <c r="BE193" s="153">
        <f t="shared" si="14"/>
        <v>0</v>
      </c>
      <c r="BF193" s="153">
        <f t="shared" si="15"/>
        <v>0</v>
      </c>
      <c r="BG193" s="153">
        <f t="shared" si="16"/>
        <v>0</v>
      </c>
      <c r="BH193" s="153">
        <f t="shared" si="17"/>
        <v>0</v>
      </c>
      <c r="BI193" s="153">
        <f t="shared" si="18"/>
        <v>0</v>
      </c>
      <c r="BJ193" s="13" t="s">
        <v>84</v>
      </c>
      <c r="BK193" s="153">
        <f t="shared" si="19"/>
        <v>0</v>
      </c>
      <c r="BL193" s="13" t="s">
        <v>216</v>
      </c>
      <c r="BM193" s="152" t="s">
        <v>430</v>
      </c>
    </row>
    <row r="194" spans="2:65" s="1" customFormat="1" ht="24.2" customHeight="1">
      <c r="B194" s="139"/>
      <c r="C194" s="140" t="s">
        <v>431</v>
      </c>
      <c r="D194" s="140" t="s">
        <v>212</v>
      </c>
      <c r="E194" s="141" t="s">
        <v>432</v>
      </c>
      <c r="F194" s="142" t="s">
        <v>433</v>
      </c>
      <c r="G194" s="143" t="s">
        <v>405</v>
      </c>
      <c r="H194" s="144">
        <v>19</v>
      </c>
      <c r="I194" s="145"/>
      <c r="J194" s="146">
        <f t="shared" si="10"/>
        <v>0</v>
      </c>
      <c r="K194" s="147"/>
      <c r="L194" s="28"/>
      <c r="M194" s="148" t="s">
        <v>1</v>
      </c>
      <c r="N194" s="149" t="s">
        <v>38</v>
      </c>
      <c r="P194" s="150">
        <f t="shared" si="11"/>
        <v>0</v>
      </c>
      <c r="Q194" s="150">
        <v>0</v>
      </c>
      <c r="R194" s="150">
        <f t="shared" si="12"/>
        <v>0</v>
      </c>
      <c r="S194" s="150">
        <v>0</v>
      </c>
      <c r="T194" s="151">
        <f t="shared" si="13"/>
        <v>0</v>
      </c>
      <c r="AR194" s="152" t="s">
        <v>216</v>
      </c>
      <c r="AT194" s="152" t="s">
        <v>212</v>
      </c>
      <c r="AU194" s="152" t="s">
        <v>88</v>
      </c>
      <c r="AY194" s="13" t="s">
        <v>207</v>
      </c>
      <c r="BE194" s="153">
        <f t="shared" si="14"/>
        <v>0</v>
      </c>
      <c r="BF194" s="153">
        <f t="shared" si="15"/>
        <v>0</v>
      </c>
      <c r="BG194" s="153">
        <f t="shared" si="16"/>
        <v>0</v>
      </c>
      <c r="BH194" s="153">
        <f t="shared" si="17"/>
        <v>0</v>
      </c>
      <c r="BI194" s="153">
        <f t="shared" si="18"/>
        <v>0</v>
      </c>
      <c r="BJ194" s="13" t="s">
        <v>84</v>
      </c>
      <c r="BK194" s="153">
        <f t="shared" si="19"/>
        <v>0</v>
      </c>
      <c r="BL194" s="13" t="s">
        <v>216</v>
      </c>
      <c r="BM194" s="152" t="s">
        <v>434</v>
      </c>
    </row>
    <row r="195" spans="2:65" s="1" customFormat="1" ht="66.75" customHeight="1">
      <c r="B195" s="139"/>
      <c r="C195" s="140" t="s">
        <v>435</v>
      </c>
      <c r="D195" s="140" t="s">
        <v>212</v>
      </c>
      <c r="E195" s="141" t="s">
        <v>436</v>
      </c>
      <c r="F195" s="142" t="s">
        <v>437</v>
      </c>
      <c r="G195" s="143" t="s">
        <v>253</v>
      </c>
      <c r="H195" s="144">
        <v>1</v>
      </c>
      <c r="I195" s="145"/>
      <c r="J195" s="146">
        <f t="shared" si="10"/>
        <v>0</v>
      </c>
      <c r="K195" s="147"/>
      <c r="L195" s="28"/>
      <c r="M195" s="148" t="s">
        <v>1</v>
      </c>
      <c r="N195" s="149" t="s">
        <v>38</v>
      </c>
      <c r="P195" s="150">
        <f t="shared" si="11"/>
        <v>0</v>
      </c>
      <c r="Q195" s="150">
        <v>0</v>
      </c>
      <c r="R195" s="150">
        <f t="shared" si="12"/>
        <v>0</v>
      </c>
      <c r="S195" s="150">
        <v>0</v>
      </c>
      <c r="T195" s="151">
        <f t="shared" si="13"/>
        <v>0</v>
      </c>
      <c r="AR195" s="152" t="s">
        <v>216</v>
      </c>
      <c r="AT195" s="152" t="s">
        <v>212</v>
      </c>
      <c r="AU195" s="152" t="s">
        <v>88</v>
      </c>
      <c r="AY195" s="13" t="s">
        <v>207</v>
      </c>
      <c r="BE195" s="153">
        <f t="shared" si="14"/>
        <v>0</v>
      </c>
      <c r="BF195" s="153">
        <f t="shared" si="15"/>
        <v>0</v>
      </c>
      <c r="BG195" s="153">
        <f t="shared" si="16"/>
        <v>0</v>
      </c>
      <c r="BH195" s="153">
        <f t="shared" si="17"/>
        <v>0</v>
      </c>
      <c r="BI195" s="153">
        <f t="shared" si="18"/>
        <v>0</v>
      </c>
      <c r="BJ195" s="13" t="s">
        <v>84</v>
      </c>
      <c r="BK195" s="153">
        <f t="shared" si="19"/>
        <v>0</v>
      </c>
      <c r="BL195" s="13" t="s">
        <v>216</v>
      </c>
      <c r="BM195" s="152" t="s">
        <v>438</v>
      </c>
    </row>
    <row r="196" spans="2:65" s="1" customFormat="1" ht="66.75" customHeight="1">
      <c r="B196" s="139"/>
      <c r="C196" s="140" t="s">
        <v>439</v>
      </c>
      <c r="D196" s="140" t="s">
        <v>212</v>
      </c>
      <c r="E196" s="141" t="s">
        <v>440</v>
      </c>
      <c r="F196" s="142" t="s">
        <v>441</v>
      </c>
      <c r="G196" s="143" t="s">
        <v>253</v>
      </c>
      <c r="H196" s="144">
        <v>1</v>
      </c>
      <c r="I196" s="145"/>
      <c r="J196" s="146">
        <f t="shared" si="10"/>
        <v>0</v>
      </c>
      <c r="K196" s="147"/>
      <c r="L196" s="28"/>
      <c r="M196" s="148" t="s">
        <v>1</v>
      </c>
      <c r="N196" s="149" t="s">
        <v>38</v>
      </c>
      <c r="P196" s="150">
        <f t="shared" si="11"/>
        <v>0</v>
      </c>
      <c r="Q196" s="150">
        <v>0</v>
      </c>
      <c r="R196" s="150">
        <f t="shared" si="12"/>
        <v>0</v>
      </c>
      <c r="S196" s="150">
        <v>0</v>
      </c>
      <c r="T196" s="151">
        <f t="shared" si="13"/>
        <v>0</v>
      </c>
      <c r="AR196" s="152" t="s">
        <v>216</v>
      </c>
      <c r="AT196" s="152" t="s">
        <v>212</v>
      </c>
      <c r="AU196" s="152" t="s">
        <v>88</v>
      </c>
      <c r="AY196" s="13" t="s">
        <v>207</v>
      </c>
      <c r="BE196" s="153">
        <f t="shared" si="14"/>
        <v>0</v>
      </c>
      <c r="BF196" s="153">
        <f t="shared" si="15"/>
        <v>0</v>
      </c>
      <c r="BG196" s="153">
        <f t="shared" si="16"/>
        <v>0</v>
      </c>
      <c r="BH196" s="153">
        <f t="shared" si="17"/>
        <v>0</v>
      </c>
      <c r="BI196" s="153">
        <f t="shared" si="18"/>
        <v>0</v>
      </c>
      <c r="BJ196" s="13" t="s">
        <v>84</v>
      </c>
      <c r="BK196" s="153">
        <f t="shared" si="19"/>
        <v>0</v>
      </c>
      <c r="BL196" s="13" t="s">
        <v>216</v>
      </c>
      <c r="BM196" s="152" t="s">
        <v>442</v>
      </c>
    </row>
    <row r="197" spans="2:65" s="1" customFormat="1" ht="44.25" customHeight="1">
      <c r="B197" s="139"/>
      <c r="C197" s="140" t="s">
        <v>443</v>
      </c>
      <c r="D197" s="140" t="s">
        <v>212</v>
      </c>
      <c r="E197" s="141" t="s">
        <v>444</v>
      </c>
      <c r="F197" s="142" t="s">
        <v>445</v>
      </c>
      <c r="G197" s="143" t="s">
        <v>253</v>
      </c>
      <c r="H197" s="144">
        <v>1</v>
      </c>
      <c r="I197" s="145"/>
      <c r="J197" s="146">
        <f t="shared" si="10"/>
        <v>0</v>
      </c>
      <c r="K197" s="147"/>
      <c r="L197" s="28"/>
      <c r="M197" s="148" t="s">
        <v>1</v>
      </c>
      <c r="N197" s="149" t="s">
        <v>38</v>
      </c>
      <c r="P197" s="150">
        <f t="shared" si="11"/>
        <v>0</v>
      </c>
      <c r="Q197" s="150">
        <v>0</v>
      </c>
      <c r="R197" s="150">
        <f t="shared" si="12"/>
        <v>0</v>
      </c>
      <c r="S197" s="150">
        <v>0</v>
      </c>
      <c r="T197" s="151">
        <f t="shared" si="13"/>
        <v>0</v>
      </c>
      <c r="AR197" s="152" t="s">
        <v>216</v>
      </c>
      <c r="AT197" s="152" t="s">
        <v>212</v>
      </c>
      <c r="AU197" s="152" t="s">
        <v>88</v>
      </c>
      <c r="AY197" s="13" t="s">
        <v>207</v>
      </c>
      <c r="BE197" s="153">
        <f t="shared" si="14"/>
        <v>0</v>
      </c>
      <c r="BF197" s="153">
        <f t="shared" si="15"/>
        <v>0</v>
      </c>
      <c r="BG197" s="153">
        <f t="shared" si="16"/>
        <v>0</v>
      </c>
      <c r="BH197" s="153">
        <f t="shared" si="17"/>
        <v>0</v>
      </c>
      <c r="BI197" s="153">
        <f t="shared" si="18"/>
        <v>0</v>
      </c>
      <c r="BJ197" s="13" t="s">
        <v>84</v>
      </c>
      <c r="BK197" s="153">
        <f t="shared" si="19"/>
        <v>0</v>
      </c>
      <c r="BL197" s="13" t="s">
        <v>216</v>
      </c>
      <c r="BM197" s="152" t="s">
        <v>446</v>
      </c>
    </row>
    <row r="198" spans="2:65" s="1" customFormat="1" ht="44.25" customHeight="1">
      <c r="B198" s="139"/>
      <c r="C198" s="140" t="s">
        <v>447</v>
      </c>
      <c r="D198" s="140" t="s">
        <v>212</v>
      </c>
      <c r="E198" s="141" t="s">
        <v>448</v>
      </c>
      <c r="F198" s="142" t="s">
        <v>449</v>
      </c>
      <c r="G198" s="143" t="s">
        <v>253</v>
      </c>
      <c r="H198" s="144">
        <v>1</v>
      </c>
      <c r="I198" s="145"/>
      <c r="J198" s="146">
        <f t="shared" si="10"/>
        <v>0</v>
      </c>
      <c r="K198" s="147"/>
      <c r="L198" s="28"/>
      <c r="M198" s="148" t="s">
        <v>1</v>
      </c>
      <c r="N198" s="149" t="s">
        <v>38</v>
      </c>
      <c r="P198" s="150">
        <f t="shared" si="11"/>
        <v>0</v>
      </c>
      <c r="Q198" s="150">
        <v>0</v>
      </c>
      <c r="R198" s="150">
        <f t="shared" si="12"/>
        <v>0</v>
      </c>
      <c r="S198" s="150">
        <v>0</v>
      </c>
      <c r="T198" s="151">
        <f t="shared" si="13"/>
        <v>0</v>
      </c>
      <c r="AR198" s="152" t="s">
        <v>216</v>
      </c>
      <c r="AT198" s="152" t="s">
        <v>212</v>
      </c>
      <c r="AU198" s="152" t="s">
        <v>88</v>
      </c>
      <c r="AY198" s="13" t="s">
        <v>207</v>
      </c>
      <c r="BE198" s="153">
        <f t="shared" si="14"/>
        <v>0</v>
      </c>
      <c r="BF198" s="153">
        <f t="shared" si="15"/>
        <v>0</v>
      </c>
      <c r="BG198" s="153">
        <f t="shared" si="16"/>
        <v>0</v>
      </c>
      <c r="BH198" s="153">
        <f t="shared" si="17"/>
        <v>0</v>
      </c>
      <c r="BI198" s="153">
        <f t="shared" si="18"/>
        <v>0</v>
      </c>
      <c r="BJ198" s="13" t="s">
        <v>84</v>
      </c>
      <c r="BK198" s="153">
        <f t="shared" si="19"/>
        <v>0</v>
      </c>
      <c r="BL198" s="13" t="s">
        <v>216</v>
      </c>
      <c r="BM198" s="152" t="s">
        <v>450</v>
      </c>
    </row>
    <row r="199" spans="2:65" s="1" customFormat="1" ht="37.9" customHeight="1">
      <c r="B199" s="139"/>
      <c r="C199" s="140" t="s">
        <v>451</v>
      </c>
      <c r="D199" s="140" t="s">
        <v>212</v>
      </c>
      <c r="E199" s="141" t="s">
        <v>452</v>
      </c>
      <c r="F199" s="142" t="s">
        <v>453</v>
      </c>
      <c r="G199" s="143" t="s">
        <v>253</v>
      </c>
      <c r="H199" s="144">
        <v>1</v>
      </c>
      <c r="I199" s="145"/>
      <c r="J199" s="146">
        <f t="shared" si="10"/>
        <v>0</v>
      </c>
      <c r="K199" s="147"/>
      <c r="L199" s="28"/>
      <c r="M199" s="148" t="s">
        <v>1</v>
      </c>
      <c r="N199" s="149" t="s">
        <v>38</v>
      </c>
      <c r="P199" s="150">
        <f t="shared" si="11"/>
        <v>0</v>
      </c>
      <c r="Q199" s="150">
        <v>0</v>
      </c>
      <c r="R199" s="150">
        <f t="shared" si="12"/>
        <v>0</v>
      </c>
      <c r="S199" s="150">
        <v>0</v>
      </c>
      <c r="T199" s="151">
        <f t="shared" si="13"/>
        <v>0</v>
      </c>
      <c r="AR199" s="152" t="s">
        <v>216</v>
      </c>
      <c r="AT199" s="152" t="s">
        <v>212</v>
      </c>
      <c r="AU199" s="152" t="s">
        <v>88</v>
      </c>
      <c r="AY199" s="13" t="s">
        <v>207</v>
      </c>
      <c r="BE199" s="153">
        <f t="shared" si="14"/>
        <v>0</v>
      </c>
      <c r="BF199" s="153">
        <f t="shared" si="15"/>
        <v>0</v>
      </c>
      <c r="BG199" s="153">
        <f t="shared" si="16"/>
        <v>0</v>
      </c>
      <c r="BH199" s="153">
        <f t="shared" si="17"/>
        <v>0</v>
      </c>
      <c r="BI199" s="153">
        <f t="shared" si="18"/>
        <v>0</v>
      </c>
      <c r="BJ199" s="13" t="s">
        <v>84</v>
      </c>
      <c r="BK199" s="153">
        <f t="shared" si="19"/>
        <v>0</v>
      </c>
      <c r="BL199" s="13" t="s">
        <v>216</v>
      </c>
      <c r="BM199" s="152" t="s">
        <v>454</v>
      </c>
    </row>
    <row r="200" spans="2:65" s="1" customFormat="1" ht="37.9" customHeight="1">
      <c r="B200" s="139"/>
      <c r="C200" s="140" t="s">
        <v>455</v>
      </c>
      <c r="D200" s="140" t="s">
        <v>212</v>
      </c>
      <c r="E200" s="141" t="s">
        <v>456</v>
      </c>
      <c r="F200" s="142" t="s">
        <v>457</v>
      </c>
      <c r="G200" s="143" t="s">
        <v>253</v>
      </c>
      <c r="H200" s="144">
        <v>1</v>
      </c>
      <c r="I200" s="145"/>
      <c r="J200" s="146">
        <f t="shared" si="10"/>
        <v>0</v>
      </c>
      <c r="K200" s="147"/>
      <c r="L200" s="28"/>
      <c r="M200" s="148" t="s">
        <v>1</v>
      </c>
      <c r="N200" s="149" t="s">
        <v>38</v>
      </c>
      <c r="P200" s="150">
        <f t="shared" si="11"/>
        <v>0</v>
      </c>
      <c r="Q200" s="150">
        <v>0</v>
      </c>
      <c r="R200" s="150">
        <f t="shared" si="12"/>
        <v>0</v>
      </c>
      <c r="S200" s="150">
        <v>0</v>
      </c>
      <c r="T200" s="151">
        <f t="shared" si="13"/>
        <v>0</v>
      </c>
      <c r="AR200" s="152" t="s">
        <v>216</v>
      </c>
      <c r="AT200" s="152" t="s">
        <v>212</v>
      </c>
      <c r="AU200" s="152" t="s">
        <v>88</v>
      </c>
      <c r="AY200" s="13" t="s">
        <v>207</v>
      </c>
      <c r="BE200" s="153">
        <f t="shared" si="14"/>
        <v>0</v>
      </c>
      <c r="BF200" s="153">
        <f t="shared" si="15"/>
        <v>0</v>
      </c>
      <c r="BG200" s="153">
        <f t="shared" si="16"/>
        <v>0</v>
      </c>
      <c r="BH200" s="153">
        <f t="shared" si="17"/>
        <v>0</v>
      </c>
      <c r="BI200" s="153">
        <f t="shared" si="18"/>
        <v>0</v>
      </c>
      <c r="BJ200" s="13" t="s">
        <v>84</v>
      </c>
      <c r="BK200" s="153">
        <f t="shared" si="19"/>
        <v>0</v>
      </c>
      <c r="BL200" s="13" t="s">
        <v>216</v>
      </c>
      <c r="BM200" s="152" t="s">
        <v>458</v>
      </c>
    </row>
    <row r="201" spans="2:65" s="1" customFormat="1" ht="24.2" customHeight="1">
      <c r="B201" s="139"/>
      <c r="C201" s="140" t="s">
        <v>459</v>
      </c>
      <c r="D201" s="140" t="s">
        <v>212</v>
      </c>
      <c r="E201" s="141" t="s">
        <v>460</v>
      </c>
      <c r="F201" s="142" t="s">
        <v>461</v>
      </c>
      <c r="G201" s="143" t="s">
        <v>253</v>
      </c>
      <c r="H201" s="144">
        <v>2</v>
      </c>
      <c r="I201" s="145"/>
      <c r="J201" s="146">
        <f t="shared" si="10"/>
        <v>0</v>
      </c>
      <c r="K201" s="147"/>
      <c r="L201" s="28"/>
      <c r="M201" s="148" t="s">
        <v>1</v>
      </c>
      <c r="N201" s="149" t="s">
        <v>38</v>
      </c>
      <c r="P201" s="150">
        <f t="shared" si="11"/>
        <v>0</v>
      </c>
      <c r="Q201" s="150">
        <v>0</v>
      </c>
      <c r="R201" s="150">
        <f t="shared" si="12"/>
        <v>0</v>
      </c>
      <c r="S201" s="150">
        <v>0</v>
      </c>
      <c r="T201" s="151">
        <f t="shared" si="13"/>
        <v>0</v>
      </c>
      <c r="AR201" s="152" t="s">
        <v>216</v>
      </c>
      <c r="AT201" s="152" t="s">
        <v>212</v>
      </c>
      <c r="AU201" s="152" t="s">
        <v>88</v>
      </c>
      <c r="AY201" s="13" t="s">
        <v>207</v>
      </c>
      <c r="BE201" s="153">
        <f t="shared" si="14"/>
        <v>0</v>
      </c>
      <c r="BF201" s="153">
        <f t="shared" si="15"/>
        <v>0</v>
      </c>
      <c r="BG201" s="153">
        <f t="shared" si="16"/>
        <v>0</v>
      </c>
      <c r="BH201" s="153">
        <f t="shared" si="17"/>
        <v>0</v>
      </c>
      <c r="BI201" s="153">
        <f t="shared" si="18"/>
        <v>0</v>
      </c>
      <c r="BJ201" s="13" t="s">
        <v>84</v>
      </c>
      <c r="BK201" s="153">
        <f t="shared" si="19"/>
        <v>0</v>
      </c>
      <c r="BL201" s="13" t="s">
        <v>216</v>
      </c>
      <c r="BM201" s="152" t="s">
        <v>462</v>
      </c>
    </row>
    <row r="202" spans="2:65" s="1" customFormat="1" ht="24.2" customHeight="1">
      <c r="B202" s="139"/>
      <c r="C202" s="140" t="s">
        <v>216</v>
      </c>
      <c r="D202" s="140" t="s">
        <v>212</v>
      </c>
      <c r="E202" s="141" t="s">
        <v>463</v>
      </c>
      <c r="F202" s="142" t="s">
        <v>464</v>
      </c>
      <c r="G202" s="143" t="s">
        <v>253</v>
      </c>
      <c r="H202" s="144">
        <v>2</v>
      </c>
      <c r="I202" s="145"/>
      <c r="J202" s="146">
        <f t="shared" si="10"/>
        <v>0</v>
      </c>
      <c r="K202" s="147"/>
      <c r="L202" s="28"/>
      <c r="M202" s="148" t="s">
        <v>1</v>
      </c>
      <c r="N202" s="149" t="s">
        <v>38</v>
      </c>
      <c r="P202" s="150">
        <f t="shared" si="11"/>
        <v>0</v>
      </c>
      <c r="Q202" s="150">
        <v>0</v>
      </c>
      <c r="R202" s="150">
        <f t="shared" si="12"/>
        <v>0</v>
      </c>
      <c r="S202" s="150">
        <v>0</v>
      </c>
      <c r="T202" s="151">
        <f t="shared" si="13"/>
        <v>0</v>
      </c>
      <c r="AR202" s="152" t="s">
        <v>216</v>
      </c>
      <c r="AT202" s="152" t="s">
        <v>212</v>
      </c>
      <c r="AU202" s="152" t="s">
        <v>88</v>
      </c>
      <c r="AY202" s="13" t="s">
        <v>207</v>
      </c>
      <c r="BE202" s="153">
        <f t="shared" si="14"/>
        <v>0</v>
      </c>
      <c r="BF202" s="153">
        <f t="shared" si="15"/>
        <v>0</v>
      </c>
      <c r="BG202" s="153">
        <f t="shared" si="16"/>
        <v>0</v>
      </c>
      <c r="BH202" s="153">
        <f t="shared" si="17"/>
        <v>0</v>
      </c>
      <c r="BI202" s="153">
        <f t="shared" si="18"/>
        <v>0</v>
      </c>
      <c r="BJ202" s="13" t="s">
        <v>84</v>
      </c>
      <c r="BK202" s="153">
        <f t="shared" si="19"/>
        <v>0</v>
      </c>
      <c r="BL202" s="13" t="s">
        <v>216</v>
      </c>
      <c r="BM202" s="152" t="s">
        <v>465</v>
      </c>
    </row>
    <row r="203" spans="2:65" s="1" customFormat="1" ht="24.2" customHeight="1">
      <c r="B203" s="139"/>
      <c r="C203" s="140" t="s">
        <v>466</v>
      </c>
      <c r="D203" s="140" t="s">
        <v>212</v>
      </c>
      <c r="E203" s="141" t="s">
        <v>467</v>
      </c>
      <c r="F203" s="142" t="s">
        <v>468</v>
      </c>
      <c r="G203" s="143" t="s">
        <v>253</v>
      </c>
      <c r="H203" s="144">
        <v>5</v>
      </c>
      <c r="I203" s="145"/>
      <c r="J203" s="146">
        <f t="shared" ref="J203:J232" si="20">ROUND(I203*H203,2)</f>
        <v>0</v>
      </c>
      <c r="K203" s="147"/>
      <c r="L203" s="28"/>
      <c r="M203" s="148" t="s">
        <v>1</v>
      </c>
      <c r="N203" s="149" t="s">
        <v>38</v>
      </c>
      <c r="P203" s="150">
        <f t="shared" ref="P203:P232" si="21">O203*H203</f>
        <v>0</v>
      </c>
      <c r="Q203" s="150">
        <v>0</v>
      </c>
      <c r="R203" s="150">
        <f t="shared" ref="R203:R232" si="22">Q203*H203</f>
        <v>0</v>
      </c>
      <c r="S203" s="150">
        <v>0</v>
      </c>
      <c r="T203" s="151">
        <f t="shared" ref="T203:T232" si="23">S203*H203</f>
        <v>0</v>
      </c>
      <c r="AR203" s="152" t="s">
        <v>216</v>
      </c>
      <c r="AT203" s="152" t="s">
        <v>212</v>
      </c>
      <c r="AU203" s="152" t="s">
        <v>88</v>
      </c>
      <c r="AY203" s="13" t="s">
        <v>207</v>
      </c>
      <c r="BE203" s="153">
        <f t="shared" ref="BE203:BE232" si="24">IF(N203="základná",J203,0)</f>
        <v>0</v>
      </c>
      <c r="BF203" s="153">
        <f t="shared" ref="BF203:BF232" si="25">IF(N203="znížená",J203,0)</f>
        <v>0</v>
      </c>
      <c r="BG203" s="153">
        <f t="shared" ref="BG203:BG232" si="26">IF(N203="zákl. prenesená",J203,0)</f>
        <v>0</v>
      </c>
      <c r="BH203" s="153">
        <f t="shared" ref="BH203:BH232" si="27">IF(N203="zníž. prenesená",J203,0)</f>
        <v>0</v>
      </c>
      <c r="BI203" s="153">
        <f t="shared" ref="BI203:BI232" si="28">IF(N203="nulová",J203,0)</f>
        <v>0</v>
      </c>
      <c r="BJ203" s="13" t="s">
        <v>84</v>
      </c>
      <c r="BK203" s="153">
        <f t="shared" ref="BK203:BK232" si="29">ROUND(I203*H203,2)</f>
        <v>0</v>
      </c>
      <c r="BL203" s="13" t="s">
        <v>216</v>
      </c>
      <c r="BM203" s="152" t="s">
        <v>469</v>
      </c>
    </row>
    <row r="204" spans="2:65" s="1" customFormat="1" ht="24.2" customHeight="1">
      <c r="B204" s="139"/>
      <c r="C204" s="140" t="s">
        <v>470</v>
      </c>
      <c r="D204" s="140" t="s">
        <v>212</v>
      </c>
      <c r="E204" s="141" t="s">
        <v>471</v>
      </c>
      <c r="F204" s="142" t="s">
        <v>472</v>
      </c>
      <c r="G204" s="143" t="s">
        <v>253</v>
      </c>
      <c r="H204" s="144">
        <v>5</v>
      </c>
      <c r="I204" s="145"/>
      <c r="J204" s="146">
        <f t="shared" si="20"/>
        <v>0</v>
      </c>
      <c r="K204" s="147"/>
      <c r="L204" s="28"/>
      <c r="M204" s="148" t="s">
        <v>1</v>
      </c>
      <c r="N204" s="149" t="s">
        <v>38</v>
      </c>
      <c r="P204" s="150">
        <f t="shared" si="21"/>
        <v>0</v>
      </c>
      <c r="Q204" s="150">
        <v>0</v>
      </c>
      <c r="R204" s="150">
        <f t="shared" si="22"/>
        <v>0</v>
      </c>
      <c r="S204" s="150">
        <v>0</v>
      </c>
      <c r="T204" s="151">
        <f t="shared" si="23"/>
        <v>0</v>
      </c>
      <c r="AR204" s="152" t="s">
        <v>216</v>
      </c>
      <c r="AT204" s="152" t="s">
        <v>212</v>
      </c>
      <c r="AU204" s="152" t="s">
        <v>88</v>
      </c>
      <c r="AY204" s="13" t="s">
        <v>207</v>
      </c>
      <c r="BE204" s="153">
        <f t="shared" si="24"/>
        <v>0</v>
      </c>
      <c r="BF204" s="153">
        <f t="shared" si="25"/>
        <v>0</v>
      </c>
      <c r="BG204" s="153">
        <f t="shared" si="26"/>
        <v>0</v>
      </c>
      <c r="BH204" s="153">
        <f t="shared" si="27"/>
        <v>0</v>
      </c>
      <c r="BI204" s="153">
        <f t="shared" si="28"/>
        <v>0</v>
      </c>
      <c r="BJ204" s="13" t="s">
        <v>84</v>
      </c>
      <c r="BK204" s="153">
        <f t="shared" si="29"/>
        <v>0</v>
      </c>
      <c r="BL204" s="13" t="s">
        <v>216</v>
      </c>
      <c r="BM204" s="152" t="s">
        <v>473</v>
      </c>
    </row>
    <row r="205" spans="2:65" s="1" customFormat="1" ht="24.2" customHeight="1">
      <c r="B205" s="139"/>
      <c r="C205" s="140" t="s">
        <v>474</v>
      </c>
      <c r="D205" s="140" t="s">
        <v>212</v>
      </c>
      <c r="E205" s="141" t="s">
        <v>475</v>
      </c>
      <c r="F205" s="142" t="s">
        <v>476</v>
      </c>
      <c r="G205" s="143" t="s">
        <v>253</v>
      </c>
      <c r="H205" s="144">
        <v>6</v>
      </c>
      <c r="I205" s="145"/>
      <c r="J205" s="146">
        <f t="shared" si="20"/>
        <v>0</v>
      </c>
      <c r="K205" s="147"/>
      <c r="L205" s="28"/>
      <c r="M205" s="148" t="s">
        <v>1</v>
      </c>
      <c r="N205" s="149" t="s">
        <v>38</v>
      </c>
      <c r="P205" s="150">
        <f t="shared" si="21"/>
        <v>0</v>
      </c>
      <c r="Q205" s="150">
        <v>0</v>
      </c>
      <c r="R205" s="150">
        <f t="shared" si="22"/>
        <v>0</v>
      </c>
      <c r="S205" s="150">
        <v>0</v>
      </c>
      <c r="T205" s="151">
        <f t="shared" si="23"/>
        <v>0</v>
      </c>
      <c r="AR205" s="152" t="s">
        <v>216</v>
      </c>
      <c r="AT205" s="152" t="s">
        <v>212</v>
      </c>
      <c r="AU205" s="152" t="s">
        <v>88</v>
      </c>
      <c r="AY205" s="13" t="s">
        <v>207</v>
      </c>
      <c r="BE205" s="153">
        <f t="shared" si="24"/>
        <v>0</v>
      </c>
      <c r="BF205" s="153">
        <f t="shared" si="25"/>
        <v>0</v>
      </c>
      <c r="BG205" s="153">
        <f t="shared" si="26"/>
        <v>0</v>
      </c>
      <c r="BH205" s="153">
        <f t="shared" si="27"/>
        <v>0</v>
      </c>
      <c r="BI205" s="153">
        <f t="shared" si="28"/>
        <v>0</v>
      </c>
      <c r="BJ205" s="13" t="s">
        <v>84</v>
      </c>
      <c r="BK205" s="153">
        <f t="shared" si="29"/>
        <v>0</v>
      </c>
      <c r="BL205" s="13" t="s">
        <v>216</v>
      </c>
      <c r="BM205" s="152" t="s">
        <v>477</v>
      </c>
    </row>
    <row r="206" spans="2:65" s="1" customFormat="1" ht="24.2" customHeight="1">
      <c r="B206" s="139"/>
      <c r="C206" s="140" t="s">
        <v>478</v>
      </c>
      <c r="D206" s="140" t="s">
        <v>212</v>
      </c>
      <c r="E206" s="141" t="s">
        <v>479</v>
      </c>
      <c r="F206" s="142" t="s">
        <v>480</v>
      </c>
      <c r="G206" s="143" t="s">
        <v>253</v>
      </c>
      <c r="H206" s="144">
        <v>6</v>
      </c>
      <c r="I206" s="145"/>
      <c r="J206" s="146">
        <f t="shared" si="20"/>
        <v>0</v>
      </c>
      <c r="K206" s="147"/>
      <c r="L206" s="28"/>
      <c r="M206" s="148" t="s">
        <v>1</v>
      </c>
      <c r="N206" s="149" t="s">
        <v>38</v>
      </c>
      <c r="P206" s="150">
        <f t="shared" si="21"/>
        <v>0</v>
      </c>
      <c r="Q206" s="150">
        <v>0</v>
      </c>
      <c r="R206" s="150">
        <f t="shared" si="22"/>
        <v>0</v>
      </c>
      <c r="S206" s="150">
        <v>0</v>
      </c>
      <c r="T206" s="151">
        <f t="shared" si="23"/>
        <v>0</v>
      </c>
      <c r="AR206" s="152" t="s">
        <v>216</v>
      </c>
      <c r="AT206" s="152" t="s">
        <v>212</v>
      </c>
      <c r="AU206" s="152" t="s">
        <v>88</v>
      </c>
      <c r="AY206" s="13" t="s">
        <v>207</v>
      </c>
      <c r="BE206" s="153">
        <f t="shared" si="24"/>
        <v>0</v>
      </c>
      <c r="BF206" s="153">
        <f t="shared" si="25"/>
        <v>0</v>
      </c>
      <c r="BG206" s="153">
        <f t="shared" si="26"/>
        <v>0</v>
      </c>
      <c r="BH206" s="153">
        <f t="shared" si="27"/>
        <v>0</v>
      </c>
      <c r="BI206" s="153">
        <f t="shared" si="28"/>
        <v>0</v>
      </c>
      <c r="BJ206" s="13" t="s">
        <v>84</v>
      </c>
      <c r="BK206" s="153">
        <f t="shared" si="29"/>
        <v>0</v>
      </c>
      <c r="BL206" s="13" t="s">
        <v>216</v>
      </c>
      <c r="BM206" s="152" t="s">
        <v>481</v>
      </c>
    </row>
    <row r="207" spans="2:65" s="1" customFormat="1" ht="24.2" customHeight="1">
      <c r="B207" s="139"/>
      <c r="C207" s="140" t="s">
        <v>482</v>
      </c>
      <c r="D207" s="140" t="s">
        <v>212</v>
      </c>
      <c r="E207" s="141" t="s">
        <v>483</v>
      </c>
      <c r="F207" s="142" t="s">
        <v>484</v>
      </c>
      <c r="G207" s="143" t="s">
        <v>253</v>
      </c>
      <c r="H207" s="144">
        <v>6</v>
      </c>
      <c r="I207" s="145"/>
      <c r="J207" s="146">
        <f t="shared" si="20"/>
        <v>0</v>
      </c>
      <c r="K207" s="147"/>
      <c r="L207" s="28"/>
      <c r="M207" s="148" t="s">
        <v>1</v>
      </c>
      <c r="N207" s="149" t="s">
        <v>38</v>
      </c>
      <c r="P207" s="150">
        <f t="shared" si="21"/>
        <v>0</v>
      </c>
      <c r="Q207" s="150">
        <v>0</v>
      </c>
      <c r="R207" s="150">
        <f t="shared" si="22"/>
        <v>0</v>
      </c>
      <c r="S207" s="150">
        <v>0</v>
      </c>
      <c r="T207" s="151">
        <f t="shared" si="23"/>
        <v>0</v>
      </c>
      <c r="AR207" s="152" t="s">
        <v>216</v>
      </c>
      <c r="AT207" s="152" t="s">
        <v>212</v>
      </c>
      <c r="AU207" s="152" t="s">
        <v>88</v>
      </c>
      <c r="AY207" s="13" t="s">
        <v>207</v>
      </c>
      <c r="BE207" s="153">
        <f t="shared" si="24"/>
        <v>0</v>
      </c>
      <c r="BF207" s="153">
        <f t="shared" si="25"/>
        <v>0</v>
      </c>
      <c r="BG207" s="153">
        <f t="shared" si="26"/>
        <v>0</v>
      </c>
      <c r="BH207" s="153">
        <f t="shared" si="27"/>
        <v>0</v>
      </c>
      <c r="BI207" s="153">
        <f t="shared" si="28"/>
        <v>0</v>
      </c>
      <c r="BJ207" s="13" t="s">
        <v>84</v>
      </c>
      <c r="BK207" s="153">
        <f t="shared" si="29"/>
        <v>0</v>
      </c>
      <c r="BL207" s="13" t="s">
        <v>216</v>
      </c>
      <c r="BM207" s="152" t="s">
        <v>485</v>
      </c>
    </row>
    <row r="208" spans="2:65" s="1" customFormat="1" ht="24.2" customHeight="1">
      <c r="B208" s="139"/>
      <c r="C208" s="140" t="s">
        <v>486</v>
      </c>
      <c r="D208" s="140" t="s">
        <v>212</v>
      </c>
      <c r="E208" s="141" t="s">
        <v>487</v>
      </c>
      <c r="F208" s="142" t="s">
        <v>488</v>
      </c>
      <c r="G208" s="143" t="s">
        <v>253</v>
      </c>
      <c r="H208" s="144">
        <v>6</v>
      </c>
      <c r="I208" s="145"/>
      <c r="J208" s="146">
        <f t="shared" si="20"/>
        <v>0</v>
      </c>
      <c r="K208" s="147"/>
      <c r="L208" s="28"/>
      <c r="M208" s="148" t="s">
        <v>1</v>
      </c>
      <c r="N208" s="149" t="s">
        <v>38</v>
      </c>
      <c r="P208" s="150">
        <f t="shared" si="21"/>
        <v>0</v>
      </c>
      <c r="Q208" s="150">
        <v>0</v>
      </c>
      <c r="R208" s="150">
        <f t="shared" si="22"/>
        <v>0</v>
      </c>
      <c r="S208" s="150">
        <v>0</v>
      </c>
      <c r="T208" s="151">
        <f t="shared" si="23"/>
        <v>0</v>
      </c>
      <c r="AR208" s="152" t="s">
        <v>216</v>
      </c>
      <c r="AT208" s="152" t="s">
        <v>212</v>
      </c>
      <c r="AU208" s="152" t="s">
        <v>88</v>
      </c>
      <c r="AY208" s="13" t="s">
        <v>207</v>
      </c>
      <c r="BE208" s="153">
        <f t="shared" si="24"/>
        <v>0</v>
      </c>
      <c r="BF208" s="153">
        <f t="shared" si="25"/>
        <v>0</v>
      </c>
      <c r="BG208" s="153">
        <f t="shared" si="26"/>
        <v>0</v>
      </c>
      <c r="BH208" s="153">
        <f t="shared" si="27"/>
        <v>0</v>
      </c>
      <c r="BI208" s="153">
        <f t="shared" si="28"/>
        <v>0</v>
      </c>
      <c r="BJ208" s="13" t="s">
        <v>84</v>
      </c>
      <c r="BK208" s="153">
        <f t="shared" si="29"/>
        <v>0</v>
      </c>
      <c r="BL208" s="13" t="s">
        <v>216</v>
      </c>
      <c r="BM208" s="152" t="s">
        <v>489</v>
      </c>
    </row>
    <row r="209" spans="2:65" s="1" customFormat="1" ht="24.2" customHeight="1">
      <c r="B209" s="139"/>
      <c r="C209" s="140" t="s">
        <v>490</v>
      </c>
      <c r="D209" s="140" t="s">
        <v>212</v>
      </c>
      <c r="E209" s="141" t="s">
        <v>491</v>
      </c>
      <c r="F209" s="142" t="s">
        <v>492</v>
      </c>
      <c r="G209" s="143" t="s">
        <v>253</v>
      </c>
      <c r="H209" s="144">
        <v>1</v>
      </c>
      <c r="I209" s="145"/>
      <c r="J209" s="146">
        <f t="shared" si="20"/>
        <v>0</v>
      </c>
      <c r="K209" s="147"/>
      <c r="L209" s="28"/>
      <c r="M209" s="148" t="s">
        <v>1</v>
      </c>
      <c r="N209" s="149" t="s">
        <v>38</v>
      </c>
      <c r="P209" s="150">
        <f t="shared" si="21"/>
        <v>0</v>
      </c>
      <c r="Q209" s="150">
        <v>0</v>
      </c>
      <c r="R209" s="150">
        <f t="shared" si="22"/>
        <v>0</v>
      </c>
      <c r="S209" s="150">
        <v>0</v>
      </c>
      <c r="T209" s="151">
        <f t="shared" si="23"/>
        <v>0</v>
      </c>
      <c r="AR209" s="152" t="s">
        <v>216</v>
      </c>
      <c r="AT209" s="152" t="s">
        <v>212</v>
      </c>
      <c r="AU209" s="152" t="s">
        <v>88</v>
      </c>
      <c r="AY209" s="13" t="s">
        <v>207</v>
      </c>
      <c r="BE209" s="153">
        <f t="shared" si="24"/>
        <v>0</v>
      </c>
      <c r="BF209" s="153">
        <f t="shared" si="25"/>
        <v>0</v>
      </c>
      <c r="BG209" s="153">
        <f t="shared" si="26"/>
        <v>0</v>
      </c>
      <c r="BH209" s="153">
        <f t="shared" si="27"/>
        <v>0</v>
      </c>
      <c r="BI209" s="153">
        <f t="shared" si="28"/>
        <v>0</v>
      </c>
      <c r="BJ209" s="13" t="s">
        <v>84</v>
      </c>
      <c r="BK209" s="153">
        <f t="shared" si="29"/>
        <v>0</v>
      </c>
      <c r="BL209" s="13" t="s">
        <v>216</v>
      </c>
      <c r="BM209" s="152" t="s">
        <v>493</v>
      </c>
    </row>
    <row r="210" spans="2:65" s="1" customFormat="1" ht="24.2" customHeight="1">
      <c r="B210" s="139"/>
      <c r="C210" s="140" t="s">
        <v>494</v>
      </c>
      <c r="D210" s="140" t="s">
        <v>212</v>
      </c>
      <c r="E210" s="141" t="s">
        <v>495</v>
      </c>
      <c r="F210" s="142" t="s">
        <v>496</v>
      </c>
      <c r="G210" s="143" t="s">
        <v>253</v>
      </c>
      <c r="H210" s="144">
        <v>1</v>
      </c>
      <c r="I210" s="145"/>
      <c r="J210" s="146">
        <f t="shared" si="20"/>
        <v>0</v>
      </c>
      <c r="K210" s="147"/>
      <c r="L210" s="28"/>
      <c r="M210" s="148" t="s">
        <v>1</v>
      </c>
      <c r="N210" s="149" t="s">
        <v>38</v>
      </c>
      <c r="P210" s="150">
        <f t="shared" si="21"/>
        <v>0</v>
      </c>
      <c r="Q210" s="150">
        <v>0</v>
      </c>
      <c r="R210" s="150">
        <f t="shared" si="22"/>
        <v>0</v>
      </c>
      <c r="S210" s="150">
        <v>0</v>
      </c>
      <c r="T210" s="151">
        <f t="shared" si="23"/>
        <v>0</v>
      </c>
      <c r="AR210" s="152" t="s">
        <v>216</v>
      </c>
      <c r="AT210" s="152" t="s">
        <v>212</v>
      </c>
      <c r="AU210" s="152" t="s">
        <v>88</v>
      </c>
      <c r="AY210" s="13" t="s">
        <v>207</v>
      </c>
      <c r="BE210" s="153">
        <f t="shared" si="24"/>
        <v>0</v>
      </c>
      <c r="BF210" s="153">
        <f t="shared" si="25"/>
        <v>0</v>
      </c>
      <c r="BG210" s="153">
        <f t="shared" si="26"/>
        <v>0</v>
      </c>
      <c r="BH210" s="153">
        <f t="shared" si="27"/>
        <v>0</v>
      </c>
      <c r="BI210" s="153">
        <f t="shared" si="28"/>
        <v>0</v>
      </c>
      <c r="BJ210" s="13" t="s">
        <v>84</v>
      </c>
      <c r="BK210" s="153">
        <f t="shared" si="29"/>
        <v>0</v>
      </c>
      <c r="BL210" s="13" t="s">
        <v>216</v>
      </c>
      <c r="BM210" s="152" t="s">
        <v>497</v>
      </c>
    </row>
    <row r="211" spans="2:65" s="1" customFormat="1" ht="33" customHeight="1">
      <c r="B211" s="139"/>
      <c r="C211" s="140" t="s">
        <v>498</v>
      </c>
      <c r="D211" s="140" t="s">
        <v>212</v>
      </c>
      <c r="E211" s="141" t="s">
        <v>499</v>
      </c>
      <c r="F211" s="142" t="s">
        <v>500</v>
      </c>
      <c r="G211" s="143" t="s">
        <v>253</v>
      </c>
      <c r="H211" s="144">
        <v>2</v>
      </c>
      <c r="I211" s="145"/>
      <c r="J211" s="146">
        <f t="shared" si="20"/>
        <v>0</v>
      </c>
      <c r="K211" s="147"/>
      <c r="L211" s="28"/>
      <c r="M211" s="148" t="s">
        <v>1</v>
      </c>
      <c r="N211" s="149" t="s">
        <v>38</v>
      </c>
      <c r="P211" s="150">
        <f t="shared" si="21"/>
        <v>0</v>
      </c>
      <c r="Q211" s="150">
        <v>0</v>
      </c>
      <c r="R211" s="150">
        <f t="shared" si="22"/>
        <v>0</v>
      </c>
      <c r="S211" s="150">
        <v>0</v>
      </c>
      <c r="T211" s="151">
        <f t="shared" si="23"/>
        <v>0</v>
      </c>
      <c r="AR211" s="152" t="s">
        <v>216</v>
      </c>
      <c r="AT211" s="152" t="s">
        <v>212</v>
      </c>
      <c r="AU211" s="152" t="s">
        <v>88</v>
      </c>
      <c r="AY211" s="13" t="s">
        <v>207</v>
      </c>
      <c r="BE211" s="153">
        <f t="shared" si="24"/>
        <v>0</v>
      </c>
      <c r="BF211" s="153">
        <f t="shared" si="25"/>
        <v>0</v>
      </c>
      <c r="BG211" s="153">
        <f t="shared" si="26"/>
        <v>0</v>
      </c>
      <c r="BH211" s="153">
        <f t="shared" si="27"/>
        <v>0</v>
      </c>
      <c r="BI211" s="153">
        <f t="shared" si="28"/>
        <v>0</v>
      </c>
      <c r="BJ211" s="13" t="s">
        <v>84</v>
      </c>
      <c r="BK211" s="153">
        <f t="shared" si="29"/>
        <v>0</v>
      </c>
      <c r="BL211" s="13" t="s">
        <v>216</v>
      </c>
      <c r="BM211" s="152" t="s">
        <v>501</v>
      </c>
    </row>
    <row r="212" spans="2:65" s="1" customFormat="1" ht="33" customHeight="1">
      <c r="B212" s="139"/>
      <c r="C212" s="140" t="s">
        <v>502</v>
      </c>
      <c r="D212" s="140" t="s">
        <v>212</v>
      </c>
      <c r="E212" s="141" t="s">
        <v>503</v>
      </c>
      <c r="F212" s="142" t="s">
        <v>504</v>
      </c>
      <c r="G212" s="143" t="s">
        <v>253</v>
      </c>
      <c r="H212" s="144">
        <v>2</v>
      </c>
      <c r="I212" s="145"/>
      <c r="J212" s="146">
        <f t="shared" si="20"/>
        <v>0</v>
      </c>
      <c r="K212" s="147"/>
      <c r="L212" s="28"/>
      <c r="M212" s="148" t="s">
        <v>1</v>
      </c>
      <c r="N212" s="149" t="s">
        <v>38</v>
      </c>
      <c r="P212" s="150">
        <f t="shared" si="21"/>
        <v>0</v>
      </c>
      <c r="Q212" s="150">
        <v>0</v>
      </c>
      <c r="R212" s="150">
        <f t="shared" si="22"/>
        <v>0</v>
      </c>
      <c r="S212" s="150">
        <v>0</v>
      </c>
      <c r="T212" s="151">
        <f t="shared" si="23"/>
        <v>0</v>
      </c>
      <c r="AR212" s="152" t="s">
        <v>216</v>
      </c>
      <c r="AT212" s="152" t="s">
        <v>212</v>
      </c>
      <c r="AU212" s="152" t="s">
        <v>88</v>
      </c>
      <c r="AY212" s="13" t="s">
        <v>207</v>
      </c>
      <c r="BE212" s="153">
        <f t="shared" si="24"/>
        <v>0</v>
      </c>
      <c r="BF212" s="153">
        <f t="shared" si="25"/>
        <v>0</v>
      </c>
      <c r="BG212" s="153">
        <f t="shared" si="26"/>
        <v>0</v>
      </c>
      <c r="BH212" s="153">
        <f t="shared" si="27"/>
        <v>0</v>
      </c>
      <c r="BI212" s="153">
        <f t="shared" si="28"/>
        <v>0</v>
      </c>
      <c r="BJ212" s="13" t="s">
        <v>84</v>
      </c>
      <c r="BK212" s="153">
        <f t="shared" si="29"/>
        <v>0</v>
      </c>
      <c r="BL212" s="13" t="s">
        <v>216</v>
      </c>
      <c r="BM212" s="152" t="s">
        <v>505</v>
      </c>
    </row>
    <row r="213" spans="2:65" s="1" customFormat="1" ht="33" customHeight="1">
      <c r="B213" s="139"/>
      <c r="C213" s="140" t="s">
        <v>506</v>
      </c>
      <c r="D213" s="140" t="s">
        <v>212</v>
      </c>
      <c r="E213" s="141" t="s">
        <v>507</v>
      </c>
      <c r="F213" s="142" t="s">
        <v>508</v>
      </c>
      <c r="G213" s="143" t="s">
        <v>253</v>
      </c>
      <c r="H213" s="144">
        <v>4</v>
      </c>
      <c r="I213" s="145"/>
      <c r="J213" s="146">
        <f t="shared" si="20"/>
        <v>0</v>
      </c>
      <c r="K213" s="147"/>
      <c r="L213" s="28"/>
      <c r="M213" s="148" t="s">
        <v>1</v>
      </c>
      <c r="N213" s="149" t="s">
        <v>38</v>
      </c>
      <c r="P213" s="150">
        <f t="shared" si="21"/>
        <v>0</v>
      </c>
      <c r="Q213" s="150">
        <v>0</v>
      </c>
      <c r="R213" s="150">
        <f t="shared" si="22"/>
        <v>0</v>
      </c>
      <c r="S213" s="150">
        <v>0</v>
      </c>
      <c r="T213" s="151">
        <f t="shared" si="23"/>
        <v>0</v>
      </c>
      <c r="AR213" s="152" t="s">
        <v>216</v>
      </c>
      <c r="AT213" s="152" t="s">
        <v>212</v>
      </c>
      <c r="AU213" s="152" t="s">
        <v>88</v>
      </c>
      <c r="AY213" s="13" t="s">
        <v>207</v>
      </c>
      <c r="BE213" s="153">
        <f t="shared" si="24"/>
        <v>0</v>
      </c>
      <c r="BF213" s="153">
        <f t="shared" si="25"/>
        <v>0</v>
      </c>
      <c r="BG213" s="153">
        <f t="shared" si="26"/>
        <v>0</v>
      </c>
      <c r="BH213" s="153">
        <f t="shared" si="27"/>
        <v>0</v>
      </c>
      <c r="BI213" s="153">
        <f t="shared" si="28"/>
        <v>0</v>
      </c>
      <c r="BJ213" s="13" t="s">
        <v>84</v>
      </c>
      <c r="BK213" s="153">
        <f t="shared" si="29"/>
        <v>0</v>
      </c>
      <c r="BL213" s="13" t="s">
        <v>216</v>
      </c>
      <c r="BM213" s="152" t="s">
        <v>509</v>
      </c>
    </row>
    <row r="214" spans="2:65" s="1" customFormat="1" ht="33" customHeight="1">
      <c r="B214" s="139"/>
      <c r="C214" s="140" t="s">
        <v>510</v>
      </c>
      <c r="D214" s="140" t="s">
        <v>212</v>
      </c>
      <c r="E214" s="141" t="s">
        <v>511</v>
      </c>
      <c r="F214" s="142" t="s">
        <v>512</v>
      </c>
      <c r="G214" s="143" t="s">
        <v>253</v>
      </c>
      <c r="H214" s="144">
        <v>4</v>
      </c>
      <c r="I214" s="145"/>
      <c r="J214" s="146">
        <f t="shared" si="20"/>
        <v>0</v>
      </c>
      <c r="K214" s="147"/>
      <c r="L214" s="28"/>
      <c r="M214" s="148" t="s">
        <v>1</v>
      </c>
      <c r="N214" s="149" t="s">
        <v>38</v>
      </c>
      <c r="P214" s="150">
        <f t="shared" si="21"/>
        <v>0</v>
      </c>
      <c r="Q214" s="150">
        <v>0</v>
      </c>
      <c r="R214" s="150">
        <f t="shared" si="22"/>
        <v>0</v>
      </c>
      <c r="S214" s="150">
        <v>0</v>
      </c>
      <c r="T214" s="151">
        <f t="shared" si="23"/>
        <v>0</v>
      </c>
      <c r="AR214" s="152" t="s">
        <v>216</v>
      </c>
      <c r="AT214" s="152" t="s">
        <v>212</v>
      </c>
      <c r="AU214" s="152" t="s">
        <v>88</v>
      </c>
      <c r="AY214" s="13" t="s">
        <v>207</v>
      </c>
      <c r="BE214" s="153">
        <f t="shared" si="24"/>
        <v>0</v>
      </c>
      <c r="BF214" s="153">
        <f t="shared" si="25"/>
        <v>0</v>
      </c>
      <c r="BG214" s="153">
        <f t="shared" si="26"/>
        <v>0</v>
      </c>
      <c r="BH214" s="153">
        <f t="shared" si="27"/>
        <v>0</v>
      </c>
      <c r="BI214" s="153">
        <f t="shared" si="28"/>
        <v>0</v>
      </c>
      <c r="BJ214" s="13" t="s">
        <v>84</v>
      </c>
      <c r="BK214" s="153">
        <f t="shared" si="29"/>
        <v>0</v>
      </c>
      <c r="BL214" s="13" t="s">
        <v>216</v>
      </c>
      <c r="BM214" s="152" t="s">
        <v>513</v>
      </c>
    </row>
    <row r="215" spans="2:65" s="1" customFormat="1" ht="33" customHeight="1">
      <c r="B215" s="139"/>
      <c r="C215" s="140" t="s">
        <v>514</v>
      </c>
      <c r="D215" s="140" t="s">
        <v>212</v>
      </c>
      <c r="E215" s="141" t="s">
        <v>515</v>
      </c>
      <c r="F215" s="142" t="s">
        <v>516</v>
      </c>
      <c r="G215" s="143" t="s">
        <v>253</v>
      </c>
      <c r="H215" s="144">
        <v>3</v>
      </c>
      <c r="I215" s="145"/>
      <c r="J215" s="146">
        <f t="shared" si="20"/>
        <v>0</v>
      </c>
      <c r="K215" s="147"/>
      <c r="L215" s="28"/>
      <c r="M215" s="148" t="s">
        <v>1</v>
      </c>
      <c r="N215" s="149" t="s">
        <v>38</v>
      </c>
      <c r="P215" s="150">
        <f t="shared" si="21"/>
        <v>0</v>
      </c>
      <c r="Q215" s="150">
        <v>0</v>
      </c>
      <c r="R215" s="150">
        <f t="shared" si="22"/>
        <v>0</v>
      </c>
      <c r="S215" s="150">
        <v>0</v>
      </c>
      <c r="T215" s="151">
        <f t="shared" si="23"/>
        <v>0</v>
      </c>
      <c r="AR215" s="152" t="s">
        <v>216</v>
      </c>
      <c r="AT215" s="152" t="s">
        <v>212</v>
      </c>
      <c r="AU215" s="152" t="s">
        <v>88</v>
      </c>
      <c r="AY215" s="13" t="s">
        <v>207</v>
      </c>
      <c r="BE215" s="153">
        <f t="shared" si="24"/>
        <v>0</v>
      </c>
      <c r="BF215" s="153">
        <f t="shared" si="25"/>
        <v>0</v>
      </c>
      <c r="BG215" s="153">
        <f t="shared" si="26"/>
        <v>0</v>
      </c>
      <c r="BH215" s="153">
        <f t="shared" si="27"/>
        <v>0</v>
      </c>
      <c r="BI215" s="153">
        <f t="shared" si="28"/>
        <v>0</v>
      </c>
      <c r="BJ215" s="13" t="s">
        <v>84</v>
      </c>
      <c r="BK215" s="153">
        <f t="shared" si="29"/>
        <v>0</v>
      </c>
      <c r="BL215" s="13" t="s">
        <v>216</v>
      </c>
      <c r="BM215" s="152" t="s">
        <v>517</v>
      </c>
    </row>
    <row r="216" spans="2:65" s="1" customFormat="1" ht="33" customHeight="1">
      <c r="B216" s="139"/>
      <c r="C216" s="140" t="s">
        <v>518</v>
      </c>
      <c r="D216" s="140" t="s">
        <v>212</v>
      </c>
      <c r="E216" s="141" t="s">
        <v>519</v>
      </c>
      <c r="F216" s="142" t="s">
        <v>520</v>
      </c>
      <c r="G216" s="143" t="s">
        <v>253</v>
      </c>
      <c r="H216" s="144">
        <v>3</v>
      </c>
      <c r="I216" s="145"/>
      <c r="J216" s="146">
        <f t="shared" si="20"/>
        <v>0</v>
      </c>
      <c r="K216" s="147"/>
      <c r="L216" s="28"/>
      <c r="M216" s="148" t="s">
        <v>1</v>
      </c>
      <c r="N216" s="149" t="s">
        <v>38</v>
      </c>
      <c r="P216" s="150">
        <f t="shared" si="21"/>
        <v>0</v>
      </c>
      <c r="Q216" s="150">
        <v>0</v>
      </c>
      <c r="R216" s="150">
        <f t="shared" si="22"/>
        <v>0</v>
      </c>
      <c r="S216" s="150">
        <v>0</v>
      </c>
      <c r="T216" s="151">
        <f t="shared" si="23"/>
        <v>0</v>
      </c>
      <c r="AR216" s="152" t="s">
        <v>216</v>
      </c>
      <c r="AT216" s="152" t="s">
        <v>212</v>
      </c>
      <c r="AU216" s="152" t="s">
        <v>88</v>
      </c>
      <c r="AY216" s="13" t="s">
        <v>207</v>
      </c>
      <c r="BE216" s="153">
        <f t="shared" si="24"/>
        <v>0</v>
      </c>
      <c r="BF216" s="153">
        <f t="shared" si="25"/>
        <v>0</v>
      </c>
      <c r="BG216" s="153">
        <f t="shared" si="26"/>
        <v>0</v>
      </c>
      <c r="BH216" s="153">
        <f t="shared" si="27"/>
        <v>0</v>
      </c>
      <c r="BI216" s="153">
        <f t="shared" si="28"/>
        <v>0</v>
      </c>
      <c r="BJ216" s="13" t="s">
        <v>84</v>
      </c>
      <c r="BK216" s="153">
        <f t="shared" si="29"/>
        <v>0</v>
      </c>
      <c r="BL216" s="13" t="s">
        <v>216</v>
      </c>
      <c r="BM216" s="152" t="s">
        <v>521</v>
      </c>
    </row>
    <row r="217" spans="2:65" s="1" customFormat="1" ht="33" customHeight="1">
      <c r="B217" s="139"/>
      <c r="C217" s="140" t="s">
        <v>522</v>
      </c>
      <c r="D217" s="140" t="s">
        <v>212</v>
      </c>
      <c r="E217" s="141" t="s">
        <v>523</v>
      </c>
      <c r="F217" s="142" t="s">
        <v>524</v>
      </c>
      <c r="G217" s="143" t="s">
        <v>253</v>
      </c>
      <c r="H217" s="144">
        <v>6</v>
      </c>
      <c r="I217" s="145"/>
      <c r="J217" s="146">
        <f t="shared" si="20"/>
        <v>0</v>
      </c>
      <c r="K217" s="147"/>
      <c r="L217" s="28"/>
      <c r="M217" s="148" t="s">
        <v>1</v>
      </c>
      <c r="N217" s="149" t="s">
        <v>38</v>
      </c>
      <c r="P217" s="150">
        <f t="shared" si="21"/>
        <v>0</v>
      </c>
      <c r="Q217" s="150">
        <v>0</v>
      </c>
      <c r="R217" s="150">
        <f t="shared" si="22"/>
        <v>0</v>
      </c>
      <c r="S217" s="150">
        <v>0</v>
      </c>
      <c r="T217" s="151">
        <f t="shared" si="23"/>
        <v>0</v>
      </c>
      <c r="AR217" s="152" t="s">
        <v>216</v>
      </c>
      <c r="AT217" s="152" t="s">
        <v>212</v>
      </c>
      <c r="AU217" s="152" t="s">
        <v>88</v>
      </c>
      <c r="AY217" s="13" t="s">
        <v>207</v>
      </c>
      <c r="BE217" s="153">
        <f t="shared" si="24"/>
        <v>0</v>
      </c>
      <c r="BF217" s="153">
        <f t="shared" si="25"/>
        <v>0</v>
      </c>
      <c r="BG217" s="153">
        <f t="shared" si="26"/>
        <v>0</v>
      </c>
      <c r="BH217" s="153">
        <f t="shared" si="27"/>
        <v>0</v>
      </c>
      <c r="BI217" s="153">
        <f t="shared" si="28"/>
        <v>0</v>
      </c>
      <c r="BJ217" s="13" t="s">
        <v>84</v>
      </c>
      <c r="BK217" s="153">
        <f t="shared" si="29"/>
        <v>0</v>
      </c>
      <c r="BL217" s="13" t="s">
        <v>216</v>
      </c>
      <c r="BM217" s="152" t="s">
        <v>525</v>
      </c>
    </row>
    <row r="218" spans="2:65" s="1" customFormat="1" ht="33" customHeight="1">
      <c r="B218" s="139"/>
      <c r="C218" s="140" t="s">
        <v>526</v>
      </c>
      <c r="D218" s="140" t="s">
        <v>212</v>
      </c>
      <c r="E218" s="141" t="s">
        <v>527</v>
      </c>
      <c r="F218" s="142" t="s">
        <v>528</v>
      </c>
      <c r="G218" s="143" t="s">
        <v>253</v>
      </c>
      <c r="H218" s="144">
        <v>6</v>
      </c>
      <c r="I218" s="145"/>
      <c r="J218" s="146">
        <f t="shared" si="20"/>
        <v>0</v>
      </c>
      <c r="K218" s="147"/>
      <c r="L218" s="28"/>
      <c r="M218" s="148" t="s">
        <v>1</v>
      </c>
      <c r="N218" s="149" t="s">
        <v>38</v>
      </c>
      <c r="P218" s="150">
        <f t="shared" si="21"/>
        <v>0</v>
      </c>
      <c r="Q218" s="150">
        <v>0</v>
      </c>
      <c r="R218" s="150">
        <f t="shared" si="22"/>
        <v>0</v>
      </c>
      <c r="S218" s="150">
        <v>0</v>
      </c>
      <c r="T218" s="151">
        <f t="shared" si="23"/>
        <v>0</v>
      </c>
      <c r="AR218" s="152" t="s">
        <v>216</v>
      </c>
      <c r="AT218" s="152" t="s">
        <v>212</v>
      </c>
      <c r="AU218" s="152" t="s">
        <v>88</v>
      </c>
      <c r="AY218" s="13" t="s">
        <v>207</v>
      </c>
      <c r="BE218" s="153">
        <f t="shared" si="24"/>
        <v>0</v>
      </c>
      <c r="BF218" s="153">
        <f t="shared" si="25"/>
        <v>0</v>
      </c>
      <c r="BG218" s="153">
        <f t="shared" si="26"/>
        <v>0</v>
      </c>
      <c r="BH218" s="153">
        <f t="shared" si="27"/>
        <v>0</v>
      </c>
      <c r="BI218" s="153">
        <f t="shared" si="28"/>
        <v>0</v>
      </c>
      <c r="BJ218" s="13" t="s">
        <v>84</v>
      </c>
      <c r="BK218" s="153">
        <f t="shared" si="29"/>
        <v>0</v>
      </c>
      <c r="BL218" s="13" t="s">
        <v>216</v>
      </c>
      <c r="BM218" s="152" t="s">
        <v>529</v>
      </c>
    </row>
    <row r="219" spans="2:65" s="1" customFormat="1" ht="33" customHeight="1">
      <c r="B219" s="139"/>
      <c r="C219" s="140" t="s">
        <v>530</v>
      </c>
      <c r="D219" s="140" t="s">
        <v>212</v>
      </c>
      <c r="E219" s="141" t="s">
        <v>531</v>
      </c>
      <c r="F219" s="142" t="s">
        <v>532</v>
      </c>
      <c r="G219" s="143" t="s">
        <v>253</v>
      </c>
      <c r="H219" s="144">
        <v>1</v>
      </c>
      <c r="I219" s="145"/>
      <c r="J219" s="146">
        <f t="shared" si="20"/>
        <v>0</v>
      </c>
      <c r="K219" s="147"/>
      <c r="L219" s="28"/>
      <c r="M219" s="148" t="s">
        <v>1</v>
      </c>
      <c r="N219" s="149" t="s">
        <v>38</v>
      </c>
      <c r="P219" s="150">
        <f t="shared" si="21"/>
        <v>0</v>
      </c>
      <c r="Q219" s="150">
        <v>0</v>
      </c>
      <c r="R219" s="150">
        <f t="shared" si="22"/>
        <v>0</v>
      </c>
      <c r="S219" s="150">
        <v>0</v>
      </c>
      <c r="T219" s="151">
        <f t="shared" si="23"/>
        <v>0</v>
      </c>
      <c r="AR219" s="152" t="s">
        <v>216</v>
      </c>
      <c r="AT219" s="152" t="s">
        <v>212</v>
      </c>
      <c r="AU219" s="152" t="s">
        <v>88</v>
      </c>
      <c r="AY219" s="13" t="s">
        <v>207</v>
      </c>
      <c r="BE219" s="153">
        <f t="shared" si="24"/>
        <v>0</v>
      </c>
      <c r="BF219" s="153">
        <f t="shared" si="25"/>
        <v>0</v>
      </c>
      <c r="BG219" s="153">
        <f t="shared" si="26"/>
        <v>0</v>
      </c>
      <c r="BH219" s="153">
        <f t="shared" si="27"/>
        <v>0</v>
      </c>
      <c r="BI219" s="153">
        <f t="shared" si="28"/>
        <v>0</v>
      </c>
      <c r="BJ219" s="13" t="s">
        <v>84</v>
      </c>
      <c r="BK219" s="153">
        <f t="shared" si="29"/>
        <v>0</v>
      </c>
      <c r="BL219" s="13" t="s">
        <v>216</v>
      </c>
      <c r="BM219" s="152" t="s">
        <v>533</v>
      </c>
    </row>
    <row r="220" spans="2:65" s="1" customFormat="1" ht="33" customHeight="1">
      <c r="B220" s="139"/>
      <c r="C220" s="140" t="s">
        <v>534</v>
      </c>
      <c r="D220" s="140" t="s">
        <v>212</v>
      </c>
      <c r="E220" s="141" t="s">
        <v>535</v>
      </c>
      <c r="F220" s="142" t="s">
        <v>536</v>
      </c>
      <c r="G220" s="143" t="s">
        <v>253</v>
      </c>
      <c r="H220" s="144">
        <v>1</v>
      </c>
      <c r="I220" s="145"/>
      <c r="J220" s="146">
        <f t="shared" si="20"/>
        <v>0</v>
      </c>
      <c r="K220" s="147"/>
      <c r="L220" s="28"/>
      <c r="M220" s="148" t="s">
        <v>1</v>
      </c>
      <c r="N220" s="149" t="s">
        <v>38</v>
      </c>
      <c r="P220" s="150">
        <f t="shared" si="21"/>
        <v>0</v>
      </c>
      <c r="Q220" s="150">
        <v>0</v>
      </c>
      <c r="R220" s="150">
        <f t="shared" si="22"/>
        <v>0</v>
      </c>
      <c r="S220" s="150">
        <v>0</v>
      </c>
      <c r="T220" s="151">
        <f t="shared" si="23"/>
        <v>0</v>
      </c>
      <c r="AR220" s="152" t="s">
        <v>216</v>
      </c>
      <c r="AT220" s="152" t="s">
        <v>212</v>
      </c>
      <c r="AU220" s="152" t="s">
        <v>88</v>
      </c>
      <c r="AY220" s="13" t="s">
        <v>207</v>
      </c>
      <c r="BE220" s="153">
        <f t="shared" si="24"/>
        <v>0</v>
      </c>
      <c r="BF220" s="153">
        <f t="shared" si="25"/>
        <v>0</v>
      </c>
      <c r="BG220" s="153">
        <f t="shared" si="26"/>
        <v>0</v>
      </c>
      <c r="BH220" s="153">
        <f t="shared" si="27"/>
        <v>0</v>
      </c>
      <c r="BI220" s="153">
        <f t="shared" si="28"/>
        <v>0</v>
      </c>
      <c r="BJ220" s="13" t="s">
        <v>84</v>
      </c>
      <c r="BK220" s="153">
        <f t="shared" si="29"/>
        <v>0</v>
      </c>
      <c r="BL220" s="13" t="s">
        <v>216</v>
      </c>
      <c r="BM220" s="152" t="s">
        <v>537</v>
      </c>
    </row>
    <row r="221" spans="2:65" s="1" customFormat="1" ht="37.9" customHeight="1">
      <c r="B221" s="139"/>
      <c r="C221" s="140" t="s">
        <v>538</v>
      </c>
      <c r="D221" s="140" t="s">
        <v>212</v>
      </c>
      <c r="E221" s="141" t="s">
        <v>539</v>
      </c>
      <c r="F221" s="142" t="s">
        <v>540</v>
      </c>
      <c r="G221" s="143" t="s">
        <v>253</v>
      </c>
      <c r="H221" s="144">
        <v>1</v>
      </c>
      <c r="I221" s="145"/>
      <c r="J221" s="146">
        <f t="shared" si="20"/>
        <v>0</v>
      </c>
      <c r="K221" s="147"/>
      <c r="L221" s="28"/>
      <c r="M221" s="148" t="s">
        <v>1</v>
      </c>
      <c r="N221" s="149" t="s">
        <v>38</v>
      </c>
      <c r="P221" s="150">
        <f t="shared" si="21"/>
        <v>0</v>
      </c>
      <c r="Q221" s="150">
        <v>0</v>
      </c>
      <c r="R221" s="150">
        <f t="shared" si="22"/>
        <v>0</v>
      </c>
      <c r="S221" s="150">
        <v>0</v>
      </c>
      <c r="T221" s="151">
        <f t="shared" si="23"/>
        <v>0</v>
      </c>
      <c r="AR221" s="152" t="s">
        <v>216</v>
      </c>
      <c r="AT221" s="152" t="s">
        <v>212</v>
      </c>
      <c r="AU221" s="152" t="s">
        <v>88</v>
      </c>
      <c r="AY221" s="13" t="s">
        <v>207</v>
      </c>
      <c r="BE221" s="153">
        <f t="shared" si="24"/>
        <v>0</v>
      </c>
      <c r="BF221" s="153">
        <f t="shared" si="25"/>
        <v>0</v>
      </c>
      <c r="BG221" s="153">
        <f t="shared" si="26"/>
        <v>0</v>
      </c>
      <c r="BH221" s="153">
        <f t="shared" si="27"/>
        <v>0</v>
      </c>
      <c r="BI221" s="153">
        <f t="shared" si="28"/>
        <v>0</v>
      </c>
      <c r="BJ221" s="13" t="s">
        <v>84</v>
      </c>
      <c r="BK221" s="153">
        <f t="shared" si="29"/>
        <v>0</v>
      </c>
      <c r="BL221" s="13" t="s">
        <v>216</v>
      </c>
      <c r="BM221" s="152" t="s">
        <v>541</v>
      </c>
    </row>
    <row r="222" spans="2:65" s="1" customFormat="1" ht="37.9" customHeight="1">
      <c r="B222" s="139"/>
      <c r="C222" s="140" t="s">
        <v>542</v>
      </c>
      <c r="D222" s="140" t="s">
        <v>212</v>
      </c>
      <c r="E222" s="141" t="s">
        <v>543</v>
      </c>
      <c r="F222" s="142" t="s">
        <v>544</v>
      </c>
      <c r="G222" s="143" t="s">
        <v>253</v>
      </c>
      <c r="H222" s="144">
        <v>1</v>
      </c>
      <c r="I222" s="145"/>
      <c r="J222" s="146">
        <f t="shared" si="20"/>
        <v>0</v>
      </c>
      <c r="K222" s="147"/>
      <c r="L222" s="28"/>
      <c r="M222" s="148" t="s">
        <v>1</v>
      </c>
      <c r="N222" s="149" t="s">
        <v>38</v>
      </c>
      <c r="P222" s="150">
        <f t="shared" si="21"/>
        <v>0</v>
      </c>
      <c r="Q222" s="150">
        <v>0</v>
      </c>
      <c r="R222" s="150">
        <f t="shared" si="22"/>
        <v>0</v>
      </c>
      <c r="S222" s="150">
        <v>0</v>
      </c>
      <c r="T222" s="151">
        <f t="shared" si="23"/>
        <v>0</v>
      </c>
      <c r="AR222" s="152" t="s">
        <v>216</v>
      </c>
      <c r="AT222" s="152" t="s">
        <v>212</v>
      </c>
      <c r="AU222" s="152" t="s">
        <v>88</v>
      </c>
      <c r="AY222" s="13" t="s">
        <v>207</v>
      </c>
      <c r="BE222" s="153">
        <f t="shared" si="24"/>
        <v>0</v>
      </c>
      <c r="BF222" s="153">
        <f t="shared" si="25"/>
        <v>0</v>
      </c>
      <c r="BG222" s="153">
        <f t="shared" si="26"/>
        <v>0</v>
      </c>
      <c r="BH222" s="153">
        <f t="shared" si="27"/>
        <v>0</v>
      </c>
      <c r="BI222" s="153">
        <f t="shared" si="28"/>
        <v>0</v>
      </c>
      <c r="BJ222" s="13" t="s">
        <v>84</v>
      </c>
      <c r="BK222" s="153">
        <f t="shared" si="29"/>
        <v>0</v>
      </c>
      <c r="BL222" s="13" t="s">
        <v>216</v>
      </c>
      <c r="BM222" s="152" t="s">
        <v>545</v>
      </c>
    </row>
    <row r="223" spans="2:65" s="1" customFormat="1" ht="24.2" customHeight="1">
      <c r="B223" s="139"/>
      <c r="C223" s="140" t="s">
        <v>546</v>
      </c>
      <c r="D223" s="140" t="s">
        <v>212</v>
      </c>
      <c r="E223" s="141" t="s">
        <v>547</v>
      </c>
      <c r="F223" s="142" t="s">
        <v>548</v>
      </c>
      <c r="G223" s="143" t="s">
        <v>253</v>
      </c>
      <c r="H223" s="144">
        <v>156</v>
      </c>
      <c r="I223" s="145"/>
      <c r="J223" s="146">
        <f t="shared" si="20"/>
        <v>0</v>
      </c>
      <c r="K223" s="147"/>
      <c r="L223" s="28"/>
      <c r="M223" s="148" t="s">
        <v>1</v>
      </c>
      <c r="N223" s="149" t="s">
        <v>38</v>
      </c>
      <c r="P223" s="150">
        <f t="shared" si="21"/>
        <v>0</v>
      </c>
      <c r="Q223" s="150">
        <v>0</v>
      </c>
      <c r="R223" s="150">
        <f t="shared" si="22"/>
        <v>0</v>
      </c>
      <c r="S223" s="150">
        <v>0</v>
      </c>
      <c r="T223" s="151">
        <f t="shared" si="23"/>
        <v>0</v>
      </c>
      <c r="AR223" s="152" t="s">
        <v>216</v>
      </c>
      <c r="AT223" s="152" t="s">
        <v>212</v>
      </c>
      <c r="AU223" s="152" t="s">
        <v>88</v>
      </c>
      <c r="AY223" s="13" t="s">
        <v>207</v>
      </c>
      <c r="BE223" s="153">
        <f t="shared" si="24"/>
        <v>0</v>
      </c>
      <c r="BF223" s="153">
        <f t="shared" si="25"/>
        <v>0</v>
      </c>
      <c r="BG223" s="153">
        <f t="shared" si="26"/>
        <v>0</v>
      </c>
      <c r="BH223" s="153">
        <f t="shared" si="27"/>
        <v>0</v>
      </c>
      <c r="BI223" s="153">
        <f t="shared" si="28"/>
        <v>0</v>
      </c>
      <c r="BJ223" s="13" t="s">
        <v>84</v>
      </c>
      <c r="BK223" s="153">
        <f t="shared" si="29"/>
        <v>0</v>
      </c>
      <c r="BL223" s="13" t="s">
        <v>216</v>
      </c>
      <c r="BM223" s="152" t="s">
        <v>549</v>
      </c>
    </row>
    <row r="224" spans="2:65" s="1" customFormat="1" ht="24.2" customHeight="1">
      <c r="B224" s="139"/>
      <c r="C224" s="140" t="s">
        <v>550</v>
      </c>
      <c r="D224" s="140" t="s">
        <v>212</v>
      </c>
      <c r="E224" s="141" t="s">
        <v>551</v>
      </c>
      <c r="F224" s="142" t="s">
        <v>552</v>
      </c>
      <c r="G224" s="143" t="s">
        <v>253</v>
      </c>
      <c r="H224" s="144">
        <v>74</v>
      </c>
      <c r="I224" s="145"/>
      <c r="J224" s="146">
        <f t="shared" si="20"/>
        <v>0</v>
      </c>
      <c r="K224" s="147"/>
      <c r="L224" s="28"/>
      <c r="M224" s="148" t="s">
        <v>1</v>
      </c>
      <c r="N224" s="149" t="s">
        <v>38</v>
      </c>
      <c r="P224" s="150">
        <f t="shared" si="21"/>
        <v>0</v>
      </c>
      <c r="Q224" s="150">
        <v>0</v>
      </c>
      <c r="R224" s="150">
        <f t="shared" si="22"/>
        <v>0</v>
      </c>
      <c r="S224" s="150">
        <v>0</v>
      </c>
      <c r="T224" s="151">
        <f t="shared" si="23"/>
        <v>0</v>
      </c>
      <c r="AR224" s="152" t="s">
        <v>216</v>
      </c>
      <c r="AT224" s="152" t="s">
        <v>212</v>
      </c>
      <c r="AU224" s="152" t="s">
        <v>88</v>
      </c>
      <c r="AY224" s="13" t="s">
        <v>207</v>
      </c>
      <c r="BE224" s="153">
        <f t="shared" si="24"/>
        <v>0</v>
      </c>
      <c r="BF224" s="153">
        <f t="shared" si="25"/>
        <v>0</v>
      </c>
      <c r="BG224" s="153">
        <f t="shared" si="26"/>
        <v>0</v>
      </c>
      <c r="BH224" s="153">
        <f t="shared" si="27"/>
        <v>0</v>
      </c>
      <c r="BI224" s="153">
        <f t="shared" si="28"/>
        <v>0</v>
      </c>
      <c r="BJ224" s="13" t="s">
        <v>84</v>
      </c>
      <c r="BK224" s="153">
        <f t="shared" si="29"/>
        <v>0</v>
      </c>
      <c r="BL224" s="13" t="s">
        <v>216</v>
      </c>
      <c r="BM224" s="152" t="s">
        <v>553</v>
      </c>
    </row>
    <row r="225" spans="2:65" s="1" customFormat="1" ht="24.2" customHeight="1">
      <c r="B225" s="139"/>
      <c r="C225" s="140" t="s">
        <v>554</v>
      </c>
      <c r="D225" s="140" t="s">
        <v>212</v>
      </c>
      <c r="E225" s="141" t="s">
        <v>555</v>
      </c>
      <c r="F225" s="142" t="s">
        <v>556</v>
      </c>
      <c r="G225" s="143" t="s">
        <v>253</v>
      </c>
      <c r="H225" s="144">
        <v>4</v>
      </c>
      <c r="I225" s="145"/>
      <c r="J225" s="146">
        <f t="shared" si="20"/>
        <v>0</v>
      </c>
      <c r="K225" s="147"/>
      <c r="L225" s="28"/>
      <c r="M225" s="148" t="s">
        <v>1</v>
      </c>
      <c r="N225" s="149" t="s">
        <v>38</v>
      </c>
      <c r="P225" s="150">
        <f t="shared" si="21"/>
        <v>0</v>
      </c>
      <c r="Q225" s="150">
        <v>0</v>
      </c>
      <c r="R225" s="150">
        <f t="shared" si="22"/>
        <v>0</v>
      </c>
      <c r="S225" s="150">
        <v>0</v>
      </c>
      <c r="T225" s="151">
        <f t="shared" si="23"/>
        <v>0</v>
      </c>
      <c r="AR225" s="152" t="s">
        <v>216</v>
      </c>
      <c r="AT225" s="152" t="s">
        <v>212</v>
      </c>
      <c r="AU225" s="152" t="s">
        <v>88</v>
      </c>
      <c r="AY225" s="13" t="s">
        <v>207</v>
      </c>
      <c r="BE225" s="153">
        <f t="shared" si="24"/>
        <v>0</v>
      </c>
      <c r="BF225" s="153">
        <f t="shared" si="25"/>
        <v>0</v>
      </c>
      <c r="BG225" s="153">
        <f t="shared" si="26"/>
        <v>0</v>
      </c>
      <c r="BH225" s="153">
        <f t="shared" si="27"/>
        <v>0</v>
      </c>
      <c r="BI225" s="153">
        <f t="shared" si="28"/>
        <v>0</v>
      </c>
      <c r="BJ225" s="13" t="s">
        <v>84</v>
      </c>
      <c r="BK225" s="153">
        <f t="shared" si="29"/>
        <v>0</v>
      </c>
      <c r="BL225" s="13" t="s">
        <v>216</v>
      </c>
      <c r="BM225" s="152" t="s">
        <v>557</v>
      </c>
    </row>
    <row r="226" spans="2:65" s="1" customFormat="1" ht="24.2" customHeight="1">
      <c r="B226" s="139"/>
      <c r="C226" s="140" t="s">
        <v>558</v>
      </c>
      <c r="D226" s="140" t="s">
        <v>212</v>
      </c>
      <c r="E226" s="141" t="s">
        <v>559</v>
      </c>
      <c r="F226" s="142" t="s">
        <v>560</v>
      </c>
      <c r="G226" s="143" t="s">
        <v>253</v>
      </c>
      <c r="H226" s="144">
        <v>4</v>
      </c>
      <c r="I226" s="145"/>
      <c r="J226" s="146">
        <f t="shared" si="20"/>
        <v>0</v>
      </c>
      <c r="K226" s="147"/>
      <c r="L226" s="28"/>
      <c r="M226" s="148" t="s">
        <v>1</v>
      </c>
      <c r="N226" s="149" t="s">
        <v>38</v>
      </c>
      <c r="P226" s="150">
        <f t="shared" si="21"/>
        <v>0</v>
      </c>
      <c r="Q226" s="150">
        <v>0</v>
      </c>
      <c r="R226" s="150">
        <f t="shared" si="22"/>
        <v>0</v>
      </c>
      <c r="S226" s="150">
        <v>0</v>
      </c>
      <c r="T226" s="151">
        <f t="shared" si="23"/>
        <v>0</v>
      </c>
      <c r="AR226" s="152" t="s">
        <v>216</v>
      </c>
      <c r="AT226" s="152" t="s">
        <v>212</v>
      </c>
      <c r="AU226" s="152" t="s">
        <v>88</v>
      </c>
      <c r="AY226" s="13" t="s">
        <v>207</v>
      </c>
      <c r="BE226" s="153">
        <f t="shared" si="24"/>
        <v>0</v>
      </c>
      <c r="BF226" s="153">
        <f t="shared" si="25"/>
        <v>0</v>
      </c>
      <c r="BG226" s="153">
        <f t="shared" si="26"/>
        <v>0</v>
      </c>
      <c r="BH226" s="153">
        <f t="shared" si="27"/>
        <v>0</v>
      </c>
      <c r="BI226" s="153">
        <f t="shared" si="28"/>
        <v>0</v>
      </c>
      <c r="BJ226" s="13" t="s">
        <v>84</v>
      </c>
      <c r="BK226" s="153">
        <f t="shared" si="29"/>
        <v>0</v>
      </c>
      <c r="BL226" s="13" t="s">
        <v>216</v>
      </c>
      <c r="BM226" s="152" t="s">
        <v>561</v>
      </c>
    </row>
    <row r="227" spans="2:65" s="1" customFormat="1" ht="24.2" customHeight="1">
      <c r="B227" s="139"/>
      <c r="C227" s="140" t="s">
        <v>562</v>
      </c>
      <c r="D227" s="140" t="s">
        <v>212</v>
      </c>
      <c r="E227" s="141" t="s">
        <v>563</v>
      </c>
      <c r="F227" s="142" t="s">
        <v>564</v>
      </c>
      <c r="G227" s="143" t="s">
        <v>253</v>
      </c>
      <c r="H227" s="144">
        <v>12</v>
      </c>
      <c r="I227" s="145"/>
      <c r="J227" s="146">
        <f t="shared" si="20"/>
        <v>0</v>
      </c>
      <c r="K227" s="147"/>
      <c r="L227" s="28"/>
      <c r="M227" s="148" t="s">
        <v>1</v>
      </c>
      <c r="N227" s="149" t="s">
        <v>38</v>
      </c>
      <c r="P227" s="150">
        <f t="shared" si="21"/>
        <v>0</v>
      </c>
      <c r="Q227" s="150">
        <v>0</v>
      </c>
      <c r="R227" s="150">
        <f t="shared" si="22"/>
        <v>0</v>
      </c>
      <c r="S227" s="150">
        <v>0</v>
      </c>
      <c r="T227" s="151">
        <f t="shared" si="23"/>
        <v>0</v>
      </c>
      <c r="AR227" s="152" t="s">
        <v>216</v>
      </c>
      <c r="AT227" s="152" t="s">
        <v>212</v>
      </c>
      <c r="AU227" s="152" t="s">
        <v>88</v>
      </c>
      <c r="AY227" s="13" t="s">
        <v>207</v>
      </c>
      <c r="BE227" s="153">
        <f t="shared" si="24"/>
        <v>0</v>
      </c>
      <c r="BF227" s="153">
        <f t="shared" si="25"/>
        <v>0</v>
      </c>
      <c r="BG227" s="153">
        <f t="shared" si="26"/>
        <v>0</v>
      </c>
      <c r="BH227" s="153">
        <f t="shared" si="27"/>
        <v>0</v>
      </c>
      <c r="BI227" s="153">
        <f t="shared" si="28"/>
        <v>0</v>
      </c>
      <c r="BJ227" s="13" t="s">
        <v>84</v>
      </c>
      <c r="BK227" s="153">
        <f t="shared" si="29"/>
        <v>0</v>
      </c>
      <c r="BL227" s="13" t="s">
        <v>216</v>
      </c>
      <c r="BM227" s="152" t="s">
        <v>565</v>
      </c>
    </row>
    <row r="228" spans="2:65" s="1" customFormat="1" ht="24.2" customHeight="1">
      <c r="B228" s="139"/>
      <c r="C228" s="140" t="s">
        <v>566</v>
      </c>
      <c r="D228" s="140" t="s">
        <v>212</v>
      </c>
      <c r="E228" s="141" t="s">
        <v>567</v>
      </c>
      <c r="F228" s="142" t="s">
        <v>568</v>
      </c>
      <c r="G228" s="143" t="s">
        <v>253</v>
      </c>
      <c r="H228" s="144">
        <v>6</v>
      </c>
      <c r="I228" s="145"/>
      <c r="J228" s="146">
        <f t="shared" si="20"/>
        <v>0</v>
      </c>
      <c r="K228" s="147"/>
      <c r="L228" s="28"/>
      <c r="M228" s="148" t="s">
        <v>1</v>
      </c>
      <c r="N228" s="149" t="s">
        <v>38</v>
      </c>
      <c r="P228" s="150">
        <f t="shared" si="21"/>
        <v>0</v>
      </c>
      <c r="Q228" s="150">
        <v>0</v>
      </c>
      <c r="R228" s="150">
        <f t="shared" si="22"/>
        <v>0</v>
      </c>
      <c r="S228" s="150">
        <v>0</v>
      </c>
      <c r="T228" s="151">
        <f t="shared" si="23"/>
        <v>0</v>
      </c>
      <c r="AR228" s="152" t="s">
        <v>216</v>
      </c>
      <c r="AT228" s="152" t="s">
        <v>212</v>
      </c>
      <c r="AU228" s="152" t="s">
        <v>88</v>
      </c>
      <c r="AY228" s="13" t="s">
        <v>207</v>
      </c>
      <c r="BE228" s="153">
        <f t="shared" si="24"/>
        <v>0</v>
      </c>
      <c r="BF228" s="153">
        <f t="shared" si="25"/>
        <v>0</v>
      </c>
      <c r="BG228" s="153">
        <f t="shared" si="26"/>
        <v>0</v>
      </c>
      <c r="BH228" s="153">
        <f t="shared" si="27"/>
        <v>0</v>
      </c>
      <c r="BI228" s="153">
        <f t="shared" si="28"/>
        <v>0</v>
      </c>
      <c r="BJ228" s="13" t="s">
        <v>84</v>
      </c>
      <c r="BK228" s="153">
        <f t="shared" si="29"/>
        <v>0</v>
      </c>
      <c r="BL228" s="13" t="s">
        <v>216</v>
      </c>
      <c r="BM228" s="152" t="s">
        <v>569</v>
      </c>
    </row>
    <row r="229" spans="2:65" s="1" customFormat="1" ht="24.2" customHeight="1">
      <c r="B229" s="139"/>
      <c r="C229" s="140" t="s">
        <v>570</v>
      </c>
      <c r="D229" s="140" t="s">
        <v>212</v>
      </c>
      <c r="E229" s="141" t="s">
        <v>571</v>
      </c>
      <c r="F229" s="142" t="s">
        <v>572</v>
      </c>
      <c r="G229" s="143" t="s">
        <v>253</v>
      </c>
      <c r="H229" s="144">
        <v>12</v>
      </c>
      <c r="I229" s="145"/>
      <c r="J229" s="146">
        <f t="shared" si="20"/>
        <v>0</v>
      </c>
      <c r="K229" s="147"/>
      <c r="L229" s="28"/>
      <c r="M229" s="148" t="s">
        <v>1</v>
      </c>
      <c r="N229" s="149" t="s">
        <v>38</v>
      </c>
      <c r="P229" s="150">
        <f t="shared" si="21"/>
        <v>0</v>
      </c>
      <c r="Q229" s="150">
        <v>0</v>
      </c>
      <c r="R229" s="150">
        <f t="shared" si="22"/>
        <v>0</v>
      </c>
      <c r="S229" s="150">
        <v>0</v>
      </c>
      <c r="T229" s="151">
        <f t="shared" si="23"/>
        <v>0</v>
      </c>
      <c r="AR229" s="152" t="s">
        <v>216</v>
      </c>
      <c r="AT229" s="152" t="s">
        <v>212</v>
      </c>
      <c r="AU229" s="152" t="s">
        <v>88</v>
      </c>
      <c r="AY229" s="13" t="s">
        <v>207</v>
      </c>
      <c r="BE229" s="153">
        <f t="shared" si="24"/>
        <v>0</v>
      </c>
      <c r="BF229" s="153">
        <f t="shared" si="25"/>
        <v>0</v>
      </c>
      <c r="BG229" s="153">
        <f t="shared" si="26"/>
        <v>0</v>
      </c>
      <c r="BH229" s="153">
        <f t="shared" si="27"/>
        <v>0</v>
      </c>
      <c r="BI229" s="153">
        <f t="shared" si="28"/>
        <v>0</v>
      </c>
      <c r="BJ229" s="13" t="s">
        <v>84</v>
      </c>
      <c r="BK229" s="153">
        <f t="shared" si="29"/>
        <v>0</v>
      </c>
      <c r="BL229" s="13" t="s">
        <v>216</v>
      </c>
      <c r="BM229" s="152" t="s">
        <v>573</v>
      </c>
    </row>
    <row r="230" spans="2:65" s="1" customFormat="1" ht="24.2" customHeight="1">
      <c r="B230" s="139"/>
      <c r="C230" s="140" t="s">
        <v>574</v>
      </c>
      <c r="D230" s="140" t="s">
        <v>212</v>
      </c>
      <c r="E230" s="141" t="s">
        <v>575</v>
      </c>
      <c r="F230" s="142" t="s">
        <v>576</v>
      </c>
      <c r="G230" s="143" t="s">
        <v>253</v>
      </c>
      <c r="H230" s="144">
        <v>8</v>
      </c>
      <c r="I230" s="145"/>
      <c r="J230" s="146">
        <f t="shared" si="20"/>
        <v>0</v>
      </c>
      <c r="K230" s="147"/>
      <c r="L230" s="28"/>
      <c r="M230" s="148" t="s">
        <v>1</v>
      </c>
      <c r="N230" s="149" t="s">
        <v>38</v>
      </c>
      <c r="P230" s="150">
        <f t="shared" si="21"/>
        <v>0</v>
      </c>
      <c r="Q230" s="150">
        <v>0</v>
      </c>
      <c r="R230" s="150">
        <f t="shared" si="22"/>
        <v>0</v>
      </c>
      <c r="S230" s="150">
        <v>0</v>
      </c>
      <c r="T230" s="151">
        <f t="shared" si="23"/>
        <v>0</v>
      </c>
      <c r="AR230" s="152" t="s">
        <v>216</v>
      </c>
      <c r="AT230" s="152" t="s">
        <v>212</v>
      </c>
      <c r="AU230" s="152" t="s">
        <v>88</v>
      </c>
      <c r="AY230" s="13" t="s">
        <v>207</v>
      </c>
      <c r="BE230" s="153">
        <f t="shared" si="24"/>
        <v>0</v>
      </c>
      <c r="BF230" s="153">
        <f t="shared" si="25"/>
        <v>0</v>
      </c>
      <c r="BG230" s="153">
        <f t="shared" si="26"/>
        <v>0</v>
      </c>
      <c r="BH230" s="153">
        <f t="shared" si="27"/>
        <v>0</v>
      </c>
      <c r="BI230" s="153">
        <f t="shared" si="28"/>
        <v>0</v>
      </c>
      <c r="BJ230" s="13" t="s">
        <v>84</v>
      </c>
      <c r="BK230" s="153">
        <f t="shared" si="29"/>
        <v>0</v>
      </c>
      <c r="BL230" s="13" t="s">
        <v>216</v>
      </c>
      <c r="BM230" s="152" t="s">
        <v>577</v>
      </c>
    </row>
    <row r="231" spans="2:65" s="1" customFormat="1" ht="16.5" customHeight="1">
      <c r="B231" s="139"/>
      <c r="C231" s="140" t="s">
        <v>578</v>
      </c>
      <c r="D231" s="140" t="s">
        <v>212</v>
      </c>
      <c r="E231" s="141" t="s">
        <v>579</v>
      </c>
      <c r="F231" s="142" t="s">
        <v>580</v>
      </c>
      <c r="G231" s="143" t="s">
        <v>215</v>
      </c>
      <c r="H231" s="144">
        <v>1882</v>
      </c>
      <c r="I231" s="145"/>
      <c r="J231" s="146">
        <f t="shared" si="20"/>
        <v>0</v>
      </c>
      <c r="K231" s="147"/>
      <c r="L231" s="28"/>
      <c r="M231" s="148" t="s">
        <v>1</v>
      </c>
      <c r="N231" s="149" t="s">
        <v>38</v>
      </c>
      <c r="P231" s="150">
        <f t="shared" si="21"/>
        <v>0</v>
      </c>
      <c r="Q231" s="150">
        <v>0</v>
      </c>
      <c r="R231" s="150">
        <f t="shared" si="22"/>
        <v>0</v>
      </c>
      <c r="S231" s="150">
        <v>0</v>
      </c>
      <c r="T231" s="151">
        <f t="shared" si="23"/>
        <v>0</v>
      </c>
      <c r="AR231" s="152" t="s">
        <v>216</v>
      </c>
      <c r="AT231" s="152" t="s">
        <v>212</v>
      </c>
      <c r="AU231" s="152" t="s">
        <v>88</v>
      </c>
      <c r="AY231" s="13" t="s">
        <v>207</v>
      </c>
      <c r="BE231" s="153">
        <f t="shared" si="24"/>
        <v>0</v>
      </c>
      <c r="BF231" s="153">
        <f t="shared" si="25"/>
        <v>0</v>
      </c>
      <c r="BG231" s="153">
        <f t="shared" si="26"/>
        <v>0</v>
      </c>
      <c r="BH231" s="153">
        <f t="shared" si="27"/>
        <v>0</v>
      </c>
      <c r="BI231" s="153">
        <f t="shared" si="28"/>
        <v>0</v>
      </c>
      <c r="BJ231" s="13" t="s">
        <v>84</v>
      </c>
      <c r="BK231" s="153">
        <f t="shared" si="29"/>
        <v>0</v>
      </c>
      <c r="BL231" s="13" t="s">
        <v>216</v>
      </c>
      <c r="BM231" s="152" t="s">
        <v>581</v>
      </c>
    </row>
    <row r="232" spans="2:65" s="1" customFormat="1" ht="16.5" customHeight="1">
      <c r="B232" s="139"/>
      <c r="C232" s="140" t="s">
        <v>582</v>
      </c>
      <c r="D232" s="140" t="s">
        <v>212</v>
      </c>
      <c r="E232" s="141" t="s">
        <v>583</v>
      </c>
      <c r="F232" s="142" t="s">
        <v>584</v>
      </c>
      <c r="G232" s="143" t="s">
        <v>585</v>
      </c>
      <c r="H232" s="144">
        <v>1</v>
      </c>
      <c r="I232" s="145"/>
      <c r="J232" s="146">
        <f t="shared" si="20"/>
        <v>0</v>
      </c>
      <c r="K232" s="147"/>
      <c r="L232" s="28"/>
      <c r="M232" s="148" t="s">
        <v>1</v>
      </c>
      <c r="N232" s="149" t="s">
        <v>38</v>
      </c>
      <c r="P232" s="150">
        <f t="shared" si="21"/>
        <v>0</v>
      </c>
      <c r="Q232" s="150">
        <v>0</v>
      </c>
      <c r="R232" s="150">
        <f t="shared" si="22"/>
        <v>0</v>
      </c>
      <c r="S232" s="150">
        <v>0</v>
      </c>
      <c r="T232" s="151">
        <f t="shared" si="23"/>
        <v>0</v>
      </c>
      <c r="AR232" s="152" t="s">
        <v>216</v>
      </c>
      <c r="AT232" s="152" t="s">
        <v>212</v>
      </c>
      <c r="AU232" s="152" t="s">
        <v>88</v>
      </c>
      <c r="AY232" s="13" t="s">
        <v>207</v>
      </c>
      <c r="BE232" s="153">
        <f t="shared" si="24"/>
        <v>0</v>
      </c>
      <c r="BF232" s="153">
        <f t="shared" si="25"/>
        <v>0</v>
      </c>
      <c r="BG232" s="153">
        <f t="shared" si="26"/>
        <v>0</v>
      </c>
      <c r="BH232" s="153">
        <f t="shared" si="27"/>
        <v>0</v>
      </c>
      <c r="BI232" s="153">
        <f t="shared" si="28"/>
        <v>0</v>
      </c>
      <c r="BJ232" s="13" t="s">
        <v>84</v>
      </c>
      <c r="BK232" s="153">
        <f t="shared" si="29"/>
        <v>0</v>
      </c>
      <c r="BL232" s="13" t="s">
        <v>216</v>
      </c>
      <c r="BM232" s="152" t="s">
        <v>586</v>
      </c>
    </row>
    <row r="233" spans="2:65" s="11" customFormat="1" ht="20.85" customHeight="1">
      <c r="B233" s="127"/>
      <c r="D233" s="128" t="s">
        <v>71</v>
      </c>
      <c r="E233" s="137" t="s">
        <v>587</v>
      </c>
      <c r="F233" s="137" t="s">
        <v>588</v>
      </c>
      <c r="I233" s="130"/>
      <c r="J233" s="138">
        <f>BK233</f>
        <v>0</v>
      </c>
      <c r="L233" s="127"/>
      <c r="M233" s="132"/>
      <c r="P233" s="133">
        <f>SUM(P234:P236)</f>
        <v>0</v>
      </c>
      <c r="R233" s="133">
        <f>SUM(R234:R236)</f>
        <v>0</v>
      </c>
      <c r="T233" s="134">
        <f>SUM(T234:T236)</f>
        <v>0</v>
      </c>
      <c r="AR233" s="128" t="s">
        <v>79</v>
      </c>
      <c r="AT233" s="135" t="s">
        <v>71</v>
      </c>
      <c r="AU233" s="135" t="s">
        <v>84</v>
      </c>
      <c r="AY233" s="128" t="s">
        <v>207</v>
      </c>
      <c r="BK233" s="136">
        <f>SUM(BK234:BK236)</f>
        <v>0</v>
      </c>
    </row>
    <row r="234" spans="2:65" s="1" customFormat="1" ht="16.5" customHeight="1">
      <c r="B234" s="139"/>
      <c r="C234" s="140" t="s">
        <v>589</v>
      </c>
      <c r="D234" s="140" t="s">
        <v>212</v>
      </c>
      <c r="E234" s="141" t="s">
        <v>590</v>
      </c>
      <c r="F234" s="142" t="s">
        <v>591</v>
      </c>
      <c r="G234" s="143" t="s">
        <v>592</v>
      </c>
      <c r="H234" s="144">
        <v>1</v>
      </c>
      <c r="I234" s="145"/>
      <c r="J234" s="146">
        <f>ROUND(I234*H234,2)</f>
        <v>0</v>
      </c>
      <c r="K234" s="147"/>
      <c r="L234" s="28"/>
      <c r="M234" s="148" t="s">
        <v>1</v>
      </c>
      <c r="N234" s="149" t="s">
        <v>38</v>
      </c>
      <c r="P234" s="150">
        <f>O234*H234</f>
        <v>0</v>
      </c>
      <c r="Q234" s="150">
        <v>0</v>
      </c>
      <c r="R234" s="150">
        <f>Q234*H234</f>
        <v>0</v>
      </c>
      <c r="S234" s="150">
        <v>0</v>
      </c>
      <c r="T234" s="151">
        <f>S234*H234</f>
        <v>0</v>
      </c>
      <c r="AR234" s="152" t="s">
        <v>216</v>
      </c>
      <c r="AT234" s="152" t="s">
        <v>212</v>
      </c>
      <c r="AU234" s="152" t="s">
        <v>88</v>
      </c>
      <c r="AY234" s="13" t="s">
        <v>207</v>
      </c>
      <c r="BE234" s="153">
        <f>IF(N234="základná",J234,0)</f>
        <v>0</v>
      </c>
      <c r="BF234" s="153">
        <f>IF(N234="znížená",J234,0)</f>
        <v>0</v>
      </c>
      <c r="BG234" s="153">
        <f>IF(N234="zákl. prenesená",J234,0)</f>
        <v>0</v>
      </c>
      <c r="BH234" s="153">
        <f>IF(N234="zníž. prenesená",J234,0)</f>
        <v>0</v>
      </c>
      <c r="BI234" s="153">
        <f>IF(N234="nulová",J234,0)</f>
        <v>0</v>
      </c>
      <c r="BJ234" s="13" t="s">
        <v>84</v>
      </c>
      <c r="BK234" s="153">
        <f>ROUND(I234*H234,2)</f>
        <v>0</v>
      </c>
      <c r="BL234" s="13" t="s">
        <v>216</v>
      </c>
      <c r="BM234" s="152" t="s">
        <v>593</v>
      </c>
    </row>
    <row r="235" spans="2:65" s="1" customFormat="1" ht="21.75" customHeight="1">
      <c r="B235" s="139"/>
      <c r="C235" s="140" t="s">
        <v>594</v>
      </c>
      <c r="D235" s="140" t="s">
        <v>212</v>
      </c>
      <c r="E235" s="141" t="s">
        <v>595</v>
      </c>
      <c r="F235" s="142" t="s">
        <v>596</v>
      </c>
      <c r="G235" s="143" t="s">
        <v>405</v>
      </c>
      <c r="H235" s="144">
        <v>118</v>
      </c>
      <c r="I235" s="145"/>
      <c r="J235" s="146">
        <f>ROUND(I235*H235,2)</f>
        <v>0</v>
      </c>
      <c r="K235" s="147"/>
      <c r="L235" s="28"/>
      <c r="M235" s="148" t="s">
        <v>1</v>
      </c>
      <c r="N235" s="149" t="s">
        <v>38</v>
      </c>
      <c r="P235" s="150">
        <f>O235*H235</f>
        <v>0</v>
      </c>
      <c r="Q235" s="150">
        <v>0</v>
      </c>
      <c r="R235" s="150">
        <f>Q235*H235</f>
        <v>0</v>
      </c>
      <c r="S235" s="150">
        <v>0</v>
      </c>
      <c r="T235" s="151">
        <f>S235*H235</f>
        <v>0</v>
      </c>
      <c r="AR235" s="152" t="s">
        <v>216</v>
      </c>
      <c r="AT235" s="152" t="s">
        <v>212</v>
      </c>
      <c r="AU235" s="152" t="s">
        <v>88</v>
      </c>
      <c r="AY235" s="13" t="s">
        <v>207</v>
      </c>
      <c r="BE235" s="153">
        <f>IF(N235="základná",J235,0)</f>
        <v>0</v>
      </c>
      <c r="BF235" s="153">
        <f>IF(N235="znížená",J235,0)</f>
        <v>0</v>
      </c>
      <c r="BG235" s="153">
        <f>IF(N235="zákl. prenesená",J235,0)</f>
        <v>0</v>
      </c>
      <c r="BH235" s="153">
        <f>IF(N235="zníž. prenesená",J235,0)</f>
        <v>0</v>
      </c>
      <c r="BI235" s="153">
        <f>IF(N235="nulová",J235,0)</f>
        <v>0</v>
      </c>
      <c r="BJ235" s="13" t="s">
        <v>84</v>
      </c>
      <c r="BK235" s="153">
        <f>ROUND(I235*H235,2)</f>
        <v>0</v>
      </c>
      <c r="BL235" s="13" t="s">
        <v>216</v>
      </c>
      <c r="BM235" s="152" t="s">
        <v>597</v>
      </c>
    </row>
    <row r="236" spans="2:65" s="1" customFormat="1" ht="16.5" customHeight="1">
      <c r="B236" s="139"/>
      <c r="C236" s="140" t="s">
        <v>598</v>
      </c>
      <c r="D236" s="140" t="s">
        <v>212</v>
      </c>
      <c r="E236" s="141" t="s">
        <v>599</v>
      </c>
      <c r="F236" s="142" t="s">
        <v>600</v>
      </c>
      <c r="G236" s="143" t="s">
        <v>592</v>
      </c>
      <c r="H236" s="144">
        <v>1</v>
      </c>
      <c r="I236" s="145"/>
      <c r="J236" s="146">
        <f>ROUND(I236*H236,2)</f>
        <v>0</v>
      </c>
      <c r="K236" s="147"/>
      <c r="L236" s="28"/>
      <c r="M236" s="148" t="s">
        <v>1</v>
      </c>
      <c r="N236" s="149" t="s">
        <v>38</v>
      </c>
      <c r="P236" s="150">
        <f>O236*H236</f>
        <v>0</v>
      </c>
      <c r="Q236" s="150">
        <v>0</v>
      </c>
      <c r="R236" s="150">
        <f>Q236*H236</f>
        <v>0</v>
      </c>
      <c r="S236" s="150">
        <v>0</v>
      </c>
      <c r="T236" s="151">
        <f>S236*H236</f>
        <v>0</v>
      </c>
      <c r="AR236" s="152" t="s">
        <v>216</v>
      </c>
      <c r="AT236" s="152" t="s">
        <v>212</v>
      </c>
      <c r="AU236" s="152" t="s">
        <v>88</v>
      </c>
      <c r="AY236" s="13" t="s">
        <v>207</v>
      </c>
      <c r="BE236" s="153">
        <f>IF(N236="základná",J236,0)</f>
        <v>0</v>
      </c>
      <c r="BF236" s="153">
        <f>IF(N236="znížená",J236,0)</f>
        <v>0</v>
      </c>
      <c r="BG236" s="153">
        <f>IF(N236="zákl. prenesená",J236,0)</f>
        <v>0</v>
      </c>
      <c r="BH236" s="153">
        <f>IF(N236="zníž. prenesená",J236,0)</f>
        <v>0</v>
      </c>
      <c r="BI236" s="153">
        <f>IF(N236="nulová",J236,0)</f>
        <v>0</v>
      </c>
      <c r="BJ236" s="13" t="s">
        <v>84</v>
      </c>
      <c r="BK236" s="153">
        <f>ROUND(I236*H236,2)</f>
        <v>0</v>
      </c>
      <c r="BL236" s="13" t="s">
        <v>216</v>
      </c>
      <c r="BM236" s="152" t="s">
        <v>601</v>
      </c>
    </row>
    <row r="237" spans="2:65" s="11" customFormat="1" ht="20.85" customHeight="1">
      <c r="B237" s="127"/>
      <c r="D237" s="128" t="s">
        <v>71</v>
      </c>
      <c r="E237" s="137" t="s">
        <v>602</v>
      </c>
      <c r="F237" s="137" t="s">
        <v>603</v>
      </c>
      <c r="I237" s="130"/>
      <c r="J237" s="138">
        <f>BK237</f>
        <v>0</v>
      </c>
      <c r="L237" s="127"/>
      <c r="M237" s="132"/>
      <c r="P237" s="133">
        <f>SUM(P238:P531)</f>
        <v>0</v>
      </c>
      <c r="R237" s="133">
        <f>SUM(R238:R531)</f>
        <v>0</v>
      </c>
      <c r="T237" s="134">
        <f>SUM(T238:T531)</f>
        <v>0</v>
      </c>
      <c r="AR237" s="128" t="s">
        <v>79</v>
      </c>
      <c r="AT237" s="135" t="s">
        <v>71</v>
      </c>
      <c r="AU237" s="135" t="s">
        <v>84</v>
      </c>
      <c r="AY237" s="128" t="s">
        <v>207</v>
      </c>
      <c r="BK237" s="136">
        <f>SUM(BK238:BK531)</f>
        <v>0</v>
      </c>
    </row>
    <row r="238" spans="2:65" s="1" customFormat="1" ht="16.5" customHeight="1">
      <c r="B238" s="139"/>
      <c r="C238" s="140" t="s">
        <v>604</v>
      </c>
      <c r="D238" s="140" t="s">
        <v>212</v>
      </c>
      <c r="E238" s="141" t="s">
        <v>605</v>
      </c>
      <c r="F238" s="142" t="s">
        <v>606</v>
      </c>
      <c r="G238" s="143" t="s">
        <v>607</v>
      </c>
      <c r="H238" s="154"/>
      <c r="I238" s="145"/>
      <c r="J238" s="146">
        <f t="shared" ref="J238:J301" si="30">ROUND(I238*H238,2)</f>
        <v>0</v>
      </c>
      <c r="K238" s="147"/>
      <c r="L238" s="28"/>
      <c r="M238" s="148" t="s">
        <v>1</v>
      </c>
      <c r="N238" s="149" t="s">
        <v>38</v>
      </c>
      <c r="P238" s="150">
        <f t="shared" ref="P238:P301" si="31">O238*H238</f>
        <v>0</v>
      </c>
      <c r="Q238" s="150">
        <v>0</v>
      </c>
      <c r="R238" s="150">
        <f t="shared" ref="R238:R301" si="32">Q238*H238</f>
        <v>0</v>
      </c>
      <c r="S238" s="150">
        <v>0</v>
      </c>
      <c r="T238" s="151">
        <f t="shared" ref="T238:T301" si="33">S238*H238</f>
        <v>0</v>
      </c>
      <c r="AR238" s="152" t="s">
        <v>608</v>
      </c>
      <c r="AT238" s="152" t="s">
        <v>212</v>
      </c>
      <c r="AU238" s="152" t="s">
        <v>88</v>
      </c>
      <c r="AY238" s="13" t="s">
        <v>207</v>
      </c>
      <c r="BE238" s="153">
        <f t="shared" ref="BE238:BE301" si="34">IF(N238="základná",J238,0)</f>
        <v>0</v>
      </c>
      <c r="BF238" s="153">
        <f t="shared" ref="BF238:BF301" si="35">IF(N238="znížená",J238,0)</f>
        <v>0</v>
      </c>
      <c r="BG238" s="153">
        <f t="shared" ref="BG238:BG301" si="36">IF(N238="zákl. prenesená",J238,0)</f>
        <v>0</v>
      </c>
      <c r="BH238" s="153">
        <f t="shared" ref="BH238:BH301" si="37">IF(N238="zníž. prenesená",J238,0)</f>
        <v>0</v>
      </c>
      <c r="BI238" s="153">
        <f t="shared" ref="BI238:BI301" si="38">IF(N238="nulová",J238,0)</f>
        <v>0</v>
      </c>
      <c r="BJ238" s="13" t="s">
        <v>84</v>
      </c>
      <c r="BK238" s="153">
        <f t="shared" ref="BK238:BK301" si="39">ROUND(I238*H238,2)</f>
        <v>0</v>
      </c>
      <c r="BL238" s="13" t="s">
        <v>608</v>
      </c>
      <c r="BM238" s="152" t="s">
        <v>609</v>
      </c>
    </row>
    <row r="239" spans="2:65" s="1" customFormat="1" ht="16.5" customHeight="1">
      <c r="B239" s="139"/>
      <c r="C239" s="140" t="s">
        <v>610</v>
      </c>
      <c r="D239" s="140" t="s">
        <v>212</v>
      </c>
      <c r="E239" s="141" t="s">
        <v>611</v>
      </c>
      <c r="F239" s="142" t="s">
        <v>612</v>
      </c>
      <c r="G239" s="143" t="s">
        <v>607</v>
      </c>
      <c r="H239" s="154"/>
      <c r="I239" s="145"/>
      <c r="J239" s="146">
        <f t="shared" si="30"/>
        <v>0</v>
      </c>
      <c r="K239" s="147"/>
      <c r="L239" s="28"/>
      <c r="M239" s="148" t="s">
        <v>1</v>
      </c>
      <c r="N239" s="149" t="s">
        <v>38</v>
      </c>
      <c r="P239" s="150">
        <f t="shared" si="31"/>
        <v>0</v>
      </c>
      <c r="Q239" s="150">
        <v>0</v>
      </c>
      <c r="R239" s="150">
        <f t="shared" si="32"/>
        <v>0</v>
      </c>
      <c r="S239" s="150">
        <v>0</v>
      </c>
      <c r="T239" s="151">
        <f t="shared" si="33"/>
        <v>0</v>
      </c>
      <c r="AR239" s="152" t="s">
        <v>608</v>
      </c>
      <c r="AT239" s="152" t="s">
        <v>212</v>
      </c>
      <c r="AU239" s="152" t="s">
        <v>88</v>
      </c>
      <c r="AY239" s="13" t="s">
        <v>207</v>
      </c>
      <c r="BE239" s="153">
        <f t="shared" si="34"/>
        <v>0</v>
      </c>
      <c r="BF239" s="153">
        <f t="shared" si="35"/>
        <v>0</v>
      </c>
      <c r="BG239" s="153">
        <f t="shared" si="36"/>
        <v>0</v>
      </c>
      <c r="BH239" s="153">
        <f t="shared" si="37"/>
        <v>0</v>
      </c>
      <c r="BI239" s="153">
        <f t="shared" si="38"/>
        <v>0</v>
      </c>
      <c r="BJ239" s="13" t="s">
        <v>84</v>
      </c>
      <c r="BK239" s="153">
        <f t="shared" si="39"/>
        <v>0</v>
      </c>
      <c r="BL239" s="13" t="s">
        <v>608</v>
      </c>
      <c r="BM239" s="152" t="s">
        <v>613</v>
      </c>
    </row>
    <row r="240" spans="2:65" s="1" customFormat="1" ht="33" customHeight="1">
      <c r="B240" s="139"/>
      <c r="C240" s="140" t="s">
        <v>614</v>
      </c>
      <c r="D240" s="140" t="s">
        <v>212</v>
      </c>
      <c r="E240" s="141" t="s">
        <v>615</v>
      </c>
      <c r="F240" s="142" t="s">
        <v>616</v>
      </c>
      <c r="G240" s="143" t="s">
        <v>215</v>
      </c>
      <c r="H240" s="144">
        <v>10</v>
      </c>
      <c r="I240" s="145"/>
      <c r="J240" s="146">
        <f t="shared" si="30"/>
        <v>0</v>
      </c>
      <c r="K240" s="147"/>
      <c r="L240" s="28"/>
      <c r="M240" s="148" t="s">
        <v>1</v>
      </c>
      <c r="N240" s="149" t="s">
        <v>38</v>
      </c>
      <c r="P240" s="150">
        <f t="shared" si="31"/>
        <v>0</v>
      </c>
      <c r="Q240" s="150">
        <v>0</v>
      </c>
      <c r="R240" s="150">
        <f t="shared" si="32"/>
        <v>0</v>
      </c>
      <c r="S240" s="150">
        <v>0</v>
      </c>
      <c r="T240" s="151">
        <f t="shared" si="33"/>
        <v>0</v>
      </c>
      <c r="AR240" s="152" t="s">
        <v>216</v>
      </c>
      <c r="AT240" s="152" t="s">
        <v>212</v>
      </c>
      <c r="AU240" s="152" t="s">
        <v>88</v>
      </c>
      <c r="AY240" s="13" t="s">
        <v>207</v>
      </c>
      <c r="BE240" s="153">
        <f t="shared" si="34"/>
        <v>0</v>
      </c>
      <c r="BF240" s="153">
        <f t="shared" si="35"/>
        <v>0</v>
      </c>
      <c r="BG240" s="153">
        <f t="shared" si="36"/>
        <v>0</v>
      </c>
      <c r="BH240" s="153">
        <f t="shared" si="37"/>
        <v>0</v>
      </c>
      <c r="BI240" s="153">
        <f t="shared" si="38"/>
        <v>0</v>
      </c>
      <c r="BJ240" s="13" t="s">
        <v>84</v>
      </c>
      <c r="BK240" s="153">
        <f t="shared" si="39"/>
        <v>0</v>
      </c>
      <c r="BL240" s="13" t="s">
        <v>216</v>
      </c>
      <c r="BM240" s="152" t="s">
        <v>617</v>
      </c>
    </row>
    <row r="241" spans="2:65" s="1" customFormat="1" ht="33" customHeight="1">
      <c r="B241" s="139"/>
      <c r="C241" s="140" t="s">
        <v>618</v>
      </c>
      <c r="D241" s="140" t="s">
        <v>212</v>
      </c>
      <c r="E241" s="141" t="s">
        <v>619</v>
      </c>
      <c r="F241" s="142" t="s">
        <v>620</v>
      </c>
      <c r="G241" s="143" t="s">
        <v>215</v>
      </c>
      <c r="H241" s="144">
        <v>24</v>
      </c>
      <c r="I241" s="145"/>
      <c r="J241" s="146">
        <f t="shared" si="30"/>
        <v>0</v>
      </c>
      <c r="K241" s="147"/>
      <c r="L241" s="28"/>
      <c r="M241" s="148" t="s">
        <v>1</v>
      </c>
      <c r="N241" s="149" t="s">
        <v>38</v>
      </c>
      <c r="P241" s="150">
        <f t="shared" si="31"/>
        <v>0</v>
      </c>
      <c r="Q241" s="150">
        <v>0</v>
      </c>
      <c r="R241" s="150">
        <f t="shared" si="32"/>
        <v>0</v>
      </c>
      <c r="S241" s="150">
        <v>0</v>
      </c>
      <c r="T241" s="151">
        <f t="shared" si="33"/>
        <v>0</v>
      </c>
      <c r="AR241" s="152" t="s">
        <v>216</v>
      </c>
      <c r="AT241" s="152" t="s">
        <v>212</v>
      </c>
      <c r="AU241" s="152" t="s">
        <v>88</v>
      </c>
      <c r="AY241" s="13" t="s">
        <v>207</v>
      </c>
      <c r="BE241" s="153">
        <f t="shared" si="34"/>
        <v>0</v>
      </c>
      <c r="BF241" s="153">
        <f t="shared" si="35"/>
        <v>0</v>
      </c>
      <c r="BG241" s="153">
        <f t="shared" si="36"/>
        <v>0</v>
      </c>
      <c r="BH241" s="153">
        <f t="shared" si="37"/>
        <v>0</v>
      </c>
      <c r="BI241" s="153">
        <f t="shared" si="38"/>
        <v>0</v>
      </c>
      <c r="BJ241" s="13" t="s">
        <v>84</v>
      </c>
      <c r="BK241" s="153">
        <f t="shared" si="39"/>
        <v>0</v>
      </c>
      <c r="BL241" s="13" t="s">
        <v>216</v>
      </c>
      <c r="BM241" s="152" t="s">
        <v>621</v>
      </c>
    </row>
    <row r="242" spans="2:65" s="1" customFormat="1" ht="33" customHeight="1">
      <c r="B242" s="139"/>
      <c r="C242" s="140" t="s">
        <v>622</v>
      </c>
      <c r="D242" s="140" t="s">
        <v>212</v>
      </c>
      <c r="E242" s="141" t="s">
        <v>623</v>
      </c>
      <c r="F242" s="142" t="s">
        <v>624</v>
      </c>
      <c r="G242" s="143" t="s">
        <v>215</v>
      </c>
      <c r="H242" s="144">
        <v>20</v>
      </c>
      <c r="I242" s="145"/>
      <c r="J242" s="146">
        <f t="shared" si="30"/>
        <v>0</v>
      </c>
      <c r="K242" s="147"/>
      <c r="L242" s="28"/>
      <c r="M242" s="148" t="s">
        <v>1</v>
      </c>
      <c r="N242" s="149" t="s">
        <v>38</v>
      </c>
      <c r="P242" s="150">
        <f t="shared" si="31"/>
        <v>0</v>
      </c>
      <c r="Q242" s="150">
        <v>0</v>
      </c>
      <c r="R242" s="150">
        <f t="shared" si="32"/>
        <v>0</v>
      </c>
      <c r="S242" s="150">
        <v>0</v>
      </c>
      <c r="T242" s="151">
        <f t="shared" si="33"/>
        <v>0</v>
      </c>
      <c r="AR242" s="152" t="s">
        <v>216</v>
      </c>
      <c r="AT242" s="152" t="s">
        <v>212</v>
      </c>
      <c r="AU242" s="152" t="s">
        <v>88</v>
      </c>
      <c r="AY242" s="13" t="s">
        <v>207</v>
      </c>
      <c r="BE242" s="153">
        <f t="shared" si="34"/>
        <v>0</v>
      </c>
      <c r="BF242" s="153">
        <f t="shared" si="35"/>
        <v>0</v>
      </c>
      <c r="BG242" s="153">
        <f t="shared" si="36"/>
        <v>0</v>
      </c>
      <c r="BH242" s="153">
        <f t="shared" si="37"/>
        <v>0</v>
      </c>
      <c r="BI242" s="153">
        <f t="shared" si="38"/>
        <v>0</v>
      </c>
      <c r="BJ242" s="13" t="s">
        <v>84</v>
      </c>
      <c r="BK242" s="153">
        <f t="shared" si="39"/>
        <v>0</v>
      </c>
      <c r="BL242" s="13" t="s">
        <v>216</v>
      </c>
      <c r="BM242" s="152" t="s">
        <v>625</v>
      </c>
    </row>
    <row r="243" spans="2:65" s="1" customFormat="1" ht="24.2" customHeight="1">
      <c r="B243" s="139"/>
      <c r="C243" s="140" t="s">
        <v>626</v>
      </c>
      <c r="D243" s="140" t="s">
        <v>212</v>
      </c>
      <c r="E243" s="141" t="s">
        <v>627</v>
      </c>
      <c r="F243" s="142" t="s">
        <v>628</v>
      </c>
      <c r="G243" s="143" t="s">
        <v>215</v>
      </c>
      <c r="H243" s="144">
        <v>8</v>
      </c>
      <c r="I243" s="145"/>
      <c r="J243" s="146">
        <f t="shared" si="30"/>
        <v>0</v>
      </c>
      <c r="K243" s="147"/>
      <c r="L243" s="28"/>
      <c r="M243" s="148" t="s">
        <v>1</v>
      </c>
      <c r="N243" s="149" t="s">
        <v>38</v>
      </c>
      <c r="P243" s="150">
        <f t="shared" si="31"/>
        <v>0</v>
      </c>
      <c r="Q243" s="150">
        <v>0</v>
      </c>
      <c r="R243" s="150">
        <f t="shared" si="32"/>
        <v>0</v>
      </c>
      <c r="S243" s="150">
        <v>0</v>
      </c>
      <c r="T243" s="151">
        <f t="shared" si="33"/>
        <v>0</v>
      </c>
      <c r="AR243" s="152" t="s">
        <v>216</v>
      </c>
      <c r="AT243" s="152" t="s">
        <v>212</v>
      </c>
      <c r="AU243" s="152" t="s">
        <v>88</v>
      </c>
      <c r="AY243" s="13" t="s">
        <v>207</v>
      </c>
      <c r="BE243" s="153">
        <f t="shared" si="34"/>
        <v>0</v>
      </c>
      <c r="BF243" s="153">
        <f t="shared" si="35"/>
        <v>0</v>
      </c>
      <c r="BG243" s="153">
        <f t="shared" si="36"/>
        <v>0</v>
      </c>
      <c r="BH243" s="153">
        <f t="shared" si="37"/>
        <v>0</v>
      </c>
      <c r="BI243" s="153">
        <f t="shared" si="38"/>
        <v>0</v>
      </c>
      <c r="BJ243" s="13" t="s">
        <v>84</v>
      </c>
      <c r="BK243" s="153">
        <f t="shared" si="39"/>
        <v>0</v>
      </c>
      <c r="BL243" s="13" t="s">
        <v>216</v>
      </c>
      <c r="BM243" s="152" t="s">
        <v>629</v>
      </c>
    </row>
    <row r="244" spans="2:65" s="1" customFormat="1" ht="33" customHeight="1">
      <c r="B244" s="139"/>
      <c r="C244" s="140" t="s">
        <v>630</v>
      </c>
      <c r="D244" s="140" t="s">
        <v>212</v>
      </c>
      <c r="E244" s="141" t="s">
        <v>631</v>
      </c>
      <c r="F244" s="142" t="s">
        <v>632</v>
      </c>
      <c r="G244" s="143" t="s">
        <v>215</v>
      </c>
      <c r="H244" s="144">
        <v>11</v>
      </c>
      <c r="I244" s="145"/>
      <c r="J244" s="146">
        <f t="shared" si="30"/>
        <v>0</v>
      </c>
      <c r="K244" s="147"/>
      <c r="L244" s="28"/>
      <c r="M244" s="148" t="s">
        <v>1</v>
      </c>
      <c r="N244" s="149" t="s">
        <v>38</v>
      </c>
      <c r="P244" s="150">
        <f t="shared" si="31"/>
        <v>0</v>
      </c>
      <c r="Q244" s="150">
        <v>0</v>
      </c>
      <c r="R244" s="150">
        <f t="shared" si="32"/>
        <v>0</v>
      </c>
      <c r="S244" s="150">
        <v>0</v>
      </c>
      <c r="T244" s="151">
        <f t="shared" si="33"/>
        <v>0</v>
      </c>
      <c r="AR244" s="152" t="s">
        <v>216</v>
      </c>
      <c r="AT244" s="152" t="s">
        <v>212</v>
      </c>
      <c r="AU244" s="152" t="s">
        <v>88</v>
      </c>
      <c r="AY244" s="13" t="s">
        <v>207</v>
      </c>
      <c r="BE244" s="153">
        <f t="shared" si="34"/>
        <v>0</v>
      </c>
      <c r="BF244" s="153">
        <f t="shared" si="35"/>
        <v>0</v>
      </c>
      <c r="BG244" s="153">
        <f t="shared" si="36"/>
        <v>0</v>
      </c>
      <c r="BH244" s="153">
        <f t="shared" si="37"/>
        <v>0</v>
      </c>
      <c r="BI244" s="153">
        <f t="shared" si="38"/>
        <v>0</v>
      </c>
      <c r="BJ244" s="13" t="s">
        <v>84</v>
      </c>
      <c r="BK244" s="153">
        <f t="shared" si="39"/>
        <v>0</v>
      </c>
      <c r="BL244" s="13" t="s">
        <v>216</v>
      </c>
      <c r="BM244" s="152" t="s">
        <v>633</v>
      </c>
    </row>
    <row r="245" spans="2:65" s="1" customFormat="1" ht="33" customHeight="1">
      <c r="B245" s="139"/>
      <c r="C245" s="140" t="s">
        <v>634</v>
      </c>
      <c r="D245" s="140" t="s">
        <v>212</v>
      </c>
      <c r="E245" s="141" t="s">
        <v>635</v>
      </c>
      <c r="F245" s="142" t="s">
        <v>636</v>
      </c>
      <c r="G245" s="143" t="s">
        <v>215</v>
      </c>
      <c r="H245" s="144">
        <v>10</v>
      </c>
      <c r="I245" s="145"/>
      <c r="J245" s="146">
        <f t="shared" si="30"/>
        <v>0</v>
      </c>
      <c r="K245" s="147"/>
      <c r="L245" s="28"/>
      <c r="M245" s="148" t="s">
        <v>1</v>
      </c>
      <c r="N245" s="149" t="s">
        <v>38</v>
      </c>
      <c r="P245" s="150">
        <f t="shared" si="31"/>
        <v>0</v>
      </c>
      <c r="Q245" s="150">
        <v>0</v>
      </c>
      <c r="R245" s="150">
        <f t="shared" si="32"/>
        <v>0</v>
      </c>
      <c r="S245" s="150">
        <v>0</v>
      </c>
      <c r="T245" s="151">
        <f t="shared" si="33"/>
        <v>0</v>
      </c>
      <c r="AR245" s="152" t="s">
        <v>216</v>
      </c>
      <c r="AT245" s="152" t="s">
        <v>212</v>
      </c>
      <c r="AU245" s="152" t="s">
        <v>88</v>
      </c>
      <c r="AY245" s="13" t="s">
        <v>207</v>
      </c>
      <c r="BE245" s="153">
        <f t="shared" si="34"/>
        <v>0</v>
      </c>
      <c r="BF245" s="153">
        <f t="shared" si="35"/>
        <v>0</v>
      </c>
      <c r="BG245" s="153">
        <f t="shared" si="36"/>
        <v>0</v>
      </c>
      <c r="BH245" s="153">
        <f t="shared" si="37"/>
        <v>0</v>
      </c>
      <c r="BI245" s="153">
        <f t="shared" si="38"/>
        <v>0</v>
      </c>
      <c r="BJ245" s="13" t="s">
        <v>84</v>
      </c>
      <c r="BK245" s="153">
        <f t="shared" si="39"/>
        <v>0</v>
      </c>
      <c r="BL245" s="13" t="s">
        <v>216</v>
      </c>
      <c r="BM245" s="152" t="s">
        <v>637</v>
      </c>
    </row>
    <row r="246" spans="2:65" s="1" customFormat="1" ht="33" customHeight="1">
      <c r="B246" s="139"/>
      <c r="C246" s="140" t="s">
        <v>638</v>
      </c>
      <c r="D246" s="140" t="s">
        <v>212</v>
      </c>
      <c r="E246" s="141" t="s">
        <v>639</v>
      </c>
      <c r="F246" s="142" t="s">
        <v>640</v>
      </c>
      <c r="G246" s="143" t="s">
        <v>215</v>
      </c>
      <c r="H246" s="144">
        <v>22</v>
      </c>
      <c r="I246" s="145"/>
      <c r="J246" s="146">
        <f t="shared" si="30"/>
        <v>0</v>
      </c>
      <c r="K246" s="147"/>
      <c r="L246" s="28"/>
      <c r="M246" s="148" t="s">
        <v>1</v>
      </c>
      <c r="N246" s="149" t="s">
        <v>38</v>
      </c>
      <c r="P246" s="150">
        <f t="shared" si="31"/>
        <v>0</v>
      </c>
      <c r="Q246" s="150">
        <v>0</v>
      </c>
      <c r="R246" s="150">
        <f t="shared" si="32"/>
        <v>0</v>
      </c>
      <c r="S246" s="150">
        <v>0</v>
      </c>
      <c r="T246" s="151">
        <f t="shared" si="33"/>
        <v>0</v>
      </c>
      <c r="AR246" s="152" t="s">
        <v>216</v>
      </c>
      <c r="AT246" s="152" t="s">
        <v>212</v>
      </c>
      <c r="AU246" s="152" t="s">
        <v>88</v>
      </c>
      <c r="AY246" s="13" t="s">
        <v>207</v>
      </c>
      <c r="BE246" s="153">
        <f t="shared" si="34"/>
        <v>0</v>
      </c>
      <c r="BF246" s="153">
        <f t="shared" si="35"/>
        <v>0</v>
      </c>
      <c r="BG246" s="153">
        <f t="shared" si="36"/>
        <v>0</v>
      </c>
      <c r="BH246" s="153">
        <f t="shared" si="37"/>
        <v>0</v>
      </c>
      <c r="BI246" s="153">
        <f t="shared" si="38"/>
        <v>0</v>
      </c>
      <c r="BJ246" s="13" t="s">
        <v>84</v>
      </c>
      <c r="BK246" s="153">
        <f t="shared" si="39"/>
        <v>0</v>
      </c>
      <c r="BL246" s="13" t="s">
        <v>216</v>
      </c>
      <c r="BM246" s="152" t="s">
        <v>641</v>
      </c>
    </row>
    <row r="247" spans="2:65" s="1" customFormat="1" ht="24.2" customHeight="1">
      <c r="B247" s="139"/>
      <c r="C247" s="140" t="s">
        <v>642</v>
      </c>
      <c r="D247" s="140" t="s">
        <v>212</v>
      </c>
      <c r="E247" s="141" t="s">
        <v>643</v>
      </c>
      <c r="F247" s="142" t="s">
        <v>644</v>
      </c>
      <c r="G247" s="143" t="s">
        <v>215</v>
      </c>
      <c r="H247" s="144">
        <v>2</v>
      </c>
      <c r="I247" s="145"/>
      <c r="J247" s="146">
        <f t="shared" si="30"/>
        <v>0</v>
      </c>
      <c r="K247" s="147"/>
      <c r="L247" s="28"/>
      <c r="M247" s="148" t="s">
        <v>1</v>
      </c>
      <c r="N247" s="149" t="s">
        <v>38</v>
      </c>
      <c r="P247" s="150">
        <f t="shared" si="31"/>
        <v>0</v>
      </c>
      <c r="Q247" s="150">
        <v>0</v>
      </c>
      <c r="R247" s="150">
        <f t="shared" si="32"/>
        <v>0</v>
      </c>
      <c r="S247" s="150">
        <v>0</v>
      </c>
      <c r="T247" s="151">
        <f t="shared" si="33"/>
        <v>0</v>
      </c>
      <c r="AR247" s="152" t="s">
        <v>216</v>
      </c>
      <c r="AT247" s="152" t="s">
        <v>212</v>
      </c>
      <c r="AU247" s="152" t="s">
        <v>88</v>
      </c>
      <c r="AY247" s="13" t="s">
        <v>207</v>
      </c>
      <c r="BE247" s="153">
        <f t="shared" si="34"/>
        <v>0</v>
      </c>
      <c r="BF247" s="153">
        <f t="shared" si="35"/>
        <v>0</v>
      </c>
      <c r="BG247" s="153">
        <f t="shared" si="36"/>
        <v>0</v>
      </c>
      <c r="BH247" s="153">
        <f t="shared" si="37"/>
        <v>0</v>
      </c>
      <c r="BI247" s="153">
        <f t="shared" si="38"/>
        <v>0</v>
      </c>
      <c r="BJ247" s="13" t="s">
        <v>84</v>
      </c>
      <c r="BK247" s="153">
        <f t="shared" si="39"/>
        <v>0</v>
      </c>
      <c r="BL247" s="13" t="s">
        <v>216</v>
      </c>
      <c r="BM247" s="152" t="s">
        <v>645</v>
      </c>
    </row>
    <row r="248" spans="2:65" s="1" customFormat="1" ht="24.2" customHeight="1">
      <c r="B248" s="139"/>
      <c r="C248" s="140" t="s">
        <v>646</v>
      </c>
      <c r="D248" s="140" t="s">
        <v>212</v>
      </c>
      <c r="E248" s="141" t="s">
        <v>647</v>
      </c>
      <c r="F248" s="142" t="s">
        <v>648</v>
      </c>
      <c r="G248" s="143" t="s">
        <v>215</v>
      </c>
      <c r="H248" s="144">
        <v>8</v>
      </c>
      <c r="I248" s="145"/>
      <c r="J248" s="146">
        <f t="shared" si="30"/>
        <v>0</v>
      </c>
      <c r="K248" s="147"/>
      <c r="L248" s="28"/>
      <c r="M248" s="148" t="s">
        <v>1</v>
      </c>
      <c r="N248" s="149" t="s">
        <v>38</v>
      </c>
      <c r="P248" s="150">
        <f t="shared" si="31"/>
        <v>0</v>
      </c>
      <c r="Q248" s="150">
        <v>0</v>
      </c>
      <c r="R248" s="150">
        <f t="shared" si="32"/>
        <v>0</v>
      </c>
      <c r="S248" s="150">
        <v>0</v>
      </c>
      <c r="T248" s="151">
        <f t="shared" si="33"/>
        <v>0</v>
      </c>
      <c r="AR248" s="152" t="s">
        <v>216</v>
      </c>
      <c r="AT248" s="152" t="s">
        <v>212</v>
      </c>
      <c r="AU248" s="152" t="s">
        <v>88</v>
      </c>
      <c r="AY248" s="13" t="s">
        <v>207</v>
      </c>
      <c r="BE248" s="153">
        <f t="shared" si="34"/>
        <v>0</v>
      </c>
      <c r="BF248" s="153">
        <f t="shared" si="35"/>
        <v>0</v>
      </c>
      <c r="BG248" s="153">
        <f t="shared" si="36"/>
        <v>0</v>
      </c>
      <c r="BH248" s="153">
        <f t="shared" si="37"/>
        <v>0</v>
      </c>
      <c r="BI248" s="153">
        <f t="shared" si="38"/>
        <v>0</v>
      </c>
      <c r="BJ248" s="13" t="s">
        <v>84</v>
      </c>
      <c r="BK248" s="153">
        <f t="shared" si="39"/>
        <v>0</v>
      </c>
      <c r="BL248" s="13" t="s">
        <v>216</v>
      </c>
      <c r="BM248" s="152" t="s">
        <v>649</v>
      </c>
    </row>
    <row r="249" spans="2:65" s="1" customFormat="1" ht="33" customHeight="1">
      <c r="B249" s="139"/>
      <c r="C249" s="140" t="s">
        <v>650</v>
      </c>
      <c r="D249" s="140" t="s">
        <v>212</v>
      </c>
      <c r="E249" s="141" t="s">
        <v>651</v>
      </c>
      <c r="F249" s="142" t="s">
        <v>652</v>
      </c>
      <c r="G249" s="143" t="s">
        <v>253</v>
      </c>
      <c r="H249" s="144">
        <v>2</v>
      </c>
      <c r="I249" s="145"/>
      <c r="J249" s="146">
        <f t="shared" si="30"/>
        <v>0</v>
      </c>
      <c r="K249" s="147"/>
      <c r="L249" s="28"/>
      <c r="M249" s="148" t="s">
        <v>1</v>
      </c>
      <c r="N249" s="149" t="s">
        <v>38</v>
      </c>
      <c r="P249" s="150">
        <f t="shared" si="31"/>
        <v>0</v>
      </c>
      <c r="Q249" s="150">
        <v>0</v>
      </c>
      <c r="R249" s="150">
        <f t="shared" si="32"/>
        <v>0</v>
      </c>
      <c r="S249" s="150">
        <v>0</v>
      </c>
      <c r="T249" s="151">
        <f t="shared" si="33"/>
        <v>0</v>
      </c>
      <c r="AR249" s="152" t="s">
        <v>216</v>
      </c>
      <c r="AT249" s="152" t="s">
        <v>212</v>
      </c>
      <c r="AU249" s="152" t="s">
        <v>88</v>
      </c>
      <c r="AY249" s="13" t="s">
        <v>207</v>
      </c>
      <c r="BE249" s="153">
        <f t="shared" si="34"/>
        <v>0</v>
      </c>
      <c r="BF249" s="153">
        <f t="shared" si="35"/>
        <v>0</v>
      </c>
      <c r="BG249" s="153">
        <f t="shared" si="36"/>
        <v>0</v>
      </c>
      <c r="BH249" s="153">
        <f t="shared" si="37"/>
        <v>0</v>
      </c>
      <c r="BI249" s="153">
        <f t="shared" si="38"/>
        <v>0</v>
      </c>
      <c r="BJ249" s="13" t="s">
        <v>84</v>
      </c>
      <c r="BK249" s="153">
        <f t="shared" si="39"/>
        <v>0</v>
      </c>
      <c r="BL249" s="13" t="s">
        <v>216</v>
      </c>
      <c r="BM249" s="152" t="s">
        <v>653</v>
      </c>
    </row>
    <row r="250" spans="2:65" s="1" customFormat="1" ht="37.9" customHeight="1">
      <c r="B250" s="139"/>
      <c r="C250" s="140" t="s">
        <v>654</v>
      </c>
      <c r="D250" s="140" t="s">
        <v>212</v>
      </c>
      <c r="E250" s="141" t="s">
        <v>655</v>
      </c>
      <c r="F250" s="142" t="s">
        <v>656</v>
      </c>
      <c r="G250" s="143" t="s">
        <v>253</v>
      </c>
      <c r="H250" s="144">
        <v>2</v>
      </c>
      <c r="I250" s="145"/>
      <c r="J250" s="146">
        <f t="shared" si="30"/>
        <v>0</v>
      </c>
      <c r="K250" s="147"/>
      <c r="L250" s="28"/>
      <c r="M250" s="148" t="s">
        <v>1</v>
      </c>
      <c r="N250" s="149" t="s">
        <v>38</v>
      </c>
      <c r="P250" s="150">
        <f t="shared" si="31"/>
        <v>0</v>
      </c>
      <c r="Q250" s="150">
        <v>0</v>
      </c>
      <c r="R250" s="150">
        <f t="shared" si="32"/>
        <v>0</v>
      </c>
      <c r="S250" s="150">
        <v>0</v>
      </c>
      <c r="T250" s="151">
        <f t="shared" si="33"/>
        <v>0</v>
      </c>
      <c r="AR250" s="152" t="s">
        <v>216</v>
      </c>
      <c r="AT250" s="152" t="s">
        <v>212</v>
      </c>
      <c r="AU250" s="152" t="s">
        <v>88</v>
      </c>
      <c r="AY250" s="13" t="s">
        <v>207</v>
      </c>
      <c r="BE250" s="153">
        <f t="shared" si="34"/>
        <v>0</v>
      </c>
      <c r="BF250" s="153">
        <f t="shared" si="35"/>
        <v>0</v>
      </c>
      <c r="BG250" s="153">
        <f t="shared" si="36"/>
        <v>0</v>
      </c>
      <c r="BH250" s="153">
        <f t="shared" si="37"/>
        <v>0</v>
      </c>
      <c r="BI250" s="153">
        <f t="shared" si="38"/>
        <v>0</v>
      </c>
      <c r="BJ250" s="13" t="s">
        <v>84</v>
      </c>
      <c r="BK250" s="153">
        <f t="shared" si="39"/>
        <v>0</v>
      </c>
      <c r="BL250" s="13" t="s">
        <v>216</v>
      </c>
      <c r="BM250" s="152" t="s">
        <v>657</v>
      </c>
    </row>
    <row r="251" spans="2:65" s="1" customFormat="1" ht="37.9" customHeight="1">
      <c r="B251" s="139"/>
      <c r="C251" s="140" t="s">
        <v>658</v>
      </c>
      <c r="D251" s="140" t="s">
        <v>212</v>
      </c>
      <c r="E251" s="141" t="s">
        <v>659</v>
      </c>
      <c r="F251" s="142" t="s">
        <v>660</v>
      </c>
      <c r="G251" s="143" t="s">
        <v>253</v>
      </c>
      <c r="H251" s="144">
        <v>2</v>
      </c>
      <c r="I251" s="145"/>
      <c r="J251" s="146">
        <f t="shared" si="30"/>
        <v>0</v>
      </c>
      <c r="K251" s="147"/>
      <c r="L251" s="28"/>
      <c r="M251" s="148" t="s">
        <v>1</v>
      </c>
      <c r="N251" s="149" t="s">
        <v>38</v>
      </c>
      <c r="P251" s="150">
        <f t="shared" si="31"/>
        <v>0</v>
      </c>
      <c r="Q251" s="150">
        <v>0</v>
      </c>
      <c r="R251" s="150">
        <f t="shared" si="32"/>
        <v>0</v>
      </c>
      <c r="S251" s="150">
        <v>0</v>
      </c>
      <c r="T251" s="151">
        <f t="shared" si="33"/>
        <v>0</v>
      </c>
      <c r="AR251" s="152" t="s">
        <v>216</v>
      </c>
      <c r="AT251" s="152" t="s">
        <v>212</v>
      </c>
      <c r="AU251" s="152" t="s">
        <v>88</v>
      </c>
      <c r="AY251" s="13" t="s">
        <v>207</v>
      </c>
      <c r="BE251" s="153">
        <f t="shared" si="34"/>
        <v>0</v>
      </c>
      <c r="BF251" s="153">
        <f t="shared" si="35"/>
        <v>0</v>
      </c>
      <c r="BG251" s="153">
        <f t="shared" si="36"/>
        <v>0</v>
      </c>
      <c r="BH251" s="153">
        <f t="shared" si="37"/>
        <v>0</v>
      </c>
      <c r="BI251" s="153">
        <f t="shared" si="38"/>
        <v>0</v>
      </c>
      <c r="BJ251" s="13" t="s">
        <v>84</v>
      </c>
      <c r="BK251" s="153">
        <f t="shared" si="39"/>
        <v>0</v>
      </c>
      <c r="BL251" s="13" t="s">
        <v>216</v>
      </c>
      <c r="BM251" s="152" t="s">
        <v>661</v>
      </c>
    </row>
    <row r="252" spans="2:65" s="1" customFormat="1" ht="33" customHeight="1">
      <c r="B252" s="139"/>
      <c r="C252" s="140" t="s">
        <v>662</v>
      </c>
      <c r="D252" s="140" t="s">
        <v>212</v>
      </c>
      <c r="E252" s="141" t="s">
        <v>663</v>
      </c>
      <c r="F252" s="142" t="s">
        <v>664</v>
      </c>
      <c r="G252" s="143" t="s">
        <v>253</v>
      </c>
      <c r="H252" s="144">
        <v>8</v>
      </c>
      <c r="I252" s="145"/>
      <c r="J252" s="146">
        <f t="shared" si="30"/>
        <v>0</v>
      </c>
      <c r="K252" s="147"/>
      <c r="L252" s="28"/>
      <c r="M252" s="148" t="s">
        <v>1</v>
      </c>
      <c r="N252" s="149" t="s">
        <v>38</v>
      </c>
      <c r="P252" s="150">
        <f t="shared" si="31"/>
        <v>0</v>
      </c>
      <c r="Q252" s="150">
        <v>0</v>
      </c>
      <c r="R252" s="150">
        <f t="shared" si="32"/>
        <v>0</v>
      </c>
      <c r="S252" s="150">
        <v>0</v>
      </c>
      <c r="T252" s="151">
        <f t="shared" si="33"/>
        <v>0</v>
      </c>
      <c r="AR252" s="152" t="s">
        <v>216</v>
      </c>
      <c r="AT252" s="152" t="s">
        <v>212</v>
      </c>
      <c r="AU252" s="152" t="s">
        <v>88</v>
      </c>
      <c r="AY252" s="13" t="s">
        <v>207</v>
      </c>
      <c r="BE252" s="153">
        <f t="shared" si="34"/>
        <v>0</v>
      </c>
      <c r="BF252" s="153">
        <f t="shared" si="35"/>
        <v>0</v>
      </c>
      <c r="BG252" s="153">
        <f t="shared" si="36"/>
        <v>0</v>
      </c>
      <c r="BH252" s="153">
        <f t="shared" si="37"/>
        <v>0</v>
      </c>
      <c r="BI252" s="153">
        <f t="shared" si="38"/>
        <v>0</v>
      </c>
      <c r="BJ252" s="13" t="s">
        <v>84</v>
      </c>
      <c r="BK252" s="153">
        <f t="shared" si="39"/>
        <v>0</v>
      </c>
      <c r="BL252" s="13" t="s">
        <v>216</v>
      </c>
      <c r="BM252" s="152" t="s">
        <v>665</v>
      </c>
    </row>
    <row r="253" spans="2:65" s="1" customFormat="1" ht="33" customHeight="1">
      <c r="B253" s="139"/>
      <c r="C253" s="140" t="s">
        <v>666</v>
      </c>
      <c r="D253" s="140" t="s">
        <v>212</v>
      </c>
      <c r="E253" s="141" t="s">
        <v>667</v>
      </c>
      <c r="F253" s="142" t="s">
        <v>668</v>
      </c>
      <c r="G253" s="143" t="s">
        <v>253</v>
      </c>
      <c r="H253" s="144">
        <v>15</v>
      </c>
      <c r="I253" s="145"/>
      <c r="J253" s="146">
        <f t="shared" si="30"/>
        <v>0</v>
      </c>
      <c r="K253" s="147"/>
      <c r="L253" s="28"/>
      <c r="M253" s="148" t="s">
        <v>1</v>
      </c>
      <c r="N253" s="149" t="s">
        <v>38</v>
      </c>
      <c r="P253" s="150">
        <f t="shared" si="31"/>
        <v>0</v>
      </c>
      <c r="Q253" s="150">
        <v>0</v>
      </c>
      <c r="R253" s="150">
        <f t="shared" si="32"/>
        <v>0</v>
      </c>
      <c r="S253" s="150">
        <v>0</v>
      </c>
      <c r="T253" s="151">
        <f t="shared" si="33"/>
        <v>0</v>
      </c>
      <c r="AR253" s="152" t="s">
        <v>216</v>
      </c>
      <c r="AT253" s="152" t="s">
        <v>212</v>
      </c>
      <c r="AU253" s="152" t="s">
        <v>88</v>
      </c>
      <c r="AY253" s="13" t="s">
        <v>207</v>
      </c>
      <c r="BE253" s="153">
        <f t="shared" si="34"/>
        <v>0</v>
      </c>
      <c r="BF253" s="153">
        <f t="shared" si="35"/>
        <v>0</v>
      </c>
      <c r="BG253" s="153">
        <f t="shared" si="36"/>
        <v>0</v>
      </c>
      <c r="BH253" s="153">
        <f t="shared" si="37"/>
        <v>0</v>
      </c>
      <c r="BI253" s="153">
        <f t="shared" si="38"/>
        <v>0</v>
      </c>
      <c r="BJ253" s="13" t="s">
        <v>84</v>
      </c>
      <c r="BK253" s="153">
        <f t="shared" si="39"/>
        <v>0</v>
      </c>
      <c r="BL253" s="13" t="s">
        <v>216</v>
      </c>
      <c r="BM253" s="152" t="s">
        <v>669</v>
      </c>
    </row>
    <row r="254" spans="2:65" s="1" customFormat="1" ht="33" customHeight="1">
      <c r="B254" s="139"/>
      <c r="C254" s="140" t="s">
        <v>670</v>
      </c>
      <c r="D254" s="140" t="s">
        <v>212</v>
      </c>
      <c r="E254" s="141" t="s">
        <v>671</v>
      </c>
      <c r="F254" s="142" t="s">
        <v>672</v>
      </c>
      <c r="G254" s="143" t="s">
        <v>253</v>
      </c>
      <c r="H254" s="144">
        <v>22</v>
      </c>
      <c r="I254" s="145"/>
      <c r="J254" s="146">
        <f t="shared" si="30"/>
        <v>0</v>
      </c>
      <c r="K254" s="147"/>
      <c r="L254" s="28"/>
      <c r="M254" s="148" t="s">
        <v>1</v>
      </c>
      <c r="N254" s="149" t="s">
        <v>38</v>
      </c>
      <c r="P254" s="150">
        <f t="shared" si="31"/>
        <v>0</v>
      </c>
      <c r="Q254" s="150">
        <v>0</v>
      </c>
      <c r="R254" s="150">
        <f t="shared" si="32"/>
        <v>0</v>
      </c>
      <c r="S254" s="150">
        <v>0</v>
      </c>
      <c r="T254" s="151">
        <f t="shared" si="33"/>
        <v>0</v>
      </c>
      <c r="AR254" s="152" t="s">
        <v>216</v>
      </c>
      <c r="AT254" s="152" t="s">
        <v>212</v>
      </c>
      <c r="AU254" s="152" t="s">
        <v>88</v>
      </c>
      <c r="AY254" s="13" t="s">
        <v>207</v>
      </c>
      <c r="BE254" s="153">
        <f t="shared" si="34"/>
        <v>0</v>
      </c>
      <c r="BF254" s="153">
        <f t="shared" si="35"/>
        <v>0</v>
      </c>
      <c r="BG254" s="153">
        <f t="shared" si="36"/>
        <v>0</v>
      </c>
      <c r="BH254" s="153">
        <f t="shared" si="37"/>
        <v>0</v>
      </c>
      <c r="BI254" s="153">
        <f t="shared" si="38"/>
        <v>0</v>
      </c>
      <c r="BJ254" s="13" t="s">
        <v>84</v>
      </c>
      <c r="BK254" s="153">
        <f t="shared" si="39"/>
        <v>0</v>
      </c>
      <c r="BL254" s="13" t="s">
        <v>216</v>
      </c>
      <c r="BM254" s="152" t="s">
        <v>673</v>
      </c>
    </row>
    <row r="255" spans="2:65" s="1" customFormat="1" ht="33" customHeight="1">
      <c r="B255" s="139"/>
      <c r="C255" s="140" t="s">
        <v>674</v>
      </c>
      <c r="D255" s="140" t="s">
        <v>212</v>
      </c>
      <c r="E255" s="141" t="s">
        <v>675</v>
      </c>
      <c r="F255" s="142" t="s">
        <v>676</v>
      </c>
      <c r="G255" s="143" t="s">
        <v>253</v>
      </c>
      <c r="H255" s="144">
        <v>6</v>
      </c>
      <c r="I255" s="145"/>
      <c r="J255" s="146">
        <f t="shared" si="30"/>
        <v>0</v>
      </c>
      <c r="K255" s="147"/>
      <c r="L255" s="28"/>
      <c r="M255" s="148" t="s">
        <v>1</v>
      </c>
      <c r="N255" s="149" t="s">
        <v>38</v>
      </c>
      <c r="P255" s="150">
        <f t="shared" si="31"/>
        <v>0</v>
      </c>
      <c r="Q255" s="150">
        <v>0</v>
      </c>
      <c r="R255" s="150">
        <f t="shared" si="32"/>
        <v>0</v>
      </c>
      <c r="S255" s="150">
        <v>0</v>
      </c>
      <c r="T255" s="151">
        <f t="shared" si="33"/>
        <v>0</v>
      </c>
      <c r="AR255" s="152" t="s">
        <v>216</v>
      </c>
      <c r="AT255" s="152" t="s">
        <v>212</v>
      </c>
      <c r="AU255" s="152" t="s">
        <v>88</v>
      </c>
      <c r="AY255" s="13" t="s">
        <v>207</v>
      </c>
      <c r="BE255" s="153">
        <f t="shared" si="34"/>
        <v>0</v>
      </c>
      <c r="BF255" s="153">
        <f t="shared" si="35"/>
        <v>0</v>
      </c>
      <c r="BG255" s="153">
        <f t="shared" si="36"/>
        <v>0</v>
      </c>
      <c r="BH255" s="153">
        <f t="shared" si="37"/>
        <v>0</v>
      </c>
      <c r="BI255" s="153">
        <f t="shared" si="38"/>
        <v>0</v>
      </c>
      <c r="BJ255" s="13" t="s">
        <v>84</v>
      </c>
      <c r="BK255" s="153">
        <f t="shared" si="39"/>
        <v>0</v>
      </c>
      <c r="BL255" s="13" t="s">
        <v>216</v>
      </c>
      <c r="BM255" s="152" t="s">
        <v>677</v>
      </c>
    </row>
    <row r="256" spans="2:65" s="1" customFormat="1" ht="37.9" customHeight="1">
      <c r="B256" s="139"/>
      <c r="C256" s="140" t="s">
        <v>678</v>
      </c>
      <c r="D256" s="140" t="s">
        <v>212</v>
      </c>
      <c r="E256" s="141" t="s">
        <v>679</v>
      </c>
      <c r="F256" s="142" t="s">
        <v>680</v>
      </c>
      <c r="G256" s="143" t="s">
        <v>253</v>
      </c>
      <c r="H256" s="144">
        <v>1</v>
      </c>
      <c r="I256" s="145"/>
      <c r="J256" s="146">
        <f t="shared" si="30"/>
        <v>0</v>
      </c>
      <c r="K256" s="147"/>
      <c r="L256" s="28"/>
      <c r="M256" s="148" t="s">
        <v>1</v>
      </c>
      <c r="N256" s="149" t="s">
        <v>38</v>
      </c>
      <c r="P256" s="150">
        <f t="shared" si="31"/>
        <v>0</v>
      </c>
      <c r="Q256" s="150">
        <v>0</v>
      </c>
      <c r="R256" s="150">
        <f t="shared" si="32"/>
        <v>0</v>
      </c>
      <c r="S256" s="150">
        <v>0</v>
      </c>
      <c r="T256" s="151">
        <f t="shared" si="33"/>
        <v>0</v>
      </c>
      <c r="AR256" s="152" t="s">
        <v>216</v>
      </c>
      <c r="AT256" s="152" t="s">
        <v>212</v>
      </c>
      <c r="AU256" s="152" t="s">
        <v>88</v>
      </c>
      <c r="AY256" s="13" t="s">
        <v>207</v>
      </c>
      <c r="BE256" s="153">
        <f t="shared" si="34"/>
        <v>0</v>
      </c>
      <c r="BF256" s="153">
        <f t="shared" si="35"/>
        <v>0</v>
      </c>
      <c r="BG256" s="153">
        <f t="shared" si="36"/>
        <v>0</v>
      </c>
      <c r="BH256" s="153">
        <f t="shared" si="37"/>
        <v>0</v>
      </c>
      <c r="BI256" s="153">
        <f t="shared" si="38"/>
        <v>0</v>
      </c>
      <c r="BJ256" s="13" t="s">
        <v>84</v>
      </c>
      <c r="BK256" s="153">
        <f t="shared" si="39"/>
        <v>0</v>
      </c>
      <c r="BL256" s="13" t="s">
        <v>216</v>
      </c>
      <c r="BM256" s="152" t="s">
        <v>681</v>
      </c>
    </row>
    <row r="257" spans="2:65" s="1" customFormat="1" ht="37.9" customHeight="1">
      <c r="B257" s="139"/>
      <c r="C257" s="140" t="s">
        <v>682</v>
      </c>
      <c r="D257" s="140" t="s">
        <v>212</v>
      </c>
      <c r="E257" s="141" t="s">
        <v>683</v>
      </c>
      <c r="F257" s="142" t="s">
        <v>684</v>
      </c>
      <c r="G257" s="143" t="s">
        <v>253</v>
      </c>
      <c r="H257" s="144">
        <v>1</v>
      </c>
      <c r="I257" s="145"/>
      <c r="J257" s="146">
        <f t="shared" si="30"/>
        <v>0</v>
      </c>
      <c r="K257" s="147"/>
      <c r="L257" s="28"/>
      <c r="M257" s="148" t="s">
        <v>1</v>
      </c>
      <c r="N257" s="149" t="s">
        <v>38</v>
      </c>
      <c r="P257" s="150">
        <f t="shared" si="31"/>
        <v>0</v>
      </c>
      <c r="Q257" s="150">
        <v>0</v>
      </c>
      <c r="R257" s="150">
        <f t="shared" si="32"/>
        <v>0</v>
      </c>
      <c r="S257" s="150">
        <v>0</v>
      </c>
      <c r="T257" s="151">
        <f t="shared" si="33"/>
        <v>0</v>
      </c>
      <c r="AR257" s="152" t="s">
        <v>216</v>
      </c>
      <c r="AT257" s="152" t="s">
        <v>212</v>
      </c>
      <c r="AU257" s="152" t="s">
        <v>88</v>
      </c>
      <c r="AY257" s="13" t="s">
        <v>207</v>
      </c>
      <c r="BE257" s="153">
        <f t="shared" si="34"/>
        <v>0</v>
      </c>
      <c r="BF257" s="153">
        <f t="shared" si="35"/>
        <v>0</v>
      </c>
      <c r="BG257" s="153">
        <f t="shared" si="36"/>
        <v>0</v>
      </c>
      <c r="BH257" s="153">
        <f t="shared" si="37"/>
        <v>0</v>
      </c>
      <c r="BI257" s="153">
        <f t="shared" si="38"/>
        <v>0</v>
      </c>
      <c r="BJ257" s="13" t="s">
        <v>84</v>
      </c>
      <c r="BK257" s="153">
        <f t="shared" si="39"/>
        <v>0</v>
      </c>
      <c r="BL257" s="13" t="s">
        <v>216</v>
      </c>
      <c r="BM257" s="152" t="s">
        <v>685</v>
      </c>
    </row>
    <row r="258" spans="2:65" s="1" customFormat="1" ht="37.9" customHeight="1">
      <c r="B258" s="139"/>
      <c r="C258" s="140" t="s">
        <v>686</v>
      </c>
      <c r="D258" s="140" t="s">
        <v>212</v>
      </c>
      <c r="E258" s="141" t="s">
        <v>687</v>
      </c>
      <c r="F258" s="142" t="s">
        <v>688</v>
      </c>
      <c r="G258" s="143" t="s">
        <v>253</v>
      </c>
      <c r="H258" s="144">
        <v>4</v>
      </c>
      <c r="I258" s="145"/>
      <c r="J258" s="146">
        <f t="shared" si="30"/>
        <v>0</v>
      </c>
      <c r="K258" s="147"/>
      <c r="L258" s="28"/>
      <c r="M258" s="148" t="s">
        <v>1</v>
      </c>
      <c r="N258" s="149" t="s">
        <v>38</v>
      </c>
      <c r="P258" s="150">
        <f t="shared" si="31"/>
        <v>0</v>
      </c>
      <c r="Q258" s="150">
        <v>0</v>
      </c>
      <c r="R258" s="150">
        <f t="shared" si="32"/>
        <v>0</v>
      </c>
      <c r="S258" s="150">
        <v>0</v>
      </c>
      <c r="T258" s="151">
        <f t="shared" si="33"/>
        <v>0</v>
      </c>
      <c r="AR258" s="152" t="s">
        <v>216</v>
      </c>
      <c r="AT258" s="152" t="s">
        <v>212</v>
      </c>
      <c r="AU258" s="152" t="s">
        <v>88</v>
      </c>
      <c r="AY258" s="13" t="s">
        <v>207</v>
      </c>
      <c r="BE258" s="153">
        <f t="shared" si="34"/>
        <v>0</v>
      </c>
      <c r="BF258" s="153">
        <f t="shared" si="35"/>
        <v>0</v>
      </c>
      <c r="BG258" s="153">
        <f t="shared" si="36"/>
        <v>0</v>
      </c>
      <c r="BH258" s="153">
        <f t="shared" si="37"/>
        <v>0</v>
      </c>
      <c r="BI258" s="153">
        <f t="shared" si="38"/>
        <v>0</v>
      </c>
      <c r="BJ258" s="13" t="s">
        <v>84</v>
      </c>
      <c r="BK258" s="153">
        <f t="shared" si="39"/>
        <v>0</v>
      </c>
      <c r="BL258" s="13" t="s">
        <v>216</v>
      </c>
      <c r="BM258" s="152" t="s">
        <v>689</v>
      </c>
    </row>
    <row r="259" spans="2:65" s="1" customFormat="1" ht="24.2" customHeight="1">
      <c r="B259" s="139"/>
      <c r="C259" s="140" t="s">
        <v>690</v>
      </c>
      <c r="D259" s="140" t="s">
        <v>212</v>
      </c>
      <c r="E259" s="141" t="s">
        <v>691</v>
      </c>
      <c r="F259" s="142" t="s">
        <v>692</v>
      </c>
      <c r="G259" s="143" t="s">
        <v>253</v>
      </c>
      <c r="H259" s="144">
        <v>2</v>
      </c>
      <c r="I259" s="145"/>
      <c r="J259" s="146">
        <f t="shared" si="30"/>
        <v>0</v>
      </c>
      <c r="K259" s="147"/>
      <c r="L259" s="28"/>
      <c r="M259" s="148" t="s">
        <v>1</v>
      </c>
      <c r="N259" s="149" t="s">
        <v>38</v>
      </c>
      <c r="P259" s="150">
        <f t="shared" si="31"/>
        <v>0</v>
      </c>
      <c r="Q259" s="150">
        <v>0</v>
      </c>
      <c r="R259" s="150">
        <f t="shared" si="32"/>
        <v>0</v>
      </c>
      <c r="S259" s="150">
        <v>0</v>
      </c>
      <c r="T259" s="151">
        <f t="shared" si="33"/>
        <v>0</v>
      </c>
      <c r="AR259" s="152" t="s">
        <v>216</v>
      </c>
      <c r="AT259" s="152" t="s">
        <v>212</v>
      </c>
      <c r="AU259" s="152" t="s">
        <v>88</v>
      </c>
      <c r="AY259" s="13" t="s">
        <v>207</v>
      </c>
      <c r="BE259" s="153">
        <f t="shared" si="34"/>
        <v>0</v>
      </c>
      <c r="BF259" s="153">
        <f t="shared" si="35"/>
        <v>0</v>
      </c>
      <c r="BG259" s="153">
        <f t="shared" si="36"/>
        <v>0</v>
      </c>
      <c r="BH259" s="153">
        <f t="shared" si="37"/>
        <v>0</v>
      </c>
      <c r="BI259" s="153">
        <f t="shared" si="38"/>
        <v>0</v>
      </c>
      <c r="BJ259" s="13" t="s">
        <v>84</v>
      </c>
      <c r="BK259" s="153">
        <f t="shared" si="39"/>
        <v>0</v>
      </c>
      <c r="BL259" s="13" t="s">
        <v>216</v>
      </c>
      <c r="BM259" s="152" t="s">
        <v>693</v>
      </c>
    </row>
    <row r="260" spans="2:65" s="1" customFormat="1" ht="24.2" customHeight="1">
      <c r="B260" s="139"/>
      <c r="C260" s="140" t="s">
        <v>694</v>
      </c>
      <c r="D260" s="140" t="s">
        <v>212</v>
      </c>
      <c r="E260" s="141" t="s">
        <v>695</v>
      </c>
      <c r="F260" s="142" t="s">
        <v>696</v>
      </c>
      <c r="G260" s="143" t="s">
        <v>253</v>
      </c>
      <c r="H260" s="144">
        <v>2</v>
      </c>
      <c r="I260" s="145"/>
      <c r="J260" s="146">
        <f t="shared" si="30"/>
        <v>0</v>
      </c>
      <c r="K260" s="147"/>
      <c r="L260" s="28"/>
      <c r="M260" s="148" t="s">
        <v>1</v>
      </c>
      <c r="N260" s="149" t="s">
        <v>38</v>
      </c>
      <c r="P260" s="150">
        <f t="shared" si="31"/>
        <v>0</v>
      </c>
      <c r="Q260" s="150">
        <v>0</v>
      </c>
      <c r="R260" s="150">
        <f t="shared" si="32"/>
        <v>0</v>
      </c>
      <c r="S260" s="150">
        <v>0</v>
      </c>
      <c r="T260" s="151">
        <f t="shared" si="33"/>
        <v>0</v>
      </c>
      <c r="AR260" s="152" t="s">
        <v>216</v>
      </c>
      <c r="AT260" s="152" t="s">
        <v>212</v>
      </c>
      <c r="AU260" s="152" t="s">
        <v>88</v>
      </c>
      <c r="AY260" s="13" t="s">
        <v>207</v>
      </c>
      <c r="BE260" s="153">
        <f t="shared" si="34"/>
        <v>0</v>
      </c>
      <c r="BF260" s="153">
        <f t="shared" si="35"/>
        <v>0</v>
      </c>
      <c r="BG260" s="153">
        <f t="shared" si="36"/>
        <v>0</v>
      </c>
      <c r="BH260" s="153">
        <f t="shared" si="37"/>
        <v>0</v>
      </c>
      <c r="BI260" s="153">
        <f t="shared" si="38"/>
        <v>0</v>
      </c>
      <c r="BJ260" s="13" t="s">
        <v>84</v>
      </c>
      <c r="BK260" s="153">
        <f t="shared" si="39"/>
        <v>0</v>
      </c>
      <c r="BL260" s="13" t="s">
        <v>216</v>
      </c>
      <c r="BM260" s="152" t="s">
        <v>697</v>
      </c>
    </row>
    <row r="261" spans="2:65" s="1" customFormat="1" ht="24.2" customHeight="1">
      <c r="B261" s="139"/>
      <c r="C261" s="140" t="s">
        <v>698</v>
      </c>
      <c r="D261" s="140" t="s">
        <v>212</v>
      </c>
      <c r="E261" s="141" t="s">
        <v>699</v>
      </c>
      <c r="F261" s="142" t="s">
        <v>700</v>
      </c>
      <c r="G261" s="143" t="s">
        <v>253</v>
      </c>
      <c r="H261" s="144">
        <v>2</v>
      </c>
      <c r="I261" s="145"/>
      <c r="J261" s="146">
        <f t="shared" si="30"/>
        <v>0</v>
      </c>
      <c r="K261" s="147"/>
      <c r="L261" s="28"/>
      <c r="M261" s="148" t="s">
        <v>1</v>
      </c>
      <c r="N261" s="149" t="s">
        <v>38</v>
      </c>
      <c r="P261" s="150">
        <f t="shared" si="31"/>
        <v>0</v>
      </c>
      <c r="Q261" s="150">
        <v>0</v>
      </c>
      <c r="R261" s="150">
        <f t="shared" si="32"/>
        <v>0</v>
      </c>
      <c r="S261" s="150">
        <v>0</v>
      </c>
      <c r="T261" s="151">
        <f t="shared" si="33"/>
        <v>0</v>
      </c>
      <c r="AR261" s="152" t="s">
        <v>216</v>
      </c>
      <c r="AT261" s="152" t="s">
        <v>212</v>
      </c>
      <c r="AU261" s="152" t="s">
        <v>88</v>
      </c>
      <c r="AY261" s="13" t="s">
        <v>207</v>
      </c>
      <c r="BE261" s="153">
        <f t="shared" si="34"/>
        <v>0</v>
      </c>
      <c r="BF261" s="153">
        <f t="shared" si="35"/>
        <v>0</v>
      </c>
      <c r="BG261" s="153">
        <f t="shared" si="36"/>
        <v>0</v>
      </c>
      <c r="BH261" s="153">
        <f t="shared" si="37"/>
        <v>0</v>
      </c>
      <c r="BI261" s="153">
        <f t="shared" si="38"/>
        <v>0</v>
      </c>
      <c r="BJ261" s="13" t="s">
        <v>84</v>
      </c>
      <c r="BK261" s="153">
        <f t="shared" si="39"/>
        <v>0</v>
      </c>
      <c r="BL261" s="13" t="s">
        <v>216</v>
      </c>
      <c r="BM261" s="152" t="s">
        <v>701</v>
      </c>
    </row>
    <row r="262" spans="2:65" s="1" customFormat="1" ht="24.2" customHeight="1">
      <c r="B262" s="139"/>
      <c r="C262" s="140" t="s">
        <v>702</v>
      </c>
      <c r="D262" s="140" t="s">
        <v>212</v>
      </c>
      <c r="E262" s="141" t="s">
        <v>703</v>
      </c>
      <c r="F262" s="142" t="s">
        <v>704</v>
      </c>
      <c r="G262" s="143" t="s">
        <v>253</v>
      </c>
      <c r="H262" s="144">
        <v>4</v>
      </c>
      <c r="I262" s="145"/>
      <c r="J262" s="146">
        <f t="shared" si="30"/>
        <v>0</v>
      </c>
      <c r="K262" s="147"/>
      <c r="L262" s="28"/>
      <c r="M262" s="148" t="s">
        <v>1</v>
      </c>
      <c r="N262" s="149" t="s">
        <v>38</v>
      </c>
      <c r="P262" s="150">
        <f t="shared" si="31"/>
        <v>0</v>
      </c>
      <c r="Q262" s="150">
        <v>0</v>
      </c>
      <c r="R262" s="150">
        <f t="shared" si="32"/>
        <v>0</v>
      </c>
      <c r="S262" s="150">
        <v>0</v>
      </c>
      <c r="T262" s="151">
        <f t="shared" si="33"/>
        <v>0</v>
      </c>
      <c r="AR262" s="152" t="s">
        <v>216</v>
      </c>
      <c r="AT262" s="152" t="s">
        <v>212</v>
      </c>
      <c r="AU262" s="152" t="s">
        <v>88</v>
      </c>
      <c r="AY262" s="13" t="s">
        <v>207</v>
      </c>
      <c r="BE262" s="153">
        <f t="shared" si="34"/>
        <v>0</v>
      </c>
      <c r="BF262" s="153">
        <f t="shared" si="35"/>
        <v>0</v>
      </c>
      <c r="BG262" s="153">
        <f t="shared" si="36"/>
        <v>0</v>
      </c>
      <c r="BH262" s="153">
        <f t="shared" si="37"/>
        <v>0</v>
      </c>
      <c r="BI262" s="153">
        <f t="shared" si="38"/>
        <v>0</v>
      </c>
      <c r="BJ262" s="13" t="s">
        <v>84</v>
      </c>
      <c r="BK262" s="153">
        <f t="shared" si="39"/>
        <v>0</v>
      </c>
      <c r="BL262" s="13" t="s">
        <v>216</v>
      </c>
      <c r="BM262" s="152" t="s">
        <v>705</v>
      </c>
    </row>
    <row r="263" spans="2:65" s="1" customFormat="1" ht="24.2" customHeight="1">
      <c r="B263" s="139"/>
      <c r="C263" s="140" t="s">
        <v>706</v>
      </c>
      <c r="D263" s="140" t="s">
        <v>212</v>
      </c>
      <c r="E263" s="141" t="s">
        <v>707</v>
      </c>
      <c r="F263" s="142" t="s">
        <v>708</v>
      </c>
      <c r="G263" s="143" t="s">
        <v>253</v>
      </c>
      <c r="H263" s="144">
        <v>2</v>
      </c>
      <c r="I263" s="145"/>
      <c r="J263" s="146">
        <f t="shared" si="30"/>
        <v>0</v>
      </c>
      <c r="K263" s="147"/>
      <c r="L263" s="28"/>
      <c r="M263" s="148" t="s">
        <v>1</v>
      </c>
      <c r="N263" s="149" t="s">
        <v>38</v>
      </c>
      <c r="P263" s="150">
        <f t="shared" si="31"/>
        <v>0</v>
      </c>
      <c r="Q263" s="150">
        <v>0</v>
      </c>
      <c r="R263" s="150">
        <f t="shared" si="32"/>
        <v>0</v>
      </c>
      <c r="S263" s="150">
        <v>0</v>
      </c>
      <c r="T263" s="151">
        <f t="shared" si="33"/>
        <v>0</v>
      </c>
      <c r="AR263" s="152" t="s">
        <v>216</v>
      </c>
      <c r="AT263" s="152" t="s">
        <v>212</v>
      </c>
      <c r="AU263" s="152" t="s">
        <v>88</v>
      </c>
      <c r="AY263" s="13" t="s">
        <v>207</v>
      </c>
      <c r="BE263" s="153">
        <f t="shared" si="34"/>
        <v>0</v>
      </c>
      <c r="BF263" s="153">
        <f t="shared" si="35"/>
        <v>0</v>
      </c>
      <c r="BG263" s="153">
        <f t="shared" si="36"/>
        <v>0</v>
      </c>
      <c r="BH263" s="153">
        <f t="shared" si="37"/>
        <v>0</v>
      </c>
      <c r="BI263" s="153">
        <f t="shared" si="38"/>
        <v>0</v>
      </c>
      <c r="BJ263" s="13" t="s">
        <v>84</v>
      </c>
      <c r="BK263" s="153">
        <f t="shared" si="39"/>
        <v>0</v>
      </c>
      <c r="BL263" s="13" t="s">
        <v>216</v>
      </c>
      <c r="BM263" s="152" t="s">
        <v>709</v>
      </c>
    </row>
    <row r="264" spans="2:65" s="1" customFormat="1" ht="24.2" customHeight="1">
      <c r="B264" s="139"/>
      <c r="C264" s="140" t="s">
        <v>710</v>
      </c>
      <c r="D264" s="140" t="s">
        <v>212</v>
      </c>
      <c r="E264" s="141" t="s">
        <v>711</v>
      </c>
      <c r="F264" s="142" t="s">
        <v>712</v>
      </c>
      <c r="G264" s="143" t="s">
        <v>253</v>
      </c>
      <c r="H264" s="144">
        <v>2</v>
      </c>
      <c r="I264" s="145"/>
      <c r="J264" s="146">
        <f t="shared" si="30"/>
        <v>0</v>
      </c>
      <c r="K264" s="147"/>
      <c r="L264" s="28"/>
      <c r="M264" s="148" t="s">
        <v>1</v>
      </c>
      <c r="N264" s="149" t="s">
        <v>38</v>
      </c>
      <c r="P264" s="150">
        <f t="shared" si="31"/>
        <v>0</v>
      </c>
      <c r="Q264" s="150">
        <v>0</v>
      </c>
      <c r="R264" s="150">
        <f t="shared" si="32"/>
        <v>0</v>
      </c>
      <c r="S264" s="150">
        <v>0</v>
      </c>
      <c r="T264" s="151">
        <f t="shared" si="33"/>
        <v>0</v>
      </c>
      <c r="AR264" s="152" t="s">
        <v>216</v>
      </c>
      <c r="AT264" s="152" t="s">
        <v>212</v>
      </c>
      <c r="AU264" s="152" t="s">
        <v>88</v>
      </c>
      <c r="AY264" s="13" t="s">
        <v>207</v>
      </c>
      <c r="BE264" s="153">
        <f t="shared" si="34"/>
        <v>0</v>
      </c>
      <c r="BF264" s="153">
        <f t="shared" si="35"/>
        <v>0</v>
      </c>
      <c r="BG264" s="153">
        <f t="shared" si="36"/>
        <v>0</v>
      </c>
      <c r="BH264" s="153">
        <f t="shared" si="37"/>
        <v>0</v>
      </c>
      <c r="BI264" s="153">
        <f t="shared" si="38"/>
        <v>0</v>
      </c>
      <c r="BJ264" s="13" t="s">
        <v>84</v>
      </c>
      <c r="BK264" s="153">
        <f t="shared" si="39"/>
        <v>0</v>
      </c>
      <c r="BL264" s="13" t="s">
        <v>216</v>
      </c>
      <c r="BM264" s="152" t="s">
        <v>713</v>
      </c>
    </row>
    <row r="265" spans="2:65" s="1" customFormat="1" ht="24.2" customHeight="1">
      <c r="B265" s="139"/>
      <c r="C265" s="140" t="s">
        <v>714</v>
      </c>
      <c r="D265" s="140" t="s">
        <v>212</v>
      </c>
      <c r="E265" s="141" t="s">
        <v>715</v>
      </c>
      <c r="F265" s="142" t="s">
        <v>716</v>
      </c>
      <c r="G265" s="143" t="s">
        <v>253</v>
      </c>
      <c r="H265" s="144">
        <v>4</v>
      </c>
      <c r="I265" s="145"/>
      <c r="J265" s="146">
        <f t="shared" si="30"/>
        <v>0</v>
      </c>
      <c r="K265" s="147"/>
      <c r="L265" s="28"/>
      <c r="M265" s="148" t="s">
        <v>1</v>
      </c>
      <c r="N265" s="149" t="s">
        <v>38</v>
      </c>
      <c r="P265" s="150">
        <f t="shared" si="31"/>
        <v>0</v>
      </c>
      <c r="Q265" s="150">
        <v>0</v>
      </c>
      <c r="R265" s="150">
        <f t="shared" si="32"/>
        <v>0</v>
      </c>
      <c r="S265" s="150">
        <v>0</v>
      </c>
      <c r="T265" s="151">
        <f t="shared" si="33"/>
        <v>0</v>
      </c>
      <c r="AR265" s="152" t="s">
        <v>216</v>
      </c>
      <c r="AT265" s="152" t="s">
        <v>212</v>
      </c>
      <c r="AU265" s="152" t="s">
        <v>88</v>
      </c>
      <c r="AY265" s="13" t="s">
        <v>207</v>
      </c>
      <c r="BE265" s="153">
        <f t="shared" si="34"/>
        <v>0</v>
      </c>
      <c r="BF265" s="153">
        <f t="shared" si="35"/>
        <v>0</v>
      </c>
      <c r="BG265" s="153">
        <f t="shared" si="36"/>
        <v>0</v>
      </c>
      <c r="BH265" s="153">
        <f t="shared" si="37"/>
        <v>0</v>
      </c>
      <c r="BI265" s="153">
        <f t="shared" si="38"/>
        <v>0</v>
      </c>
      <c r="BJ265" s="13" t="s">
        <v>84</v>
      </c>
      <c r="BK265" s="153">
        <f t="shared" si="39"/>
        <v>0</v>
      </c>
      <c r="BL265" s="13" t="s">
        <v>216</v>
      </c>
      <c r="BM265" s="152" t="s">
        <v>717</v>
      </c>
    </row>
    <row r="266" spans="2:65" s="1" customFormat="1" ht="24.2" customHeight="1">
      <c r="B266" s="139"/>
      <c r="C266" s="140" t="s">
        <v>718</v>
      </c>
      <c r="D266" s="140" t="s">
        <v>212</v>
      </c>
      <c r="E266" s="141" t="s">
        <v>719</v>
      </c>
      <c r="F266" s="142" t="s">
        <v>720</v>
      </c>
      <c r="G266" s="143" t="s">
        <v>253</v>
      </c>
      <c r="H266" s="144">
        <v>8</v>
      </c>
      <c r="I266" s="145"/>
      <c r="J266" s="146">
        <f t="shared" si="30"/>
        <v>0</v>
      </c>
      <c r="K266" s="147"/>
      <c r="L266" s="28"/>
      <c r="M266" s="148" t="s">
        <v>1</v>
      </c>
      <c r="N266" s="149" t="s">
        <v>38</v>
      </c>
      <c r="P266" s="150">
        <f t="shared" si="31"/>
        <v>0</v>
      </c>
      <c r="Q266" s="150">
        <v>0</v>
      </c>
      <c r="R266" s="150">
        <f t="shared" si="32"/>
        <v>0</v>
      </c>
      <c r="S266" s="150">
        <v>0</v>
      </c>
      <c r="T266" s="151">
        <f t="shared" si="33"/>
        <v>0</v>
      </c>
      <c r="AR266" s="152" t="s">
        <v>216</v>
      </c>
      <c r="AT266" s="152" t="s">
        <v>212</v>
      </c>
      <c r="AU266" s="152" t="s">
        <v>88</v>
      </c>
      <c r="AY266" s="13" t="s">
        <v>207</v>
      </c>
      <c r="BE266" s="153">
        <f t="shared" si="34"/>
        <v>0</v>
      </c>
      <c r="BF266" s="153">
        <f t="shared" si="35"/>
        <v>0</v>
      </c>
      <c r="BG266" s="153">
        <f t="shared" si="36"/>
        <v>0</v>
      </c>
      <c r="BH266" s="153">
        <f t="shared" si="37"/>
        <v>0</v>
      </c>
      <c r="BI266" s="153">
        <f t="shared" si="38"/>
        <v>0</v>
      </c>
      <c r="BJ266" s="13" t="s">
        <v>84</v>
      </c>
      <c r="BK266" s="153">
        <f t="shared" si="39"/>
        <v>0</v>
      </c>
      <c r="BL266" s="13" t="s">
        <v>216</v>
      </c>
      <c r="BM266" s="152" t="s">
        <v>721</v>
      </c>
    </row>
    <row r="267" spans="2:65" s="1" customFormat="1" ht="24.2" customHeight="1">
      <c r="B267" s="139"/>
      <c r="C267" s="140" t="s">
        <v>722</v>
      </c>
      <c r="D267" s="140" t="s">
        <v>212</v>
      </c>
      <c r="E267" s="141" t="s">
        <v>723</v>
      </c>
      <c r="F267" s="142" t="s">
        <v>724</v>
      </c>
      <c r="G267" s="143" t="s">
        <v>253</v>
      </c>
      <c r="H267" s="144">
        <v>2</v>
      </c>
      <c r="I267" s="145"/>
      <c r="J267" s="146">
        <f t="shared" si="30"/>
        <v>0</v>
      </c>
      <c r="K267" s="147"/>
      <c r="L267" s="28"/>
      <c r="M267" s="148" t="s">
        <v>1</v>
      </c>
      <c r="N267" s="149" t="s">
        <v>38</v>
      </c>
      <c r="P267" s="150">
        <f t="shared" si="31"/>
        <v>0</v>
      </c>
      <c r="Q267" s="150">
        <v>0</v>
      </c>
      <c r="R267" s="150">
        <f t="shared" si="32"/>
        <v>0</v>
      </c>
      <c r="S267" s="150">
        <v>0</v>
      </c>
      <c r="T267" s="151">
        <f t="shared" si="33"/>
        <v>0</v>
      </c>
      <c r="AR267" s="152" t="s">
        <v>216</v>
      </c>
      <c r="AT267" s="152" t="s">
        <v>212</v>
      </c>
      <c r="AU267" s="152" t="s">
        <v>88</v>
      </c>
      <c r="AY267" s="13" t="s">
        <v>207</v>
      </c>
      <c r="BE267" s="153">
        <f t="shared" si="34"/>
        <v>0</v>
      </c>
      <c r="BF267" s="153">
        <f t="shared" si="35"/>
        <v>0</v>
      </c>
      <c r="BG267" s="153">
        <f t="shared" si="36"/>
        <v>0</v>
      </c>
      <c r="BH267" s="153">
        <f t="shared" si="37"/>
        <v>0</v>
      </c>
      <c r="BI267" s="153">
        <f t="shared" si="38"/>
        <v>0</v>
      </c>
      <c r="BJ267" s="13" t="s">
        <v>84</v>
      </c>
      <c r="BK267" s="153">
        <f t="shared" si="39"/>
        <v>0</v>
      </c>
      <c r="BL267" s="13" t="s">
        <v>216</v>
      </c>
      <c r="BM267" s="152" t="s">
        <v>725</v>
      </c>
    </row>
    <row r="268" spans="2:65" s="1" customFormat="1" ht="24.2" customHeight="1">
      <c r="B268" s="139"/>
      <c r="C268" s="140" t="s">
        <v>726</v>
      </c>
      <c r="D268" s="140" t="s">
        <v>212</v>
      </c>
      <c r="E268" s="141" t="s">
        <v>727</v>
      </c>
      <c r="F268" s="142" t="s">
        <v>728</v>
      </c>
      <c r="G268" s="143" t="s">
        <v>253</v>
      </c>
      <c r="H268" s="144">
        <v>4</v>
      </c>
      <c r="I268" s="145"/>
      <c r="J268" s="146">
        <f t="shared" si="30"/>
        <v>0</v>
      </c>
      <c r="K268" s="147"/>
      <c r="L268" s="28"/>
      <c r="M268" s="148" t="s">
        <v>1</v>
      </c>
      <c r="N268" s="149" t="s">
        <v>38</v>
      </c>
      <c r="P268" s="150">
        <f t="shared" si="31"/>
        <v>0</v>
      </c>
      <c r="Q268" s="150">
        <v>0</v>
      </c>
      <c r="R268" s="150">
        <f t="shared" si="32"/>
        <v>0</v>
      </c>
      <c r="S268" s="150">
        <v>0</v>
      </c>
      <c r="T268" s="151">
        <f t="shared" si="33"/>
        <v>0</v>
      </c>
      <c r="AR268" s="152" t="s">
        <v>216</v>
      </c>
      <c r="AT268" s="152" t="s">
        <v>212</v>
      </c>
      <c r="AU268" s="152" t="s">
        <v>88</v>
      </c>
      <c r="AY268" s="13" t="s">
        <v>207</v>
      </c>
      <c r="BE268" s="153">
        <f t="shared" si="34"/>
        <v>0</v>
      </c>
      <c r="BF268" s="153">
        <f t="shared" si="35"/>
        <v>0</v>
      </c>
      <c r="BG268" s="153">
        <f t="shared" si="36"/>
        <v>0</v>
      </c>
      <c r="BH268" s="153">
        <f t="shared" si="37"/>
        <v>0</v>
      </c>
      <c r="BI268" s="153">
        <f t="shared" si="38"/>
        <v>0</v>
      </c>
      <c r="BJ268" s="13" t="s">
        <v>84</v>
      </c>
      <c r="BK268" s="153">
        <f t="shared" si="39"/>
        <v>0</v>
      </c>
      <c r="BL268" s="13" t="s">
        <v>216</v>
      </c>
      <c r="BM268" s="152" t="s">
        <v>729</v>
      </c>
    </row>
    <row r="269" spans="2:65" s="1" customFormat="1" ht="24.2" customHeight="1">
      <c r="B269" s="139"/>
      <c r="C269" s="140" t="s">
        <v>730</v>
      </c>
      <c r="D269" s="140" t="s">
        <v>212</v>
      </c>
      <c r="E269" s="141" t="s">
        <v>731</v>
      </c>
      <c r="F269" s="142" t="s">
        <v>732</v>
      </c>
      <c r="G269" s="143" t="s">
        <v>253</v>
      </c>
      <c r="H269" s="144">
        <v>8</v>
      </c>
      <c r="I269" s="145"/>
      <c r="J269" s="146">
        <f t="shared" si="30"/>
        <v>0</v>
      </c>
      <c r="K269" s="147"/>
      <c r="L269" s="28"/>
      <c r="M269" s="148" t="s">
        <v>1</v>
      </c>
      <c r="N269" s="149" t="s">
        <v>38</v>
      </c>
      <c r="P269" s="150">
        <f t="shared" si="31"/>
        <v>0</v>
      </c>
      <c r="Q269" s="150">
        <v>0</v>
      </c>
      <c r="R269" s="150">
        <f t="shared" si="32"/>
        <v>0</v>
      </c>
      <c r="S269" s="150">
        <v>0</v>
      </c>
      <c r="T269" s="151">
        <f t="shared" si="33"/>
        <v>0</v>
      </c>
      <c r="AR269" s="152" t="s">
        <v>216</v>
      </c>
      <c r="AT269" s="152" t="s">
        <v>212</v>
      </c>
      <c r="AU269" s="152" t="s">
        <v>88</v>
      </c>
      <c r="AY269" s="13" t="s">
        <v>207</v>
      </c>
      <c r="BE269" s="153">
        <f t="shared" si="34"/>
        <v>0</v>
      </c>
      <c r="BF269" s="153">
        <f t="shared" si="35"/>
        <v>0</v>
      </c>
      <c r="BG269" s="153">
        <f t="shared" si="36"/>
        <v>0</v>
      </c>
      <c r="BH269" s="153">
        <f t="shared" si="37"/>
        <v>0</v>
      </c>
      <c r="BI269" s="153">
        <f t="shared" si="38"/>
        <v>0</v>
      </c>
      <c r="BJ269" s="13" t="s">
        <v>84</v>
      </c>
      <c r="BK269" s="153">
        <f t="shared" si="39"/>
        <v>0</v>
      </c>
      <c r="BL269" s="13" t="s">
        <v>216</v>
      </c>
      <c r="BM269" s="152" t="s">
        <v>733</v>
      </c>
    </row>
    <row r="270" spans="2:65" s="1" customFormat="1" ht="24.2" customHeight="1">
      <c r="B270" s="139"/>
      <c r="C270" s="140" t="s">
        <v>734</v>
      </c>
      <c r="D270" s="140" t="s">
        <v>212</v>
      </c>
      <c r="E270" s="141" t="s">
        <v>735</v>
      </c>
      <c r="F270" s="142" t="s">
        <v>736</v>
      </c>
      <c r="G270" s="143" t="s">
        <v>253</v>
      </c>
      <c r="H270" s="144">
        <v>12</v>
      </c>
      <c r="I270" s="145"/>
      <c r="J270" s="146">
        <f t="shared" si="30"/>
        <v>0</v>
      </c>
      <c r="K270" s="147"/>
      <c r="L270" s="28"/>
      <c r="M270" s="148" t="s">
        <v>1</v>
      </c>
      <c r="N270" s="149" t="s">
        <v>38</v>
      </c>
      <c r="P270" s="150">
        <f t="shared" si="31"/>
        <v>0</v>
      </c>
      <c r="Q270" s="150">
        <v>0</v>
      </c>
      <c r="R270" s="150">
        <f t="shared" si="32"/>
        <v>0</v>
      </c>
      <c r="S270" s="150">
        <v>0</v>
      </c>
      <c r="T270" s="151">
        <f t="shared" si="33"/>
        <v>0</v>
      </c>
      <c r="AR270" s="152" t="s">
        <v>216</v>
      </c>
      <c r="AT270" s="152" t="s">
        <v>212</v>
      </c>
      <c r="AU270" s="152" t="s">
        <v>88</v>
      </c>
      <c r="AY270" s="13" t="s">
        <v>207</v>
      </c>
      <c r="BE270" s="153">
        <f t="shared" si="34"/>
        <v>0</v>
      </c>
      <c r="BF270" s="153">
        <f t="shared" si="35"/>
        <v>0</v>
      </c>
      <c r="BG270" s="153">
        <f t="shared" si="36"/>
        <v>0</v>
      </c>
      <c r="BH270" s="153">
        <f t="shared" si="37"/>
        <v>0</v>
      </c>
      <c r="BI270" s="153">
        <f t="shared" si="38"/>
        <v>0</v>
      </c>
      <c r="BJ270" s="13" t="s">
        <v>84</v>
      </c>
      <c r="BK270" s="153">
        <f t="shared" si="39"/>
        <v>0</v>
      </c>
      <c r="BL270" s="13" t="s">
        <v>216</v>
      </c>
      <c r="BM270" s="152" t="s">
        <v>737</v>
      </c>
    </row>
    <row r="271" spans="2:65" s="1" customFormat="1" ht="24.2" customHeight="1">
      <c r="B271" s="139"/>
      <c r="C271" s="140" t="s">
        <v>738</v>
      </c>
      <c r="D271" s="140" t="s">
        <v>212</v>
      </c>
      <c r="E271" s="141" t="s">
        <v>739</v>
      </c>
      <c r="F271" s="142" t="s">
        <v>740</v>
      </c>
      <c r="G271" s="143" t="s">
        <v>253</v>
      </c>
      <c r="H271" s="144">
        <v>1</v>
      </c>
      <c r="I271" s="145"/>
      <c r="J271" s="146">
        <f t="shared" si="30"/>
        <v>0</v>
      </c>
      <c r="K271" s="147"/>
      <c r="L271" s="28"/>
      <c r="M271" s="148" t="s">
        <v>1</v>
      </c>
      <c r="N271" s="149" t="s">
        <v>38</v>
      </c>
      <c r="P271" s="150">
        <f t="shared" si="31"/>
        <v>0</v>
      </c>
      <c r="Q271" s="150">
        <v>0</v>
      </c>
      <c r="R271" s="150">
        <f t="shared" si="32"/>
        <v>0</v>
      </c>
      <c r="S271" s="150">
        <v>0</v>
      </c>
      <c r="T271" s="151">
        <f t="shared" si="33"/>
        <v>0</v>
      </c>
      <c r="AR271" s="152" t="s">
        <v>216</v>
      </c>
      <c r="AT271" s="152" t="s">
        <v>212</v>
      </c>
      <c r="AU271" s="152" t="s">
        <v>88</v>
      </c>
      <c r="AY271" s="13" t="s">
        <v>207</v>
      </c>
      <c r="BE271" s="153">
        <f t="shared" si="34"/>
        <v>0</v>
      </c>
      <c r="BF271" s="153">
        <f t="shared" si="35"/>
        <v>0</v>
      </c>
      <c r="BG271" s="153">
        <f t="shared" si="36"/>
        <v>0</v>
      </c>
      <c r="BH271" s="153">
        <f t="shared" si="37"/>
        <v>0</v>
      </c>
      <c r="BI271" s="153">
        <f t="shared" si="38"/>
        <v>0</v>
      </c>
      <c r="BJ271" s="13" t="s">
        <v>84</v>
      </c>
      <c r="BK271" s="153">
        <f t="shared" si="39"/>
        <v>0</v>
      </c>
      <c r="BL271" s="13" t="s">
        <v>216</v>
      </c>
      <c r="BM271" s="152" t="s">
        <v>741</v>
      </c>
    </row>
    <row r="272" spans="2:65" s="1" customFormat="1" ht="24.2" customHeight="1">
      <c r="B272" s="139"/>
      <c r="C272" s="140" t="s">
        <v>742</v>
      </c>
      <c r="D272" s="140" t="s">
        <v>212</v>
      </c>
      <c r="E272" s="141" t="s">
        <v>743</v>
      </c>
      <c r="F272" s="142" t="s">
        <v>744</v>
      </c>
      <c r="G272" s="143" t="s">
        <v>253</v>
      </c>
      <c r="H272" s="144">
        <v>2</v>
      </c>
      <c r="I272" s="145"/>
      <c r="J272" s="146">
        <f t="shared" si="30"/>
        <v>0</v>
      </c>
      <c r="K272" s="147"/>
      <c r="L272" s="28"/>
      <c r="M272" s="148" t="s">
        <v>1</v>
      </c>
      <c r="N272" s="149" t="s">
        <v>38</v>
      </c>
      <c r="P272" s="150">
        <f t="shared" si="31"/>
        <v>0</v>
      </c>
      <c r="Q272" s="150">
        <v>0</v>
      </c>
      <c r="R272" s="150">
        <f t="shared" si="32"/>
        <v>0</v>
      </c>
      <c r="S272" s="150">
        <v>0</v>
      </c>
      <c r="T272" s="151">
        <f t="shared" si="33"/>
        <v>0</v>
      </c>
      <c r="AR272" s="152" t="s">
        <v>216</v>
      </c>
      <c r="AT272" s="152" t="s">
        <v>212</v>
      </c>
      <c r="AU272" s="152" t="s">
        <v>88</v>
      </c>
      <c r="AY272" s="13" t="s">
        <v>207</v>
      </c>
      <c r="BE272" s="153">
        <f t="shared" si="34"/>
        <v>0</v>
      </c>
      <c r="BF272" s="153">
        <f t="shared" si="35"/>
        <v>0</v>
      </c>
      <c r="BG272" s="153">
        <f t="shared" si="36"/>
        <v>0</v>
      </c>
      <c r="BH272" s="153">
        <f t="shared" si="37"/>
        <v>0</v>
      </c>
      <c r="BI272" s="153">
        <f t="shared" si="38"/>
        <v>0</v>
      </c>
      <c r="BJ272" s="13" t="s">
        <v>84</v>
      </c>
      <c r="BK272" s="153">
        <f t="shared" si="39"/>
        <v>0</v>
      </c>
      <c r="BL272" s="13" t="s">
        <v>216</v>
      </c>
      <c r="BM272" s="152" t="s">
        <v>745</v>
      </c>
    </row>
    <row r="273" spans="2:65" s="1" customFormat="1" ht="24.2" customHeight="1">
      <c r="B273" s="139"/>
      <c r="C273" s="140" t="s">
        <v>746</v>
      </c>
      <c r="D273" s="140" t="s">
        <v>212</v>
      </c>
      <c r="E273" s="141" t="s">
        <v>747</v>
      </c>
      <c r="F273" s="142" t="s">
        <v>748</v>
      </c>
      <c r="G273" s="143" t="s">
        <v>253</v>
      </c>
      <c r="H273" s="144">
        <v>2</v>
      </c>
      <c r="I273" s="145"/>
      <c r="J273" s="146">
        <f t="shared" si="30"/>
        <v>0</v>
      </c>
      <c r="K273" s="147"/>
      <c r="L273" s="28"/>
      <c r="M273" s="148" t="s">
        <v>1</v>
      </c>
      <c r="N273" s="149" t="s">
        <v>38</v>
      </c>
      <c r="P273" s="150">
        <f t="shared" si="31"/>
        <v>0</v>
      </c>
      <c r="Q273" s="150">
        <v>0</v>
      </c>
      <c r="R273" s="150">
        <f t="shared" si="32"/>
        <v>0</v>
      </c>
      <c r="S273" s="150">
        <v>0</v>
      </c>
      <c r="T273" s="151">
        <f t="shared" si="33"/>
        <v>0</v>
      </c>
      <c r="AR273" s="152" t="s">
        <v>216</v>
      </c>
      <c r="AT273" s="152" t="s">
        <v>212</v>
      </c>
      <c r="AU273" s="152" t="s">
        <v>88</v>
      </c>
      <c r="AY273" s="13" t="s">
        <v>207</v>
      </c>
      <c r="BE273" s="153">
        <f t="shared" si="34"/>
        <v>0</v>
      </c>
      <c r="BF273" s="153">
        <f t="shared" si="35"/>
        <v>0</v>
      </c>
      <c r="BG273" s="153">
        <f t="shared" si="36"/>
        <v>0</v>
      </c>
      <c r="BH273" s="153">
        <f t="shared" si="37"/>
        <v>0</v>
      </c>
      <c r="BI273" s="153">
        <f t="shared" si="38"/>
        <v>0</v>
      </c>
      <c r="BJ273" s="13" t="s">
        <v>84</v>
      </c>
      <c r="BK273" s="153">
        <f t="shared" si="39"/>
        <v>0</v>
      </c>
      <c r="BL273" s="13" t="s">
        <v>216</v>
      </c>
      <c r="BM273" s="152" t="s">
        <v>749</v>
      </c>
    </row>
    <row r="274" spans="2:65" s="1" customFormat="1" ht="24.2" customHeight="1">
      <c r="B274" s="139"/>
      <c r="C274" s="140" t="s">
        <v>750</v>
      </c>
      <c r="D274" s="140" t="s">
        <v>212</v>
      </c>
      <c r="E274" s="141" t="s">
        <v>751</v>
      </c>
      <c r="F274" s="142" t="s">
        <v>732</v>
      </c>
      <c r="G274" s="143" t="s">
        <v>253</v>
      </c>
      <c r="H274" s="144">
        <v>2</v>
      </c>
      <c r="I274" s="145"/>
      <c r="J274" s="146">
        <f t="shared" si="30"/>
        <v>0</v>
      </c>
      <c r="K274" s="147"/>
      <c r="L274" s="28"/>
      <c r="M274" s="148" t="s">
        <v>1</v>
      </c>
      <c r="N274" s="149" t="s">
        <v>38</v>
      </c>
      <c r="P274" s="150">
        <f t="shared" si="31"/>
        <v>0</v>
      </c>
      <c r="Q274" s="150">
        <v>0</v>
      </c>
      <c r="R274" s="150">
        <f t="shared" si="32"/>
        <v>0</v>
      </c>
      <c r="S274" s="150">
        <v>0</v>
      </c>
      <c r="T274" s="151">
        <f t="shared" si="33"/>
        <v>0</v>
      </c>
      <c r="AR274" s="152" t="s">
        <v>216</v>
      </c>
      <c r="AT274" s="152" t="s">
        <v>212</v>
      </c>
      <c r="AU274" s="152" t="s">
        <v>88</v>
      </c>
      <c r="AY274" s="13" t="s">
        <v>207</v>
      </c>
      <c r="BE274" s="153">
        <f t="shared" si="34"/>
        <v>0</v>
      </c>
      <c r="BF274" s="153">
        <f t="shared" si="35"/>
        <v>0</v>
      </c>
      <c r="BG274" s="153">
        <f t="shared" si="36"/>
        <v>0</v>
      </c>
      <c r="BH274" s="153">
        <f t="shared" si="37"/>
        <v>0</v>
      </c>
      <c r="BI274" s="153">
        <f t="shared" si="38"/>
        <v>0</v>
      </c>
      <c r="BJ274" s="13" t="s">
        <v>84</v>
      </c>
      <c r="BK274" s="153">
        <f t="shared" si="39"/>
        <v>0</v>
      </c>
      <c r="BL274" s="13" t="s">
        <v>216</v>
      </c>
      <c r="BM274" s="152" t="s">
        <v>752</v>
      </c>
    </row>
    <row r="275" spans="2:65" s="1" customFormat="1" ht="24.2" customHeight="1">
      <c r="B275" s="139"/>
      <c r="C275" s="140" t="s">
        <v>753</v>
      </c>
      <c r="D275" s="140" t="s">
        <v>212</v>
      </c>
      <c r="E275" s="141" t="s">
        <v>754</v>
      </c>
      <c r="F275" s="142" t="s">
        <v>755</v>
      </c>
      <c r="G275" s="143" t="s">
        <v>253</v>
      </c>
      <c r="H275" s="144">
        <v>8</v>
      </c>
      <c r="I275" s="145"/>
      <c r="J275" s="146">
        <f t="shared" si="30"/>
        <v>0</v>
      </c>
      <c r="K275" s="147"/>
      <c r="L275" s="28"/>
      <c r="M275" s="148" t="s">
        <v>1</v>
      </c>
      <c r="N275" s="149" t="s">
        <v>38</v>
      </c>
      <c r="P275" s="150">
        <f t="shared" si="31"/>
        <v>0</v>
      </c>
      <c r="Q275" s="150">
        <v>0</v>
      </c>
      <c r="R275" s="150">
        <f t="shared" si="32"/>
        <v>0</v>
      </c>
      <c r="S275" s="150">
        <v>0</v>
      </c>
      <c r="T275" s="151">
        <f t="shared" si="33"/>
        <v>0</v>
      </c>
      <c r="AR275" s="152" t="s">
        <v>216</v>
      </c>
      <c r="AT275" s="152" t="s">
        <v>212</v>
      </c>
      <c r="AU275" s="152" t="s">
        <v>88</v>
      </c>
      <c r="AY275" s="13" t="s">
        <v>207</v>
      </c>
      <c r="BE275" s="153">
        <f t="shared" si="34"/>
        <v>0</v>
      </c>
      <c r="BF275" s="153">
        <f t="shared" si="35"/>
        <v>0</v>
      </c>
      <c r="BG275" s="153">
        <f t="shared" si="36"/>
        <v>0</v>
      </c>
      <c r="BH275" s="153">
        <f t="shared" si="37"/>
        <v>0</v>
      </c>
      <c r="BI275" s="153">
        <f t="shared" si="38"/>
        <v>0</v>
      </c>
      <c r="BJ275" s="13" t="s">
        <v>84</v>
      </c>
      <c r="BK275" s="153">
        <f t="shared" si="39"/>
        <v>0</v>
      </c>
      <c r="BL275" s="13" t="s">
        <v>216</v>
      </c>
      <c r="BM275" s="152" t="s">
        <v>756</v>
      </c>
    </row>
    <row r="276" spans="2:65" s="1" customFormat="1" ht="44.25" customHeight="1">
      <c r="B276" s="139"/>
      <c r="C276" s="140" t="s">
        <v>757</v>
      </c>
      <c r="D276" s="140" t="s">
        <v>212</v>
      </c>
      <c r="E276" s="141" t="s">
        <v>758</v>
      </c>
      <c r="F276" s="142" t="s">
        <v>759</v>
      </c>
      <c r="G276" s="143" t="s">
        <v>253</v>
      </c>
      <c r="H276" s="144">
        <v>2</v>
      </c>
      <c r="I276" s="145"/>
      <c r="J276" s="146">
        <f t="shared" si="30"/>
        <v>0</v>
      </c>
      <c r="K276" s="147"/>
      <c r="L276" s="28"/>
      <c r="M276" s="148" t="s">
        <v>1</v>
      </c>
      <c r="N276" s="149" t="s">
        <v>38</v>
      </c>
      <c r="P276" s="150">
        <f t="shared" si="31"/>
        <v>0</v>
      </c>
      <c r="Q276" s="150">
        <v>0</v>
      </c>
      <c r="R276" s="150">
        <f t="shared" si="32"/>
        <v>0</v>
      </c>
      <c r="S276" s="150">
        <v>0</v>
      </c>
      <c r="T276" s="151">
        <f t="shared" si="33"/>
        <v>0</v>
      </c>
      <c r="AR276" s="152" t="s">
        <v>216</v>
      </c>
      <c r="AT276" s="152" t="s">
        <v>212</v>
      </c>
      <c r="AU276" s="152" t="s">
        <v>88</v>
      </c>
      <c r="AY276" s="13" t="s">
        <v>207</v>
      </c>
      <c r="BE276" s="153">
        <f t="shared" si="34"/>
        <v>0</v>
      </c>
      <c r="BF276" s="153">
        <f t="shared" si="35"/>
        <v>0</v>
      </c>
      <c r="BG276" s="153">
        <f t="shared" si="36"/>
        <v>0</v>
      </c>
      <c r="BH276" s="153">
        <f t="shared" si="37"/>
        <v>0</v>
      </c>
      <c r="BI276" s="153">
        <f t="shared" si="38"/>
        <v>0</v>
      </c>
      <c r="BJ276" s="13" t="s">
        <v>84</v>
      </c>
      <c r="BK276" s="153">
        <f t="shared" si="39"/>
        <v>0</v>
      </c>
      <c r="BL276" s="13" t="s">
        <v>216</v>
      </c>
      <c r="BM276" s="152" t="s">
        <v>760</v>
      </c>
    </row>
    <row r="277" spans="2:65" s="1" customFormat="1" ht="49.15" customHeight="1">
      <c r="B277" s="139"/>
      <c r="C277" s="140" t="s">
        <v>761</v>
      </c>
      <c r="D277" s="140" t="s">
        <v>212</v>
      </c>
      <c r="E277" s="141" t="s">
        <v>762</v>
      </c>
      <c r="F277" s="142" t="s">
        <v>763</v>
      </c>
      <c r="G277" s="143" t="s">
        <v>253</v>
      </c>
      <c r="H277" s="144">
        <v>6</v>
      </c>
      <c r="I277" s="145"/>
      <c r="J277" s="146">
        <f t="shared" si="30"/>
        <v>0</v>
      </c>
      <c r="K277" s="147"/>
      <c r="L277" s="28"/>
      <c r="M277" s="148" t="s">
        <v>1</v>
      </c>
      <c r="N277" s="149" t="s">
        <v>38</v>
      </c>
      <c r="P277" s="150">
        <f t="shared" si="31"/>
        <v>0</v>
      </c>
      <c r="Q277" s="150">
        <v>0</v>
      </c>
      <c r="R277" s="150">
        <f t="shared" si="32"/>
        <v>0</v>
      </c>
      <c r="S277" s="150">
        <v>0</v>
      </c>
      <c r="T277" s="151">
        <f t="shared" si="33"/>
        <v>0</v>
      </c>
      <c r="AR277" s="152" t="s">
        <v>216</v>
      </c>
      <c r="AT277" s="152" t="s">
        <v>212</v>
      </c>
      <c r="AU277" s="152" t="s">
        <v>88</v>
      </c>
      <c r="AY277" s="13" t="s">
        <v>207</v>
      </c>
      <c r="BE277" s="153">
        <f t="shared" si="34"/>
        <v>0</v>
      </c>
      <c r="BF277" s="153">
        <f t="shared" si="35"/>
        <v>0</v>
      </c>
      <c r="BG277" s="153">
        <f t="shared" si="36"/>
        <v>0</v>
      </c>
      <c r="BH277" s="153">
        <f t="shared" si="37"/>
        <v>0</v>
      </c>
      <c r="BI277" s="153">
        <f t="shared" si="38"/>
        <v>0</v>
      </c>
      <c r="BJ277" s="13" t="s">
        <v>84</v>
      </c>
      <c r="BK277" s="153">
        <f t="shared" si="39"/>
        <v>0</v>
      </c>
      <c r="BL277" s="13" t="s">
        <v>216</v>
      </c>
      <c r="BM277" s="152" t="s">
        <v>764</v>
      </c>
    </row>
    <row r="278" spans="2:65" s="1" customFormat="1" ht="49.15" customHeight="1">
      <c r="B278" s="139"/>
      <c r="C278" s="140" t="s">
        <v>765</v>
      </c>
      <c r="D278" s="140" t="s">
        <v>212</v>
      </c>
      <c r="E278" s="141" t="s">
        <v>766</v>
      </c>
      <c r="F278" s="142" t="s">
        <v>767</v>
      </c>
      <c r="G278" s="143" t="s">
        <v>253</v>
      </c>
      <c r="H278" s="144">
        <v>4</v>
      </c>
      <c r="I278" s="145"/>
      <c r="J278" s="146">
        <f t="shared" si="30"/>
        <v>0</v>
      </c>
      <c r="K278" s="147"/>
      <c r="L278" s="28"/>
      <c r="M278" s="148" t="s">
        <v>1</v>
      </c>
      <c r="N278" s="149" t="s">
        <v>38</v>
      </c>
      <c r="P278" s="150">
        <f t="shared" si="31"/>
        <v>0</v>
      </c>
      <c r="Q278" s="150">
        <v>0</v>
      </c>
      <c r="R278" s="150">
        <f t="shared" si="32"/>
        <v>0</v>
      </c>
      <c r="S278" s="150">
        <v>0</v>
      </c>
      <c r="T278" s="151">
        <f t="shared" si="33"/>
        <v>0</v>
      </c>
      <c r="AR278" s="152" t="s">
        <v>216</v>
      </c>
      <c r="AT278" s="152" t="s">
        <v>212</v>
      </c>
      <c r="AU278" s="152" t="s">
        <v>88</v>
      </c>
      <c r="AY278" s="13" t="s">
        <v>207</v>
      </c>
      <c r="BE278" s="153">
        <f t="shared" si="34"/>
        <v>0</v>
      </c>
      <c r="BF278" s="153">
        <f t="shared" si="35"/>
        <v>0</v>
      </c>
      <c r="BG278" s="153">
        <f t="shared" si="36"/>
        <v>0</v>
      </c>
      <c r="BH278" s="153">
        <f t="shared" si="37"/>
        <v>0</v>
      </c>
      <c r="BI278" s="153">
        <f t="shared" si="38"/>
        <v>0</v>
      </c>
      <c r="BJ278" s="13" t="s">
        <v>84</v>
      </c>
      <c r="BK278" s="153">
        <f t="shared" si="39"/>
        <v>0</v>
      </c>
      <c r="BL278" s="13" t="s">
        <v>216</v>
      </c>
      <c r="BM278" s="152" t="s">
        <v>768</v>
      </c>
    </row>
    <row r="279" spans="2:65" s="1" customFormat="1" ht="44.25" customHeight="1">
      <c r="B279" s="139"/>
      <c r="C279" s="140" t="s">
        <v>769</v>
      </c>
      <c r="D279" s="140" t="s">
        <v>212</v>
      </c>
      <c r="E279" s="141" t="s">
        <v>770</v>
      </c>
      <c r="F279" s="142" t="s">
        <v>771</v>
      </c>
      <c r="G279" s="143" t="s">
        <v>253</v>
      </c>
      <c r="H279" s="144">
        <v>2</v>
      </c>
      <c r="I279" s="145"/>
      <c r="J279" s="146">
        <f t="shared" si="30"/>
        <v>0</v>
      </c>
      <c r="K279" s="147"/>
      <c r="L279" s="28"/>
      <c r="M279" s="148" t="s">
        <v>1</v>
      </c>
      <c r="N279" s="149" t="s">
        <v>38</v>
      </c>
      <c r="P279" s="150">
        <f t="shared" si="31"/>
        <v>0</v>
      </c>
      <c r="Q279" s="150">
        <v>0</v>
      </c>
      <c r="R279" s="150">
        <f t="shared" si="32"/>
        <v>0</v>
      </c>
      <c r="S279" s="150">
        <v>0</v>
      </c>
      <c r="T279" s="151">
        <f t="shared" si="33"/>
        <v>0</v>
      </c>
      <c r="AR279" s="152" t="s">
        <v>216</v>
      </c>
      <c r="AT279" s="152" t="s">
        <v>212</v>
      </c>
      <c r="AU279" s="152" t="s">
        <v>88</v>
      </c>
      <c r="AY279" s="13" t="s">
        <v>207</v>
      </c>
      <c r="BE279" s="153">
        <f t="shared" si="34"/>
        <v>0</v>
      </c>
      <c r="BF279" s="153">
        <f t="shared" si="35"/>
        <v>0</v>
      </c>
      <c r="BG279" s="153">
        <f t="shared" si="36"/>
        <v>0</v>
      </c>
      <c r="BH279" s="153">
        <f t="shared" si="37"/>
        <v>0</v>
      </c>
      <c r="BI279" s="153">
        <f t="shared" si="38"/>
        <v>0</v>
      </c>
      <c r="BJ279" s="13" t="s">
        <v>84</v>
      </c>
      <c r="BK279" s="153">
        <f t="shared" si="39"/>
        <v>0</v>
      </c>
      <c r="BL279" s="13" t="s">
        <v>216</v>
      </c>
      <c r="BM279" s="152" t="s">
        <v>772</v>
      </c>
    </row>
    <row r="280" spans="2:65" s="1" customFormat="1" ht="44.25" customHeight="1">
      <c r="B280" s="139"/>
      <c r="C280" s="140" t="s">
        <v>773</v>
      </c>
      <c r="D280" s="140" t="s">
        <v>212</v>
      </c>
      <c r="E280" s="141" t="s">
        <v>774</v>
      </c>
      <c r="F280" s="142" t="s">
        <v>775</v>
      </c>
      <c r="G280" s="143" t="s">
        <v>253</v>
      </c>
      <c r="H280" s="144">
        <v>4</v>
      </c>
      <c r="I280" s="145"/>
      <c r="J280" s="146">
        <f t="shared" si="30"/>
        <v>0</v>
      </c>
      <c r="K280" s="147"/>
      <c r="L280" s="28"/>
      <c r="M280" s="148" t="s">
        <v>1</v>
      </c>
      <c r="N280" s="149" t="s">
        <v>38</v>
      </c>
      <c r="P280" s="150">
        <f t="shared" si="31"/>
        <v>0</v>
      </c>
      <c r="Q280" s="150">
        <v>0</v>
      </c>
      <c r="R280" s="150">
        <f t="shared" si="32"/>
        <v>0</v>
      </c>
      <c r="S280" s="150">
        <v>0</v>
      </c>
      <c r="T280" s="151">
        <f t="shared" si="33"/>
        <v>0</v>
      </c>
      <c r="AR280" s="152" t="s">
        <v>216</v>
      </c>
      <c r="AT280" s="152" t="s">
        <v>212</v>
      </c>
      <c r="AU280" s="152" t="s">
        <v>88</v>
      </c>
      <c r="AY280" s="13" t="s">
        <v>207</v>
      </c>
      <c r="BE280" s="153">
        <f t="shared" si="34"/>
        <v>0</v>
      </c>
      <c r="BF280" s="153">
        <f t="shared" si="35"/>
        <v>0</v>
      </c>
      <c r="BG280" s="153">
        <f t="shared" si="36"/>
        <v>0</v>
      </c>
      <c r="BH280" s="153">
        <f t="shared" si="37"/>
        <v>0</v>
      </c>
      <c r="BI280" s="153">
        <f t="shared" si="38"/>
        <v>0</v>
      </c>
      <c r="BJ280" s="13" t="s">
        <v>84</v>
      </c>
      <c r="BK280" s="153">
        <f t="shared" si="39"/>
        <v>0</v>
      </c>
      <c r="BL280" s="13" t="s">
        <v>216</v>
      </c>
      <c r="BM280" s="152" t="s">
        <v>776</v>
      </c>
    </row>
    <row r="281" spans="2:65" s="1" customFormat="1" ht="49.15" customHeight="1">
      <c r="B281" s="139"/>
      <c r="C281" s="140" t="s">
        <v>777</v>
      </c>
      <c r="D281" s="140" t="s">
        <v>212</v>
      </c>
      <c r="E281" s="141" t="s">
        <v>778</v>
      </c>
      <c r="F281" s="142" t="s">
        <v>779</v>
      </c>
      <c r="G281" s="143" t="s">
        <v>253</v>
      </c>
      <c r="H281" s="144">
        <v>12</v>
      </c>
      <c r="I281" s="145"/>
      <c r="J281" s="146">
        <f t="shared" si="30"/>
        <v>0</v>
      </c>
      <c r="K281" s="147"/>
      <c r="L281" s="28"/>
      <c r="M281" s="148" t="s">
        <v>1</v>
      </c>
      <c r="N281" s="149" t="s">
        <v>38</v>
      </c>
      <c r="P281" s="150">
        <f t="shared" si="31"/>
        <v>0</v>
      </c>
      <c r="Q281" s="150">
        <v>0</v>
      </c>
      <c r="R281" s="150">
        <f t="shared" si="32"/>
        <v>0</v>
      </c>
      <c r="S281" s="150">
        <v>0</v>
      </c>
      <c r="T281" s="151">
        <f t="shared" si="33"/>
        <v>0</v>
      </c>
      <c r="AR281" s="152" t="s">
        <v>216</v>
      </c>
      <c r="AT281" s="152" t="s">
        <v>212</v>
      </c>
      <c r="AU281" s="152" t="s">
        <v>88</v>
      </c>
      <c r="AY281" s="13" t="s">
        <v>207</v>
      </c>
      <c r="BE281" s="153">
        <f t="shared" si="34"/>
        <v>0</v>
      </c>
      <c r="BF281" s="153">
        <f t="shared" si="35"/>
        <v>0</v>
      </c>
      <c r="BG281" s="153">
        <f t="shared" si="36"/>
        <v>0</v>
      </c>
      <c r="BH281" s="153">
        <f t="shared" si="37"/>
        <v>0</v>
      </c>
      <c r="BI281" s="153">
        <f t="shared" si="38"/>
        <v>0</v>
      </c>
      <c r="BJ281" s="13" t="s">
        <v>84</v>
      </c>
      <c r="BK281" s="153">
        <f t="shared" si="39"/>
        <v>0</v>
      </c>
      <c r="BL281" s="13" t="s">
        <v>216</v>
      </c>
      <c r="BM281" s="152" t="s">
        <v>780</v>
      </c>
    </row>
    <row r="282" spans="2:65" s="1" customFormat="1" ht="37.9" customHeight="1">
      <c r="B282" s="139"/>
      <c r="C282" s="140" t="s">
        <v>781</v>
      </c>
      <c r="D282" s="140" t="s">
        <v>212</v>
      </c>
      <c r="E282" s="141" t="s">
        <v>782</v>
      </c>
      <c r="F282" s="142" t="s">
        <v>783</v>
      </c>
      <c r="G282" s="143" t="s">
        <v>253</v>
      </c>
      <c r="H282" s="144">
        <v>2</v>
      </c>
      <c r="I282" s="145"/>
      <c r="J282" s="146">
        <f t="shared" si="30"/>
        <v>0</v>
      </c>
      <c r="K282" s="147"/>
      <c r="L282" s="28"/>
      <c r="M282" s="148" t="s">
        <v>1</v>
      </c>
      <c r="N282" s="149" t="s">
        <v>38</v>
      </c>
      <c r="P282" s="150">
        <f t="shared" si="31"/>
        <v>0</v>
      </c>
      <c r="Q282" s="150">
        <v>0</v>
      </c>
      <c r="R282" s="150">
        <f t="shared" si="32"/>
        <v>0</v>
      </c>
      <c r="S282" s="150">
        <v>0</v>
      </c>
      <c r="T282" s="151">
        <f t="shared" si="33"/>
        <v>0</v>
      </c>
      <c r="AR282" s="152" t="s">
        <v>216</v>
      </c>
      <c r="AT282" s="152" t="s">
        <v>212</v>
      </c>
      <c r="AU282" s="152" t="s">
        <v>88</v>
      </c>
      <c r="AY282" s="13" t="s">
        <v>207</v>
      </c>
      <c r="BE282" s="153">
        <f t="shared" si="34"/>
        <v>0</v>
      </c>
      <c r="BF282" s="153">
        <f t="shared" si="35"/>
        <v>0</v>
      </c>
      <c r="BG282" s="153">
        <f t="shared" si="36"/>
        <v>0</v>
      </c>
      <c r="BH282" s="153">
        <f t="shared" si="37"/>
        <v>0</v>
      </c>
      <c r="BI282" s="153">
        <f t="shared" si="38"/>
        <v>0</v>
      </c>
      <c r="BJ282" s="13" t="s">
        <v>84</v>
      </c>
      <c r="BK282" s="153">
        <f t="shared" si="39"/>
        <v>0</v>
      </c>
      <c r="BL282" s="13" t="s">
        <v>216</v>
      </c>
      <c r="BM282" s="152" t="s">
        <v>784</v>
      </c>
    </row>
    <row r="283" spans="2:65" s="1" customFormat="1" ht="37.9" customHeight="1">
      <c r="B283" s="139"/>
      <c r="C283" s="140" t="s">
        <v>785</v>
      </c>
      <c r="D283" s="140" t="s">
        <v>212</v>
      </c>
      <c r="E283" s="141" t="s">
        <v>786</v>
      </c>
      <c r="F283" s="142" t="s">
        <v>787</v>
      </c>
      <c r="G283" s="143" t="s">
        <v>253</v>
      </c>
      <c r="H283" s="144">
        <v>2</v>
      </c>
      <c r="I283" s="145"/>
      <c r="J283" s="146">
        <f t="shared" si="30"/>
        <v>0</v>
      </c>
      <c r="K283" s="147"/>
      <c r="L283" s="28"/>
      <c r="M283" s="148" t="s">
        <v>1</v>
      </c>
      <c r="N283" s="149" t="s">
        <v>38</v>
      </c>
      <c r="P283" s="150">
        <f t="shared" si="31"/>
        <v>0</v>
      </c>
      <c r="Q283" s="150">
        <v>0</v>
      </c>
      <c r="R283" s="150">
        <f t="shared" si="32"/>
        <v>0</v>
      </c>
      <c r="S283" s="150">
        <v>0</v>
      </c>
      <c r="T283" s="151">
        <f t="shared" si="33"/>
        <v>0</v>
      </c>
      <c r="AR283" s="152" t="s">
        <v>216</v>
      </c>
      <c r="AT283" s="152" t="s">
        <v>212</v>
      </c>
      <c r="AU283" s="152" t="s">
        <v>88</v>
      </c>
      <c r="AY283" s="13" t="s">
        <v>207</v>
      </c>
      <c r="BE283" s="153">
        <f t="shared" si="34"/>
        <v>0</v>
      </c>
      <c r="BF283" s="153">
        <f t="shared" si="35"/>
        <v>0</v>
      </c>
      <c r="BG283" s="153">
        <f t="shared" si="36"/>
        <v>0</v>
      </c>
      <c r="BH283" s="153">
        <f t="shared" si="37"/>
        <v>0</v>
      </c>
      <c r="BI283" s="153">
        <f t="shared" si="38"/>
        <v>0</v>
      </c>
      <c r="BJ283" s="13" t="s">
        <v>84</v>
      </c>
      <c r="BK283" s="153">
        <f t="shared" si="39"/>
        <v>0</v>
      </c>
      <c r="BL283" s="13" t="s">
        <v>216</v>
      </c>
      <c r="BM283" s="152" t="s">
        <v>788</v>
      </c>
    </row>
    <row r="284" spans="2:65" s="1" customFormat="1" ht="24.2" customHeight="1">
      <c r="B284" s="139"/>
      <c r="C284" s="140" t="s">
        <v>789</v>
      </c>
      <c r="D284" s="140" t="s">
        <v>212</v>
      </c>
      <c r="E284" s="141" t="s">
        <v>790</v>
      </c>
      <c r="F284" s="142" t="s">
        <v>791</v>
      </c>
      <c r="G284" s="143" t="s">
        <v>253</v>
      </c>
      <c r="H284" s="144">
        <v>6</v>
      </c>
      <c r="I284" s="145"/>
      <c r="J284" s="146">
        <f t="shared" si="30"/>
        <v>0</v>
      </c>
      <c r="K284" s="147"/>
      <c r="L284" s="28"/>
      <c r="M284" s="148" t="s">
        <v>1</v>
      </c>
      <c r="N284" s="149" t="s">
        <v>38</v>
      </c>
      <c r="P284" s="150">
        <f t="shared" si="31"/>
        <v>0</v>
      </c>
      <c r="Q284" s="150">
        <v>0</v>
      </c>
      <c r="R284" s="150">
        <f t="shared" si="32"/>
        <v>0</v>
      </c>
      <c r="S284" s="150">
        <v>0</v>
      </c>
      <c r="T284" s="151">
        <f t="shared" si="33"/>
        <v>0</v>
      </c>
      <c r="AR284" s="152" t="s">
        <v>216</v>
      </c>
      <c r="AT284" s="152" t="s">
        <v>212</v>
      </c>
      <c r="AU284" s="152" t="s">
        <v>88</v>
      </c>
      <c r="AY284" s="13" t="s">
        <v>207</v>
      </c>
      <c r="BE284" s="153">
        <f t="shared" si="34"/>
        <v>0</v>
      </c>
      <c r="BF284" s="153">
        <f t="shared" si="35"/>
        <v>0</v>
      </c>
      <c r="BG284" s="153">
        <f t="shared" si="36"/>
        <v>0</v>
      </c>
      <c r="BH284" s="153">
        <f t="shared" si="37"/>
        <v>0</v>
      </c>
      <c r="BI284" s="153">
        <f t="shared" si="38"/>
        <v>0</v>
      </c>
      <c r="BJ284" s="13" t="s">
        <v>84</v>
      </c>
      <c r="BK284" s="153">
        <f t="shared" si="39"/>
        <v>0</v>
      </c>
      <c r="BL284" s="13" t="s">
        <v>216</v>
      </c>
      <c r="BM284" s="152" t="s">
        <v>792</v>
      </c>
    </row>
    <row r="285" spans="2:65" s="1" customFormat="1" ht="24.2" customHeight="1">
      <c r="B285" s="139"/>
      <c r="C285" s="140" t="s">
        <v>793</v>
      </c>
      <c r="D285" s="140" t="s">
        <v>212</v>
      </c>
      <c r="E285" s="141" t="s">
        <v>794</v>
      </c>
      <c r="F285" s="142" t="s">
        <v>795</v>
      </c>
      <c r="G285" s="143" t="s">
        <v>253</v>
      </c>
      <c r="H285" s="144">
        <v>12</v>
      </c>
      <c r="I285" s="145"/>
      <c r="J285" s="146">
        <f t="shared" si="30"/>
        <v>0</v>
      </c>
      <c r="K285" s="147"/>
      <c r="L285" s="28"/>
      <c r="M285" s="148" t="s">
        <v>1</v>
      </c>
      <c r="N285" s="149" t="s">
        <v>38</v>
      </c>
      <c r="P285" s="150">
        <f t="shared" si="31"/>
        <v>0</v>
      </c>
      <c r="Q285" s="150">
        <v>0</v>
      </c>
      <c r="R285" s="150">
        <f t="shared" si="32"/>
        <v>0</v>
      </c>
      <c r="S285" s="150">
        <v>0</v>
      </c>
      <c r="T285" s="151">
        <f t="shared" si="33"/>
        <v>0</v>
      </c>
      <c r="AR285" s="152" t="s">
        <v>216</v>
      </c>
      <c r="AT285" s="152" t="s">
        <v>212</v>
      </c>
      <c r="AU285" s="152" t="s">
        <v>88</v>
      </c>
      <c r="AY285" s="13" t="s">
        <v>207</v>
      </c>
      <c r="BE285" s="153">
        <f t="shared" si="34"/>
        <v>0</v>
      </c>
      <c r="BF285" s="153">
        <f t="shared" si="35"/>
        <v>0</v>
      </c>
      <c r="BG285" s="153">
        <f t="shared" si="36"/>
        <v>0</v>
      </c>
      <c r="BH285" s="153">
        <f t="shared" si="37"/>
        <v>0</v>
      </c>
      <c r="BI285" s="153">
        <f t="shared" si="38"/>
        <v>0</v>
      </c>
      <c r="BJ285" s="13" t="s">
        <v>84</v>
      </c>
      <c r="BK285" s="153">
        <f t="shared" si="39"/>
        <v>0</v>
      </c>
      <c r="BL285" s="13" t="s">
        <v>216</v>
      </c>
      <c r="BM285" s="152" t="s">
        <v>796</v>
      </c>
    </row>
    <row r="286" spans="2:65" s="1" customFormat="1" ht="24.2" customHeight="1">
      <c r="B286" s="139"/>
      <c r="C286" s="140" t="s">
        <v>797</v>
      </c>
      <c r="D286" s="140" t="s">
        <v>212</v>
      </c>
      <c r="E286" s="141" t="s">
        <v>798</v>
      </c>
      <c r="F286" s="142" t="s">
        <v>799</v>
      </c>
      <c r="G286" s="143" t="s">
        <v>253</v>
      </c>
      <c r="H286" s="144">
        <v>8</v>
      </c>
      <c r="I286" s="145"/>
      <c r="J286" s="146">
        <f t="shared" si="30"/>
        <v>0</v>
      </c>
      <c r="K286" s="147"/>
      <c r="L286" s="28"/>
      <c r="M286" s="148" t="s">
        <v>1</v>
      </c>
      <c r="N286" s="149" t="s">
        <v>38</v>
      </c>
      <c r="P286" s="150">
        <f t="shared" si="31"/>
        <v>0</v>
      </c>
      <c r="Q286" s="150">
        <v>0</v>
      </c>
      <c r="R286" s="150">
        <f t="shared" si="32"/>
        <v>0</v>
      </c>
      <c r="S286" s="150">
        <v>0</v>
      </c>
      <c r="T286" s="151">
        <f t="shared" si="33"/>
        <v>0</v>
      </c>
      <c r="AR286" s="152" t="s">
        <v>216</v>
      </c>
      <c r="AT286" s="152" t="s">
        <v>212</v>
      </c>
      <c r="AU286" s="152" t="s">
        <v>88</v>
      </c>
      <c r="AY286" s="13" t="s">
        <v>207</v>
      </c>
      <c r="BE286" s="153">
        <f t="shared" si="34"/>
        <v>0</v>
      </c>
      <c r="BF286" s="153">
        <f t="shared" si="35"/>
        <v>0</v>
      </c>
      <c r="BG286" s="153">
        <f t="shared" si="36"/>
        <v>0</v>
      </c>
      <c r="BH286" s="153">
        <f t="shared" si="37"/>
        <v>0</v>
      </c>
      <c r="BI286" s="153">
        <f t="shared" si="38"/>
        <v>0</v>
      </c>
      <c r="BJ286" s="13" t="s">
        <v>84</v>
      </c>
      <c r="BK286" s="153">
        <f t="shared" si="39"/>
        <v>0</v>
      </c>
      <c r="BL286" s="13" t="s">
        <v>216</v>
      </c>
      <c r="BM286" s="152" t="s">
        <v>800</v>
      </c>
    </row>
    <row r="287" spans="2:65" s="1" customFormat="1" ht="24.2" customHeight="1">
      <c r="B287" s="139"/>
      <c r="C287" s="140" t="s">
        <v>801</v>
      </c>
      <c r="D287" s="140" t="s">
        <v>212</v>
      </c>
      <c r="E287" s="141" t="s">
        <v>802</v>
      </c>
      <c r="F287" s="142" t="s">
        <v>803</v>
      </c>
      <c r="G287" s="143" t="s">
        <v>253</v>
      </c>
      <c r="H287" s="144">
        <v>2</v>
      </c>
      <c r="I287" s="145"/>
      <c r="J287" s="146">
        <f t="shared" si="30"/>
        <v>0</v>
      </c>
      <c r="K287" s="147"/>
      <c r="L287" s="28"/>
      <c r="M287" s="148" t="s">
        <v>1</v>
      </c>
      <c r="N287" s="149" t="s">
        <v>38</v>
      </c>
      <c r="P287" s="150">
        <f t="shared" si="31"/>
        <v>0</v>
      </c>
      <c r="Q287" s="150">
        <v>0</v>
      </c>
      <c r="R287" s="150">
        <f t="shared" si="32"/>
        <v>0</v>
      </c>
      <c r="S287" s="150">
        <v>0</v>
      </c>
      <c r="T287" s="151">
        <f t="shared" si="33"/>
        <v>0</v>
      </c>
      <c r="AR287" s="152" t="s">
        <v>216</v>
      </c>
      <c r="AT287" s="152" t="s">
        <v>212</v>
      </c>
      <c r="AU287" s="152" t="s">
        <v>88</v>
      </c>
      <c r="AY287" s="13" t="s">
        <v>207</v>
      </c>
      <c r="BE287" s="153">
        <f t="shared" si="34"/>
        <v>0</v>
      </c>
      <c r="BF287" s="153">
        <f t="shared" si="35"/>
        <v>0</v>
      </c>
      <c r="BG287" s="153">
        <f t="shared" si="36"/>
        <v>0</v>
      </c>
      <c r="BH287" s="153">
        <f t="shared" si="37"/>
        <v>0</v>
      </c>
      <c r="BI287" s="153">
        <f t="shared" si="38"/>
        <v>0</v>
      </c>
      <c r="BJ287" s="13" t="s">
        <v>84</v>
      </c>
      <c r="BK287" s="153">
        <f t="shared" si="39"/>
        <v>0</v>
      </c>
      <c r="BL287" s="13" t="s">
        <v>216</v>
      </c>
      <c r="BM287" s="152" t="s">
        <v>804</v>
      </c>
    </row>
    <row r="288" spans="2:65" s="1" customFormat="1" ht="24.2" customHeight="1">
      <c r="B288" s="139"/>
      <c r="C288" s="140" t="s">
        <v>805</v>
      </c>
      <c r="D288" s="140" t="s">
        <v>212</v>
      </c>
      <c r="E288" s="141" t="s">
        <v>806</v>
      </c>
      <c r="F288" s="142" t="s">
        <v>807</v>
      </c>
      <c r="G288" s="143" t="s">
        <v>253</v>
      </c>
      <c r="H288" s="144">
        <v>2</v>
      </c>
      <c r="I288" s="145"/>
      <c r="J288" s="146">
        <f t="shared" si="30"/>
        <v>0</v>
      </c>
      <c r="K288" s="147"/>
      <c r="L288" s="28"/>
      <c r="M288" s="148" t="s">
        <v>1</v>
      </c>
      <c r="N288" s="149" t="s">
        <v>38</v>
      </c>
      <c r="P288" s="150">
        <f t="shared" si="31"/>
        <v>0</v>
      </c>
      <c r="Q288" s="150">
        <v>0</v>
      </c>
      <c r="R288" s="150">
        <f t="shared" si="32"/>
        <v>0</v>
      </c>
      <c r="S288" s="150">
        <v>0</v>
      </c>
      <c r="T288" s="151">
        <f t="shared" si="33"/>
        <v>0</v>
      </c>
      <c r="AR288" s="152" t="s">
        <v>216</v>
      </c>
      <c r="AT288" s="152" t="s">
        <v>212</v>
      </c>
      <c r="AU288" s="152" t="s">
        <v>88</v>
      </c>
      <c r="AY288" s="13" t="s">
        <v>207</v>
      </c>
      <c r="BE288" s="153">
        <f t="shared" si="34"/>
        <v>0</v>
      </c>
      <c r="BF288" s="153">
        <f t="shared" si="35"/>
        <v>0</v>
      </c>
      <c r="BG288" s="153">
        <f t="shared" si="36"/>
        <v>0</v>
      </c>
      <c r="BH288" s="153">
        <f t="shared" si="37"/>
        <v>0</v>
      </c>
      <c r="BI288" s="153">
        <f t="shared" si="38"/>
        <v>0</v>
      </c>
      <c r="BJ288" s="13" t="s">
        <v>84</v>
      </c>
      <c r="BK288" s="153">
        <f t="shared" si="39"/>
        <v>0</v>
      </c>
      <c r="BL288" s="13" t="s">
        <v>216</v>
      </c>
      <c r="BM288" s="152" t="s">
        <v>808</v>
      </c>
    </row>
    <row r="289" spans="2:65" s="1" customFormat="1" ht="24.2" customHeight="1">
      <c r="B289" s="139"/>
      <c r="C289" s="140" t="s">
        <v>809</v>
      </c>
      <c r="D289" s="140" t="s">
        <v>212</v>
      </c>
      <c r="E289" s="141" t="s">
        <v>810</v>
      </c>
      <c r="F289" s="142" t="s">
        <v>811</v>
      </c>
      <c r="G289" s="143" t="s">
        <v>253</v>
      </c>
      <c r="H289" s="144">
        <v>4</v>
      </c>
      <c r="I289" s="145"/>
      <c r="J289" s="146">
        <f t="shared" si="30"/>
        <v>0</v>
      </c>
      <c r="K289" s="147"/>
      <c r="L289" s="28"/>
      <c r="M289" s="148" t="s">
        <v>1</v>
      </c>
      <c r="N289" s="149" t="s">
        <v>38</v>
      </c>
      <c r="P289" s="150">
        <f t="shared" si="31"/>
        <v>0</v>
      </c>
      <c r="Q289" s="150">
        <v>0</v>
      </c>
      <c r="R289" s="150">
        <f t="shared" si="32"/>
        <v>0</v>
      </c>
      <c r="S289" s="150">
        <v>0</v>
      </c>
      <c r="T289" s="151">
        <f t="shared" si="33"/>
        <v>0</v>
      </c>
      <c r="AR289" s="152" t="s">
        <v>216</v>
      </c>
      <c r="AT289" s="152" t="s">
        <v>212</v>
      </c>
      <c r="AU289" s="152" t="s">
        <v>88</v>
      </c>
      <c r="AY289" s="13" t="s">
        <v>207</v>
      </c>
      <c r="BE289" s="153">
        <f t="shared" si="34"/>
        <v>0</v>
      </c>
      <c r="BF289" s="153">
        <f t="shared" si="35"/>
        <v>0</v>
      </c>
      <c r="BG289" s="153">
        <f t="shared" si="36"/>
        <v>0</v>
      </c>
      <c r="BH289" s="153">
        <f t="shared" si="37"/>
        <v>0</v>
      </c>
      <c r="BI289" s="153">
        <f t="shared" si="38"/>
        <v>0</v>
      </c>
      <c r="BJ289" s="13" t="s">
        <v>84</v>
      </c>
      <c r="BK289" s="153">
        <f t="shared" si="39"/>
        <v>0</v>
      </c>
      <c r="BL289" s="13" t="s">
        <v>216</v>
      </c>
      <c r="BM289" s="152" t="s">
        <v>812</v>
      </c>
    </row>
    <row r="290" spans="2:65" s="1" customFormat="1" ht="24.2" customHeight="1">
      <c r="B290" s="139"/>
      <c r="C290" s="140" t="s">
        <v>813</v>
      </c>
      <c r="D290" s="140" t="s">
        <v>212</v>
      </c>
      <c r="E290" s="141" t="s">
        <v>814</v>
      </c>
      <c r="F290" s="142" t="s">
        <v>815</v>
      </c>
      <c r="G290" s="143" t="s">
        <v>253</v>
      </c>
      <c r="H290" s="144">
        <v>8</v>
      </c>
      <c r="I290" s="145"/>
      <c r="J290" s="146">
        <f t="shared" si="30"/>
        <v>0</v>
      </c>
      <c r="K290" s="147"/>
      <c r="L290" s="28"/>
      <c r="M290" s="148" t="s">
        <v>1</v>
      </c>
      <c r="N290" s="149" t="s">
        <v>38</v>
      </c>
      <c r="P290" s="150">
        <f t="shared" si="31"/>
        <v>0</v>
      </c>
      <c r="Q290" s="150">
        <v>0</v>
      </c>
      <c r="R290" s="150">
        <f t="shared" si="32"/>
        <v>0</v>
      </c>
      <c r="S290" s="150">
        <v>0</v>
      </c>
      <c r="T290" s="151">
        <f t="shared" si="33"/>
        <v>0</v>
      </c>
      <c r="AR290" s="152" t="s">
        <v>216</v>
      </c>
      <c r="AT290" s="152" t="s">
        <v>212</v>
      </c>
      <c r="AU290" s="152" t="s">
        <v>88</v>
      </c>
      <c r="AY290" s="13" t="s">
        <v>207</v>
      </c>
      <c r="BE290" s="153">
        <f t="shared" si="34"/>
        <v>0</v>
      </c>
      <c r="BF290" s="153">
        <f t="shared" si="35"/>
        <v>0</v>
      </c>
      <c r="BG290" s="153">
        <f t="shared" si="36"/>
        <v>0</v>
      </c>
      <c r="BH290" s="153">
        <f t="shared" si="37"/>
        <v>0</v>
      </c>
      <c r="BI290" s="153">
        <f t="shared" si="38"/>
        <v>0</v>
      </c>
      <c r="BJ290" s="13" t="s">
        <v>84</v>
      </c>
      <c r="BK290" s="153">
        <f t="shared" si="39"/>
        <v>0</v>
      </c>
      <c r="BL290" s="13" t="s">
        <v>216</v>
      </c>
      <c r="BM290" s="152" t="s">
        <v>816</v>
      </c>
    </row>
    <row r="291" spans="2:65" s="1" customFormat="1" ht="24.2" customHeight="1">
      <c r="B291" s="139"/>
      <c r="C291" s="140" t="s">
        <v>817</v>
      </c>
      <c r="D291" s="140" t="s">
        <v>212</v>
      </c>
      <c r="E291" s="141" t="s">
        <v>818</v>
      </c>
      <c r="F291" s="142" t="s">
        <v>819</v>
      </c>
      <c r="G291" s="143" t="s">
        <v>253</v>
      </c>
      <c r="H291" s="144">
        <v>24</v>
      </c>
      <c r="I291" s="145"/>
      <c r="J291" s="146">
        <f t="shared" si="30"/>
        <v>0</v>
      </c>
      <c r="K291" s="147"/>
      <c r="L291" s="28"/>
      <c r="M291" s="148" t="s">
        <v>1</v>
      </c>
      <c r="N291" s="149" t="s">
        <v>38</v>
      </c>
      <c r="P291" s="150">
        <f t="shared" si="31"/>
        <v>0</v>
      </c>
      <c r="Q291" s="150">
        <v>0</v>
      </c>
      <c r="R291" s="150">
        <f t="shared" si="32"/>
        <v>0</v>
      </c>
      <c r="S291" s="150">
        <v>0</v>
      </c>
      <c r="T291" s="151">
        <f t="shared" si="33"/>
        <v>0</v>
      </c>
      <c r="AR291" s="152" t="s">
        <v>216</v>
      </c>
      <c r="AT291" s="152" t="s">
        <v>212</v>
      </c>
      <c r="AU291" s="152" t="s">
        <v>88</v>
      </c>
      <c r="AY291" s="13" t="s">
        <v>207</v>
      </c>
      <c r="BE291" s="153">
        <f t="shared" si="34"/>
        <v>0</v>
      </c>
      <c r="BF291" s="153">
        <f t="shared" si="35"/>
        <v>0</v>
      </c>
      <c r="BG291" s="153">
        <f t="shared" si="36"/>
        <v>0</v>
      </c>
      <c r="BH291" s="153">
        <f t="shared" si="37"/>
        <v>0</v>
      </c>
      <c r="BI291" s="153">
        <f t="shared" si="38"/>
        <v>0</v>
      </c>
      <c r="BJ291" s="13" t="s">
        <v>84</v>
      </c>
      <c r="BK291" s="153">
        <f t="shared" si="39"/>
        <v>0</v>
      </c>
      <c r="BL291" s="13" t="s">
        <v>216</v>
      </c>
      <c r="BM291" s="152" t="s">
        <v>820</v>
      </c>
    </row>
    <row r="292" spans="2:65" s="1" customFormat="1" ht="24.2" customHeight="1">
      <c r="B292" s="139"/>
      <c r="C292" s="140" t="s">
        <v>821</v>
      </c>
      <c r="D292" s="140" t="s">
        <v>212</v>
      </c>
      <c r="E292" s="141" t="s">
        <v>822</v>
      </c>
      <c r="F292" s="142" t="s">
        <v>823</v>
      </c>
      <c r="G292" s="143" t="s">
        <v>253</v>
      </c>
      <c r="H292" s="144">
        <v>4</v>
      </c>
      <c r="I292" s="145"/>
      <c r="J292" s="146">
        <f t="shared" si="30"/>
        <v>0</v>
      </c>
      <c r="K292" s="147"/>
      <c r="L292" s="28"/>
      <c r="M292" s="148" t="s">
        <v>1</v>
      </c>
      <c r="N292" s="149" t="s">
        <v>38</v>
      </c>
      <c r="P292" s="150">
        <f t="shared" si="31"/>
        <v>0</v>
      </c>
      <c r="Q292" s="150">
        <v>0</v>
      </c>
      <c r="R292" s="150">
        <f t="shared" si="32"/>
        <v>0</v>
      </c>
      <c r="S292" s="150">
        <v>0</v>
      </c>
      <c r="T292" s="151">
        <f t="shared" si="33"/>
        <v>0</v>
      </c>
      <c r="AR292" s="152" t="s">
        <v>216</v>
      </c>
      <c r="AT292" s="152" t="s">
        <v>212</v>
      </c>
      <c r="AU292" s="152" t="s">
        <v>88</v>
      </c>
      <c r="AY292" s="13" t="s">
        <v>207</v>
      </c>
      <c r="BE292" s="153">
        <f t="shared" si="34"/>
        <v>0</v>
      </c>
      <c r="BF292" s="153">
        <f t="shared" si="35"/>
        <v>0</v>
      </c>
      <c r="BG292" s="153">
        <f t="shared" si="36"/>
        <v>0</v>
      </c>
      <c r="BH292" s="153">
        <f t="shared" si="37"/>
        <v>0</v>
      </c>
      <c r="BI292" s="153">
        <f t="shared" si="38"/>
        <v>0</v>
      </c>
      <c r="BJ292" s="13" t="s">
        <v>84</v>
      </c>
      <c r="BK292" s="153">
        <f t="shared" si="39"/>
        <v>0</v>
      </c>
      <c r="BL292" s="13" t="s">
        <v>216</v>
      </c>
      <c r="BM292" s="152" t="s">
        <v>824</v>
      </c>
    </row>
    <row r="293" spans="2:65" s="1" customFormat="1" ht="24.2" customHeight="1">
      <c r="B293" s="139"/>
      <c r="C293" s="140" t="s">
        <v>825</v>
      </c>
      <c r="D293" s="140" t="s">
        <v>212</v>
      </c>
      <c r="E293" s="141" t="s">
        <v>826</v>
      </c>
      <c r="F293" s="142" t="s">
        <v>827</v>
      </c>
      <c r="G293" s="143" t="s">
        <v>253</v>
      </c>
      <c r="H293" s="144">
        <v>4</v>
      </c>
      <c r="I293" s="145"/>
      <c r="J293" s="146">
        <f t="shared" si="30"/>
        <v>0</v>
      </c>
      <c r="K293" s="147"/>
      <c r="L293" s="28"/>
      <c r="M293" s="148" t="s">
        <v>1</v>
      </c>
      <c r="N293" s="149" t="s">
        <v>38</v>
      </c>
      <c r="P293" s="150">
        <f t="shared" si="31"/>
        <v>0</v>
      </c>
      <c r="Q293" s="150">
        <v>0</v>
      </c>
      <c r="R293" s="150">
        <f t="shared" si="32"/>
        <v>0</v>
      </c>
      <c r="S293" s="150">
        <v>0</v>
      </c>
      <c r="T293" s="151">
        <f t="shared" si="33"/>
        <v>0</v>
      </c>
      <c r="AR293" s="152" t="s">
        <v>216</v>
      </c>
      <c r="AT293" s="152" t="s">
        <v>212</v>
      </c>
      <c r="AU293" s="152" t="s">
        <v>88</v>
      </c>
      <c r="AY293" s="13" t="s">
        <v>207</v>
      </c>
      <c r="BE293" s="153">
        <f t="shared" si="34"/>
        <v>0</v>
      </c>
      <c r="BF293" s="153">
        <f t="shared" si="35"/>
        <v>0</v>
      </c>
      <c r="BG293" s="153">
        <f t="shared" si="36"/>
        <v>0</v>
      </c>
      <c r="BH293" s="153">
        <f t="shared" si="37"/>
        <v>0</v>
      </c>
      <c r="BI293" s="153">
        <f t="shared" si="38"/>
        <v>0</v>
      </c>
      <c r="BJ293" s="13" t="s">
        <v>84</v>
      </c>
      <c r="BK293" s="153">
        <f t="shared" si="39"/>
        <v>0</v>
      </c>
      <c r="BL293" s="13" t="s">
        <v>216</v>
      </c>
      <c r="BM293" s="152" t="s">
        <v>828</v>
      </c>
    </row>
    <row r="294" spans="2:65" s="1" customFormat="1" ht="16.5" customHeight="1">
      <c r="B294" s="139"/>
      <c r="C294" s="140" t="s">
        <v>829</v>
      </c>
      <c r="D294" s="140" t="s">
        <v>212</v>
      </c>
      <c r="E294" s="141" t="s">
        <v>830</v>
      </c>
      <c r="F294" s="142" t="s">
        <v>831</v>
      </c>
      <c r="G294" s="143" t="s">
        <v>253</v>
      </c>
      <c r="H294" s="144">
        <v>6</v>
      </c>
      <c r="I294" s="145"/>
      <c r="J294" s="146">
        <f t="shared" si="30"/>
        <v>0</v>
      </c>
      <c r="K294" s="147"/>
      <c r="L294" s="28"/>
      <c r="M294" s="148" t="s">
        <v>1</v>
      </c>
      <c r="N294" s="149" t="s">
        <v>38</v>
      </c>
      <c r="P294" s="150">
        <f t="shared" si="31"/>
        <v>0</v>
      </c>
      <c r="Q294" s="150">
        <v>0</v>
      </c>
      <c r="R294" s="150">
        <f t="shared" si="32"/>
        <v>0</v>
      </c>
      <c r="S294" s="150">
        <v>0</v>
      </c>
      <c r="T294" s="151">
        <f t="shared" si="33"/>
        <v>0</v>
      </c>
      <c r="AR294" s="152" t="s">
        <v>216</v>
      </c>
      <c r="AT294" s="152" t="s">
        <v>212</v>
      </c>
      <c r="AU294" s="152" t="s">
        <v>88</v>
      </c>
      <c r="AY294" s="13" t="s">
        <v>207</v>
      </c>
      <c r="BE294" s="153">
        <f t="shared" si="34"/>
        <v>0</v>
      </c>
      <c r="BF294" s="153">
        <f t="shared" si="35"/>
        <v>0</v>
      </c>
      <c r="BG294" s="153">
        <f t="shared" si="36"/>
        <v>0</v>
      </c>
      <c r="BH294" s="153">
        <f t="shared" si="37"/>
        <v>0</v>
      </c>
      <c r="BI294" s="153">
        <f t="shared" si="38"/>
        <v>0</v>
      </c>
      <c r="BJ294" s="13" t="s">
        <v>84</v>
      </c>
      <c r="BK294" s="153">
        <f t="shared" si="39"/>
        <v>0</v>
      </c>
      <c r="BL294" s="13" t="s">
        <v>216</v>
      </c>
      <c r="BM294" s="152" t="s">
        <v>832</v>
      </c>
    </row>
    <row r="295" spans="2:65" s="1" customFormat="1" ht="16.5" customHeight="1">
      <c r="B295" s="139"/>
      <c r="C295" s="140" t="s">
        <v>833</v>
      </c>
      <c r="D295" s="140" t="s">
        <v>212</v>
      </c>
      <c r="E295" s="141" t="s">
        <v>834</v>
      </c>
      <c r="F295" s="142" t="s">
        <v>835</v>
      </c>
      <c r="G295" s="143" t="s">
        <v>253</v>
      </c>
      <c r="H295" s="144">
        <v>12</v>
      </c>
      <c r="I295" s="145"/>
      <c r="J295" s="146">
        <f t="shared" si="30"/>
        <v>0</v>
      </c>
      <c r="K295" s="147"/>
      <c r="L295" s="28"/>
      <c r="M295" s="148" t="s">
        <v>1</v>
      </c>
      <c r="N295" s="149" t="s">
        <v>38</v>
      </c>
      <c r="P295" s="150">
        <f t="shared" si="31"/>
        <v>0</v>
      </c>
      <c r="Q295" s="150">
        <v>0</v>
      </c>
      <c r="R295" s="150">
        <f t="shared" si="32"/>
        <v>0</v>
      </c>
      <c r="S295" s="150">
        <v>0</v>
      </c>
      <c r="T295" s="151">
        <f t="shared" si="33"/>
        <v>0</v>
      </c>
      <c r="AR295" s="152" t="s">
        <v>216</v>
      </c>
      <c r="AT295" s="152" t="s">
        <v>212</v>
      </c>
      <c r="AU295" s="152" t="s">
        <v>88</v>
      </c>
      <c r="AY295" s="13" t="s">
        <v>207</v>
      </c>
      <c r="BE295" s="153">
        <f t="shared" si="34"/>
        <v>0</v>
      </c>
      <c r="BF295" s="153">
        <f t="shared" si="35"/>
        <v>0</v>
      </c>
      <c r="BG295" s="153">
        <f t="shared" si="36"/>
        <v>0</v>
      </c>
      <c r="BH295" s="153">
        <f t="shared" si="37"/>
        <v>0</v>
      </c>
      <c r="BI295" s="153">
        <f t="shared" si="38"/>
        <v>0</v>
      </c>
      <c r="BJ295" s="13" t="s">
        <v>84</v>
      </c>
      <c r="BK295" s="153">
        <f t="shared" si="39"/>
        <v>0</v>
      </c>
      <c r="BL295" s="13" t="s">
        <v>216</v>
      </c>
      <c r="BM295" s="152" t="s">
        <v>836</v>
      </c>
    </row>
    <row r="296" spans="2:65" s="1" customFormat="1" ht="16.5" customHeight="1">
      <c r="B296" s="139"/>
      <c r="C296" s="140" t="s">
        <v>837</v>
      </c>
      <c r="D296" s="140" t="s">
        <v>212</v>
      </c>
      <c r="E296" s="141" t="s">
        <v>838</v>
      </c>
      <c r="F296" s="142" t="s">
        <v>839</v>
      </c>
      <c r="G296" s="143" t="s">
        <v>253</v>
      </c>
      <c r="H296" s="144">
        <v>4</v>
      </c>
      <c r="I296" s="145"/>
      <c r="J296" s="146">
        <f t="shared" si="30"/>
        <v>0</v>
      </c>
      <c r="K296" s="147"/>
      <c r="L296" s="28"/>
      <c r="M296" s="148" t="s">
        <v>1</v>
      </c>
      <c r="N296" s="149" t="s">
        <v>38</v>
      </c>
      <c r="P296" s="150">
        <f t="shared" si="31"/>
        <v>0</v>
      </c>
      <c r="Q296" s="150">
        <v>0</v>
      </c>
      <c r="R296" s="150">
        <f t="shared" si="32"/>
        <v>0</v>
      </c>
      <c r="S296" s="150">
        <v>0</v>
      </c>
      <c r="T296" s="151">
        <f t="shared" si="33"/>
        <v>0</v>
      </c>
      <c r="AR296" s="152" t="s">
        <v>216</v>
      </c>
      <c r="AT296" s="152" t="s">
        <v>212</v>
      </c>
      <c r="AU296" s="152" t="s">
        <v>88</v>
      </c>
      <c r="AY296" s="13" t="s">
        <v>207</v>
      </c>
      <c r="BE296" s="153">
        <f t="shared" si="34"/>
        <v>0</v>
      </c>
      <c r="BF296" s="153">
        <f t="shared" si="35"/>
        <v>0</v>
      </c>
      <c r="BG296" s="153">
        <f t="shared" si="36"/>
        <v>0</v>
      </c>
      <c r="BH296" s="153">
        <f t="shared" si="37"/>
        <v>0</v>
      </c>
      <c r="BI296" s="153">
        <f t="shared" si="38"/>
        <v>0</v>
      </c>
      <c r="BJ296" s="13" t="s">
        <v>84</v>
      </c>
      <c r="BK296" s="153">
        <f t="shared" si="39"/>
        <v>0</v>
      </c>
      <c r="BL296" s="13" t="s">
        <v>216</v>
      </c>
      <c r="BM296" s="152" t="s">
        <v>840</v>
      </c>
    </row>
    <row r="297" spans="2:65" s="1" customFormat="1" ht="16.5" customHeight="1">
      <c r="B297" s="139"/>
      <c r="C297" s="140" t="s">
        <v>841</v>
      </c>
      <c r="D297" s="140" t="s">
        <v>212</v>
      </c>
      <c r="E297" s="141" t="s">
        <v>842</v>
      </c>
      <c r="F297" s="142" t="s">
        <v>843</v>
      </c>
      <c r="G297" s="143" t="s">
        <v>253</v>
      </c>
      <c r="H297" s="144">
        <v>2</v>
      </c>
      <c r="I297" s="145"/>
      <c r="J297" s="146">
        <f t="shared" si="30"/>
        <v>0</v>
      </c>
      <c r="K297" s="147"/>
      <c r="L297" s="28"/>
      <c r="M297" s="148" t="s">
        <v>1</v>
      </c>
      <c r="N297" s="149" t="s">
        <v>38</v>
      </c>
      <c r="P297" s="150">
        <f t="shared" si="31"/>
        <v>0</v>
      </c>
      <c r="Q297" s="150">
        <v>0</v>
      </c>
      <c r="R297" s="150">
        <f t="shared" si="32"/>
        <v>0</v>
      </c>
      <c r="S297" s="150">
        <v>0</v>
      </c>
      <c r="T297" s="151">
        <f t="shared" si="33"/>
        <v>0</v>
      </c>
      <c r="AR297" s="152" t="s">
        <v>216</v>
      </c>
      <c r="AT297" s="152" t="s">
        <v>212</v>
      </c>
      <c r="AU297" s="152" t="s">
        <v>88</v>
      </c>
      <c r="AY297" s="13" t="s">
        <v>207</v>
      </c>
      <c r="BE297" s="153">
        <f t="shared" si="34"/>
        <v>0</v>
      </c>
      <c r="BF297" s="153">
        <f t="shared" si="35"/>
        <v>0</v>
      </c>
      <c r="BG297" s="153">
        <f t="shared" si="36"/>
        <v>0</v>
      </c>
      <c r="BH297" s="153">
        <f t="shared" si="37"/>
        <v>0</v>
      </c>
      <c r="BI297" s="153">
        <f t="shared" si="38"/>
        <v>0</v>
      </c>
      <c r="BJ297" s="13" t="s">
        <v>84</v>
      </c>
      <c r="BK297" s="153">
        <f t="shared" si="39"/>
        <v>0</v>
      </c>
      <c r="BL297" s="13" t="s">
        <v>216</v>
      </c>
      <c r="BM297" s="152" t="s">
        <v>844</v>
      </c>
    </row>
    <row r="298" spans="2:65" s="1" customFormat="1" ht="16.5" customHeight="1">
      <c r="B298" s="139"/>
      <c r="C298" s="140" t="s">
        <v>845</v>
      </c>
      <c r="D298" s="140" t="s">
        <v>212</v>
      </c>
      <c r="E298" s="141" t="s">
        <v>846</v>
      </c>
      <c r="F298" s="142" t="s">
        <v>847</v>
      </c>
      <c r="G298" s="143" t="s">
        <v>253</v>
      </c>
      <c r="H298" s="144">
        <v>4</v>
      </c>
      <c r="I298" s="145"/>
      <c r="J298" s="146">
        <f t="shared" si="30"/>
        <v>0</v>
      </c>
      <c r="K298" s="147"/>
      <c r="L298" s="28"/>
      <c r="M298" s="148" t="s">
        <v>1</v>
      </c>
      <c r="N298" s="149" t="s">
        <v>38</v>
      </c>
      <c r="P298" s="150">
        <f t="shared" si="31"/>
        <v>0</v>
      </c>
      <c r="Q298" s="150">
        <v>0</v>
      </c>
      <c r="R298" s="150">
        <f t="shared" si="32"/>
        <v>0</v>
      </c>
      <c r="S298" s="150">
        <v>0</v>
      </c>
      <c r="T298" s="151">
        <f t="shared" si="33"/>
        <v>0</v>
      </c>
      <c r="AR298" s="152" t="s">
        <v>216</v>
      </c>
      <c r="AT298" s="152" t="s">
        <v>212</v>
      </c>
      <c r="AU298" s="152" t="s">
        <v>88</v>
      </c>
      <c r="AY298" s="13" t="s">
        <v>207</v>
      </c>
      <c r="BE298" s="153">
        <f t="shared" si="34"/>
        <v>0</v>
      </c>
      <c r="BF298" s="153">
        <f t="shared" si="35"/>
        <v>0</v>
      </c>
      <c r="BG298" s="153">
        <f t="shared" si="36"/>
        <v>0</v>
      </c>
      <c r="BH298" s="153">
        <f t="shared" si="37"/>
        <v>0</v>
      </c>
      <c r="BI298" s="153">
        <f t="shared" si="38"/>
        <v>0</v>
      </c>
      <c r="BJ298" s="13" t="s">
        <v>84</v>
      </c>
      <c r="BK298" s="153">
        <f t="shared" si="39"/>
        <v>0</v>
      </c>
      <c r="BL298" s="13" t="s">
        <v>216</v>
      </c>
      <c r="BM298" s="152" t="s">
        <v>848</v>
      </c>
    </row>
    <row r="299" spans="2:65" s="1" customFormat="1" ht="16.5" customHeight="1">
      <c r="B299" s="139"/>
      <c r="C299" s="140" t="s">
        <v>849</v>
      </c>
      <c r="D299" s="140" t="s">
        <v>212</v>
      </c>
      <c r="E299" s="141" t="s">
        <v>850</v>
      </c>
      <c r="F299" s="142" t="s">
        <v>851</v>
      </c>
      <c r="G299" s="143" t="s">
        <v>253</v>
      </c>
      <c r="H299" s="144">
        <v>8</v>
      </c>
      <c r="I299" s="145"/>
      <c r="J299" s="146">
        <f t="shared" si="30"/>
        <v>0</v>
      </c>
      <c r="K299" s="147"/>
      <c r="L299" s="28"/>
      <c r="M299" s="148" t="s">
        <v>1</v>
      </c>
      <c r="N299" s="149" t="s">
        <v>38</v>
      </c>
      <c r="P299" s="150">
        <f t="shared" si="31"/>
        <v>0</v>
      </c>
      <c r="Q299" s="150">
        <v>0</v>
      </c>
      <c r="R299" s="150">
        <f t="shared" si="32"/>
        <v>0</v>
      </c>
      <c r="S299" s="150">
        <v>0</v>
      </c>
      <c r="T299" s="151">
        <f t="shared" si="33"/>
        <v>0</v>
      </c>
      <c r="AR299" s="152" t="s">
        <v>216</v>
      </c>
      <c r="AT299" s="152" t="s">
        <v>212</v>
      </c>
      <c r="AU299" s="152" t="s">
        <v>88</v>
      </c>
      <c r="AY299" s="13" t="s">
        <v>207</v>
      </c>
      <c r="BE299" s="153">
        <f t="shared" si="34"/>
        <v>0</v>
      </c>
      <c r="BF299" s="153">
        <f t="shared" si="35"/>
        <v>0</v>
      </c>
      <c r="BG299" s="153">
        <f t="shared" si="36"/>
        <v>0</v>
      </c>
      <c r="BH299" s="153">
        <f t="shared" si="37"/>
        <v>0</v>
      </c>
      <c r="BI299" s="153">
        <f t="shared" si="38"/>
        <v>0</v>
      </c>
      <c r="BJ299" s="13" t="s">
        <v>84</v>
      </c>
      <c r="BK299" s="153">
        <f t="shared" si="39"/>
        <v>0</v>
      </c>
      <c r="BL299" s="13" t="s">
        <v>216</v>
      </c>
      <c r="BM299" s="152" t="s">
        <v>852</v>
      </c>
    </row>
    <row r="300" spans="2:65" s="1" customFormat="1" ht="16.5" customHeight="1">
      <c r="B300" s="139"/>
      <c r="C300" s="140" t="s">
        <v>853</v>
      </c>
      <c r="D300" s="140" t="s">
        <v>212</v>
      </c>
      <c r="E300" s="141" t="s">
        <v>854</v>
      </c>
      <c r="F300" s="142" t="s">
        <v>855</v>
      </c>
      <c r="G300" s="143" t="s">
        <v>253</v>
      </c>
      <c r="H300" s="144">
        <v>12</v>
      </c>
      <c r="I300" s="145"/>
      <c r="J300" s="146">
        <f t="shared" si="30"/>
        <v>0</v>
      </c>
      <c r="K300" s="147"/>
      <c r="L300" s="28"/>
      <c r="M300" s="148" t="s">
        <v>1</v>
      </c>
      <c r="N300" s="149" t="s">
        <v>38</v>
      </c>
      <c r="P300" s="150">
        <f t="shared" si="31"/>
        <v>0</v>
      </c>
      <c r="Q300" s="150">
        <v>0</v>
      </c>
      <c r="R300" s="150">
        <f t="shared" si="32"/>
        <v>0</v>
      </c>
      <c r="S300" s="150">
        <v>0</v>
      </c>
      <c r="T300" s="151">
        <f t="shared" si="33"/>
        <v>0</v>
      </c>
      <c r="AR300" s="152" t="s">
        <v>216</v>
      </c>
      <c r="AT300" s="152" t="s">
        <v>212</v>
      </c>
      <c r="AU300" s="152" t="s">
        <v>88</v>
      </c>
      <c r="AY300" s="13" t="s">
        <v>207</v>
      </c>
      <c r="BE300" s="153">
        <f t="shared" si="34"/>
        <v>0</v>
      </c>
      <c r="BF300" s="153">
        <f t="shared" si="35"/>
        <v>0</v>
      </c>
      <c r="BG300" s="153">
        <f t="shared" si="36"/>
        <v>0</v>
      </c>
      <c r="BH300" s="153">
        <f t="shared" si="37"/>
        <v>0</v>
      </c>
      <c r="BI300" s="153">
        <f t="shared" si="38"/>
        <v>0</v>
      </c>
      <c r="BJ300" s="13" t="s">
        <v>84</v>
      </c>
      <c r="BK300" s="153">
        <f t="shared" si="39"/>
        <v>0</v>
      </c>
      <c r="BL300" s="13" t="s">
        <v>216</v>
      </c>
      <c r="BM300" s="152" t="s">
        <v>856</v>
      </c>
    </row>
    <row r="301" spans="2:65" s="1" customFormat="1" ht="16.5" customHeight="1">
      <c r="B301" s="139"/>
      <c r="C301" s="140" t="s">
        <v>857</v>
      </c>
      <c r="D301" s="140" t="s">
        <v>212</v>
      </c>
      <c r="E301" s="141" t="s">
        <v>858</v>
      </c>
      <c r="F301" s="142" t="s">
        <v>859</v>
      </c>
      <c r="G301" s="143" t="s">
        <v>253</v>
      </c>
      <c r="H301" s="144">
        <v>4</v>
      </c>
      <c r="I301" s="145"/>
      <c r="J301" s="146">
        <f t="shared" si="30"/>
        <v>0</v>
      </c>
      <c r="K301" s="147"/>
      <c r="L301" s="28"/>
      <c r="M301" s="148" t="s">
        <v>1</v>
      </c>
      <c r="N301" s="149" t="s">
        <v>38</v>
      </c>
      <c r="P301" s="150">
        <f t="shared" si="31"/>
        <v>0</v>
      </c>
      <c r="Q301" s="150">
        <v>0</v>
      </c>
      <c r="R301" s="150">
        <f t="shared" si="32"/>
        <v>0</v>
      </c>
      <c r="S301" s="150">
        <v>0</v>
      </c>
      <c r="T301" s="151">
        <f t="shared" si="33"/>
        <v>0</v>
      </c>
      <c r="AR301" s="152" t="s">
        <v>216</v>
      </c>
      <c r="AT301" s="152" t="s">
        <v>212</v>
      </c>
      <c r="AU301" s="152" t="s">
        <v>88</v>
      </c>
      <c r="AY301" s="13" t="s">
        <v>207</v>
      </c>
      <c r="BE301" s="153">
        <f t="shared" si="34"/>
        <v>0</v>
      </c>
      <c r="BF301" s="153">
        <f t="shared" si="35"/>
        <v>0</v>
      </c>
      <c r="BG301" s="153">
        <f t="shared" si="36"/>
        <v>0</v>
      </c>
      <c r="BH301" s="153">
        <f t="shared" si="37"/>
        <v>0</v>
      </c>
      <c r="BI301" s="153">
        <f t="shared" si="38"/>
        <v>0</v>
      </c>
      <c r="BJ301" s="13" t="s">
        <v>84</v>
      </c>
      <c r="BK301" s="153">
        <f t="shared" si="39"/>
        <v>0</v>
      </c>
      <c r="BL301" s="13" t="s">
        <v>216</v>
      </c>
      <c r="BM301" s="152" t="s">
        <v>860</v>
      </c>
    </row>
    <row r="302" spans="2:65" s="1" customFormat="1" ht="33" customHeight="1">
      <c r="B302" s="139"/>
      <c r="C302" s="140" t="s">
        <v>861</v>
      </c>
      <c r="D302" s="140" t="s">
        <v>212</v>
      </c>
      <c r="E302" s="141" t="s">
        <v>862</v>
      </c>
      <c r="F302" s="142" t="s">
        <v>863</v>
      </c>
      <c r="G302" s="143" t="s">
        <v>253</v>
      </c>
      <c r="H302" s="144">
        <v>2</v>
      </c>
      <c r="I302" s="145"/>
      <c r="J302" s="146">
        <f t="shared" ref="J302:J365" si="40">ROUND(I302*H302,2)</f>
        <v>0</v>
      </c>
      <c r="K302" s="147"/>
      <c r="L302" s="28"/>
      <c r="M302" s="148" t="s">
        <v>1</v>
      </c>
      <c r="N302" s="149" t="s">
        <v>38</v>
      </c>
      <c r="P302" s="150">
        <f t="shared" ref="P302:P365" si="41">O302*H302</f>
        <v>0</v>
      </c>
      <c r="Q302" s="150">
        <v>0</v>
      </c>
      <c r="R302" s="150">
        <f t="shared" ref="R302:R365" si="42">Q302*H302</f>
        <v>0</v>
      </c>
      <c r="S302" s="150">
        <v>0</v>
      </c>
      <c r="T302" s="151">
        <f t="shared" ref="T302:T365" si="43">S302*H302</f>
        <v>0</v>
      </c>
      <c r="AR302" s="152" t="s">
        <v>216</v>
      </c>
      <c r="AT302" s="152" t="s">
        <v>212</v>
      </c>
      <c r="AU302" s="152" t="s">
        <v>88</v>
      </c>
      <c r="AY302" s="13" t="s">
        <v>207</v>
      </c>
      <c r="BE302" s="153">
        <f t="shared" ref="BE302:BE365" si="44">IF(N302="základná",J302,0)</f>
        <v>0</v>
      </c>
      <c r="BF302" s="153">
        <f t="shared" ref="BF302:BF365" si="45">IF(N302="znížená",J302,0)</f>
        <v>0</v>
      </c>
      <c r="BG302" s="153">
        <f t="shared" ref="BG302:BG365" si="46">IF(N302="zákl. prenesená",J302,0)</f>
        <v>0</v>
      </c>
      <c r="BH302" s="153">
        <f t="shared" ref="BH302:BH365" si="47">IF(N302="zníž. prenesená",J302,0)</f>
        <v>0</v>
      </c>
      <c r="BI302" s="153">
        <f t="shared" ref="BI302:BI365" si="48">IF(N302="nulová",J302,0)</f>
        <v>0</v>
      </c>
      <c r="BJ302" s="13" t="s">
        <v>84</v>
      </c>
      <c r="BK302" s="153">
        <f t="shared" ref="BK302:BK365" si="49">ROUND(I302*H302,2)</f>
        <v>0</v>
      </c>
      <c r="BL302" s="13" t="s">
        <v>216</v>
      </c>
      <c r="BM302" s="152" t="s">
        <v>864</v>
      </c>
    </row>
    <row r="303" spans="2:65" s="1" customFormat="1" ht="33" customHeight="1">
      <c r="B303" s="139"/>
      <c r="C303" s="140" t="s">
        <v>865</v>
      </c>
      <c r="D303" s="140" t="s">
        <v>212</v>
      </c>
      <c r="E303" s="141" t="s">
        <v>866</v>
      </c>
      <c r="F303" s="142" t="s">
        <v>867</v>
      </c>
      <c r="G303" s="143" t="s">
        <v>253</v>
      </c>
      <c r="H303" s="144">
        <v>2</v>
      </c>
      <c r="I303" s="145"/>
      <c r="J303" s="146">
        <f t="shared" si="40"/>
        <v>0</v>
      </c>
      <c r="K303" s="147"/>
      <c r="L303" s="28"/>
      <c r="M303" s="148" t="s">
        <v>1</v>
      </c>
      <c r="N303" s="149" t="s">
        <v>38</v>
      </c>
      <c r="P303" s="150">
        <f t="shared" si="41"/>
        <v>0</v>
      </c>
      <c r="Q303" s="150">
        <v>0</v>
      </c>
      <c r="R303" s="150">
        <f t="shared" si="42"/>
        <v>0</v>
      </c>
      <c r="S303" s="150">
        <v>0</v>
      </c>
      <c r="T303" s="151">
        <f t="shared" si="43"/>
        <v>0</v>
      </c>
      <c r="AR303" s="152" t="s">
        <v>216</v>
      </c>
      <c r="AT303" s="152" t="s">
        <v>212</v>
      </c>
      <c r="AU303" s="152" t="s">
        <v>88</v>
      </c>
      <c r="AY303" s="13" t="s">
        <v>207</v>
      </c>
      <c r="BE303" s="153">
        <f t="shared" si="44"/>
        <v>0</v>
      </c>
      <c r="BF303" s="153">
        <f t="shared" si="45"/>
        <v>0</v>
      </c>
      <c r="BG303" s="153">
        <f t="shared" si="46"/>
        <v>0</v>
      </c>
      <c r="BH303" s="153">
        <f t="shared" si="47"/>
        <v>0</v>
      </c>
      <c r="BI303" s="153">
        <f t="shared" si="48"/>
        <v>0</v>
      </c>
      <c r="BJ303" s="13" t="s">
        <v>84</v>
      </c>
      <c r="BK303" s="153">
        <f t="shared" si="49"/>
        <v>0</v>
      </c>
      <c r="BL303" s="13" t="s">
        <v>216</v>
      </c>
      <c r="BM303" s="152" t="s">
        <v>868</v>
      </c>
    </row>
    <row r="304" spans="2:65" s="1" customFormat="1" ht="37.9" customHeight="1">
      <c r="B304" s="139"/>
      <c r="C304" s="140" t="s">
        <v>869</v>
      </c>
      <c r="D304" s="140" t="s">
        <v>212</v>
      </c>
      <c r="E304" s="141" t="s">
        <v>870</v>
      </c>
      <c r="F304" s="142" t="s">
        <v>871</v>
      </c>
      <c r="G304" s="143" t="s">
        <v>253</v>
      </c>
      <c r="H304" s="144">
        <v>1</v>
      </c>
      <c r="I304" s="145"/>
      <c r="J304" s="146">
        <f t="shared" si="40"/>
        <v>0</v>
      </c>
      <c r="K304" s="147"/>
      <c r="L304" s="28"/>
      <c r="M304" s="148" t="s">
        <v>1</v>
      </c>
      <c r="N304" s="149" t="s">
        <v>38</v>
      </c>
      <c r="P304" s="150">
        <f t="shared" si="41"/>
        <v>0</v>
      </c>
      <c r="Q304" s="150">
        <v>0</v>
      </c>
      <c r="R304" s="150">
        <f t="shared" si="42"/>
        <v>0</v>
      </c>
      <c r="S304" s="150">
        <v>0</v>
      </c>
      <c r="T304" s="151">
        <f t="shared" si="43"/>
        <v>0</v>
      </c>
      <c r="AR304" s="152" t="s">
        <v>216</v>
      </c>
      <c r="AT304" s="152" t="s">
        <v>212</v>
      </c>
      <c r="AU304" s="152" t="s">
        <v>88</v>
      </c>
      <c r="AY304" s="13" t="s">
        <v>207</v>
      </c>
      <c r="BE304" s="153">
        <f t="shared" si="44"/>
        <v>0</v>
      </c>
      <c r="BF304" s="153">
        <f t="shared" si="45"/>
        <v>0</v>
      </c>
      <c r="BG304" s="153">
        <f t="shared" si="46"/>
        <v>0</v>
      </c>
      <c r="BH304" s="153">
        <f t="shared" si="47"/>
        <v>0</v>
      </c>
      <c r="BI304" s="153">
        <f t="shared" si="48"/>
        <v>0</v>
      </c>
      <c r="BJ304" s="13" t="s">
        <v>84</v>
      </c>
      <c r="BK304" s="153">
        <f t="shared" si="49"/>
        <v>0</v>
      </c>
      <c r="BL304" s="13" t="s">
        <v>216</v>
      </c>
      <c r="BM304" s="152" t="s">
        <v>872</v>
      </c>
    </row>
    <row r="305" spans="2:65" s="1" customFormat="1" ht="37.9" customHeight="1">
      <c r="B305" s="139"/>
      <c r="C305" s="140" t="s">
        <v>873</v>
      </c>
      <c r="D305" s="140" t="s">
        <v>212</v>
      </c>
      <c r="E305" s="141" t="s">
        <v>874</v>
      </c>
      <c r="F305" s="142" t="s">
        <v>875</v>
      </c>
      <c r="G305" s="143" t="s">
        <v>253</v>
      </c>
      <c r="H305" s="144">
        <v>1</v>
      </c>
      <c r="I305" s="145"/>
      <c r="J305" s="146">
        <f t="shared" si="40"/>
        <v>0</v>
      </c>
      <c r="K305" s="147"/>
      <c r="L305" s="28"/>
      <c r="M305" s="148" t="s">
        <v>1</v>
      </c>
      <c r="N305" s="149" t="s">
        <v>38</v>
      </c>
      <c r="P305" s="150">
        <f t="shared" si="41"/>
        <v>0</v>
      </c>
      <c r="Q305" s="150">
        <v>0</v>
      </c>
      <c r="R305" s="150">
        <f t="shared" si="42"/>
        <v>0</v>
      </c>
      <c r="S305" s="150">
        <v>0</v>
      </c>
      <c r="T305" s="151">
        <f t="shared" si="43"/>
        <v>0</v>
      </c>
      <c r="AR305" s="152" t="s">
        <v>216</v>
      </c>
      <c r="AT305" s="152" t="s">
        <v>212</v>
      </c>
      <c r="AU305" s="152" t="s">
        <v>88</v>
      </c>
      <c r="AY305" s="13" t="s">
        <v>207</v>
      </c>
      <c r="BE305" s="153">
        <f t="shared" si="44"/>
        <v>0</v>
      </c>
      <c r="BF305" s="153">
        <f t="shared" si="45"/>
        <v>0</v>
      </c>
      <c r="BG305" s="153">
        <f t="shared" si="46"/>
        <v>0</v>
      </c>
      <c r="BH305" s="153">
        <f t="shared" si="47"/>
        <v>0</v>
      </c>
      <c r="BI305" s="153">
        <f t="shared" si="48"/>
        <v>0</v>
      </c>
      <c r="BJ305" s="13" t="s">
        <v>84</v>
      </c>
      <c r="BK305" s="153">
        <f t="shared" si="49"/>
        <v>0</v>
      </c>
      <c r="BL305" s="13" t="s">
        <v>216</v>
      </c>
      <c r="BM305" s="152" t="s">
        <v>876</v>
      </c>
    </row>
    <row r="306" spans="2:65" s="1" customFormat="1" ht="37.9" customHeight="1">
      <c r="B306" s="139"/>
      <c r="C306" s="140" t="s">
        <v>877</v>
      </c>
      <c r="D306" s="140" t="s">
        <v>212</v>
      </c>
      <c r="E306" s="141" t="s">
        <v>878</v>
      </c>
      <c r="F306" s="142" t="s">
        <v>879</v>
      </c>
      <c r="G306" s="143" t="s">
        <v>253</v>
      </c>
      <c r="H306" s="144">
        <v>1</v>
      </c>
      <c r="I306" s="145"/>
      <c r="J306" s="146">
        <f t="shared" si="40"/>
        <v>0</v>
      </c>
      <c r="K306" s="147"/>
      <c r="L306" s="28"/>
      <c r="M306" s="148" t="s">
        <v>1</v>
      </c>
      <c r="N306" s="149" t="s">
        <v>38</v>
      </c>
      <c r="P306" s="150">
        <f t="shared" si="41"/>
        <v>0</v>
      </c>
      <c r="Q306" s="150">
        <v>0</v>
      </c>
      <c r="R306" s="150">
        <f t="shared" si="42"/>
        <v>0</v>
      </c>
      <c r="S306" s="150">
        <v>0</v>
      </c>
      <c r="T306" s="151">
        <f t="shared" si="43"/>
        <v>0</v>
      </c>
      <c r="AR306" s="152" t="s">
        <v>216</v>
      </c>
      <c r="AT306" s="152" t="s">
        <v>212</v>
      </c>
      <c r="AU306" s="152" t="s">
        <v>88</v>
      </c>
      <c r="AY306" s="13" t="s">
        <v>207</v>
      </c>
      <c r="BE306" s="153">
        <f t="shared" si="44"/>
        <v>0</v>
      </c>
      <c r="BF306" s="153">
        <f t="shared" si="45"/>
        <v>0</v>
      </c>
      <c r="BG306" s="153">
        <f t="shared" si="46"/>
        <v>0</v>
      </c>
      <c r="BH306" s="153">
        <f t="shared" si="47"/>
        <v>0</v>
      </c>
      <c r="BI306" s="153">
        <f t="shared" si="48"/>
        <v>0</v>
      </c>
      <c r="BJ306" s="13" t="s">
        <v>84</v>
      </c>
      <c r="BK306" s="153">
        <f t="shared" si="49"/>
        <v>0</v>
      </c>
      <c r="BL306" s="13" t="s">
        <v>216</v>
      </c>
      <c r="BM306" s="152" t="s">
        <v>880</v>
      </c>
    </row>
    <row r="307" spans="2:65" s="1" customFormat="1" ht="37.9" customHeight="1">
      <c r="B307" s="139"/>
      <c r="C307" s="140" t="s">
        <v>881</v>
      </c>
      <c r="D307" s="140" t="s">
        <v>212</v>
      </c>
      <c r="E307" s="141" t="s">
        <v>882</v>
      </c>
      <c r="F307" s="142" t="s">
        <v>883</v>
      </c>
      <c r="G307" s="143" t="s">
        <v>253</v>
      </c>
      <c r="H307" s="144">
        <v>1</v>
      </c>
      <c r="I307" s="145"/>
      <c r="J307" s="146">
        <f t="shared" si="40"/>
        <v>0</v>
      </c>
      <c r="K307" s="147"/>
      <c r="L307" s="28"/>
      <c r="M307" s="148" t="s">
        <v>1</v>
      </c>
      <c r="N307" s="149" t="s">
        <v>38</v>
      </c>
      <c r="P307" s="150">
        <f t="shared" si="41"/>
        <v>0</v>
      </c>
      <c r="Q307" s="150">
        <v>0</v>
      </c>
      <c r="R307" s="150">
        <f t="shared" si="42"/>
        <v>0</v>
      </c>
      <c r="S307" s="150">
        <v>0</v>
      </c>
      <c r="T307" s="151">
        <f t="shared" si="43"/>
        <v>0</v>
      </c>
      <c r="AR307" s="152" t="s">
        <v>216</v>
      </c>
      <c r="AT307" s="152" t="s">
        <v>212</v>
      </c>
      <c r="AU307" s="152" t="s">
        <v>88</v>
      </c>
      <c r="AY307" s="13" t="s">
        <v>207</v>
      </c>
      <c r="BE307" s="153">
        <f t="shared" si="44"/>
        <v>0</v>
      </c>
      <c r="BF307" s="153">
        <f t="shared" si="45"/>
        <v>0</v>
      </c>
      <c r="BG307" s="153">
        <f t="shared" si="46"/>
        <v>0</v>
      </c>
      <c r="BH307" s="153">
        <f t="shared" si="47"/>
        <v>0</v>
      </c>
      <c r="BI307" s="153">
        <f t="shared" si="48"/>
        <v>0</v>
      </c>
      <c r="BJ307" s="13" t="s">
        <v>84</v>
      </c>
      <c r="BK307" s="153">
        <f t="shared" si="49"/>
        <v>0</v>
      </c>
      <c r="BL307" s="13" t="s">
        <v>216</v>
      </c>
      <c r="BM307" s="152" t="s">
        <v>884</v>
      </c>
    </row>
    <row r="308" spans="2:65" s="1" customFormat="1" ht="37.9" customHeight="1">
      <c r="B308" s="139"/>
      <c r="C308" s="140" t="s">
        <v>885</v>
      </c>
      <c r="D308" s="140" t="s">
        <v>212</v>
      </c>
      <c r="E308" s="141" t="s">
        <v>886</v>
      </c>
      <c r="F308" s="142" t="s">
        <v>887</v>
      </c>
      <c r="G308" s="143" t="s">
        <v>253</v>
      </c>
      <c r="H308" s="144">
        <v>1</v>
      </c>
      <c r="I308" s="145"/>
      <c r="J308" s="146">
        <f t="shared" si="40"/>
        <v>0</v>
      </c>
      <c r="K308" s="147"/>
      <c r="L308" s="28"/>
      <c r="M308" s="148" t="s">
        <v>1</v>
      </c>
      <c r="N308" s="149" t="s">
        <v>38</v>
      </c>
      <c r="P308" s="150">
        <f t="shared" si="41"/>
        <v>0</v>
      </c>
      <c r="Q308" s="150">
        <v>0</v>
      </c>
      <c r="R308" s="150">
        <f t="shared" si="42"/>
        <v>0</v>
      </c>
      <c r="S308" s="150">
        <v>0</v>
      </c>
      <c r="T308" s="151">
        <f t="shared" si="43"/>
        <v>0</v>
      </c>
      <c r="AR308" s="152" t="s">
        <v>216</v>
      </c>
      <c r="AT308" s="152" t="s">
        <v>212</v>
      </c>
      <c r="AU308" s="152" t="s">
        <v>88</v>
      </c>
      <c r="AY308" s="13" t="s">
        <v>207</v>
      </c>
      <c r="BE308" s="153">
        <f t="shared" si="44"/>
        <v>0</v>
      </c>
      <c r="BF308" s="153">
        <f t="shared" si="45"/>
        <v>0</v>
      </c>
      <c r="BG308" s="153">
        <f t="shared" si="46"/>
        <v>0</v>
      </c>
      <c r="BH308" s="153">
        <f t="shared" si="47"/>
        <v>0</v>
      </c>
      <c r="BI308" s="153">
        <f t="shared" si="48"/>
        <v>0</v>
      </c>
      <c r="BJ308" s="13" t="s">
        <v>84</v>
      </c>
      <c r="BK308" s="153">
        <f t="shared" si="49"/>
        <v>0</v>
      </c>
      <c r="BL308" s="13" t="s">
        <v>216</v>
      </c>
      <c r="BM308" s="152" t="s">
        <v>888</v>
      </c>
    </row>
    <row r="309" spans="2:65" s="1" customFormat="1" ht="24.2" customHeight="1">
      <c r="B309" s="139"/>
      <c r="C309" s="140" t="s">
        <v>889</v>
      </c>
      <c r="D309" s="140" t="s">
        <v>212</v>
      </c>
      <c r="E309" s="141" t="s">
        <v>890</v>
      </c>
      <c r="F309" s="142" t="s">
        <v>891</v>
      </c>
      <c r="G309" s="143" t="s">
        <v>253</v>
      </c>
      <c r="H309" s="144">
        <v>1</v>
      </c>
      <c r="I309" s="145"/>
      <c r="J309" s="146">
        <f t="shared" si="40"/>
        <v>0</v>
      </c>
      <c r="K309" s="147"/>
      <c r="L309" s="28"/>
      <c r="M309" s="148" t="s">
        <v>1</v>
      </c>
      <c r="N309" s="149" t="s">
        <v>38</v>
      </c>
      <c r="P309" s="150">
        <f t="shared" si="41"/>
        <v>0</v>
      </c>
      <c r="Q309" s="150">
        <v>0</v>
      </c>
      <c r="R309" s="150">
        <f t="shared" si="42"/>
        <v>0</v>
      </c>
      <c r="S309" s="150">
        <v>0</v>
      </c>
      <c r="T309" s="151">
        <f t="shared" si="43"/>
        <v>0</v>
      </c>
      <c r="AR309" s="152" t="s">
        <v>216</v>
      </c>
      <c r="AT309" s="152" t="s">
        <v>212</v>
      </c>
      <c r="AU309" s="152" t="s">
        <v>88</v>
      </c>
      <c r="AY309" s="13" t="s">
        <v>207</v>
      </c>
      <c r="BE309" s="153">
        <f t="shared" si="44"/>
        <v>0</v>
      </c>
      <c r="BF309" s="153">
        <f t="shared" si="45"/>
        <v>0</v>
      </c>
      <c r="BG309" s="153">
        <f t="shared" si="46"/>
        <v>0</v>
      </c>
      <c r="BH309" s="153">
        <f t="shared" si="47"/>
        <v>0</v>
      </c>
      <c r="BI309" s="153">
        <f t="shared" si="48"/>
        <v>0</v>
      </c>
      <c r="BJ309" s="13" t="s">
        <v>84</v>
      </c>
      <c r="BK309" s="153">
        <f t="shared" si="49"/>
        <v>0</v>
      </c>
      <c r="BL309" s="13" t="s">
        <v>216</v>
      </c>
      <c r="BM309" s="152" t="s">
        <v>892</v>
      </c>
    </row>
    <row r="310" spans="2:65" s="1" customFormat="1" ht="24.2" customHeight="1">
      <c r="B310" s="139"/>
      <c r="C310" s="140" t="s">
        <v>893</v>
      </c>
      <c r="D310" s="140" t="s">
        <v>212</v>
      </c>
      <c r="E310" s="141" t="s">
        <v>894</v>
      </c>
      <c r="F310" s="142" t="s">
        <v>895</v>
      </c>
      <c r="G310" s="143" t="s">
        <v>253</v>
      </c>
      <c r="H310" s="144">
        <v>2</v>
      </c>
      <c r="I310" s="145"/>
      <c r="J310" s="146">
        <f t="shared" si="40"/>
        <v>0</v>
      </c>
      <c r="K310" s="147"/>
      <c r="L310" s="28"/>
      <c r="M310" s="148" t="s">
        <v>1</v>
      </c>
      <c r="N310" s="149" t="s">
        <v>38</v>
      </c>
      <c r="P310" s="150">
        <f t="shared" si="41"/>
        <v>0</v>
      </c>
      <c r="Q310" s="150">
        <v>0</v>
      </c>
      <c r="R310" s="150">
        <f t="shared" si="42"/>
        <v>0</v>
      </c>
      <c r="S310" s="150">
        <v>0</v>
      </c>
      <c r="T310" s="151">
        <f t="shared" si="43"/>
        <v>0</v>
      </c>
      <c r="AR310" s="152" t="s">
        <v>216</v>
      </c>
      <c r="AT310" s="152" t="s">
        <v>212</v>
      </c>
      <c r="AU310" s="152" t="s">
        <v>88</v>
      </c>
      <c r="AY310" s="13" t="s">
        <v>207</v>
      </c>
      <c r="BE310" s="153">
        <f t="shared" si="44"/>
        <v>0</v>
      </c>
      <c r="BF310" s="153">
        <f t="shared" si="45"/>
        <v>0</v>
      </c>
      <c r="BG310" s="153">
        <f t="shared" si="46"/>
        <v>0</v>
      </c>
      <c r="BH310" s="153">
        <f t="shared" si="47"/>
        <v>0</v>
      </c>
      <c r="BI310" s="153">
        <f t="shared" si="48"/>
        <v>0</v>
      </c>
      <c r="BJ310" s="13" t="s">
        <v>84</v>
      </c>
      <c r="BK310" s="153">
        <f t="shared" si="49"/>
        <v>0</v>
      </c>
      <c r="BL310" s="13" t="s">
        <v>216</v>
      </c>
      <c r="BM310" s="152" t="s">
        <v>896</v>
      </c>
    </row>
    <row r="311" spans="2:65" s="1" customFormat="1" ht="37.9" customHeight="1">
      <c r="B311" s="139"/>
      <c r="C311" s="140" t="s">
        <v>897</v>
      </c>
      <c r="D311" s="140" t="s">
        <v>212</v>
      </c>
      <c r="E311" s="141" t="s">
        <v>898</v>
      </c>
      <c r="F311" s="142" t="s">
        <v>899</v>
      </c>
      <c r="G311" s="143" t="s">
        <v>253</v>
      </c>
      <c r="H311" s="144">
        <v>2</v>
      </c>
      <c r="I311" s="145"/>
      <c r="J311" s="146">
        <f t="shared" si="40"/>
        <v>0</v>
      </c>
      <c r="K311" s="147"/>
      <c r="L311" s="28"/>
      <c r="M311" s="148" t="s">
        <v>1</v>
      </c>
      <c r="N311" s="149" t="s">
        <v>38</v>
      </c>
      <c r="P311" s="150">
        <f t="shared" si="41"/>
        <v>0</v>
      </c>
      <c r="Q311" s="150">
        <v>0</v>
      </c>
      <c r="R311" s="150">
        <f t="shared" si="42"/>
        <v>0</v>
      </c>
      <c r="S311" s="150">
        <v>0</v>
      </c>
      <c r="T311" s="151">
        <f t="shared" si="43"/>
        <v>0</v>
      </c>
      <c r="AR311" s="152" t="s">
        <v>216</v>
      </c>
      <c r="AT311" s="152" t="s">
        <v>212</v>
      </c>
      <c r="AU311" s="152" t="s">
        <v>88</v>
      </c>
      <c r="AY311" s="13" t="s">
        <v>207</v>
      </c>
      <c r="BE311" s="153">
        <f t="shared" si="44"/>
        <v>0</v>
      </c>
      <c r="BF311" s="153">
        <f t="shared" si="45"/>
        <v>0</v>
      </c>
      <c r="BG311" s="153">
        <f t="shared" si="46"/>
        <v>0</v>
      </c>
      <c r="BH311" s="153">
        <f t="shared" si="47"/>
        <v>0</v>
      </c>
      <c r="BI311" s="153">
        <f t="shared" si="48"/>
        <v>0</v>
      </c>
      <c r="BJ311" s="13" t="s">
        <v>84</v>
      </c>
      <c r="BK311" s="153">
        <f t="shared" si="49"/>
        <v>0</v>
      </c>
      <c r="BL311" s="13" t="s">
        <v>216</v>
      </c>
      <c r="BM311" s="152" t="s">
        <v>900</v>
      </c>
    </row>
    <row r="312" spans="2:65" s="1" customFormat="1" ht="37.9" customHeight="1">
      <c r="B312" s="139"/>
      <c r="C312" s="140" t="s">
        <v>901</v>
      </c>
      <c r="D312" s="140" t="s">
        <v>212</v>
      </c>
      <c r="E312" s="141" t="s">
        <v>902</v>
      </c>
      <c r="F312" s="142" t="s">
        <v>903</v>
      </c>
      <c r="G312" s="143" t="s">
        <v>253</v>
      </c>
      <c r="H312" s="144">
        <v>1</v>
      </c>
      <c r="I312" s="145"/>
      <c r="J312" s="146">
        <f t="shared" si="40"/>
        <v>0</v>
      </c>
      <c r="K312" s="147"/>
      <c r="L312" s="28"/>
      <c r="M312" s="148" t="s">
        <v>1</v>
      </c>
      <c r="N312" s="149" t="s">
        <v>38</v>
      </c>
      <c r="P312" s="150">
        <f t="shared" si="41"/>
        <v>0</v>
      </c>
      <c r="Q312" s="150">
        <v>0</v>
      </c>
      <c r="R312" s="150">
        <f t="shared" si="42"/>
        <v>0</v>
      </c>
      <c r="S312" s="150">
        <v>0</v>
      </c>
      <c r="T312" s="151">
        <f t="shared" si="43"/>
        <v>0</v>
      </c>
      <c r="AR312" s="152" t="s">
        <v>216</v>
      </c>
      <c r="AT312" s="152" t="s">
        <v>212</v>
      </c>
      <c r="AU312" s="152" t="s">
        <v>88</v>
      </c>
      <c r="AY312" s="13" t="s">
        <v>207</v>
      </c>
      <c r="BE312" s="153">
        <f t="shared" si="44"/>
        <v>0</v>
      </c>
      <c r="BF312" s="153">
        <f t="shared" si="45"/>
        <v>0</v>
      </c>
      <c r="BG312" s="153">
        <f t="shared" si="46"/>
        <v>0</v>
      </c>
      <c r="BH312" s="153">
        <f t="shared" si="47"/>
        <v>0</v>
      </c>
      <c r="BI312" s="153">
        <f t="shared" si="48"/>
        <v>0</v>
      </c>
      <c r="BJ312" s="13" t="s">
        <v>84</v>
      </c>
      <c r="BK312" s="153">
        <f t="shared" si="49"/>
        <v>0</v>
      </c>
      <c r="BL312" s="13" t="s">
        <v>216</v>
      </c>
      <c r="BM312" s="152" t="s">
        <v>904</v>
      </c>
    </row>
    <row r="313" spans="2:65" s="1" customFormat="1" ht="37.9" customHeight="1">
      <c r="B313" s="139"/>
      <c r="C313" s="140" t="s">
        <v>905</v>
      </c>
      <c r="D313" s="140" t="s">
        <v>212</v>
      </c>
      <c r="E313" s="141" t="s">
        <v>906</v>
      </c>
      <c r="F313" s="142" t="s">
        <v>907</v>
      </c>
      <c r="G313" s="143" t="s">
        <v>253</v>
      </c>
      <c r="H313" s="144">
        <v>1</v>
      </c>
      <c r="I313" s="145"/>
      <c r="J313" s="146">
        <f t="shared" si="40"/>
        <v>0</v>
      </c>
      <c r="K313" s="147"/>
      <c r="L313" s="28"/>
      <c r="M313" s="148" t="s">
        <v>1</v>
      </c>
      <c r="N313" s="149" t="s">
        <v>38</v>
      </c>
      <c r="P313" s="150">
        <f t="shared" si="41"/>
        <v>0</v>
      </c>
      <c r="Q313" s="150">
        <v>0</v>
      </c>
      <c r="R313" s="150">
        <f t="shared" si="42"/>
        <v>0</v>
      </c>
      <c r="S313" s="150">
        <v>0</v>
      </c>
      <c r="T313" s="151">
        <f t="shared" si="43"/>
        <v>0</v>
      </c>
      <c r="AR313" s="152" t="s">
        <v>216</v>
      </c>
      <c r="AT313" s="152" t="s">
        <v>212</v>
      </c>
      <c r="AU313" s="152" t="s">
        <v>88</v>
      </c>
      <c r="AY313" s="13" t="s">
        <v>207</v>
      </c>
      <c r="BE313" s="153">
        <f t="shared" si="44"/>
        <v>0</v>
      </c>
      <c r="BF313" s="153">
        <f t="shared" si="45"/>
        <v>0</v>
      </c>
      <c r="BG313" s="153">
        <f t="shared" si="46"/>
        <v>0</v>
      </c>
      <c r="BH313" s="153">
        <f t="shared" si="47"/>
        <v>0</v>
      </c>
      <c r="BI313" s="153">
        <f t="shared" si="48"/>
        <v>0</v>
      </c>
      <c r="BJ313" s="13" t="s">
        <v>84</v>
      </c>
      <c r="BK313" s="153">
        <f t="shared" si="49"/>
        <v>0</v>
      </c>
      <c r="BL313" s="13" t="s">
        <v>216</v>
      </c>
      <c r="BM313" s="152" t="s">
        <v>908</v>
      </c>
    </row>
    <row r="314" spans="2:65" s="1" customFormat="1" ht="37.9" customHeight="1">
      <c r="B314" s="139"/>
      <c r="C314" s="140" t="s">
        <v>909</v>
      </c>
      <c r="D314" s="140" t="s">
        <v>212</v>
      </c>
      <c r="E314" s="141" t="s">
        <v>910</v>
      </c>
      <c r="F314" s="142" t="s">
        <v>911</v>
      </c>
      <c r="G314" s="143" t="s">
        <v>253</v>
      </c>
      <c r="H314" s="144">
        <v>1</v>
      </c>
      <c r="I314" s="145"/>
      <c r="J314" s="146">
        <f t="shared" si="40"/>
        <v>0</v>
      </c>
      <c r="K314" s="147"/>
      <c r="L314" s="28"/>
      <c r="M314" s="148" t="s">
        <v>1</v>
      </c>
      <c r="N314" s="149" t="s">
        <v>38</v>
      </c>
      <c r="P314" s="150">
        <f t="shared" si="41"/>
        <v>0</v>
      </c>
      <c r="Q314" s="150">
        <v>0</v>
      </c>
      <c r="R314" s="150">
        <f t="shared" si="42"/>
        <v>0</v>
      </c>
      <c r="S314" s="150">
        <v>0</v>
      </c>
      <c r="T314" s="151">
        <f t="shared" si="43"/>
        <v>0</v>
      </c>
      <c r="AR314" s="152" t="s">
        <v>216</v>
      </c>
      <c r="AT314" s="152" t="s">
        <v>212</v>
      </c>
      <c r="AU314" s="152" t="s">
        <v>88</v>
      </c>
      <c r="AY314" s="13" t="s">
        <v>207</v>
      </c>
      <c r="BE314" s="153">
        <f t="shared" si="44"/>
        <v>0</v>
      </c>
      <c r="BF314" s="153">
        <f t="shared" si="45"/>
        <v>0</v>
      </c>
      <c r="BG314" s="153">
        <f t="shared" si="46"/>
        <v>0</v>
      </c>
      <c r="BH314" s="153">
        <f t="shared" si="47"/>
        <v>0</v>
      </c>
      <c r="BI314" s="153">
        <f t="shared" si="48"/>
        <v>0</v>
      </c>
      <c r="BJ314" s="13" t="s">
        <v>84</v>
      </c>
      <c r="BK314" s="153">
        <f t="shared" si="49"/>
        <v>0</v>
      </c>
      <c r="BL314" s="13" t="s">
        <v>216</v>
      </c>
      <c r="BM314" s="152" t="s">
        <v>912</v>
      </c>
    </row>
    <row r="315" spans="2:65" s="1" customFormat="1" ht="37.9" customHeight="1">
      <c r="B315" s="139"/>
      <c r="C315" s="140" t="s">
        <v>913</v>
      </c>
      <c r="D315" s="140" t="s">
        <v>212</v>
      </c>
      <c r="E315" s="141" t="s">
        <v>914</v>
      </c>
      <c r="F315" s="142" t="s">
        <v>915</v>
      </c>
      <c r="G315" s="143" t="s">
        <v>253</v>
      </c>
      <c r="H315" s="144">
        <v>1</v>
      </c>
      <c r="I315" s="145"/>
      <c r="J315" s="146">
        <f t="shared" si="40"/>
        <v>0</v>
      </c>
      <c r="K315" s="147"/>
      <c r="L315" s="28"/>
      <c r="M315" s="148" t="s">
        <v>1</v>
      </c>
      <c r="N315" s="149" t="s">
        <v>38</v>
      </c>
      <c r="P315" s="150">
        <f t="shared" si="41"/>
        <v>0</v>
      </c>
      <c r="Q315" s="150">
        <v>0</v>
      </c>
      <c r="R315" s="150">
        <f t="shared" si="42"/>
        <v>0</v>
      </c>
      <c r="S315" s="150">
        <v>0</v>
      </c>
      <c r="T315" s="151">
        <f t="shared" si="43"/>
        <v>0</v>
      </c>
      <c r="AR315" s="152" t="s">
        <v>216</v>
      </c>
      <c r="AT315" s="152" t="s">
        <v>212</v>
      </c>
      <c r="AU315" s="152" t="s">
        <v>88</v>
      </c>
      <c r="AY315" s="13" t="s">
        <v>207</v>
      </c>
      <c r="BE315" s="153">
        <f t="shared" si="44"/>
        <v>0</v>
      </c>
      <c r="BF315" s="153">
        <f t="shared" si="45"/>
        <v>0</v>
      </c>
      <c r="BG315" s="153">
        <f t="shared" si="46"/>
        <v>0</v>
      </c>
      <c r="BH315" s="153">
        <f t="shared" si="47"/>
        <v>0</v>
      </c>
      <c r="BI315" s="153">
        <f t="shared" si="48"/>
        <v>0</v>
      </c>
      <c r="BJ315" s="13" t="s">
        <v>84</v>
      </c>
      <c r="BK315" s="153">
        <f t="shared" si="49"/>
        <v>0</v>
      </c>
      <c r="BL315" s="13" t="s">
        <v>216</v>
      </c>
      <c r="BM315" s="152" t="s">
        <v>916</v>
      </c>
    </row>
    <row r="316" spans="2:65" s="1" customFormat="1" ht="37.9" customHeight="1">
      <c r="B316" s="139"/>
      <c r="C316" s="140" t="s">
        <v>917</v>
      </c>
      <c r="D316" s="140" t="s">
        <v>212</v>
      </c>
      <c r="E316" s="141" t="s">
        <v>918</v>
      </c>
      <c r="F316" s="142" t="s">
        <v>919</v>
      </c>
      <c r="G316" s="143" t="s">
        <v>253</v>
      </c>
      <c r="H316" s="144">
        <v>1</v>
      </c>
      <c r="I316" s="145"/>
      <c r="J316" s="146">
        <f t="shared" si="40"/>
        <v>0</v>
      </c>
      <c r="K316" s="147"/>
      <c r="L316" s="28"/>
      <c r="M316" s="148" t="s">
        <v>1</v>
      </c>
      <c r="N316" s="149" t="s">
        <v>38</v>
      </c>
      <c r="P316" s="150">
        <f t="shared" si="41"/>
        <v>0</v>
      </c>
      <c r="Q316" s="150">
        <v>0</v>
      </c>
      <c r="R316" s="150">
        <f t="shared" si="42"/>
        <v>0</v>
      </c>
      <c r="S316" s="150">
        <v>0</v>
      </c>
      <c r="T316" s="151">
        <f t="shared" si="43"/>
        <v>0</v>
      </c>
      <c r="AR316" s="152" t="s">
        <v>216</v>
      </c>
      <c r="AT316" s="152" t="s">
        <v>212</v>
      </c>
      <c r="AU316" s="152" t="s">
        <v>88</v>
      </c>
      <c r="AY316" s="13" t="s">
        <v>207</v>
      </c>
      <c r="BE316" s="153">
        <f t="shared" si="44"/>
        <v>0</v>
      </c>
      <c r="BF316" s="153">
        <f t="shared" si="45"/>
        <v>0</v>
      </c>
      <c r="BG316" s="153">
        <f t="shared" si="46"/>
        <v>0</v>
      </c>
      <c r="BH316" s="153">
        <f t="shared" si="47"/>
        <v>0</v>
      </c>
      <c r="BI316" s="153">
        <f t="shared" si="48"/>
        <v>0</v>
      </c>
      <c r="BJ316" s="13" t="s">
        <v>84</v>
      </c>
      <c r="BK316" s="153">
        <f t="shared" si="49"/>
        <v>0</v>
      </c>
      <c r="BL316" s="13" t="s">
        <v>216</v>
      </c>
      <c r="BM316" s="152" t="s">
        <v>920</v>
      </c>
    </row>
    <row r="317" spans="2:65" s="1" customFormat="1" ht="24.2" customHeight="1">
      <c r="B317" s="139"/>
      <c r="C317" s="140" t="s">
        <v>921</v>
      </c>
      <c r="D317" s="140" t="s">
        <v>212</v>
      </c>
      <c r="E317" s="141" t="s">
        <v>922</v>
      </c>
      <c r="F317" s="142" t="s">
        <v>923</v>
      </c>
      <c r="G317" s="143" t="s">
        <v>253</v>
      </c>
      <c r="H317" s="144">
        <v>1</v>
      </c>
      <c r="I317" s="145"/>
      <c r="J317" s="146">
        <f t="shared" si="40"/>
        <v>0</v>
      </c>
      <c r="K317" s="147"/>
      <c r="L317" s="28"/>
      <c r="M317" s="148" t="s">
        <v>1</v>
      </c>
      <c r="N317" s="149" t="s">
        <v>38</v>
      </c>
      <c r="P317" s="150">
        <f t="shared" si="41"/>
        <v>0</v>
      </c>
      <c r="Q317" s="150">
        <v>0</v>
      </c>
      <c r="R317" s="150">
        <f t="shared" si="42"/>
        <v>0</v>
      </c>
      <c r="S317" s="150">
        <v>0</v>
      </c>
      <c r="T317" s="151">
        <f t="shared" si="43"/>
        <v>0</v>
      </c>
      <c r="AR317" s="152" t="s">
        <v>216</v>
      </c>
      <c r="AT317" s="152" t="s">
        <v>212</v>
      </c>
      <c r="AU317" s="152" t="s">
        <v>88</v>
      </c>
      <c r="AY317" s="13" t="s">
        <v>207</v>
      </c>
      <c r="BE317" s="153">
        <f t="shared" si="44"/>
        <v>0</v>
      </c>
      <c r="BF317" s="153">
        <f t="shared" si="45"/>
        <v>0</v>
      </c>
      <c r="BG317" s="153">
        <f t="shared" si="46"/>
        <v>0</v>
      </c>
      <c r="BH317" s="153">
        <f t="shared" si="47"/>
        <v>0</v>
      </c>
      <c r="BI317" s="153">
        <f t="shared" si="48"/>
        <v>0</v>
      </c>
      <c r="BJ317" s="13" t="s">
        <v>84</v>
      </c>
      <c r="BK317" s="153">
        <f t="shared" si="49"/>
        <v>0</v>
      </c>
      <c r="BL317" s="13" t="s">
        <v>216</v>
      </c>
      <c r="BM317" s="152" t="s">
        <v>924</v>
      </c>
    </row>
    <row r="318" spans="2:65" s="1" customFormat="1" ht="24.2" customHeight="1">
      <c r="B318" s="139"/>
      <c r="C318" s="140" t="s">
        <v>925</v>
      </c>
      <c r="D318" s="140" t="s">
        <v>212</v>
      </c>
      <c r="E318" s="141" t="s">
        <v>926</v>
      </c>
      <c r="F318" s="142" t="s">
        <v>927</v>
      </c>
      <c r="G318" s="143" t="s">
        <v>253</v>
      </c>
      <c r="H318" s="144">
        <v>2</v>
      </c>
      <c r="I318" s="145"/>
      <c r="J318" s="146">
        <f t="shared" si="40"/>
        <v>0</v>
      </c>
      <c r="K318" s="147"/>
      <c r="L318" s="28"/>
      <c r="M318" s="148" t="s">
        <v>1</v>
      </c>
      <c r="N318" s="149" t="s">
        <v>38</v>
      </c>
      <c r="P318" s="150">
        <f t="shared" si="41"/>
        <v>0</v>
      </c>
      <c r="Q318" s="150">
        <v>0</v>
      </c>
      <c r="R318" s="150">
        <f t="shared" si="42"/>
        <v>0</v>
      </c>
      <c r="S318" s="150">
        <v>0</v>
      </c>
      <c r="T318" s="151">
        <f t="shared" si="43"/>
        <v>0</v>
      </c>
      <c r="AR318" s="152" t="s">
        <v>216</v>
      </c>
      <c r="AT318" s="152" t="s">
        <v>212</v>
      </c>
      <c r="AU318" s="152" t="s">
        <v>88</v>
      </c>
      <c r="AY318" s="13" t="s">
        <v>207</v>
      </c>
      <c r="BE318" s="153">
        <f t="shared" si="44"/>
        <v>0</v>
      </c>
      <c r="BF318" s="153">
        <f t="shared" si="45"/>
        <v>0</v>
      </c>
      <c r="BG318" s="153">
        <f t="shared" si="46"/>
        <v>0</v>
      </c>
      <c r="BH318" s="153">
        <f t="shared" si="47"/>
        <v>0</v>
      </c>
      <c r="BI318" s="153">
        <f t="shared" si="48"/>
        <v>0</v>
      </c>
      <c r="BJ318" s="13" t="s">
        <v>84</v>
      </c>
      <c r="BK318" s="153">
        <f t="shared" si="49"/>
        <v>0</v>
      </c>
      <c r="BL318" s="13" t="s">
        <v>216</v>
      </c>
      <c r="BM318" s="152" t="s">
        <v>928</v>
      </c>
    </row>
    <row r="319" spans="2:65" s="1" customFormat="1" ht="37.9" customHeight="1">
      <c r="B319" s="139"/>
      <c r="C319" s="140" t="s">
        <v>929</v>
      </c>
      <c r="D319" s="140" t="s">
        <v>212</v>
      </c>
      <c r="E319" s="141" t="s">
        <v>930</v>
      </c>
      <c r="F319" s="142" t="s">
        <v>931</v>
      </c>
      <c r="G319" s="143" t="s">
        <v>253</v>
      </c>
      <c r="H319" s="144">
        <v>2</v>
      </c>
      <c r="I319" s="145"/>
      <c r="J319" s="146">
        <f t="shared" si="40"/>
        <v>0</v>
      </c>
      <c r="K319" s="147"/>
      <c r="L319" s="28"/>
      <c r="M319" s="148" t="s">
        <v>1</v>
      </c>
      <c r="N319" s="149" t="s">
        <v>38</v>
      </c>
      <c r="P319" s="150">
        <f t="shared" si="41"/>
        <v>0</v>
      </c>
      <c r="Q319" s="150">
        <v>0</v>
      </c>
      <c r="R319" s="150">
        <f t="shared" si="42"/>
        <v>0</v>
      </c>
      <c r="S319" s="150">
        <v>0</v>
      </c>
      <c r="T319" s="151">
        <f t="shared" si="43"/>
        <v>0</v>
      </c>
      <c r="AR319" s="152" t="s">
        <v>216</v>
      </c>
      <c r="AT319" s="152" t="s">
        <v>212</v>
      </c>
      <c r="AU319" s="152" t="s">
        <v>88</v>
      </c>
      <c r="AY319" s="13" t="s">
        <v>207</v>
      </c>
      <c r="BE319" s="153">
        <f t="shared" si="44"/>
        <v>0</v>
      </c>
      <c r="BF319" s="153">
        <f t="shared" si="45"/>
        <v>0</v>
      </c>
      <c r="BG319" s="153">
        <f t="shared" si="46"/>
        <v>0</v>
      </c>
      <c r="BH319" s="153">
        <f t="shared" si="47"/>
        <v>0</v>
      </c>
      <c r="BI319" s="153">
        <f t="shared" si="48"/>
        <v>0</v>
      </c>
      <c r="BJ319" s="13" t="s">
        <v>84</v>
      </c>
      <c r="BK319" s="153">
        <f t="shared" si="49"/>
        <v>0</v>
      </c>
      <c r="BL319" s="13" t="s">
        <v>216</v>
      </c>
      <c r="BM319" s="152" t="s">
        <v>932</v>
      </c>
    </row>
    <row r="320" spans="2:65" s="1" customFormat="1" ht="37.9" customHeight="1">
      <c r="B320" s="139"/>
      <c r="C320" s="140" t="s">
        <v>933</v>
      </c>
      <c r="D320" s="140" t="s">
        <v>212</v>
      </c>
      <c r="E320" s="141" t="s">
        <v>934</v>
      </c>
      <c r="F320" s="142" t="s">
        <v>935</v>
      </c>
      <c r="G320" s="143" t="s">
        <v>253</v>
      </c>
      <c r="H320" s="144">
        <v>1</v>
      </c>
      <c r="I320" s="145"/>
      <c r="J320" s="146">
        <f t="shared" si="40"/>
        <v>0</v>
      </c>
      <c r="K320" s="147"/>
      <c r="L320" s="28"/>
      <c r="M320" s="148" t="s">
        <v>1</v>
      </c>
      <c r="N320" s="149" t="s">
        <v>38</v>
      </c>
      <c r="P320" s="150">
        <f t="shared" si="41"/>
        <v>0</v>
      </c>
      <c r="Q320" s="150">
        <v>0</v>
      </c>
      <c r="R320" s="150">
        <f t="shared" si="42"/>
        <v>0</v>
      </c>
      <c r="S320" s="150">
        <v>0</v>
      </c>
      <c r="T320" s="151">
        <f t="shared" si="43"/>
        <v>0</v>
      </c>
      <c r="AR320" s="152" t="s">
        <v>216</v>
      </c>
      <c r="AT320" s="152" t="s">
        <v>212</v>
      </c>
      <c r="AU320" s="152" t="s">
        <v>88</v>
      </c>
      <c r="AY320" s="13" t="s">
        <v>207</v>
      </c>
      <c r="BE320" s="153">
        <f t="shared" si="44"/>
        <v>0</v>
      </c>
      <c r="BF320" s="153">
        <f t="shared" si="45"/>
        <v>0</v>
      </c>
      <c r="BG320" s="153">
        <f t="shared" si="46"/>
        <v>0</v>
      </c>
      <c r="BH320" s="153">
        <f t="shared" si="47"/>
        <v>0</v>
      </c>
      <c r="BI320" s="153">
        <f t="shared" si="48"/>
        <v>0</v>
      </c>
      <c r="BJ320" s="13" t="s">
        <v>84</v>
      </c>
      <c r="BK320" s="153">
        <f t="shared" si="49"/>
        <v>0</v>
      </c>
      <c r="BL320" s="13" t="s">
        <v>216</v>
      </c>
      <c r="BM320" s="152" t="s">
        <v>936</v>
      </c>
    </row>
    <row r="321" spans="2:65" s="1" customFormat="1" ht="37.9" customHeight="1">
      <c r="B321" s="139"/>
      <c r="C321" s="140" t="s">
        <v>937</v>
      </c>
      <c r="D321" s="140" t="s">
        <v>212</v>
      </c>
      <c r="E321" s="141" t="s">
        <v>938</v>
      </c>
      <c r="F321" s="142" t="s">
        <v>939</v>
      </c>
      <c r="G321" s="143" t="s">
        <v>253</v>
      </c>
      <c r="H321" s="144">
        <v>1</v>
      </c>
      <c r="I321" s="145"/>
      <c r="J321" s="146">
        <f t="shared" si="40"/>
        <v>0</v>
      </c>
      <c r="K321" s="147"/>
      <c r="L321" s="28"/>
      <c r="M321" s="148" t="s">
        <v>1</v>
      </c>
      <c r="N321" s="149" t="s">
        <v>38</v>
      </c>
      <c r="P321" s="150">
        <f t="shared" si="41"/>
        <v>0</v>
      </c>
      <c r="Q321" s="150">
        <v>0</v>
      </c>
      <c r="R321" s="150">
        <f t="shared" si="42"/>
        <v>0</v>
      </c>
      <c r="S321" s="150">
        <v>0</v>
      </c>
      <c r="T321" s="151">
        <f t="shared" si="43"/>
        <v>0</v>
      </c>
      <c r="AR321" s="152" t="s">
        <v>216</v>
      </c>
      <c r="AT321" s="152" t="s">
        <v>212</v>
      </c>
      <c r="AU321" s="152" t="s">
        <v>88</v>
      </c>
      <c r="AY321" s="13" t="s">
        <v>207</v>
      </c>
      <c r="BE321" s="153">
        <f t="shared" si="44"/>
        <v>0</v>
      </c>
      <c r="BF321" s="153">
        <f t="shared" si="45"/>
        <v>0</v>
      </c>
      <c r="BG321" s="153">
        <f t="shared" si="46"/>
        <v>0</v>
      </c>
      <c r="BH321" s="153">
        <f t="shared" si="47"/>
        <v>0</v>
      </c>
      <c r="BI321" s="153">
        <f t="shared" si="48"/>
        <v>0</v>
      </c>
      <c r="BJ321" s="13" t="s">
        <v>84</v>
      </c>
      <c r="BK321" s="153">
        <f t="shared" si="49"/>
        <v>0</v>
      </c>
      <c r="BL321" s="13" t="s">
        <v>216</v>
      </c>
      <c r="BM321" s="152" t="s">
        <v>940</v>
      </c>
    </row>
    <row r="322" spans="2:65" s="1" customFormat="1" ht="37.9" customHeight="1">
      <c r="B322" s="139"/>
      <c r="C322" s="140" t="s">
        <v>941</v>
      </c>
      <c r="D322" s="140" t="s">
        <v>212</v>
      </c>
      <c r="E322" s="141" t="s">
        <v>942</v>
      </c>
      <c r="F322" s="142" t="s">
        <v>943</v>
      </c>
      <c r="G322" s="143" t="s">
        <v>253</v>
      </c>
      <c r="H322" s="144">
        <v>1</v>
      </c>
      <c r="I322" s="145"/>
      <c r="J322" s="146">
        <f t="shared" si="40"/>
        <v>0</v>
      </c>
      <c r="K322" s="147"/>
      <c r="L322" s="28"/>
      <c r="M322" s="148" t="s">
        <v>1</v>
      </c>
      <c r="N322" s="149" t="s">
        <v>38</v>
      </c>
      <c r="P322" s="150">
        <f t="shared" si="41"/>
        <v>0</v>
      </c>
      <c r="Q322" s="150">
        <v>0</v>
      </c>
      <c r="R322" s="150">
        <f t="shared" si="42"/>
        <v>0</v>
      </c>
      <c r="S322" s="150">
        <v>0</v>
      </c>
      <c r="T322" s="151">
        <f t="shared" si="43"/>
        <v>0</v>
      </c>
      <c r="AR322" s="152" t="s">
        <v>216</v>
      </c>
      <c r="AT322" s="152" t="s">
        <v>212</v>
      </c>
      <c r="AU322" s="152" t="s">
        <v>88</v>
      </c>
      <c r="AY322" s="13" t="s">
        <v>207</v>
      </c>
      <c r="BE322" s="153">
        <f t="shared" si="44"/>
        <v>0</v>
      </c>
      <c r="BF322" s="153">
        <f t="shared" si="45"/>
        <v>0</v>
      </c>
      <c r="BG322" s="153">
        <f t="shared" si="46"/>
        <v>0</v>
      </c>
      <c r="BH322" s="153">
        <f t="shared" si="47"/>
        <v>0</v>
      </c>
      <c r="BI322" s="153">
        <f t="shared" si="48"/>
        <v>0</v>
      </c>
      <c r="BJ322" s="13" t="s">
        <v>84</v>
      </c>
      <c r="BK322" s="153">
        <f t="shared" si="49"/>
        <v>0</v>
      </c>
      <c r="BL322" s="13" t="s">
        <v>216</v>
      </c>
      <c r="BM322" s="152" t="s">
        <v>944</v>
      </c>
    </row>
    <row r="323" spans="2:65" s="1" customFormat="1" ht="37.9" customHeight="1">
      <c r="B323" s="139"/>
      <c r="C323" s="140" t="s">
        <v>945</v>
      </c>
      <c r="D323" s="140" t="s">
        <v>212</v>
      </c>
      <c r="E323" s="141" t="s">
        <v>946</v>
      </c>
      <c r="F323" s="142" t="s">
        <v>947</v>
      </c>
      <c r="G323" s="143" t="s">
        <v>253</v>
      </c>
      <c r="H323" s="144">
        <v>1</v>
      </c>
      <c r="I323" s="145"/>
      <c r="J323" s="146">
        <f t="shared" si="40"/>
        <v>0</v>
      </c>
      <c r="K323" s="147"/>
      <c r="L323" s="28"/>
      <c r="M323" s="148" t="s">
        <v>1</v>
      </c>
      <c r="N323" s="149" t="s">
        <v>38</v>
      </c>
      <c r="P323" s="150">
        <f t="shared" si="41"/>
        <v>0</v>
      </c>
      <c r="Q323" s="150">
        <v>0</v>
      </c>
      <c r="R323" s="150">
        <f t="shared" si="42"/>
        <v>0</v>
      </c>
      <c r="S323" s="150">
        <v>0</v>
      </c>
      <c r="T323" s="151">
        <f t="shared" si="43"/>
        <v>0</v>
      </c>
      <c r="AR323" s="152" t="s">
        <v>216</v>
      </c>
      <c r="AT323" s="152" t="s">
        <v>212</v>
      </c>
      <c r="AU323" s="152" t="s">
        <v>88</v>
      </c>
      <c r="AY323" s="13" t="s">
        <v>207</v>
      </c>
      <c r="BE323" s="153">
        <f t="shared" si="44"/>
        <v>0</v>
      </c>
      <c r="BF323" s="153">
        <f t="shared" si="45"/>
        <v>0</v>
      </c>
      <c r="BG323" s="153">
        <f t="shared" si="46"/>
        <v>0</v>
      </c>
      <c r="BH323" s="153">
        <f t="shared" si="47"/>
        <v>0</v>
      </c>
      <c r="BI323" s="153">
        <f t="shared" si="48"/>
        <v>0</v>
      </c>
      <c r="BJ323" s="13" t="s">
        <v>84</v>
      </c>
      <c r="BK323" s="153">
        <f t="shared" si="49"/>
        <v>0</v>
      </c>
      <c r="BL323" s="13" t="s">
        <v>216</v>
      </c>
      <c r="BM323" s="152" t="s">
        <v>948</v>
      </c>
    </row>
    <row r="324" spans="2:65" s="1" customFormat="1" ht="37.9" customHeight="1">
      <c r="B324" s="139"/>
      <c r="C324" s="140" t="s">
        <v>949</v>
      </c>
      <c r="D324" s="140" t="s">
        <v>212</v>
      </c>
      <c r="E324" s="141" t="s">
        <v>950</v>
      </c>
      <c r="F324" s="142" t="s">
        <v>951</v>
      </c>
      <c r="G324" s="143" t="s">
        <v>253</v>
      </c>
      <c r="H324" s="144">
        <v>1</v>
      </c>
      <c r="I324" s="145"/>
      <c r="J324" s="146">
        <f t="shared" si="40"/>
        <v>0</v>
      </c>
      <c r="K324" s="147"/>
      <c r="L324" s="28"/>
      <c r="M324" s="148" t="s">
        <v>1</v>
      </c>
      <c r="N324" s="149" t="s">
        <v>38</v>
      </c>
      <c r="P324" s="150">
        <f t="shared" si="41"/>
        <v>0</v>
      </c>
      <c r="Q324" s="150">
        <v>0</v>
      </c>
      <c r="R324" s="150">
        <f t="shared" si="42"/>
        <v>0</v>
      </c>
      <c r="S324" s="150">
        <v>0</v>
      </c>
      <c r="T324" s="151">
        <f t="shared" si="43"/>
        <v>0</v>
      </c>
      <c r="AR324" s="152" t="s">
        <v>216</v>
      </c>
      <c r="AT324" s="152" t="s">
        <v>212</v>
      </c>
      <c r="AU324" s="152" t="s">
        <v>88</v>
      </c>
      <c r="AY324" s="13" t="s">
        <v>207</v>
      </c>
      <c r="BE324" s="153">
        <f t="shared" si="44"/>
        <v>0</v>
      </c>
      <c r="BF324" s="153">
        <f t="shared" si="45"/>
        <v>0</v>
      </c>
      <c r="BG324" s="153">
        <f t="shared" si="46"/>
        <v>0</v>
      </c>
      <c r="BH324" s="153">
        <f t="shared" si="47"/>
        <v>0</v>
      </c>
      <c r="BI324" s="153">
        <f t="shared" si="48"/>
        <v>0</v>
      </c>
      <c r="BJ324" s="13" t="s">
        <v>84</v>
      </c>
      <c r="BK324" s="153">
        <f t="shared" si="49"/>
        <v>0</v>
      </c>
      <c r="BL324" s="13" t="s">
        <v>216</v>
      </c>
      <c r="BM324" s="152" t="s">
        <v>952</v>
      </c>
    </row>
    <row r="325" spans="2:65" s="1" customFormat="1" ht="24.2" customHeight="1">
      <c r="B325" s="139"/>
      <c r="C325" s="140" t="s">
        <v>953</v>
      </c>
      <c r="D325" s="140" t="s">
        <v>212</v>
      </c>
      <c r="E325" s="141" t="s">
        <v>954</v>
      </c>
      <c r="F325" s="142" t="s">
        <v>955</v>
      </c>
      <c r="G325" s="143" t="s">
        <v>253</v>
      </c>
      <c r="H325" s="144">
        <v>1</v>
      </c>
      <c r="I325" s="145"/>
      <c r="J325" s="146">
        <f t="shared" si="40"/>
        <v>0</v>
      </c>
      <c r="K325" s="147"/>
      <c r="L325" s="28"/>
      <c r="M325" s="148" t="s">
        <v>1</v>
      </c>
      <c r="N325" s="149" t="s">
        <v>38</v>
      </c>
      <c r="P325" s="150">
        <f t="shared" si="41"/>
        <v>0</v>
      </c>
      <c r="Q325" s="150">
        <v>0</v>
      </c>
      <c r="R325" s="150">
        <f t="shared" si="42"/>
        <v>0</v>
      </c>
      <c r="S325" s="150">
        <v>0</v>
      </c>
      <c r="T325" s="151">
        <f t="shared" si="43"/>
        <v>0</v>
      </c>
      <c r="AR325" s="152" t="s">
        <v>216</v>
      </c>
      <c r="AT325" s="152" t="s">
        <v>212</v>
      </c>
      <c r="AU325" s="152" t="s">
        <v>88</v>
      </c>
      <c r="AY325" s="13" t="s">
        <v>207</v>
      </c>
      <c r="BE325" s="153">
        <f t="shared" si="44"/>
        <v>0</v>
      </c>
      <c r="BF325" s="153">
        <f t="shared" si="45"/>
        <v>0</v>
      </c>
      <c r="BG325" s="153">
        <f t="shared" si="46"/>
        <v>0</v>
      </c>
      <c r="BH325" s="153">
        <f t="shared" si="47"/>
        <v>0</v>
      </c>
      <c r="BI325" s="153">
        <f t="shared" si="48"/>
        <v>0</v>
      </c>
      <c r="BJ325" s="13" t="s">
        <v>84</v>
      </c>
      <c r="BK325" s="153">
        <f t="shared" si="49"/>
        <v>0</v>
      </c>
      <c r="BL325" s="13" t="s">
        <v>216</v>
      </c>
      <c r="BM325" s="152" t="s">
        <v>956</v>
      </c>
    </row>
    <row r="326" spans="2:65" s="1" customFormat="1" ht="24.2" customHeight="1">
      <c r="B326" s="139"/>
      <c r="C326" s="140" t="s">
        <v>957</v>
      </c>
      <c r="D326" s="140" t="s">
        <v>212</v>
      </c>
      <c r="E326" s="141" t="s">
        <v>958</v>
      </c>
      <c r="F326" s="142" t="s">
        <v>959</v>
      </c>
      <c r="G326" s="143" t="s">
        <v>253</v>
      </c>
      <c r="H326" s="144">
        <v>2</v>
      </c>
      <c r="I326" s="145"/>
      <c r="J326" s="146">
        <f t="shared" si="40"/>
        <v>0</v>
      </c>
      <c r="K326" s="147"/>
      <c r="L326" s="28"/>
      <c r="M326" s="148" t="s">
        <v>1</v>
      </c>
      <c r="N326" s="149" t="s">
        <v>38</v>
      </c>
      <c r="P326" s="150">
        <f t="shared" si="41"/>
        <v>0</v>
      </c>
      <c r="Q326" s="150">
        <v>0</v>
      </c>
      <c r="R326" s="150">
        <f t="shared" si="42"/>
        <v>0</v>
      </c>
      <c r="S326" s="150">
        <v>0</v>
      </c>
      <c r="T326" s="151">
        <f t="shared" si="43"/>
        <v>0</v>
      </c>
      <c r="AR326" s="152" t="s">
        <v>216</v>
      </c>
      <c r="AT326" s="152" t="s">
        <v>212</v>
      </c>
      <c r="AU326" s="152" t="s">
        <v>88</v>
      </c>
      <c r="AY326" s="13" t="s">
        <v>207</v>
      </c>
      <c r="BE326" s="153">
        <f t="shared" si="44"/>
        <v>0</v>
      </c>
      <c r="BF326" s="153">
        <f t="shared" si="45"/>
        <v>0</v>
      </c>
      <c r="BG326" s="153">
        <f t="shared" si="46"/>
        <v>0</v>
      </c>
      <c r="BH326" s="153">
        <f t="shared" si="47"/>
        <v>0</v>
      </c>
      <c r="BI326" s="153">
        <f t="shared" si="48"/>
        <v>0</v>
      </c>
      <c r="BJ326" s="13" t="s">
        <v>84</v>
      </c>
      <c r="BK326" s="153">
        <f t="shared" si="49"/>
        <v>0</v>
      </c>
      <c r="BL326" s="13" t="s">
        <v>216</v>
      </c>
      <c r="BM326" s="152" t="s">
        <v>960</v>
      </c>
    </row>
    <row r="327" spans="2:65" s="1" customFormat="1" ht="37.9" customHeight="1">
      <c r="B327" s="139"/>
      <c r="C327" s="140" t="s">
        <v>961</v>
      </c>
      <c r="D327" s="140" t="s">
        <v>212</v>
      </c>
      <c r="E327" s="141" t="s">
        <v>962</v>
      </c>
      <c r="F327" s="142" t="s">
        <v>963</v>
      </c>
      <c r="G327" s="143" t="s">
        <v>253</v>
      </c>
      <c r="H327" s="144">
        <v>2</v>
      </c>
      <c r="I327" s="145"/>
      <c r="J327" s="146">
        <f t="shared" si="40"/>
        <v>0</v>
      </c>
      <c r="K327" s="147"/>
      <c r="L327" s="28"/>
      <c r="M327" s="148" t="s">
        <v>1</v>
      </c>
      <c r="N327" s="149" t="s">
        <v>38</v>
      </c>
      <c r="P327" s="150">
        <f t="shared" si="41"/>
        <v>0</v>
      </c>
      <c r="Q327" s="150">
        <v>0</v>
      </c>
      <c r="R327" s="150">
        <f t="shared" si="42"/>
        <v>0</v>
      </c>
      <c r="S327" s="150">
        <v>0</v>
      </c>
      <c r="T327" s="151">
        <f t="shared" si="43"/>
        <v>0</v>
      </c>
      <c r="AR327" s="152" t="s">
        <v>216</v>
      </c>
      <c r="AT327" s="152" t="s">
        <v>212</v>
      </c>
      <c r="AU327" s="152" t="s">
        <v>88</v>
      </c>
      <c r="AY327" s="13" t="s">
        <v>207</v>
      </c>
      <c r="BE327" s="153">
        <f t="shared" si="44"/>
        <v>0</v>
      </c>
      <c r="BF327" s="153">
        <f t="shared" si="45"/>
        <v>0</v>
      </c>
      <c r="BG327" s="153">
        <f t="shared" si="46"/>
        <v>0</v>
      </c>
      <c r="BH327" s="153">
        <f t="shared" si="47"/>
        <v>0</v>
      </c>
      <c r="BI327" s="153">
        <f t="shared" si="48"/>
        <v>0</v>
      </c>
      <c r="BJ327" s="13" t="s">
        <v>84</v>
      </c>
      <c r="BK327" s="153">
        <f t="shared" si="49"/>
        <v>0</v>
      </c>
      <c r="BL327" s="13" t="s">
        <v>216</v>
      </c>
      <c r="BM327" s="152" t="s">
        <v>964</v>
      </c>
    </row>
    <row r="328" spans="2:65" s="1" customFormat="1" ht="37.9" customHeight="1">
      <c r="B328" s="139"/>
      <c r="C328" s="140" t="s">
        <v>965</v>
      </c>
      <c r="D328" s="140" t="s">
        <v>212</v>
      </c>
      <c r="E328" s="141" t="s">
        <v>966</v>
      </c>
      <c r="F328" s="142" t="s">
        <v>967</v>
      </c>
      <c r="G328" s="143" t="s">
        <v>253</v>
      </c>
      <c r="H328" s="144">
        <v>1</v>
      </c>
      <c r="I328" s="145"/>
      <c r="J328" s="146">
        <f t="shared" si="40"/>
        <v>0</v>
      </c>
      <c r="K328" s="147"/>
      <c r="L328" s="28"/>
      <c r="M328" s="148" t="s">
        <v>1</v>
      </c>
      <c r="N328" s="149" t="s">
        <v>38</v>
      </c>
      <c r="P328" s="150">
        <f t="shared" si="41"/>
        <v>0</v>
      </c>
      <c r="Q328" s="150">
        <v>0</v>
      </c>
      <c r="R328" s="150">
        <f t="shared" si="42"/>
        <v>0</v>
      </c>
      <c r="S328" s="150">
        <v>0</v>
      </c>
      <c r="T328" s="151">
        <f t="shared" si="43"/>
        <v>0</v>
      </c>
      <c r="AR328" s="152" t="s">
        <v>216</v>
      </c>
      <c r="AT328" s="152" t="s">
        <v>212</v>
      </c>
      <c r="AU328" s="152" t="s">
        <v>88</v>
      </c>
      <c r="AY328" s="13" t="s">
        <v>207</v>
      </c>
      <c r="BE328" s="153">
        <f t="shared" si="44"/>
        <v>0</v>
      </c>
      <c r="BF328" s="153">
        <f t="shared" si="45"/>
        <v>0</v>
      </c>
      <c r="BG328" s="153">
        <f t="shared" si="46"/>
        <v>0</v>
      </c>
      <c r="BH328" s="153">
        <f t="shared" si="47"/>
        <v>0</v>
      </c>
      <c r="BI328" s="153">
        <f t="shared" si="48"/>
        <v>0</v>
      </c>
      <c r="BJ328" s="13" t="s">
        <v>84</v>
      </c>
      <c r="BK328" s="153">
        <f t="shared" si="49"/>
        <v>0</v>
      </c>
      <c r="BL328" s="13" t="s">
        <v>216</v>
      </c>
      <c r="BM328" s="152" t="s">
        <v>968</v>
      </c>
    </row>
    <row r="329" spans="2:65" s="1" customFormat="1" ht="37.9" customHeight="1">
      <c r="B329" s="139"/>
      <c r="C329" s="140" t="s">
        <v>969</v>
      </c>
      <c r="D329" s="140" t="s">
        <v>212</v>
      </c>
      <c r="E329" s="141" t="s">
        <v>970</v>
      </c>
      <c r="F329" s="142" t="s">
        <v>971</v>
      </c>
      <c r="G329" s="143" t="s">
        <v>253</v>
      </c>
      <c r="H329" s="144">
        <v>1</v>
      </c>
      <c r="I329" s="145"/>
      <c r="J329" s="146">
        <f t="shared" si="40"/>
        <v>0</v>
      </c>
      <c r="K329" s="147"/>
      <c r="L329" s="28"/>
      <c r="M329" s="148" t="s">
        <v>1</v>
      </c>
      <c r="N329" s="149" t="s">
        <v>38</v>
      </c>
      <c r="P329" s="150">
        <f t="shared" si="41"/>
        <v>0</v>
      </c>
      <c r="Q329" s="150">
        <v>0</v>
      </c>
      <c r="R329" s="150">
        <f t="shared" si="42"/>
        <v>0</v>
      </c>
      <c r="S329" s="150">
        <v>0</v>
      </c>
      <c r="T329" s="151">
        <f t="shared" si="43"/>
        <v>0</v>
      </c>
      <c r="AR329" s="152" t="s">
        <v>216</v>
      </c>
      <c r="AT329" s="152" t="s">
        <v>212</v>
      </c>
      <c r="AU329" s="152" t="s">
        <v>88</v>
      </c>
      <c r="AY329" s="13" t="s">
        <v>207</v>
      </c>
      <c r="BE329" s="153">
        <f t="shared" si="44"/>
        <v>0</v>
      </c>
      <c r="BF329" s="153">
        <f t="shared" si="45"/>
        <v>0</v>
      </c>
      <c r="BG329" s="153">
        <f t="shared" si="46"/>
        <v>0</v>
      </c>
      <c r="BH329" s="153">
        <f t="shared" si="47"/>
        <v>0</v>
      </c>
      <c r="BI329" s="153">
        <f t="shared" si="48"/>
        <v>0</v>
      </c>
      <c r="BJ329" s="13" t="s">
        <v>84</v>
      </c>
      <c r="BK329" s="153">
        <f t="shared" si="49"/>
        <v>0</v>
      </c>
      <c r="BL329" s="13" t="s">
        <v>216</v>
      </c>
      <c r="BM329" s="152" t="s">
        <v>972</v>
      </c>
    </row>
    <row r="330" spans="2:65" s="1" customFormat="1" ht="37.9" customHeight="1">
      <c r="B330" s="139"/>
      <c r="C330" s="140" t="s">
        <v>973</v>
      </c>
      <c r="D330" s="140" t="s">
        <v>212</v>
      </c>
      <c r="E330" s="141" t="s">
        <v>974</v>
      </c>
      <c r="F330" s="142" t="s">
        <v>975</v>
      </c>
      <c r="G330" s="143" t="s">
        <v>253</v>
      </c>
      <c r="H330" s="144">
        <v>1</v>
      </c>
      <c r="I330" s="145"/>
      <c r="J330" s="146">
        <f t="shared" si="40"/>
        <v>0</v>
      </c>
      <c r="K330" s="147"/>
      <c r="L330" s="28"/>
      <c r="M330" s="148" t="s">
        <v>1</v>
      </c>
      <c r="N330" s="149" t="s">
        <v>38</v>
      </c>
      <c r="P330" s="150">
        <f t="shared" si="41"/>
        <v>0</v>
      </c>
      <c r="Q330" s="150">
        <v>0</v>
      </c>
      <c r="R330" s="150">
        <f t="shared" si="42"/>
        <v>0</v>
      </c>
      <c r="S330" s="150">
        <v>0</v>
      </c>
      <c r="T330" s="151">
        <f t="shared" si="43"/>
        <v>0</v>
      </c>
      <c r="AR330" s="152" t="s">
        <v>216</v>
      </c>
      <c r="AT330" s="152" t="s">
        <v>212</v>
      </c>
      <c r="AU330" s="152" t="s">
        <v>88</v>
      </c>
      <c r="AY330" s="13" t="s">
        <v>207</v>
      </c>
      <c r="BE330" s="153">
        <f t="shared" si="44"/>
        <v>0</v>
      </c>
      <c r="BF330" s="153">
        <f t="shared" si="45"/>
        <v>0</v>
      </c>
      <c r="BG330" s="153">
        <f t="shared" si="46"/>
        <v>0</v>
      </c>
      <c r="BH330" s="153">
        <f t="shared" si="47"/>
        <v>0</v>
      </c>
      <c r="BI330" s="153">
        <f t="shared" si="48"/>
        <v>0</v>
      </c>
      <c r="BJ330" s="13" t="s">
        <v>84</v>
      </c>
      <c r="BK330" s="153">
        <f t="shared" si="49"/>
        <v>0</v>
      </c>
      <c r="BL330" s="13" t="s">
        <v>216</v>
      </c>
      <c r="BM330" s="152" t="s">
        <v>976</v>
      </c>
    </row>
    <row r="331" spans="2:65" s="1" customFormat="1" ht="37.9" customHeight="1">
      <c r="B331" s="139"/>
      <c r="C331" s="140" t="s">
        <v>977</v>
      </c>
      <c r="D331" s="140" t="s">
        <v>212</v>
      </c>
      <c r="E331" s="141" t="s">
        <v>978</v>
      </c>
      <c r="F331" s="142" t="s">
        <v>979</v>
      </c>
      <c r="G331" s="143" t="s">
        <v>253</v>
      </c>
      <c r="H331" s="144">
        <v>1</v>
      </c>
      <c r="I331" s="145"/>
      <c r="J331" s="146">
        <f t="shared" si="40"/>
        <v>0</v>
      </c>
      <c r="K331" s="147"/>
      <c r="L331" s="28"/>
      <c r="M331" s="148" t="s">
        <v>1</v>
      </c>
      <c r="N331" s="149" t="s">
        <v>38</v>
      </c>
      <c r="P331" s="150">
        <f t="shared" si="41"/>
        <v>0</v>
      </c>
      <c r="Q331" s="150">
        <v>0</v>
      </c>
      <c r="R331" s="150">
        <f t="shared" si="42"/>
        <v>0</v>
      </c>
      <c r="S331" s="150">
        <v>0</v>
      </c>
      <c r="T331" s="151">
        <f t="shared" si="43"/>
        <v>0</v>
      </c>
      <c r="AR331" s="152" t="s">
        <v>216</v>
      </c>
      <c r="AT331" s="152" t="s">
        <v>212</v>
      </c>
      <c r="AU331" s="152" t="s">
        <v>88</v>
      </c>
      <c r="AY331" s="13" t="s">
        <v>207</v>
      </c>
      <c r="BE331" s="153">
        <f t="shared" si="44"/>
        <v>0</v>
      </c>
      <c r="BF331" s="153">
        <f t="shared" si="45"/>
        <v>0</v>
      </c>
      <c r="BG331" s="153">
        <f t="shared" si="46"/>
        <v>0</v>
      </c>
      <c r="BH331" s="153">
        <f t="shared" si="47"/>
        <v>0</v>
      </c>
      <c r="BI331" s="153">
        <f t="shared" si="48"/>
        <v>0</v>
      </c>
      <c r="BJ331" s="13" t="s">
        <v>84</v>
      </c>
      <c r="BK331" s="153">
        <f t="shared" si="49"/>
        <v>0</v>
      </c>
      <c r="BL331" s="13" t="s">
        <v>216</v>
      </c>
      <c r="BM331" s="152" t="s">
        <v>980</v>
      </c>
    </row>
    <row r="332" spans="2:65" s="1" customFormat="1" ht="37.9" customHeight="1">
      <c r="B332" s="139"/>
      <c r="C332" s="140" t="s">
        <v>981</v>
      </c>
      <c r="D332" s="140" t="s">
        <v>212</v>
      </c>
      <c r="E332" s="141" t="s">
        <v>982</v>
      </c>
      <c r="F332" s="142" t="s">
        <v>983</v>
      </c>
      <c r="G332" s="143" t="s">
        <v>253</v>
      </c>
      <c r="H332" s="144">
        <v>1</v>
      </c>
      <c r="I332" s="145"/>
      <c r="J332" s="146">
        <f t="shared" si="40"/>
        <v>0</v>
      </c>
      <c r="K332" s="147"/>
      <c r="L332" s="28"/>
      <c r="M332" s="148" t="s">
        <v>1</v>
      </c>
      <c r="N332" s="149" t="s">
        <v>38</v>
      </c>
      <c r="P332" s="150">
        <f t="shared" si="41"/>
        <v>0</v>
      </c>
      <c r="Q332" s="150">
        <v>0</v>
      </c>
      <c r="R332" s="150">
        <f t="shared" si="42"/>
        <v>0</v>
      </c>
      <c r="S332" s="150">
        <v>0</v>
      </c>
      <c r="T332" s="151">
        <f t="shared" si="43"/>
        <v>0</v>
      </c>
      <c r="AR332" s="152" t="s">
        <v>216</v>
      </c>
      <c r="AT332" s="152" t="s">
        <v>212</v>
      </c>
      <c r="AU332" s="152" t="s">
        <v>88</v>
      </c>
      <c r="AY332" s="13" t="s">
        <v>207</v>
      </c>
      <c r="BE332" s="153">
        <f t="shared" si="44"/>
        <v>0</v>
      </c>
      <c r="BF332" s="153">
        <f t="shared" si="45"/>
        <v>0</v>
      </c>
      <c r="BG332" s="153">
        <f t="shared" si="46"/>
        <v>0</v>
      </c>
      <c r="BH332" s="153">
        <f t="shared" si="47"/>
        <v>0</v>
      </c>
      <c r="BI332" s="153">
        <f t="shared" si="48"/>
        <v>0</v>
      </c>
      <c r="BJ332" s="13" t="s">
        <v>84</v>
      </c>
      <c r="BK332" s="153">
        <f t="shared" si="49"/>
        <v>0</v>
      </c>
      <c r="BL332" s="13" t="s">
        <v>216</v>
      </c>
      <c r="BM332" s="152" t="s">
        <v>984</v>
      </c>
    </row>
    <row r="333" spans="2:65" s="1" customFormat="1" ht="24.2" customHeight="1">
      <c r="B333" s="139"/>
      <c r="C333" s="140" t="s">
        <v>985</v>
      </c>
      <c r="D333" s="140" t="s">
        <v>212</v>
      </c>
      <c r="E333" s="141" t="s">
        <v>986</v>
      </c>
      <c r="F333" s="142" t="s">
        <v>987</v>
      </c>
      <c r="G333" s="143" t="s">
        <v>253</v>
      </c>
      <c r="H333" s="144">
        <v>1</v>
      </c>
      <c r="I333" s="145"/>
      <c r="J333" s="146">
        <f t="shared" si="40"/>
        <v>0</v>
      </c>
      <c r="K333" s="147"/>
      <c r="L333" s="28"/>
      <c r="M333" s="148" t="s">
        <v>1</v>
      </c>
      <c r="N333" s="149" t="s">
        <v>38</v>
      </c>
      <c r="P333" s="150">
        <f t="shared" si="41"/>
        <v>0</v>
      </c>
      <c r="Q333" s="150">
        <v>0</v>
      </c>
      <c r="R333" s="150">
        <f t="shared" si="42"/>
        <v>0</v>
      </c>
      <c r="S333" s="150">
        <v>0</v>
      </c>
      <c r="T333" s="151">
        <f t="shared" si="43"/>
        <v>0</v>
      </c>
      <c r="AR333" s="152" t="s">
        <v>216</v>
      </c>
      <c r="AT333" s="152" t="s">
        <v>212</v>
      </c>
      <c r="AU333" s="152" t="s">
        <v>88</v>
      </c>
      <c r="AY333" s="13" t="s">
        <v>207</v>
      </c>
      <c r="BE333" s="153">
        <f t="shared" si="44"/>
        <v>0</v>
      </c>
      <c r="BF333" s="153">
        <f t="shared" si="45"/>
        <v>0</v>
      </c>
      <c r="BG333" s="153">
        <f t="shared" si="46"/>
        <v>0</v>
      </c>
      <c r="BH333" s="153">
        <f t="shared" si="47"/>
        <v>0</v>
      </c>
      <c r="BI333" s="153">
        <f t="shared" si="48"/>
        <v>0</v>
      </c>
      <c r="BJ333" s="13" t="s">
        <v>84</v>
      </c>
      <c r="BK333" s="153">
        <f t="shared" si="49"/>
        <v>0</v>
      </c>
      <c r="BL333" s="13" t="s">
        <v>216</v>
      </c>
      <c r="BM333" s="152" t="s">
        <v>988</v>
      </c>
    </row>
    <row r="334" spans="2:65" s="1" customFormat="1" ht="24.2" customHeight="1">
      <c r="B334" s="139"/>
      <c r="C334" s="140" t="s">
        <v>989</v>
      </c>
      <c r="D334" s="140" t="s">
        <v>212</v>
      </c>
      <c r="E334" s="141" t="s">
        <v>990</v>
      </c>
      <c r="F334" s="142" t="s">
        <v>991</v>
      </c>
      <c r="G334" s="143" t="s">
        <v>253</v>
      </c>
      <c r="H334" s="144">
        <v>2</v>
      </c>
      <c r="I334" s="145"/>
      <c r="J334" s="146">
        <f t="shared" si="40"/>
        <v>0</v>
      </c>
      <c r="K334" s="147"/>
      <c r="L334" s="28"/>
      <c r="M334" s="148" t="s">
        <v>1</v>
      </c>
      <c r="N334" s="149" t="s">
        <v>38</v>
      </c>
      <c r="P334" s="150">
        <f t="shared" si="41"/>
        <v>0</v>
      </c>
      <c r="Q334" s="150">
        <v>0</v>
      </c>
      <c r="R334" s="150">
        <f t="shared" si="42"/>
        <v>0</v>
      </c>
      <c r="S334" s="150">
        <v>0</v>
      </c>
      <c r="T334" s="151">
        <f t="shared" si="43"/>
        <v>0</v>
      </c>
      <c r="AR334" s="152" t="s">
        <v>216</v>
      </c>
      <c r="AT334" s="152" t="s">
        <v>212</v>
      </c>
      <c r="AU334" s="152" t="s">
        <v>88</v>
      </c>
      <c r="AY334" s="13" t="s">
        <v>207</v>
      </c>
      <c r="BE334" s="153">
        <f t="shared" si="44"/>
        <v>0</v>
      </c>
      <c r="BF334" s="153">
        <f t="shared" si="45"/>
        <v>0</v>
      </c>
      <c r="BG334" s="153">
        <f t="shared" si="46"/>
        <v>0</v>
      </c>
      <c r="BH334" s="153">
        <f t="shared" si="47"/>
        <v>0</v>
      </c>
      <c r="BI334" s="153">
        <f t="shared" si="48"/>
        <v>0</v>
      </c>
      <c r="BJ334" s="13" t="s">
        <v>84</v>
      </c>
      <c r="BK334" s="153">
        <f t="shared" si="49"/>
        <v>0</v>
      </c>
      <c r="BL334" s="13" t="s">
        <v>216</v>
      </c>
      <c r="BM334" s="152" t="s">
        <v>992</v>
      </c>
    </row>
    <row r="335" spans="2:65" s="1" customFormat="1" ht="37.9" customHeight="1">
      <c r="B335" s="139"/>
      <c r="C335" s="140" t="s">
        <v>993</v>
      </c>
      <c r="D335" s="140" t="s">
        <v>212</v>
      </c>
      <c r="E335" s="141" t="s">
        <v>994</v>
      </c>
      <c r="F335" s="142" t="s">
        <v>995</v>
      </c>
      <c r="G335" s="143" t="s">
        <v>253</v>
      </c>
      <c r="H335" s="144">
        <v>2</v>
      </c>
      <c r="I335" s="145"/>
      <c r="J335" s="146">
        <f t="shared" si="40"/>
        <v>0</v>
      </c>
      <c r="K335" s="147"/>
      <c r="L335" s="28"/>
      <c r="M335" s="148" t="s">
        <v>1</v>
      </c>
      <c r="N335" s="149" t="s">
        <v>38</v>
      </c>
      <c r="P335" s="150">
        <f t="shared" si="41"/>
        <v>0</v>
      </c>
      <c r="Q335" s="150">
        <v>0</v>
      </c>
      <c r="R335" s="150">
        <f t="shared" si="42"/>
        <v>0</v>
      </c>
      <c r="S335" s="150">
        <v>0</v>
      </c>
      <c r="T335" s="151">
        <f t="shared" si="43"/>
        <v>0</v>
      </c>
      <c r="AR335" s="152" t="s">
        <v>216</v>
      </c>
      <c r="AT335" s="152" t="s">
        <v>212</v>
      </c>
      <c r="AU335" s="152" t="s">
        <v>88</v>
      </c>
      <c r="AY335" s="13" t="s">
        <v>207</v>
      </c>
      <c r="BE335" s="153">
        <f t="shared" si="44"/>
        <v>0</v>
      </c>
      <c r="BF335" s="153">
        <f t="shared" si="45"/>
        <v>0</v>
      </c>
      <c r="BG335" s="153">
        <f t="shared" si="46"/>
        <v>0</v>
      </c>
      <c r="BH335" s="153">
        <f t="shared" si="47"/>
        <v>0</v>
      </c>
      <c r="BI335" s="153">
        <f t="shared" si="48"/>
        <v>0</v>
      </c>
      <c r="BJ335" s="13" t="s">
        <v>84</v>
      </c>
      <c r="BK335" s="153">
        <f t="shared" si="49"/>
        <v>0</v>
      </c>
      <c r="BL335" s="13" t="s">
        <v>216</v>
      </c>
      <c r="BM335" s="152" t="s">
        <v>996</v>
      </c>
    </row>
    <row r="336" spans="2:65" s="1" customFormat="1" ht="37.9" customHeight="1">
      <c r="B336" s="139"/>
      <c r="C336" s="140" t="s">
        <v>997</v>
      </c>
      <c r="D336" s="140" t="s">
        <v>212</v>
      </c>
      <c r="E336" s="141" t="s">
        <v>998</v>
      </c>
      <c r="F336" s="142" t="s">
        <v>999</v>
      </c>
      <c r="G336" s="143" t="s">
        <v>253</v>
      </c>
      <c r="H336" s="144">
        <v>1</v>
      </c>
      <c r="I336" s="145"/>
      <c r="J336" s="146">
        <f t="shared" si="40"/>
        <v>0</v>
      </c>
      <c r="K336" s="147"/>
      <c r="L336" s="28"/>
      <c r="M336" s="148" t="s">
        <v>1</v>
      </c>
      <c r="N336" s="149" t="s">
        <v>38</v>
      </c>
      <c r="P336" s="150">
        <f t="shared" si="41"/>
        <v>0</v>
      </c>
      <c r="Q336" s="150">
        <v>0</v>
      </c>
      <c r="R336" s="150">
        <f t="shared" si="42"/>
        <v>0</v>
      </c>
      <c r="S336" s="150">
        <v>0</v>
      </c>
      <c r="T336" s="151">
        <f t="shared" si="43"/>
        <v>0</v>
      </c>
      <c r="AR336" s="152" t="s">
        <v>216</v>
      </c>
      <c r="AT336" s="152" t="s">
        <v>212</v>
      </c>
      <c r="AU336" s="152" t="s">
        <v>88</v>
      </c>
      <c r="AY336" s="13" t="s">
        <v>207</v>
      </c>
      <c r="BE336" s="153">
        <f t="shared" si="44"/>
        <v>0</v>
      </c>
      <c r="BF336" s="153">
        <f t="shared" si="45"/>
        <v>0</v>
      </c>
      <c r="BG336" s="153">
        <f t="shared" si="46"/>
        <v>0</v>
      </c>
      <c r="BH336" s="153">
        <f t="shared" si="47"/>
        <v>0</v>
      </c>
      <c r="BI336" s="153">
        <f t="shared" si="48"/>
        <v>0</v>
      </c>
      <c r="BJ336" s="13" t="s">
        <v>84</v>
      </c>
      <c r="BK336" s="153">
        <f t="shared" si="49"/>
        <v>0</v>
      </c>
      <c r="BL336" s="13" t="s">
        <v>216</v>
      </c>
      <c r="BM336" s="152" t="s">
        <v>1000</v>
      </c>
    </row>
    <row r="337" spans="2:65" s="1" customFormat="1" ht="37.9" customHeight="1">
      <c r="B337" s="139"/>
      <c r="C337" s="140" t="s">
        <v>1001</v>
      </c>
      <c r="D337" s="140" t="s">
        <v>212</v>
      </c>
      <c r="E337" s="141" t="s">
        <v>1002</v>
      </c>
      <c r="F337" s="142" t="s">
        <v>1003</v>
      </c>
      <c r="G337" s="143" t="s">
        <v>253</v>
      </c>
      <c r="H337" s="144">
        <v>1</v>
      </c>
      <c r="I337" s="145"/>
      <c r="J337" s="146">
        <f t="shared" si="40"/>
        <v>0</v>
      </c>
      <c r="K337" s="147"/>
      <c r="L337" s="28"/>
      <c r="M337" s="148" t="s">
        <v>1</v>
      </c>
      <c r="N337" s="149" t="s">
        <v>38</v>
      </c>
      <c r="P337" s="150">
        <f t="shared" si="41"/>
        <v>0</v>
      </c>
      <c r="Q337" s="150">
        <v>0</v>
      </c>
      <c r="R337" s="150">
        <f t="shared" si="42"/>
        <v>0</v>
      </c>
      <c r="S337" s="150">
        <v>0</v>
      </c>
      <c r="T337" s="151">
        <f t="shared" si="43"/>
        <v>0</v>
      </c>
      <c r="AR337" s="152" t="s">
        <v>216</v>
      </c>
      <c r="AT337" s="152" t="s">
        <v>212</v>
      </c>
      <c r="AU337" s="152" t="s">
        <v>88</v>
      </c>
      <c r="AY337" s="13" t="s">
        <v>207</v>
      </c>
      <c r="BE337" s="153">
        <f t="shared" si="44"/>
        <v>0</v>
      </c>
      <c r="BF337" s="153">
        <f t="shared" si="45"/>
        <v>0</v>
      </c>
      <c r="BG337" s="153">
        <f t="shared" si="46"/>
        <v>0</v>
      </c>
      <c r="BH337" s="153">
        <f t="shared" si="47"/>
        <v>0</v>
      </c>
      <c r="BI337" s="153">
        <f t="shared" si="48"/>
        <v>0</v>
      </c>
      <c r="BJ337" s="13" t="s">
        <v>84</v>
      </c>
      <c r="BK337" s="153">
        <f t="shared" si="49"/>
        <v>0</v>
      </c>
      <c r="BL337" s="13" t="s">
        <v>216</v>
      </c>
      <c r="BM337" s="152" t="s">
        <v>1004</v>
      </c>
    </row>
    <row r="338" spans="2:65" s="1" customFormat="1" ht="37.9" customHeight="1">
      <c r="B338" s="139"/>
      <c r="C338" s="140" t="s">
        <v>1005</v>
      </c>
      <c r="D338" s="140" t="s">
        <v>212</v>
      </c>
      <c r="E338" s="141" t="s">
        <v>1006</v>
      </c>
      <c r="F338" s="142" t="s">
        <v>1007</v>
      </c>
      <c r="G338" s="143" t="s">
        <v>253</v>
      </c>
      <c r="H338" s="144">
        <v>1</v>
      </c>
      <c r="I338" s="145"/>
      <c r="J338" s="146">
        <f t="shared" si="40"/>
        <v>0</v>
      </c>
      <c r="K338" s="147"/>
      <c r="L338" s="28"/>
      <c r="M338" s="148" t="s">
        <v>1</v>
      </c>
      <c r="N338" s="149" t="s">
        <v>38</v>
      </c>
      <c r="P338" s="150">
        <f t="shared" si="41"/>
        <v>0</v>
      </c>
      <c r="Q338" s="150">
        <v>0</v>
      </c>
      <c r="R338" s="150">
        <f t="shared" si="42"/>
        <v>0</v>
      </c>
      <c r="S338" s="150">
        <v>0</v>
      </c>
      <c r="T338" s="151">
        <f t="shared" si="43"/>
        <v>0</v>
      </c>
      <c r="AR338" s="152" t="s">
        <v>216</v>
      </c>
      <c r="AT338" s="152" t="s">
        <v>212</v>
      </c>
      <c r="AU338" s="152" t="s">
        <v>88</v>
      </c>
      <c r="AY338" s="13" t="s">
        <v>207</v>
      </c>
      <c r="BE338" s="153">
        <f t="shared" si="44"/>
        <v>0</v>
      </c>
      <c r="BF338" s="153">
        <f t="shared" si="45"/>
        <v>0</v>
      </c>
      <c r="BG338" s="153">
        <f t="shared" si="46"/>
        <v>0</v>
      </c>
      <c r="BH338" s="153">
        <f t="shared" si="47"/>
        <v>0</v>
      </c>
      <c r="BI338" s="153">
        <f t="shared" si="48"/>
        <v>0</v>
      </c>
      <c r="BJ338" s="13" t="s">
        <v>84</v>
      </c>
      <c r="BK338" s="153">
        <f t="shared" si="49"/>
        <v>0</v>
      </c>
      <c r="BL338" s="13" t="s">
        <v>216</v>
      </c>
      <c r="BM338" s="152" t="s">
        <v>1008</v>
      </c>
    </row>
    <row r="339" spans="2:65" s="1" customFormat="1" ht="37.9" customHeight="1">
      <c r="B339" s="139"/>
      <c r="C339" s="140" t="s">
        <v>1009</v>
      </c>
      <c r="D339" s="140" t="s">
        <v>212</v>
      </c>
      <c r="E339" s="141" t="s">
        <v>1010</v>
      </c>
      <c r="F339" s="142" t="s">
        <v>1011</v>
      </c>
      <c r="G339" s="143" t="s">
        <v>253</v>
      </c>
      <c r="H339" s="144">
        <v>3</v>
      </c>
      <c r="I339" s="145"/>
      <c r="J339" s="146">
        <f t="shared" si="40"/>
        <v>0</v>
      </c>
      <c r="K339" s="147"/>
      <c r="L339" s="28"/>
      <c r="M339" s="148" t="s">
        <v>1</v>
      </c>
      <c r="N339" s="149" t="s">
        <v>38</v>
      </c>
      <c r="P339" s="150">
        <f t="shared" si="41"/>
        <v>0</v>
      </c>
      <c r="Q339" s="150">
        <v>0</v>
      </c>
      <c r="R339" s="150">
        <f t="shared" si="42"/>
        <v>0</v>
      </c>
      <c r="S339" s="150">
        <v>0</v>
      </c>
      <c r="T339" s="151">
        <f t="shared" si="43"/>
        <v>0</v>
      </c>
      <c r="AR339" s="152" t="s">
        <v>216</v>
      </c>
      <c r="AT339" s="152" t="s">
        <v>212</v>
      </c>
      <c r="AU339" s="152" t="s">
        <v>88</v>
      </c>
      <c r="AY339" s="13" t="s">
        <v>207</v>
      </c>
      <c r="BE339" s="153">
        <f t="shared" si="44"/>
        <v>0</v>
      </c>
      <c r="BF339" s="153">
        <f t="shared" si="45"/>
        <v>0</v>
      </c>
      <c r="BG339" s="153">
        <f t="shared" si="46"/>
        <v>0</v>
      </c>
      <c r="BH339" s="153">
        <f t="shared" si="47"/>
        <v>0</v>
      </c>
      <c r="BI339" s="153">
        <f t="shared" si="48"/>
        <v>0</v>
      </c>
      <c r="BJ339" s="13" t="s">
        <v>84</v>
      </c>
      <c r="BK339" s="153">
        <f t="shared" si="49"/>
        <v>0</v>
      </c>
      <c r="BL339" s="13" t="s">
        <v>216</v>
      </c>
      <c r="BM339" s="152" t="s">
        <v>1012</v>
      </c>
    </row>
    <row r="340" spans="2:65" s="1" customFormat="1" ht="37.9" customHeight="1">
      <c r="B340" s="139"/>
      <c r="C340" s="140" t="s">
        <v>1013</v>
      </c>
      <c r="D340" s="140" t="s">
        <v>212</v>
      </c>
      <c r="E340" s="141" t="s">
        <v>1014</v>
      </c>
      <c r="F340" s="142" t="s">
        <v>1015</v>
      </c>
      <c r="G340" s="143" t="s">
        <v>253</v>
      </c>
      <c r="H340" s="144">
        <v>1</v>
      </c>
      <c r="I340" s="145"/>
      <c r="J340" s="146">
        <f t="shared" si="40"/>
        <v>0</v>
      </c>
      <c r="K340" s="147"/>
      <c r="L340" s="28"/>
      <c r="M340" s="148" t="s">
        <v>1</v>
      </c>
      <c r="N340" s="149" t="s">
        <v>38</v>
      </c>
      <c r="P340" s="150">
        <f t="shared" si="41"/>
        <v>0</v>
      </c>
      <c r="Q340" s="150">
        <v>0</v>
      </c>
      <c r="R340" s="150">
        <f t="shared" si="42"/>
        <v>0</v>
      </c>
      <c r="S340" s="150">
        <v>0</v>
      </c>
      <c r="T340" s="151">
        <f t="shared" si="43"/>
        <v>0</v>
      </c>
      <c r="AR340" s="152" t="s">
        <v>216</v>
      </c>
      <c r="AT340" s="152" t="s">
        <v>212</v>
      </c>
      <c r="AU340" s="152" t="s">
        <v>88</v>
      </c>
      <c r="AY340" s="13" t="s">
        <v>207</v>
      </c>
      <c r="BE340" s="153">
        <f t="shared" si="44"/>
        <v>0</v>
      </c>
      <c r="BF340" s="153">
        <f t="shared" si="45"/>
        <v>0</v>
      </c>
      <c r="BG340" s="153">
        <f t="shared" si="46"/>
        <v>0</v>
      </c>
      <c r="BH340" s="153">
        <f t="shared" si="47"/>
        <v>0</v>
      </c>
      <c r="BI340" s="153">
        <f t="shared" si="48"/>
        <v>0</v>
      </c>
      <c r="BJ340" s="13" t="s">
        <v>84</v>
      </c>
      <c r="BK340" s="153">
        <f t="shared" si="49"/>
        <v>0</v>
      </c>
      <c r="BL340" s="13" t="s">
        <v>216</v>
      </c>
      <c r="BM340" s="152" t="s">
        <v>1016</v>
      </c>
    </row>
    <row r="341" spans="2:65" s="1" customFormat="1" ht="24.2" customHeight="1">
      <c r="B341" s="139"/>
      <c r="C341" s="140" t="s">
        <v>1017</v>
      </c>
      <c r="D341" s="140" t="s">
        <v>212</v>
      </c>
      <c r="E341" s="141" t="s">
        <v>1018</v>
      </c>
      <c r="F341" s="142" t="s">
        <v>1019</v>
      </c>
      <c r="G341" s="143" t="s">
        <v>253</v>
      </c>
      <c r="H341" s="144">
        <v>1</v>
      </c>
      <c r="I341" s="145"/>
      <c r="J341" s="146">
        <f t="shared" si="40"/>
        <v>0</v>
      </c>
      <c r="K341" s="147"/>
      <c r="L341" s="28"/>
      <c r="M341" s="148" t="s">
        <v>1</v>
      </c>
      <c r="N341" s="149" t="s">
        <v>38</v>
      </c>
      <c r="P341" s="150">
        <f t="shared" si="41"/>
        <v>0</v>
      </c>
      <c r="Q341" s="150">
        <v>0</v>
      </c>
      <c r="R341" s="150">
        <f t="shared" si="42"/>
        <v>0</v>
      </c>
      <c r="S341" s="150">
        <v>0</v>
      </c>
      <c r="T341" s="151">
        <f t="shared" si="43"/>
        <v>0</v>
      </c>
      <c r="AR341" s="152" t="s">
        <v>216</v>
      </c>
      <c r="AT341" s="152" t="s">
        <v>212</v>
      </c>
      <c r="AU341" s="152" t="s">
        <v>88</v>
      </c>
      <c r="AY341" s="13" t="s">
        <v>207</v>
      </c>
      <c r="BE341" s="153">
        <f t="shared" si="44"/>
        <v>0</v>
      </c>
      <c r="BF341" s="153">
        <f t="shared" si="45"/>
        <v>0</v>
      </c>
      <c r="BG341" s="153">
        <f t="shared" si="46"/>
        <v>0</v>
      </c>
      <c r="BH341" s="153">
        <f t="shared" si="47"/>
        <v>0</v>
      </c>
      <c r="BI341" s="153">
        <f t="shared" si="48"/>
        <v>0</v>
      </c>
      <c r="BJ341" s="13" t="s">
        <v>84</v>
      </c>
      <c r="BK341" s="153">
        <f t="shared" si="49"/>
        <v>0</v>
      </c>
      <c r="BL341" s="13" t="s">
        <v>216</v>
      </c>
      <c r="BM341" s="152" t="s">
        <v>1020</v>
      </c>
    </row>
    <row r="342" spans="2:65" s="1" customFormat="1" ht="24.2" customHeight="1">
      <c r="B342" s="139"/>
      <c r="C342" s="140" t="s">
        <v>1021</v>
      </c>
      <c r="D342" s="140" t="s">
        <v>212</v>
      </c>
      <c r="E342" s="141" t="s">
        <v>1022</v>
      </c>
      <c r="F342" s="142" t="s">
        <v>1023</v>
      </c>
      <c r="G342" s="143" t="s">
        <v>253</v>
      </c>
      <c r="H342" s="144">
        <v>3</v>
      </c>
      <c r="I342" s="145"/>
      <c r="J342" s="146">
        <f t="shared" si="40"/>
        <v>0</v>
      </c>
      <c r="K342" s="147"/>
      <c r="L342" s="28"/>
      <c r="M342" s="148" t="s">
        <v>1</v>
      </c>
      <c r="N342" s="149" t="s">
        <v>38</v>
      </c>
      <c r="P342" s="150">
        <f t="shared" si="41"/>
        <v>0</v>
      </c>
      <c r="Q342" s="150">
        <v>0</v>
      </c>
      <c r="R342" s="150">
        <f t="shared" si="42"/>
        <v>0</v>
      </c>
      <c r="S342" s="150">
        <v>0</v>
      </c>
      <c r="T342" s="151">
        <f t="shared" si="43"/>
        <v>0</v>
      </c>
      <c r="AR342" s="152" t="s">
        <v>216</v>
      </c>
      <c r="AT342" s="152" t="s">
        <v>212</v>
      </c>
      <c r="AU342" s="152" t="s">
        <v>88</v>
      </c>
      <c r="AY342" s="13" t="s">
        <v>207</v>
      </c>
      <c r="BE342" s="153">
        <f t="shared" si="44"/>
        <v>0</v>
      </c>
      <c r="BF342" s="153">
        <f t="shared" si="45"/>
        <v>0</v>
      </c>
      <c r="BG342" s="153">
        <f t="shared" si="46"/>
        <v>0</v>
      </c>
      <c r="BH342" s="153">
        <f t="shared" si="47"/>
        <v>0</v>
      </c>
      <c r="BI342" s="153">
        <f t="shared" si="48"/>
        <v>0</v>
      </c>
      <c r="BJ342" s="13" t="s">
        <v>84</v>
      </c>
      <c r="BK342" s="153">
        <f t="shared" si="49"/>
        <v>0</v>
      </c>
      <c r="BL342" s="13" t="s">
        <v>216</v>
      </c>
      <c r="BM342" s="152" t="s">
        <v>1024</v>
      </c>
    </row>
    <row r="343" spans="2:65" s="1" customFormat="1" ht="37.9" customHeight="1">
      <c r="B343" s="139"/>
      <c r="C343" s="140" t="s">
        <v>1025</v>
      </c>
      <c r="D343" s="140" t="s">
        <v>212</v>
      </c>
      <c r="E343" s="141" t="s">
        <v>1026</v>
      </c>
      <c r="F343" s="142" t="s">
        <v>1027</v>
      </c>
      <c r="G343" s="143" t="s">
        <v>253</v>
      </c>
      <c r="H343" s="144">
        <v>2</v>
      </c>
      <c r="I343" s="145"/>
      <c r="J343" s="146">
        <f t="shared" si="40"/>
        <v>0</v>
      </c>
      <c r="K343" s="147"/>
      <c r="L343" s="28"/>
      <c r="M343" s="148" t="s">
        <v>1</v>
      </c>
      <c r="N343" s="149" t="s">
        <v>38</v>
      </c>
      <c r="P343" s="150">
        <f t="shared" si="41"/>
        <v>0</v>
      </c>
      <c r="Q343" s="150">
        <v>0</v>
      </c>
      <c r="R343" s="150">
        <f t="shared" si="42"/>
        <v>0</v>
      </c>
      <c r="S343" s="150">
        <v>0</v>
      </c>
      <c r="T343" s="151">
        <f t="shared" si="43"/>
        <v>0</v>
      </c>
      <c r="AR343" s="152" t="s">
        <v>216</v>
      </c>
      <c r="AT343" s="152" t="s">
        <v>212</v>
      </c>
      <c r="AU343" s="152" t="s">
        <v>88</v>
      </c>
      <c r="AY343" s="13" t="s">
        <v>207</v>
      </c>
      <c r="BE343" s="153">
        <f t="shared" si="44"/>
        <v>0</v>
      </c>
      <c r="BF343" s="153">
        <f t="shared" si="45"/>
        <v>0</v>
      </c>
      <c r="BG343" s="153">
        <f t="shared" si="46"/>
        <v>0</v>
      </c>
      <c r="BH343" s="153">
        <f t="shared" si="47"/>
        <v>0</v>
      </c>
      <c r="BI343" s="153">
        <f t="shared" si="48"/>
        <v>0</v>
      </c>
      <c r="BJ343" s="13" t="s">
        <v>84</v>
      </c>
      <c r="BK343" s="153">
        <f t="shared" si="49"/>
        <v>0</v>
      </c>
      <c r="BL343" s="13" t="s">
        <v>216</v>
      </c>
      <c r="BM343" s="152" t="s">
        <v>1028</v>
      </c>
    </row>
    <row r="344" spans="2:65" s="1" customFormat="1" ht="37.9" customHeight="1">
      <c r="B344" s="139"/>
      <c r="C344" s="140" t="s">
        <v>1029</v>
      </c>
      <c r="D344" s="140" t="s">
        <v>212</v>
      </c>
      <c r="E344" s="141" t="s">
        <v>1030</v>
      </c>
      <c r="F344" s="142" t="s">
        <v>1031</v>
      </c>
      <c r="G344" s="143" t="s">
        <v>253</v>
      </c>
      <c r="H344" s="144">
        <v>1</v>
      </c>
      <c r="I344" s="145"/>
      <c r="J344" s="146">
        <f t="shared" si="40"/>
        <v>0</v>
      </c>
      <c r="K344" s="147"/>
      <c r="L344" s="28"/>
      <c r="M344" s="148" t="s">
        <v>1</v>
      </c>
      <c r="N344" s="149" t="s">
        <v>38</v>
      </c>
      <c r="P344" s="150">
        <f t="shared" si="41"/>
        <v>0</v>
      </c>
      <c r="Q344" s="150">
        <v>0</v>
      </c>
      <c r="R344" s="150">
        <f t="shared" si="42"/>
        <v>0</v>
      </c>
      <c r="S344" s="150">
        <v>0</v>
      </c>
      <c r="T344" s="151">
        <f t="shared" si="43"/>
        <v>0</v>
      </c>
      <c r="AR344" s="152" t="s">
        <v>216</v>
      </c>
      <c r="AT344" s="152" t="s">
        <v>212</v>
      </c>
      <c r="AU344" s="152" t="s">
        <v>88</v>
      </c>
      <c r="AY344" s="13" t="s">
        <v>207</v>
      </c>
      <c r="BE344" s="153">
        <f t="shared" si="44"/>
        <v>0</v>
      </c>
      <c r="BF344" s="153">
        <f t="shared" si="45"/>
        <v>0</v>
      </c>
      <c r="BG344" s="153">
        <f t="shared" si="46"/>
        <v>0</v>
      </c>
      <c r="BH344" s="153">
        <f t="shared" si="47"/>
        <v>0</v>
      </c>
      <c r="BI344" s="153">
        <f t="shared" si="48"/>
        <v>0</v>
      </c>
      <c r="BJ344" s="13" t="s">
        <v>84</v>
      </c>
      <c r="BK344" s="153">
        <f t="shared" si="49"/>
        <v>0</v>
      </c>
      <c r="BL344" s="13" t="s">
        <v>216</v>
      </c>
      <c r="BM344" s="152" t="s">
        <v>1032</v>
      </c>
    </row>
    <row r="345" spans="2:65" s="1" customFormat="1" ht="37.9" customHeight="1">
      <c r="B345" s="139"/>
      <c r="C345" s="140" t="s">
        <v>1033</v>
      </c>
      <c r="D345" s="140" t="s">
        <v>212</v>
      </c>
      <c r="E345" s="141" t="s">
        <v>1034</v>
      </c>
      <c r="F345" s="142" t="s">
        <v>1035</v>
      </c>
      <c r="G345" s="143" t="s">
        <v>253</v>
      </c>
      <c r="H345" s="144">
        <v>1</v>
      </c>
      <c r="I345" s="145"/>
      <c r="J345" s="146">
        <f t="shared" si="40"/>
        <v>0</v>
      </c>
      <c r="K345" s="147"/>
      <c r="L345" s="28"/>
      <c r="M345" s="148" t="s">
        <v>1</v>
      </c>
      <c r="N345" s="149" t="s">
        <v>38</v>
      </c>
      <c r="P345" s="150">
        <f t="shared" si="41"/>
        <v>0</v>
      </c>
      <c r="Q345" s="150">
        <v>0</v>
      </c>
      <c r="R345" s="150">
        <f t="shared" si="42"/>
        <v>0</v>
      </c>
      <c r="S345" s="150">
        <v>0</v>
      </c>
      <c r="T345" s="151">
        <f t="shared" si="43"/>
        <v>0</v>
      </c>
      <c r="AR345" s="152" t="s">
        <v>216</v>
      </c>
      <c r="AT345" s="152" t="s">
        <v>212</v>
      </c>
      <c r="AU345" s="152" t="s">
        <v>88</v>
      </c>
      <c r="AY345" s="13" t="s">
        <v>207</v>
      </c>
      <c r="BE345" s="153">
        <f t="shared" si="44"/>
        <v>0</v>
      </c>
      <c r="BF345" s="153">
        <f t="shared" si="45"/>
        <v>0</v>
      </c>
      <c r="BG345" s="153">
        <f t="shared" si="46"/>
        <v>0</v>
      </c>
      <c r="BH345" s="153">
        <f t="shared" si="47"/>
        <v>0</v>
      </c>
      <c r="BI345" s="153">
        <f t="shared" si="48"/>
        <v>0</v>
      </c>
      <c r="BJ345" s="13" t="s">
        <v>84</v>
      </c>
      <c r="BK345" s="153">
        <f t="shared" si="49"/>
        <v>0</v>
      </c>
      <c r="BL345" s="13" t="s">
        <v>216</v>
      </c>
      <c r="BM345" s="152" t="s">
        <v>1036</v>
      </c>
    </row>
    <row r="346" spans="2:65" s="1" customFormat="1" ht="37.9" customHeight="1">
      <c r="B346" s="139"/>
      <c r="C346" s="140" t="s">
        <v>1037</v>
      </c>
      <c r="D346" s="140" t="s">
        <v>212</v>
      </c>
      <c r="E346" s="141" t="s">
        <v>1038</v>
      </c>
      <c r="F346" s="142" t="s">
        <v>1039</v>
      </c>
      <c r="G346" s="143" t="s">
        <v>253</v>
      </c>
      <c r="H346" s="144">
        <v>1</v>
      </c>
      <c r="I346" s="145"/>
      <c r="J346" s="146">
        <f t="shared" si="40"/>
        <v>0</v>
      </c>
      <c r="K346" s="147"/>
      <c r="L346" s="28"/>
      <c r="M346" s="148" t="s">
        <v>1</v>
      </c>
      <c r="N346" s="149" t="s">
        <v>38</v>
      </c>
      <c r="P346" s="150">
        <f t="shared" si="41"/>
        <v>0</v>
      </c>
      <c r="Q346" s="150">
        <v>0</v>
      </c>
      <c r="R346" s="150">
        <f t="shared" si="42"/>
        <v>0</v>
      </c>
      <c r="S346" s="150">
        <v>0</v>
      </c>
      <c r="T346" s="151">
        <f t="shared" si="43"/>
        <v>0</v>
      </c>
      <c r="AR346" s="152" t="s">
        <v>216</v>
      </c>
      <c r="AT346" s="152" t="s">
        <v>212</v>
      </c>
      <c r="AU346" s="152" t="s">
        <v>88</v>
      </c>
      <c r="AY346" s="13" t="s">
        <v>207</v>
      </c>
      <c r="BE346" s="153">
        <f t="shared" si="44"/>
        <v>0</v>
      </c>
      <c r="BF346" s="153">
        <f t="shared" si="45"/>
        <v>0</v>
      </c>
      <c r="BG346" s="153">
        <f t="shared" si="46"/>
        <v>0</v>
      </c>
      <c r="BH346" s="153">
        <f t="shared" si="47"/>
        <v>0</v>
      </c>
      <c r="BI346" s="153">
        <f t="shared" si="48"/>
        <v>0</v>
      </c>
      <c r="BJ346" s="13" t="s">
        <v>84</v>
      </c>
      <c r="BK346" s="153">
        <f t="shared" si="49"/>
        <v>0</v>
      </c>
      <c r="BL346" s="13" t="s">
        <v>216</v>
      </c>
      <c r="BM346" s="152" t="s">
        <v>1040</v>
      </c>
    </row>
    <row r="347" spans="2:65" s="1" customFormat="1" ht="37.9" customHeight="1">
      <c r="B347" s="139"/>
      <c r="C347" s="140" t="s">
        <v>1041</v>
      </c>
      <c r="D347" s="140" t="s">
        <v>212</v>
      </c>
      <c r="E347" s="141" t="s">
        <v>1042</v>
      </c>
      <c r="F347" s="142" t="s">
        <v>1043</v>
      </c>
      <c r="G347" s="143" t="s">
        <v>253</v>
      </c>
      <c r="H347" s="144">
        <v>3</v>
      </c>
      <c r="I347" s="145"/>
      <c r="J347" s="146">
        <f t="shared" si="40"/>
        <v>0</v>
      </c>
      <c r="K347" s="147"/>
      <c r="L347" s="28"/>
      <c r="M347" s="148" t="s">
        <v>1</v>
      </c>
      <c r="N347" s="149" t="s">
        <v>38</v>
      </c>
      <c r="P347" s="150">
        <f t="shared" si="41"/>
        <v>0</v>
      </c>
      <c r="Q347" s="150">
        <v>0</v>
      </c>
      <c r="R347" s="150">
        <f t="shared" si="42"/>
        <v>0</v>
      </c>
      <c r="S347" s="150">
        <v>0</v>
      </c>
      <c r="T347" s="151">
        <f t="shared" si="43"/>
        <v>0</v>
      </c>
      <c r="AR347" s="152" t="s">
        <v>216</v>
      </c>
      <c r="AT347" s="152" t="s">
        <v>212</v>
      </c>
      <c r="AU347" s="152" t="s">
        <v>88</v>
      </c>
      <c r="AY347" s="13" t="s">
        <v>207</v>
      </c>
      <c r="BE347" s="153">
        <f t="shared" si="44"/>
        <v>0</v>
      </c>
      <c r="BF347" s="153">
        <f t="shared" si="45"/>
        <v>0</v>
      </c>
      <c r="BG347" s="153">
        <f t="shared" si="46"/>
        <v>0</v>
      </c>
      <c r="BH347" s="153">
        <f t="shared" si="47"/>
        <v>0</v>
      </c>
      <c r="BI347" s="153">
        <f t="shared" si="48"/>
        <v>0</v>
      </c>
      <c r="BJ347" s="13" t="s">
        <v>84</v>
      </c>
      <c r="BK347" s="153">
        <f t="shared" si="49"/>
        <v>0</v>
      </c>
      <c r="BL347" s="13" t="s">
        <v>216</v>
      </c>
      <c r="BM347" s="152" t="s">
        <v>1044</v>
      </c>
    </row>
    <row r="348" spans="2:65" s="1" customFormat="1" ht="37.9" customHeight="1">
      <c r="B348" s="139"/>
      <c r="C348" s="140" t="s">
        <v>1045</v>
      </c>
      <c r="D348" s="140" t="s">
        <v>212</v>
      </c>
      <c r="E348" s="141" t="s">
        <v>1046</v>
      </c>
      <c r="F348" s="142" t="s">
        <v>1047</v>
      </c>
      <c r="G348" s="143" t="s">
        <v>253</v>
      </c>
      <c r="H348" s="144">
        <v>1</v>
      </c>
      <c r="I348" s="145"/>
      <c r="J348" s="146">
        <f t="shared" si="40"/>
        <v>0</v>
      </c>
      <c r="K348" s="147"/>
      <c r="L348" s="28"/>
      <c r="M348" s="148" t="s">
        <v>1</v>
      </c>
      <c r="N348" s="149" t="s">
        <v>38</v>
      </c>
      <c r="P348" s="150">
        <f t="shared" si="41"/>
        <v>0</v>
      </c>
      <c r="Q348" s="150">
        <v>0</v>
      </c>
      <c r="R348" s="150">
        <f t="shared" si="42"/>
        <v>0</v>
      </c>
      <c r="S348" s="150">
        <v>0</v>
      </c>
      <c r="T348" s="151">
        <f t="shared" si="43"/>
        <v>0</v>
      </c>
      <c r="AR348" s="152" t="s">
        <v>216</v>
      </c>
      <c r="AT348" s="152" t="s">
        <v>212</v>
      </c>
      <c r="AU348" s="152" t="s">
        <v>88</v>
      </c>
      <c r="AY348" s="13" t="s">
        <v>207</v>
      </c>
      <c r="BE348" s="153">
        <f t="shared" si="44"/>
        <v>0</v>
      </c>
      <c r="BF348" s="153">
        <f t="shared" si="45"/>
        <v>0</v>
      </c>
      <c r="BG348" s="153">
        <f t="shared" si="46"/>
        <v>0</v>
      </c>
      <c r="BH348" s="153">
        <f t="shared" si="47"/>
        <v>0</v>
      </c>
      <c r="BI348" s="153">
        <f t="shared" si="48"/>
        <v>0</v>
      </c>
      <c r="BJ348" s="13" t="s">
        <v>84</v>
      </c>
      <c r="BK348" s="153">
        <f t="shared" si="49"/>
        <v>0</v>
      </c>
      <c r="BL348" s="13" t="s">
        <v>216</v>
      </c>
      <c r="BM348" s="152" t="s">
        <v>1048</v>
      </c>
    </row>
    <row r="349" spans="2:65" s="1" customFormat="1" ht="24.2" customHeight="1">
      <c r="B349" s="139"/>
      <c r="C349" s="140" t="s">
        <v>1049</v>
      </c>
      <c r="D349" s="140" t="s">
        <v>212</v>
      </c>
      <c r="E349" s="141" t="s">
        <v>1050</v>
      </c>
      <c r="F349" s="142" t="s">
        <v>1051</v>
      </c>
      <c r="G349" s="143" t="s">
        <v>253</v>
      </c>
      <c r="H349" s="144">
        <v>1</v>
      </c>
      <c r="I349" s="145"/>
      <c r="J349" s="146">
        <f t="shared" si="40"/>
        <v>0</v>
      </c>
      <c r="K349" s="147"/>
      <c r="L349" s="28"/>
      <c r="M349" s="148" t="s">
        <v>1</v>
      </c>
      <c r="N349" s="149" t="s">
        <v>38</v>
      </c>
      <c r="P349" s="150">
        <f t="shared" si="41"/>
        <v>0</v>
      </c>
      <c r="Q349" s="150">
        <v>0</v>
      </c>
      <c r="R349" s="150">
        <f t="shared" si="42"/>
        <v>0</v>
      </c>
      <c r="S349" s="150">
        <v>0</v>
      </c>
      <c r="T349" s="151">
        <f t="shared" si="43"/>
        <v>0</v>
      </c>
      <c r="AR349" s="152" t="s">
        <v>216</v>
      </c>
      <c r="AT349" s="152" t="s">
        <v>212</v>
      </c>
      <c r="AU349" s="152" t="s">
        <v>88</v>
      </c>
      <c r="AY349" s="13" t="s">
        <v>207</v>
      </c>
      <c r="BE349" s="153">
        <f t="shared" si="44"/>
        <v>0</v>
      </c>
      <c r="BF349" s="153">
        <f t="shared" si="45"/>
        <v>0</v>
      </c>
      <c r="BG349" s="153">
        <f t="shared" si="46"/>
        <v>0</v>
      </c>
      <c r="BH349" s="153">
        <f t="shared" si="47"/>
        <v>0</v>
      </c>
      <c r="BI349" s="153">
        <f t="shared" si="48"/>
        <v>0</v>
      </c>
      <c r="BJ349" s="13" t="s">
        <v>84</v>
      </c>
      <c r="BK349" s="153">
        <f t="shared" si="49"/>
        <v>0</v>
      </c>
      <c r="BL349" s="13" t="s">
        <v>216</v>
      </c>
      <c r="BM349" s="152" t="s">
        <v>1052</v>
      </c>
    </row>
    <row r="350" spans="2:65" s="1" customFormat="1" ht="24.2" customHeight="1">
      <c r="B350" s="139"/>
      <c r="C350" s="140" t="s">
        <v>1053</v>
      </c>
      <c r="D350" s="140" t="s">
        <v>212</v>
      </c>
      <c r="E350" s="141" t="s">
        <v>1054</v>
      </c>
      <c r="F350" s="142" t="s">
        <v>1055</v>
      </c>
      <c r="G350" s="143" t="s">
        <v>253</v>
      </c>
      <c r="H350" s="144">
        <v>3</v>
      </c>
      <c r="I350" s="145"/>
      <c r="J350" s="146">
        <f t="shared" si="40"/>
        <v>0</v>
      </c>
      <c r="K350" s="147"/>
      <c r="L350" s="28"/>
      <c r="M350" s="148" t="s">
        <v>1</v>
      </c>
      <c r="N350" s="149" t="s">
        <v>38</v>
      </c>
      <c r="P350" s="150">
        <f t="shared" si="41"/>
        <v>0</v>
      </c>
      <c r="Q350" s="150">
        <v>0</v>
      </c>
      <c r="R350" s="150">
        <f t="shared" si="42"/>
        <v>0</v>
      </c>
      <c r="S350" s="150">
        <v>0</v>
      </c>
      <c r="T350" s="151">
        <f t="shared" si="43"/>
        <v>0</v>
      </c>
      <c r="AR350" s="152" t="s">
        <v>216</v>
      </c>
      <c r="AT350" s="152" t="s">
        <v>212</v>
      </c>
      <c r="AU350" s="152" t="s">
        <v>88</v>
      </c>
      <c r="AY350" s="13" t="s">
        <v>207</v>
      </c>
      <c r="BE350" s="153">
        <f t="shared" si="44"/>
        <v>0</v>
      </c>
      <c r="BF350" s="153">
        <f t="shared" si="45"/>
        <v>0</v>
      </c>
      <c r="BG350" s="153">
        <f t="shared" si="46"/>
        <v>0</v>
      </c>
      <c r="BH350" s="153">
        <f t="shared" si="47"/>
        <v>0</v>
      </c>
      <c r="BI350" s="153">
        <f t="shared" si="48"/>
        <v>0</v>
      </c>
      <c r="BJ350" s="13" t="s">
        <v>84</v>
      </c>
      <c r="BK350" s="153">
        <f t="shared" si="49"/>
        <v>0</v>
      </c>
      <c r="BL350" s="13" t="s">
        <v>216</v>
      </c>
      <c r="BM350" s="152" t="s">
        <v>1056</v>
      </c>
    </row>
    <row r="351" spans="2:65" s="1" customFormat="1" ht="37.9" customHeight="1">
      <c r="B351" s="139"/>
      <c r="C351" s="140" t="s">
        <v>1057</v>
      </c>
      <c r="D351" s="140" t="s">
        <v>212</v>
      </c>
      <c r="E351" s="141" t="s">
        <v>1058</v>
      </c>
      <c r="F351" s="142" t="s">
        <v>1059</v>
      </c>
      <c r="G351" s="143" t="s">
        <v>253</v>
      </c>
      <c r="H351" s="144">
        <v>2</v>
      </c>
      <c r="I351" s="145"/>
      <c r="J351" s="146">
        <f t="shared" si="40"/>
        <v>0</v>
      </c>
      <c r="K351" s="147"/>
      <c r="L351" s="28"/>
      <c r="M351" s="148" t="s">
        <v>1</v>
      </c>
      <c r="N351" s="149" t="s">
        <v>38</v>
      </c>
      <c r="P351" s="150">
        <f t="shared" si="41"/>
        <v>0</v>
      </c>
      <c r="Q351" s="150">
        <v>0</v>
      </c>
      <c r="R351" s="150">
        <f t="shared" si="42"/>
        <v>0</v>
      </c>
      <c r="S351" s="150">
        <v>0</v>
      </c>
      <c r="T351" s="151">
        <f t="shared" si="43"/>
        <v>0</v>
      </c>
      <c r="AR351" s="152" t="s">
        <v>216</v>
      </c>
      <c r="AT351" s="152" t="s">
        <v>212</v>
      </c>
      <c r="AU351" s="152" t="s">
        <v>88</v>
      </c>
      <c r="AY351" s="13" t="s">
        <v>207</v>
      </c>
      <c r="BE351" s="153">
        <f t="shared" si="44"/>
        <v>0</v>
      </c>
      <c r="BF351" s="153">
        <f t="shared" si="45"/>
        <v>0</v>
      </c>
      <c r="BG351" s="153">
        <f t="shared" si="46"/>
        <v>0</v>
      </c>
      <c r="BH351" s="153">
        <f t="shared" si="47"/>
        <v>0</v>
      </c>
      <c r="BI351" s="153">
        <f t="shared" si="48"/>
        <v>0</v>
      </c>
      <c r="BJ351" s="13" t="s">
        <v>84</v>
      </c>
      <c r="BK351" s="153">
        <f t="shared" si="49"/>
        <v>0</v>
      </c>
      <c r="BL351" s="13" t="s">
        <v>216</v>
      </c>
      <c r="BM351" s="152" t="s">
        <v>1060</v>
      </c>
    </row>
    <row r="352" spans="2:65" s="1" customFormat="1" ht="37.9" customHeight="1">
      <c r="B352" s="139"/>
      <c r="C352" s="140" t="s">
        <v>1061</v>
      </c>
      <c r="D352" s="140" t="s">
        <v>212</v>
      </c>
      <c r="E352" s="141" t="s">
        <v>1062</v>
      </c>
      <c r="F352" s="142" t="s">
        <v>1063</v>
      </c>
      <c r="G352" s="143" t="s">
        <v>253</v>
      </c>
      <c r="H352" s="144">
        <v>1</v>
      </c>
      <c r="I352" s="145"/>
      <c r="J352" s="146">
        <f t="shared" si="40"/>
        <v>0</v>
      </c>
      <c r="K352" s="147"/>
      <c r="L352" s="28"/>
      <c r="M352" s="148" t="s">
        <v>1</v>
      </c>
      <c r="N352" s="149" t="s">
        <v>38</v>
      </c>
      <c r="P352" s="150">
        <f t="shared" si="41"/>
        <v>0</v>
      </c>
      <c r="Q352" s="150">
        <v>0</v>
      </c>
      <c r="R352" s="150">
        <f t="shared" si="42"/>
        <v>0</v>
      </c>
      <c r="S352" s="150">
        <v>0</v>
      </c>
      <c r="T352" s="151">
        <f t="shared" si="43"/>
        <v>0</v>
      </c>
      <c r="AR352" s="152" t="s">
        <v>216</v>
      </c>
      <c r="AT352" s="152" t="s">
        <v>212</v>
      </c>
      <c r="AU352" s="152" t="s">
        <v>88</v>
      </c>
      <c r="AY352" s="13" t="s">
        <v>207</v>
      </c>
      <c r="BE352" s="153">
        <f t="shared" si="44"/>
        <v>0</v>
      </c>
      <c r="BF352" s="153">
        <f t="shared" si="45"/>
        <v>0</v>
      </c>
      <c r="BG352" s="153">
        <f t="shared" si="46"/>
        <v>0</v>
      </c>
      <c r="BH352" s="153">
        <f t="shared" si="47"/>
        <v>0</v>
      </c>
      <c r="BI352" s="153">
        <f t="shared" si="48"/>
        <v>0</v>
      </c>
      <c r="BJ352" s="13" t="s">
        <v>84</v>
      </c>
      <c r="BK352" s="153">
        <f t="shared" si="49"/>
        <v>0</v>
      </c>
      <c r="BL352" s="13" t="s">
        <v>216</v>
      </c>
      <c r="BM352" s="152" t="s">
        <v>1064</v>
      </c>
    </row>
    <row r="353" spans="2:65" s="1" customFormat="1" ht="37.9" customHeight="1">
      <c r="B353" s="139"/>
      <c r="C353" s="140" t="s">
        <v>1065</v>
      </c>
      <c r="D353" s="140" t="s">
        <v>212</v>
      </c>
      <c r="E353" s="141" t="s">
        <v>1066</v>
      </c>
      <c r="F353" s="142" t="s">
        <v>1067</v>
      </c>
      <c r="G353" s="143" t="s">
        <v>253</v>
      </c>
      <c r="H353" s="144">
        <v>1</v>
      </c>
      <c r="I353" s="145"/>
      <c r="J353" s="146">
        <f t="shared" si="40"/>
        <v>0</v>
      </c>
      <c r="K353" s="147"/>
      <c r="L353" s="28"/>
      <c r="M353" s="148" t="s">
        <v>1</v>
      </c>
      <c r="N353" s="149" t="s">
        <v>38</v>
      </c>
      <c r="P353" s="150">
        <f t="shared" si="41"/>
        <v>0</v>
      </c>
      <c r="Q353" s="150">
        <v>0</v>
      </c>
      <c r="R353" s="150">
        <f t="shared" si="42"/>
        <v>0</v>
      </c>
      <c r="S353" s="150">
        <v>0</v>
      </c>
      <c r="T353" s="151">
        <f t="shared" si="43"/>
        <v>0</v>
      </c>
      <c r="AR353" s="152" t="s">
        <v>216</v>
      </c>
      <c r="AT353" s="152" t="s">
        <v>212</v>
      </c>
      <c r="AU353" s="152" t="s">
        <v>88</v>
      </c>
      <c r="AY353" s="13" t="s">
        <v>207</v>
      </c>
      <c r="BE353" s="153">
        <f t="shared" si="44"/>
        <v>0</v>
      </c>
      <c r="BF353" s="153">
        <f t="shared" si="45"/>
        <v>0</v>
      </c>
      <c r="BG353" s="153">
        <f t="shared" si="46"/>
        <v>0</v>
      </c>
      <c r="BH353" s="153">
        <f t="shared" si="47"/>
        <v>0</v>
      </c>
      <c r="BI353" s="153">
        <f t="shared" si="48"/>
        <v>0</v>
      </c>
      <c r="BJ353" s="13" t="s">
        <v>84</v>
      </c>
      <c r="BK353" s="153">
        <f t="shared" si="49"/>
        <v>0</v>
      </c>
      <c r="BL353" s="13" t="s">
        <v>216</v>
      </c>
      <c r="BM353" s="152" t="s">
        <v>1068</v>
      </c>
    </row>
    <row r="354" spans="2:65" s="1" customFormat="1" ht="37.9" customHeight="1">
      <c r="B354" s="139"/>
      <c r="C354" s="140" t="s">
        <v>1069</v>
      </c>
      <c r="D354" s="140" t="s">
        <v>212</v>
      </c>
      <c r="E354" s="141" t="s">
        <v>1070</v>
      </c>
      <c r="F354" s="142" t="s">
        <v>1071</v>
      </c>
      <c r="G354" s="143" t="s">
        <v>253</v>
      </c>
      <c r="H354" s="144">
        <v>1</v>
      </c>
      <c r="I354" s="145"/>
      <c r="J354" s="146">
        <f t="shared" si="40"/>
        <v>0</v>
      </c>
      <c r="K354" s="147"/>
      <c r="L354" s="28"/>
      <c r="M354" s="148" t="s">
        <v>1</v>
      </c>
      <c r="N354" s="149" t="s">
        <v>38</v>
      </c>
      <c r="P354" s="150">
        <f t="shared" si="41"/>
        <v>0</v>
      </c>
      <c r="Q354" s="150">
        <v>0</v>
      </c>
      <c r="R354" s="150">
        <f t="shared" si="42"/>
        <v>0</v>
      </c>
      <c r="S354" s="150">
        <v>0</v>
      </c>
      <c r="T354" s="151">
        <f t="shared" si="43"/>
        <v>0</v>
      </c>
      <c r="AR354" s="152" t="s">
        <v>216</v>
      </c>
      <c r="AT354" s="152" t="s">
        <v>212</v>
      </c>
      <c r="AU354" s="152" t="s">
        <v>88</v>
      </c>
      <c r="AY354" s="13" t="s">
        <v>207</v>
      </c>
      <c r="BE354" s="153">
        <f t="shared" si="44"/>
        <v>0</v>
      </c>
      <c r="BF354" s="153">
        <f t="shared" si="45"/>
        <v>0</v>
      </c>
      <c r="BG354" s="153">
        <f t="shared" si="46"/>
        <v>0</v>
      </c>
      <c r="BH354" s="153">
        <f t="shared" si="47"/>
        <v>0</v>
      </c>
      <c r="BI354" s="153">
        <f t="shared" si="48"/>
        <v>0</v>
      </c>
      <c r="BJ354" s="13" t="s">
        <v>84</v>
      </c>
      <c r="BK354" s="153">
        <f t="shared" si="49"/>
        <v>0</v>
      </c>
      <c r="BL354" s="13" t="s">
        <v>216</v>
      </c>
      <c r="BM354" s="152" t="s">
        <v>1072</v>
      </c>
    </row>
    <row r="355" spans="2:65" s="1" customFormat="1" ht="37.9" customHeight="1">
      <c r="B355" s="139"/>
      <c r="C355" s="140" t="s">
        <v>1073</v>
      </c>
      <c r="D355" s="140" t="s">
        <v>212</v>
      </c>
      <c r="E355" s="141" t="s">
        <v>1074</v>
      </c>
      <c r="F355" s="142" t="s">
        <v>1075</v>
      </c>
      <c r="G355" s="143" t="s">
        <v>253</v>
      </c>
      <c r="H355" s="144">
        <v>1</v>
      </c>
      <c r="I355" s="145"/>
      <c r="J355" s="146">
        <f t="shared" si="40"/>
        <v>0</v>
      </c>
      <c r="K355" s="147"/>
      <c r="L355" s="28"/>
      <c r="M355" s="148" t="s">
        <v>1</v>
      </c>
      <c r="N355" s="149" t="s">
        <v>38</v>
      </c>
      <c r="P355" s="150">
        <f t="shared" si="41"/>
        <v>0</v>
      </c>
      <c r="Q355" s="150">
        <v>0</v>
      </c>
      <c r="R355" s="150">
        <f t="shared" si="42"/>
        <v>0</v>
      </c>
      <c r="S355" s="150">
        <v>0</v>
      </c>
      <c r="T355" s="151">
        <f t="shared" si="43"/>
        <v>0</v>
      </c>
      <c r="AR355" s="152" t="s">
        <v>216</v>
      </c>
      <c r="AT355" s="152" t="s">
        <v>212</v>
      </c>
      <c r="AU355" s="152" t="s">
        <v>88</v>
      </c>
      <c r="AY355" s="13" t="s">
        <v>207</v>
      </c>
      <c r="BE355" s="153">
        <f t="shared" si="44"/>
        <v>0</v>
      </c>
      <c r="BF355" s="153">
        <f t="shared" si="45"/>
        <v>0</v>
      </c>
      <c r="BG355" s="153">
        <f t="shared" si="46"/>
        <v>0</v>
      </c>
      <c r="BH355" s="153">
        <f t="shared" si="47"/>
        <v>0</v>
      </c>
      <c r="BI355" s="153">
        <f t="shared" si="48"/>
        <v>0</v>
      </c>
      <c r="BJ355" s="13" t="s">
        <v>84</v>
      </c>
      <c r="BK355" s="153">
        <f t="shared" si="49"/>
        <v>0</v>
      </c>
      <c r="BL355" s="13" t="s">
        <v>216</v>
      </c>
      <c r="BM355" s="152" t="s">
        <v>1076</v>
      </c>
    </row>
    <row r="356" spans="2:65" s="1" customFormat="1" ht="37.9" customHeight="1">
      <c r="B356" s="139"/>
      <c r="C356" s="140" t="s">
        <v>1077</v>
      </c>
      <c r="D356" s="140" t="s">
        <v>212</v>
      </c>
      <c r="E356" s="141" t="s">
        <v>1078</v>
      </c>
      <c r="F356" s="142" t="s">
        <v>1079</v>
      </c>
      <c r="G356" s="143" t="s">
        <v>253</v>
      </c>
      <c r="H356" s="144">
        <v>1</v>
      </c>
      <c r="I356" s="145"/>
      <c r="J356" s="146">
        <f t="shared" si="40"/>
        <v>0</v>
      </c>
      <c r="K356" s="147"/>
      <c r="L356" s="28"/>
      <c r="M356" s="148" t="s">
        <v>1</v>
      </c>
      <c r="N356" s="149" t="s">
        <v>38</v>
      </c>
      <c r="P356" s="150">
        <f t="shared" si="41"/>
        <v>0</v>
      </c>
      <c r="Q356" s="150">
        <v>0</v>
      </c>
      <c r="R356" s="150">
        <f t="shared" si="42"/>
        <v>0</v>
      </c>
      <c r="S356" s="150">
        <v>0</v>
      </c>
      <c r="T356" s="151">
        <f t="shared" si="43"/>
        <v>0</v>
      </c>
      <c r="AR356" s="152" t="s">
        <v>216</v>
      </c>
      <c r="AT356" s="152" t="s">
        <v>212</v>
      </c>
      <c r="AU356" s="152" t="s">
        <v>88</v>
      </c>
      <c r="AY356" s="13" t="s">
        <v>207</v>
      </c>
      <c r="BE356" s="153">
        <f t="shared" si="44"/>
        <v>0</v>
      </c>
      <c r="BF356" s="153">
        <f t="shared" si="45"/>
        <v>0</v>
      </c>
      <c r="BG356" s="153">
        <f t="shared" si="46"/>
        <v>0</v>
      </c>
      <c r="BH356" s="153">
        <f t="shared" si="47"/>
        <v>0</v>
      </c>
      <c r="BI356" s="153">
        <f t="shared" si="48"/>
        <v>0</v>
      </c>
      <c r="BJ356" s="13" t="s">
        <v>84</v>
      </c>
      <c r="BK356" s="153">
        <f t="shared" si="49"/>
        <v>0</v>
      </c>
      <c r="BL356" s="13" t="s">
        <v>216</v>
      </c>
      <c r="BM356" s="152" t="s">
        <v>1080</v>
      </c>
    </row>
    <row r="357" spans="2:65" s="1" customFormat="1" ht="24.2" customHeight="1">
      <c r="B357" s="139"/>
      <c r="C357" s="140" t="s">
        <v>1081</v>
      </c>
      <c r="D357" s="140" t="s">
        <v>212</v>
      </c>
      <c r="E357" s="141" t="s">
        <v>1082</v>
      </c>
      <c r="F357" s="142" t="s">
        <v>1083</v>
      </c>
      <c r="G357" s="143" t="s">
        <v>253</v>
      </c>
      <c r="H357" s="144">
        <v>1</v>
      </c>
      <c r="I357" s="145"/>
      <c r="J357" s="146">
        <f t="shared" si="40"/>
        <v>0</v>
      </c>
      <c r="K357" s="147"/>
      <c r="L357" s="28"/>
      <c r="M357" s="148" t="s">
        <v>1</v>
      </c>
      <c r="N357" s="149" t="s">
        <v>38</v>
      </c>
      <c r="P357" s="150">
        <f t="shared" si="41"/>
        <v>0</v>
      </c>
      <c r="Q357" s="150">
        <v>0</v>
      </c>
      <c r="R357" s="150">
        <f t="shared" si="42"/>
        <v>0</v>
      </c>
      <c r="S357" s="150">
        <v>0</v>
      </c>
      <c r="T357" s="151">
        <f t="shared" si="43"/>
        <v>0</v>
      </c>
      <c r="AR357" s="152" t="s">
        <v>216</v>
      </c>
      <c r="AT357" s="152" t="s">
        <v>212</v>
      </c>
      <c r="AU357" s="152" t="s">
        <v>88</v>
      </c>
      <c r="AY357" s="13" t="s">
        <v>207</v>
      </c>
      <c r="BE357" s="153">
        <f t="shared" si="44"/>
        <v>0</v>
      </c>
      <c r="BF357" s="153">
        <f t="shared" si="45"/>
        <v>0</v>
      </c>
      <c r="BG357" s="153">
        <f t="shared" si="46"/>
        <v>0</v>
      </c>
      <c r="BH357" s="153">
        <f t="shared" si="47"/>
        <v>0</v>
      </c>
      <c r="BI357" s="153">
        <f t="shared" si="48"/>
        <v>0</v>
      </c>
      <c r="BJ357" s="13" t="s">
        <v>84</v>
      </c>
      <c r="BK357" s="153">
        <f t="shared" si="49"/>
        <v>0</v>
      </c>
      <c r="BL357" s="13" t="s">
        <v>216</v>
      </c>
      <c r="BM357" s="152" t="s">
        <v>1084</v>
      </c>
    </row>
    <row r="358" spans="2:65" s="1" customFormat="1" ht="24.2" customHeight="1">
      <c r="B358" s="139"/>
      <c r="C358" s="140" t="s">
        <v>1085</v>
      </c>
      <c r="D358" s="140" t="s">
        <v>212</v>
      </c>
      <c r="E358" s="141" t="s">
        <v>1086</v>
      </c>
      <c r="F358" s="142" t="s">
        <v>1087</v>
      </c>
      <c r="G358" s="143" t="s">
        <v>253</v>
      </c>
      <c r="H358" s="144">
        <v>2</v>
      </c>
      <c r="I358" s="145"/>
      <c r="J358" s="146">
        <f t="shared" si="40"/>
        <v>0</v>
      </c>
      <c r="K358" s="147"/>
      <c r="L358" s="28"/>
      <c r="M358" s="148" t="s">
        <v>1</v>
      </c>
      <c r="N358" s="149" t="s">
        <v>38</v>
      </c>
      <c r="P358" s="150">
        <f t="shared" si="41"/>
        <v>0</v>
      </c>
      <c r="Q358" s="150">
        <v>0</v>
      </c>
      <c r="R358" s="150">
        <f t="shared" si="42"/>
        <v>0</v>
      </c>
      <c r="S358" s="150">
        <v>0</v>
      </c>
      <c r="T358" s="151">
        <f t="shared" si="43"/>
        <v>0</v>
      </c>
      <c r="AR358" s="152" t="s">
        <v>216</v>
      </c>
      <c r="AT358" s="152" t="s">
        <v>212</v>
      </c>
      <c r="AU358" s="152" t="s">
        <v>88</v>
      </c>
      <c r="AY358" s="13" t="s">
        <v>207</v>
      </c>
      <c r="BE358" s="153">
        <f t="shared" si="44"/>
        <v>0</v>
      </c>
      <c r="BF358" s="153">
        <f t="shared" si="45"/>
        <v>0</v>
      </c>
      <c r="BG358" s="153">
        <f t="shared" si="46"/>
        <v>0</v>
      </c>
      <c r="BH358" s="153">
        <f t="shared" si="47"/>
        <v>0</v>
      </c>
      <c r="BI358" s="153">
        <f t="shared" si="48"/>
        <v>0</v>
      </c>
      <c r="BJ358" s="13" t="s">
        <v>84</v>
      </c>
      <c r="BK358" s="153">
        <f t="shared" si="49"/>
        <v>0</v>
      </c>
      <c r="BL358" s="13" t="s">
        <v>216</v>
      </c>
      <c r="BM358" s="152" t="s">
        <v>1088</v>
      </c>
    </row>
    <row r="359" spans="2:65" s="1" customFormat="1" ht="37.9" customHeight="1">
      <c r="B359" s="139"/>
      <c r="C359" s="140" t="s">
        <v>1089</v>
      </c>
      <c r="D359" s="140" t="s">
        <v>212</v>
      </c>
      <c r="E359" s="141" t="s">
        <v>1090</v>
      </c>
      <c r="F359" s="142" t="s">
        <v>1091</v>
      </c>
      <c r="G359" s="143" t="s">
        <v>253</v>
      </c>
      <c r="H359" s="144">
        <v>2</v>
      </c>
      <c r="I359" s="145"/>
      <c r="J359" s="146">
        <f t="shared" si="40"/>
        <v>0</v>
      </c>
      <c r="K359" s="147"/>
      <c r="L359" s="28"/>
      <c r="M359" s="148" t="s">
        <v>1</v>
      </c>
      <c r="N359" s="149" t="s">
        <v>38</v>
      </c>
      <c r="P359" s="150">
        <f t="shared" si="41"/>
        <v>0</v>
      </c>
      <c r="Q359" s="150">
        <v>0</v>
      </c>
      <c r="R359" s="150">
        <f t="shared" si="42"/>
        <v>0</v>
      </c>
      <c r="S359" s="150">
        <v>0</v>
      </c>
      <c r="T359" s="151">
        <f t="shared" si="43"/>
        <v>0</v>
      </c>
      <c r="AR359" s="152" t="s">
        <v>216</v>
      </c>
      <c r="AT359" s="152" t="s">
        <v>212</v>
      </c>
      <c r="AU359" s="152" t="s">
        <v>88</v>
      </c>
      <c r="AY359" s="13" t="s">
        <v>207</v>
      </c>
      <c r="BE359" s="153">
        <f t="shared" si="44"/>
        <v>0</v>
      </c>
      <c r="BF359" s="153">
        <f t="shared" si="45"/>
        <v>0</v>
      </c>
      <c r="BG359" s="153">
        <f t="shared" si="46"/>
        <v>0</v>
      </c>
      <c r="BH359" s="153">
        <f t="shared" si="47"/>
        <v>0</v>
      </c>
      <c r="BI359" s="153">
        <f t="shared" si="48"/>
        <v>0</v>
      </c>
      <c r="BJ359" s="13" t="s">
        <v>84</v>
      </c>
      <c r="BK359" s="153">
        <f t="shared" si="49"/>
        <v>0</v>
      </c>
      <c r="BL359" s="13" t="s">
        <v>216</v>
      </c>
      <c r="BM359" s="152" t="s">
        <v>1092</v>
      </c>
    </row>
    <row r="360" spans="2:65" s="1" customFormat="1" ht="37.9" customHeight="1">
      <c r="B360" s="139"/>
      <c r="C360" s="140" t="s">
        <v>1093</v>
      </c>
      <c r="D360" s="140" t="s">
        <v>212</v>
      </c>
      <c r="E360" s="141" t="s">
        <v>1094</v>
      </c>
      <c r="F360" s="142" t="s">
        <v>1095</v>
      </c>
      <c r="G360" s="143" t="s">
        <v>253</v>
      </c>
      <c r="H360" s="144">
        <v>1</v>
      </c>
      <c r="I360" s="145"/>
      <c r="J360" s="146">
        <f t="shared" si="40"/>
        <v>0</v>
      </c>
      <c r="K360" s="147"/>
      <c r="L360" s="28"/>
      <c r="M360" s="148" t="s">
        <v>1</v>
      </c>
      <c r="N360" s="149" t="s">
        <v>38</v>
      </c>
      <c r="P360" s="150">
        <f t="shared" si="41"/>
        <v>0</v>
      </c>
      <c r="Q360" s="150">
        <v>0</v>
      </c>
      <c r="R360" s="150">
        <f t="shared" si="42"/>
        <v>0</v>
      </c>
      <c r="S360" s="150">
        <v>0</v>
      </c>
      <c r="T360" s="151">
        <f t="shared" si="43"/>
        <v>0</v>
      </c>
      <c r="AR360" s="152" t="s">
        <v>216</v>
      </c>
      <c r="AT360" s="152" t="s">
        <v>212</v>
      </c>
      <c r="AU360" s="152" t="s">
        <v>88</v>
      </c>
      <c r="AY360" s="13" t="s">
        <v>207</v>
      </c>
      <c r="BE360" s="153">
        <f t="shared" si="44"/>
        <v>0</v>
      </c>
      <c r="BF360" s="153">
        <f t="shared" si="45"/>
        <v>0</v>
      </c>
      <c r="BG360" s="153">
        <f t="shared" si="46"/>
        <v>0</v>
      </c>
      <c r="BH360" s="153">
        <f t="shared" si="47"/>
        <v>0</v>
      </c>
      <c r="BI360" s="153">
        <f t="shared" si="48"/>
        <v>0</v>
      </c>
      <c r="BJ360" s="13" t="s">
        <v>84</v>
      </c>
      <c r="BK360" s="153">
        <f t="shared" si="49"/>
        <v>0</v>
      </c>
      <c r="BL360" s="13" t="s">
        <v>216</v>
      </c>
      <c r="BM360" s="152" t="s">
        <v>1096</v>
      </c>
    </row>
    <row r="361" spans="2:65" s="1" customFormat="1" ht="37.9" customHeight="1">
      <c r="B361" s="139"/>
      <c r="C361" s="140" t="s">
        <v>1097</v>
      </c>
      <c r="D361" s="140" t="s">
        <v>212</v>
      </c>
      <c r="E361" s="141" t="s">
        <v>1098</v>
      </c>
      <c r="F361" s="142" t="s">
        <v>1099</v>
      </c>
      <c r="G361" s="143" t="s">
        <v>253</v>
      </c>
      <c r="H361" s="144">
        <v>1</v>
      </c>
      <c r="I361" s="145"/>
      <c r="J361" s="146">
        <f t="shared" si="40"/>
        <v>0</v>
      </c>
      <c r="K361" s="147"/>
      <c r="L361" s="28"/>
      <c r="M361" s="148" t="s">
        <v>1</v>
      </c>
      <c r="N361" s="149" t="s">
        <v>38</v>
      </c>
      <c r="P361" s="150">
        <f t="shared" si="41"/>
        <v>0</v>
      </c>
      <c r="Q361" s="150">
        <v>0</v>
      </c>
      <c r="R361" s="150">
        <f t="shared" si="42"/>
        <v>0</v>
      </c>
      <c r="S361" s="150">
        <v>0</v>
      </c>
      <c r="T361" s="151">
        <f t="shared" si="43"/>
        <v>0</v>
      </c>
      <c r="AR361" s="152" t="s">
        <v>216</v>
      </c>
      <c r="AT361" s="152" t="s">
        <v>212</v>
      </c>
      <c r="AU361" s="152" t="s">
        <v>88</v>
      </c>
      <c r="AY361" s="13" t="s">
        <v>207</v>
      </c>
      <c r="BE361" s="153">
        <f t="shared" si="44"/>
        <v>0</v>
      </c>
      <c r="BF361" s="153">
        <f t="shared" si="45"/>
        <v>0</v>
      </c>
      <c r="BG361" s="153">
        <f t="shared" si="46"/>
        <v>0</v>
      </c>
      <c r="BH361" s="153">
        <f t="shared" si="47"/>
        <v>0</v>
      </c>
      <c r="BI361" s="153">
        <f t="shared" si="48"/>
        <v>0</v>
      </c>
      <c r="BJ361" s="13" t="s">
        <v>84</v>
      </c>
      <c r="BK361" s="153">
        <f t="shared" si="49"/>
        <v>0</v>
      </c>
      <c r="BL361" s="13" t="s">
        <v>216</v>
      </c>
      <c r="BM361" s="152" t="s">
        <v>1100</v>
      </c>
    </row>
    <row r="362" spans="2:65" s="1" customFormat="1" ht="37.9" customHeight="1">
      <c r="B362" s="139"/>
      <c r="C362" s="140" t="s">
        <v>1101</v>
      </c>
      <c r="D362" s="140" t="s">
        <v>212</v>
      </c>
      <c r="E362" s="141" t="s">
        <v>1102</v>
      </c>
      <c r="F362" s="142" t="s">
        <v>1103</v>
      </c>
      <c r="G362" s="143" t="s">
        <v>253</v>
      </c>
      <c r="H362" s="144">
        <v>1</v>
      </c>
      <c r="I362" s="145"/>
      <c r="J362" s="146">
        <f t="shared" si="40"/>
        <v>0</v>
      </c>
      <c r="K362" s="147"/>
      <c r="L362" s="28"/>
      <c r="M362" s="148" t="s">
        <v>1</v>
      </c>
      <c r="N362" s="149" t="s">
        <v>38</v>
      </c>
      <c r="P362" s="150">
        <f t="shared" si="41"/>
        <v>0</v>
      </c>
      <c r="Q362" s="150">
        <v>0</v>
      </c>
      <c r="R362" s="150">
        <f t="shared" si="42"/>
        <v>0</v>
      </c>
      <c r="S362" s="150">
        <v>0</v>
      </c>
      <c r="T362" s="151">
        <f t="shared" si="43"/>
        <v>0</v>
      </c>
      <c r="AR362" s="152" t="s">
        <v>216</v>
      </c>
      <c r="AT362" s="152" t="s">
        <v>212</v>
      </c>
      <c r="AU362" s="152" t="s">
        <v>88</v>
      </c>
      <c r="AY362" s="13" t="s">
        <v>207</v>
      </c>
      <c r="BE362" s="153">
        <f t="shared" si="44"/>
        <v>0</v>
      </c>
      <c r="BF362" s="153">
        <f t="shared" si="45"/>
        <v>0</v>
      </c>
      <c r="BG362" s="153">
        <f t="shared" si="46"/>
        <v>0</v>
      </c>
      <c r="BH362" s="153">
        <f t="shared" si="47"/>
        <v>0</v>
      </c>
      <c r="BI362" s="153">
        <f t="shared" si="48"/>
        <v>0</v>
      </c>
      <c r="BJ362" s="13" t="s">
        <v>84</v>
      </c>
      <c r="BK362" s="153">
        <f t="shared" si="49"/>
        <v>0</v>
      </c>
      <c r="BL362" s="13" t="s">
        <v>216</v>
      </c>
      <c r="BM362" s="152" t="s">
        <v>1104</v>
      </c>
    </row>
    <row r="363" spans="2:65" s="1" customFormat="1" ht="37.9" customHeight="1">
      <c r="B363" s="139"/>
      <c r="C363" s="140" t="s">
        <v>1105</v>
      </c>
      <c r="D363" s="140" t="s">
        <v>212</v>
      </c>
      <c r="E363" s="141" t="s">
        <v>1106</v>
      </c>
      <c r="F363" s="142" t="s">
        <v>1107</v>
      </c>
      <c r="G363" s="143" t="s">
        <v>253</v>
      </c>
      <c r="H363" s="144">
        <v>1</v>
      </c>
      <c r="I363" s="145"/>
      <c r="J363" s="146">
        <f t="shared" si="40"/>
        <v>0</v>
      </c>
      <c r="K363" s="147"/>
      <c r="L363" s="28"/>
      <c r="M363" s="148" t="s">
        <v>1</v>
      </c>
      <c r="N363" s="149" t="s">
        <v>38</v>
      </c>
      <c r="P363" s="150">
        <f t="shared" si="41"/>
        <v>0</v>
      </c>
      <c r="Q363" s="150">
        <v>0</v>
      </c>
      <c r="R363" s="150">
        <f t="shared" si="42"/>
        <v>0</v>
      </c>
      <c r="S363" s="150">
        <v>0</v>
      </c>
      <c r="T363" s="151">
        <f t="shared" si="43"/>
        <v>0</v>
      </c>
      <c r="AR363" s="152" t="s">
        <v>216</v>
      </c>
      <c r="AT363" s="152" t="s">
        <v>212</v>
      </c>
      <c r="AU363" s="152" t="s">
        <v>88</v>
      </c>
      <c r="AY363" s="13" t="s">
        <v>207</v>
      </c>
      <c r="BE363" s="153">
        <f t="shared" si="44"/>
        <v>0</v>
      </c>
      <c r="BF363" s="153">
        <f t="shared" si="45"/>
        <v>0</v>
      </c>
      <c r="BG363" s="153">
        <f t="shared" si="46"/>
        <v>0</v>
      </c>
      <c r="BH363" s="153">
        <f t="shared" si="47"/>
        <v>0</v>
      </c>
      <c r="BI363" s="153">
        <f t="shared" si="48"/>
        <v>0</v>
      </c>
      <c r="BJ363" s="13" t="s">
        <v>84</v>
      </c>
      <c r="BK363" s="153">
        <f t="shared" si="49"/>
        <v>0</v>
      </c>
      <c r="BL363" s="13" t="s">
        <v>216</v>
      </c>
      <c r="BM363" s="152" t="s">
        <v>1108</v>
      </c>
    </row>
    <row r="364" spans="2:65" s="1" customFormat="1" ht="37.9" customHeight="1">
      <c r="B364" s="139"/>
      <c r="C364" s="140" t="s">
        <v>1109</v>
      </c>
      <c r="D364" s="140" t="s">
        <v>212</v>
      </c>
      <c r="E364" s="141" t="s">
        <v>1110</v>
      </c>
      <c r="F364" s="142" t="s">
        <v>1111</v>
      </c>
      <c r="G364" s="143" t="s">
        <v>253</v>
      </c>
      <c r="H364" s="144">
        <v>1</v>
      </c>
      <c r="I364" s="145"/>
      <c r="J364" s="146">
        <f t="shared" si="40"/>
        <v>0</v>
      </c>
      <c r="K364" s="147"/>
      <c r="L364" s="28"/>
      <c r="M364" s="148" t="s">
        <v>1</v>
      </c>
      <c r="N364" s="149" t="s">
        <v>38</v>
      </c>
      <c r="P364" s="150">
        <f t="shared" si="41"/>
        <v>0</v>
      </c>
      <c r="Q364" s="150">
        <v>0</v>
      </c>
      <c r="R364" s="150">
        <f t="shared" si="42"/>
        <v>0</v>
      </c>
      <c r="S364" s="150">
        <v>0</v>
      </c>
      <c r="T364" s="151">
        <f t="shared" si="43"/>
        <v>0</v>
      </c>
      <c r="AR364" s="152" t="s">
        <v>216</v>
      </c>
      <c r="AT364" s="152" t="s">
        <v>212</v>
      </c>
      <c r="AU364" s="152" t="s">
        <v>88</v>
      </c>
      <c r="AY364" s="13" t="s">
        <v>207</v>
      </c>
      <c r="BE364" s="153">
        <f t="shared" si="44"/>
        <v>0</v>
      </c>
      <c r="BF364" s="153">
        <f t="shared" si="45"/>
        <v>0</v>
      </c>
      <c r="BG364" s="153">
        <f t="shared" si="46"/>
        <v>0</v>
      </c>
      <c r="BH364" s="153">
        <f t="shared" si="47"/>
        <v>0</v>
      </c>
      <c r="BI364" s="153">
        <f t="shared" si="48"/>
        <v>0</v>
      </c>
      <c r="BJ364" s="13" t="s">
        <v>84</v>
      </c>
      <c r="BK364" s="153">
        <f t="shared" si="49"/>
        <v>0</v>
      </c>
      <c r="BL364" s="13" t="s">
        <v>216</v>
      </c>
      <c r="BM364" s="152" t="s">
        <v>1112</v>
      </c>
    </row>
    <row r="365" spans="2:65" s="1" customFormat="1" ht="24.2" customHeight="1">
      <c r="B365" s="139"/>
      <c r="C365" s="140" t="s">
        <v>1113</v>
      </c>
      <c r="D365" s="140" t="s">
        <v>212</v>
      </c>
      <c r="E365" s="141" t="s">
        <v>1114</v>
      </c>
      <c r="F365" s="142" t="s">
        <v>1115</v>
      </c>
      <c r="G365" s="143" t="s">
        <v>253</v>
      </c>
      <c r="H365" s="144">
        <v>1</v>
      </c>
      <c r="I365" s="145"/>
      <c r="J365" s="146">
        <f t="shared" si="40"/>
        <v>0</v>
      </c>
      <c r="K365" s="147"/>
      <c r="L365" s="28"/>
      <c r="M365" s="148" t="s">
        <v>1</v>
      </c>
      <c r="N365" s="149" t="s">
        <v>38</v>
      </c>
      <c r="P365" s="150">
        <f t="shared" si="41"/>
        <v>0</v>
      </c>
      <c r="Q365" s="150">
        <v>0</v>
      </c>
      <c r="R365" s="150">
        <f t="shared" si="42"/>
        <v>0</v>
      </c>
      <c r="S365" s="150">
        <v>0</v>
      </c>
      <c r="T365" s="151">
        <f t="shared" si="43"/>
        <v>0</v>
      </c>
      <c r="AR365" s="152" t="s">
        <v>216</v>
      </c>
      <c r="AT365" s="152" t="s">
        <v>212</v>
      </c>
      <c r="AU365" s="152" t="s">
        <v>88</v>
      </c>
      <c r="AY365" s="13" t="s">
        <v>207</v>
      </c>
      <c r="BE365" s="153">
        <f t="shared" si="44"/>
        <v>0</v>
      </c>
      <c r="BF365" s="153">
        <f t="shared" si="45"/>
        <v>0</v>
      </c>
      <c r="BG365" s="153">
        <f t="shared" si="46"/>
        <v>0</v>
      </c>
      <c r="BH365" s="153">
        <f t="shared" si="47"/>
        <v>0</v>
      </c>
      <c r="BI365" s="153">
        <f t="shared" si="48"/>
        <v>0</v>
      </c>
      <c r="BJ365" s="13" t="s">
        <v>84</v>
      </c>
      <c r="BK365" s="153">
        <f t="shared" si="49"/>
        <v>0</v>
      </c>
      <c r="BL365" s="13" t="s">
        <v>216</v>
      </c>
      <c r="BM365" s="152" t="s">
        <v>1116</v>
      </c>
    </row>
    <row r="366" spans="2:65" s="1" customFormat="1" ht="24.2" customHeight="1">
      <c r="B366" s="139"/>
      <c r="C366" s="140" t="s">
        <v>1117</v>
      </c>
      <c r="D366" s="140" t="s">
        <v>212</v>
      </c>
      <c r="E366" s="141" t="s">
        <v>1118</v>
      </c>
      <c r="F366" s="142" t="s">
        <v>1119</v>
      </c>
      <c r="G366" s="143" t="s">
        <v>253</v>
      </c>
      <c r="H366" s="144">
        <v>2</v>
      </c>
      <c r="I366" s="145"/>
      <c r="J366" s="146">
        <f t="shared" ref="J366:J429" si="50">ROUND(I366*H366,2)</f>
        <v>0</v>
      </c>
      <c r="K366" s="147"/>
      <c r="L366" s="28"/>
      <c r="M366" s="148" t="s">
        <v>1</v>
      </c>
      <c r="N366" s="149" t="s">
        <v>38</v>
      </c>
      <c r="P366" s="150">
        <f t="shared" ref="P366:P429" si="51">O366*H366</f>
        <v>0</v>
      </c>
      <c r="Q366" s="150">
        <v>0</v>
      </c>
      <c r="R366" s="150">
        <f t="shared" ref="R366:R429" si="52">Q366*H366</f>
        <v>0</v>
      </c>
      <c r="S366" s="150">
        <v>0</v>
      </c>
      <c r="T366" s="151">
        <f t="shared" ref="T366:T429" si="53">S366*H366</f>
        <v>0</v>
      </c>
      <c r="AR366" s="152" t="s">
        <v>216</v>
      </c>
      <c r="AT366" s="152" t="s">
        <v>212</v>
      </c>
      <c r="AU366" s="152" t="s">
        <v>88</v>
      </c>
      <c r="AY366" s="13" t="s">
        <v>207</v>
      </c>
      <c r="BE366" s="153">
        <f t="shared" ref="BE366:BE429" si="54">IF(N366="základná",J366,0)</f>
        <v>0</v>
      </c>
      <c r="BF366" s="153">
        <f t="shared" ref="BF366:BF429" si="55">IF(N366="znížená",J366,0)</f>
        <v>0</v>
      </c>
      <c r="BG366" s="153">
        <f t="shared" ref="BG366:BG429" si="56">IF(N366="zákl. prenesená",J366,0)</f>
        <v>0</v>
      </c>
      <c r="BH366" s="153">
        <f t="shared" ref="BH366:BH429" si="57">IF(N366="zníž. prenesená",J366,0)</f>
        <v>0</v>
      </c>
      <c r="BI366" s="153">
        <f t="shared" ref="BI366:BI429" si="58">IF(N366="nulová",J366,0)</f>
        <v>0</v>
      </c>
      <c r="BJ366" s="13" t="s">
        <v>84</v>
      </c>
      <c r="BK366" s="153">
        <f t="shared" ref="BK366:BK429" si="59">ROUND(I366*H366,2)</f>
        <v>0</v>
      </c>
      <c r="BL366" s="13" t="s">
        <v>216</v>
      </c>
      <c r="BM366" s="152" t="s">
        <v>1120</v>
      </c>
    </row>
    <row r="367" spans="2:65" s="1" customFormat="1" ht="37.9" customHeight="1">
      <c r="B367" s="139"/>
      <c r="C367" s="140" t="s">
        <v>1121</v>
      </c>
      <c r="D367" s="140" t="s">
        <v>212</v>
      </c>
      <c r="E367" s="141" t="s">
        <v>1122</v>
      </c>
      <c r="F367" s="142" t="s">
        <v>1123</v>
      </c>
      <c r="G367" s="143" t="s">
        <v>253</v>
      </c>
      <c r="H367" s="144">
        <v>2</v>
      </c>
      <c r="I367" s="145"/>
      <c r="J367" s="146">
        <f t="shared" si="50"/>
        <v>0</v>
      </c>
      <c r="K367" s="147"/>
      <c r="L367" s="28"/>
      <c r="M367" s="148" t="s">
        <v>1</v>
      </c>
      <c r="N367" s="149" t="s">
        <v>38</v>
      </c>
      <c r="P367" s="150">
        <f t="shared" si="51"/>
        <v>0</v>
      </c>
      <c r="Q367" s="150">
        <v>0</v>
      </c>
      <c r="R367" s="150">
        <f t="shared" si="52"/>
        <v>0</v>
      </c>
      <c r="S367" s="150">
        <v>0</v>
      </c>
      <c r="T367" s="151">
        <f t="shared" si="53"/>
        <v>0</v>
      </c>
      <c r="AR367" s="152" t="s">
        <v>216</v>
      </c>
      <c r="AT367" s="152" t="s">
        <v>212</v>
      </c>
      <c r="AU367" s="152" t="s">
        <v>88</v>
      </c>
      <c r="AY367" s="13" t="s">
        <v>207</v>
      </c>
      <c r="BE367" s="153">
        <f t="shared" si="54"/>
        <v>0</v>
      </c>
      <c r="BF367" s="153">
        <f t="shared" si="55"/>
        <v>0</v>
      </c>
      <c r="BG367" s="153">
        <f t="shared" si="56"/>
        <v>0</v>
      </c>
      <c r="BH367" s="153">
        <f t="shared" si="57"/>
        <v>0</v>
      </c>
      <c r="BI367" s="153">
        <f t="shared" si="58"/>
        <v>0</v>
      </c>
      <c r="BJ367" s="13" t="s">
        <v>84</v>
      </c>
      <c r="BK367" s="153">
        <f t="shared" si="59"/>
        <v>0</v>
      </c>
      <c r="BL367" s="13" t="s">
        <v>216</v>
      </c>
      <c r="BM367" s="152" t="s">
        <v>1124</v>
      </c>
    </row>
    <row r="368" spans="2:65" s="1" customFormat="1" ht="37.9" customHeight="1">
      <c r="B368" s="139"/>
      <c r="C368" s="140" t="s">
        <v>1125</v>
      </c>
      <c r="D368" s="140" t="s">
        <v>212</v>
      </c>
      <c r="E368" s="141" t="s">
        <v>1126</v>
      </c>
      <c r="F368" s="142" t="s">
        <v>1127</v>
      </c>
      <c r="G368" s="143" t="s">
        <v>253</v>
      </c>
      <c r="H368" s="144">
        <v>2</v>
      </c>
      <c r="I368" s="145"/>
      <c r="J368" s="146">
        <f t="shared" si="50"/>
        <v>0</v>
      </c>
      <c r="K368" s="147"/>
      <c r="L368" s="28"/>
      <c r="M368" s="148" t="s">
        <v>1</v>
      </c>
      <c r="N368" s="149" t="s">
        <v>38</v>
      </c>
      <c r="P368" s="150">
        <f t="shared" si="51"/>
        <v>0</v>
      </c>
      <c r="Q368" s="150">
        <v>0</v>
      </c>
      <c r="R368" s="150">
        <f t="shared" si="52"/>
        <v>0</v>
      </c>
      <c r="S368" s="150">
        <v>0</v>
      </c>
      <c r="T368" s="151">
        <f t="shared" si="53"/>
        <v>0</v>
      </c>
      <c r="AR368" s="152" t="s">
        <v>216</v>
      </c>
      <c r="AT368" s="152" t="s">
        <v>212</v>
      </c>
      <c r="AU368" s="152" t="s">
        <v>88</v>
      </c>
      <c r="AY368" s="13" t="s">
        <v>207</v>
      </c>
      <c r="BE368" s="153">
        <f t="shared" si="54"/>
        <v>0</v>
      </c>
      <c r="BF368" s="153">
        <f t="shared" si="55"/>
        <v>0</v>
      </c>
      <c r="BG368" s="153">
        <f t="shared" si="56"/>
        <v>0</v>
      </c>
      <c r="BH368" s="153">
        <f t="shared" si="57"/>
        <v>0</v>
      </c>
      <c r="BI368" s="153">
        <f t="shared" si="58"/>
        <v>0</v>
      </c>
      <c r="BJ368" s="13" t="s">
        <v>84</v>
      </c>
      <c r="BK368" s="153">
        <f t="shared" si="59"/>
        <v>0</v>
      </c>
      <c r="BL368" s="13" t="s">
        <v>216</v>
      </c>
      <c r="BM368" s="152" t="s">
        <v>1128</v>
      </c>
    </row>
    <row r="369" spans="2:65" s="1" customFormat="1" ht="37.9" customHeight="1">
      <c r="B369" s="139"/>
      <c r="C369" s="140" t="s">
        <v>1129</v>
      </c>
      <c r="D369" s="140" t="s">
        <v>212</v>
      </c>
      <c r="E369" s="141" t="s">
        <v>1130</v>
      </c>
      <c r="F369" s="142" t="s">
        <v>1131</v>
      </c>
      <c r="G369" s="143" t="s">
        <v>253</v>
      </c>
      <c r="H369" s="144">
        <v>1</v>
      </c>
      <c r="I369" s="145"/>
      <c r="J369" s="146">
        <f t="shared" si="50"/>
        <v>0</v>
      </c>
      <c r="K369" s="147"/>
      <c r="L369" s="28"/>
      <c r="M369" s="148" t="s">
        <v>1</v>
      </c>
      <c r="N369" s="149" t="s">
        <v>38</v>
      </c>
      <c r="P369" s="150">
        <f t="shared" si="51"/>
        <v>0</v>
      </c>
      <c r="Q369" s="150">
        <v>0</v>
      </c>
      <c r="R369" s="150">
        <f t="shared" si="52"/>
        <v>0</v>
      </c>
      <c r="S369" s="150">
        <v>0</v>
      </c>
      <c r="T369" s="151">
        <f t="shared" si="53"/>
        <v>0</v>
      </c>
      <c r="AR369" s="152" t="s">
        <v>216</v>
      </c>
      <c r="AT369" s="152" t="s">
        <v>212</v>
      </c>
      <c r="AU369" s="152" t="s">
        <v>88</v>
      </c>
      <c r="AY369" s="13" t="s">
        <v>207</v>
      </c>
      <c r="BE369" s="153">
        <f t="shared" si="54"/>
        <v>0</v>
      </c>
      <c r="BF369" s="153">
        <f t="shared" si="55"/>
        <v>0</v>
      </c>
      <c r="BG369" s="153">
        <f t="shared" si="56"/>
        <v>0</v>
      </c>
      <c r="BH369" s="153">
        <f t="shared" si="57"/>
        <v>0</v>
      </c>
      <c r="BI369" s="153">
        <f t="shared" si="58"/>
        <v>0</v>
      </c>
      <c r="BJ369" s="13" t="s">
        <v>84</v>
      </c>
      <c r="BK369" s="153">
        <f t="shared" si="59"/>
        <v>0</v>
      </c>
      <c r="BL369" s="13" t="s">
        <v>216</v>
      </c>
      <c r="BM369" s="152" t="s">
        <v>1132</v>
      </c>
    </row>
    <row r="370" spans="2:65" s="1" customFormat="1" ht="37.9" customHeight="1">
      <c r="B370" s="139"/>
      <c r="C370" s="140" t="s">
        <v>1133</v>
      </c>
      <c r="D370" s="140" t="s">
        <v>212</v>
      </c>
      <c r="E370" s="141" t="s">
        <v>1134</v>
      </c>
      <c r="F370" s="142" t="s">
        <v>1135</v>
      </c>
      <c r="G370" s="143" t="s">
        <v>253</v>
      </c>
      <c r="H370" s="144">
        <v>1</v>
      </c>
      <c r="I370" s="145"/>
      <c r="J370" s="146">
        <f t="shared" si="50"/>
        <v>0</v>
      </c>
      <c r="K370" s="147"/>
      <c r="L370" s="28"/>
      <c r="M370" s="148" t="s">
        <v>1</v>
      </c>
      <c r="N370" s="149" t="s">
        <v>38</v>
      </c>
      <c r="P370" s="150">
        <f t="shared" si="51"/>
        <v>0</v>
      </c>
      <c r="Q370" s="150">
        <v>0</v>
      </c>
      <c r="R370" s="150">
        <f t="shared" si="52"/>
        <v>0</v>
      </c>
      <c r="S370" s="150">
        <v>0</v>
      </c>
      <c r="T370" s="151">
        <f t="shared" si="53"/>
        <v>0</v>
      </c>
      <c r="AR370" s="152" t="s">
        <v>216</v>
      </c>
      <c r="AT370" s="152" t="s">
        <v>212</v>
      </c>
      <c r="AU370" s="152" t="s">
        <v>88</v>
      </c>
      <c r="AY370" s="13" t="s">
        <v>207</v>
      </c>
      <c r="BE370" s="153">
        <f t="shared" si="54"/>
        <v>0</v>
      </c>
      <c r="BF370" s="153">
        <f t="shared" si="55"/>
        <v>0</v>
      </c>
      <c r="BG370" s="153">
        <f t="shared" si="56"/>
        <v>0</v>
      </c>
      <c r="BH370" s="153">
        <f t="shared" si="57"/>
        <v>0</v>
      </c>
      <c r="BI370" s="153">
        <f t="shared" si="58"/>
        <v>0</v>
      </c>
      <c r="BJ370" s="13" t="s">
        <v>84</v>
      </c>
      <c r="BK370" s="153">
        <f t="shared" si="59"/>
        <v>0</v>
      </c>
      <c r="BL370" s="13" t="s">
        <v>216</v>
      </c>
      <c r="BM370" s="152" t="s">
        <v>1136</v>
      </c>
    </row>
    <row r="371" spans="2:65" s="1" customFormat="1" ht="37.9" customHeight="1">
      <c r="B371" s="139"/>
      <c r="C371" s="140" t="s">
        <v>1137</v>
      </c>
      <c r="D371" s="140" t="s">
        <v>212</v>
      </c>
      <c r="E371" s="141" t="s">
        <v>1138</v>
      </c>
      <c r="F371" s="142" t="s">
        <v>1139</v>
      </c>
      <c r="G371" s="143" t="s">
        <v>253</v>
      </c>
      <c r="H371" s="144">
        <v>1</v>
      </c>
      <c r="I371" s="145"/>
      <c r="J371" s="146">
        <f t="shared" si="50"/>
        <v>0</v>
      </c>
      <c r="K371" s="147"/>
      <c r="L371" s="28"/>
      <c r="M371" s="148" t="s">
        <v>1</v>
      </c>
      <c r="N371" s="149" t="s">
        <v>38</v>
      </c>
      <c r="P371" s="150">
        <f t="shared" si="51"/>
        <v>0</v>
      </c>
      <c r="Q371" s="150">
        <v>0</v>
      </c>
      <c r="R371" s="150">
        <f t="shared" si="52"/>
        <v>0</v>
      </c>
      <c r="S371" s="150">
        <v>0</v>
      </c>
      <c r="T371" s="151">
        <f t="shared" si="53"/>
        <v>0</v>
      </c>
      <c r="AR371" s="152" t="s">
        <v>216</v>
      </c>
      <c r="AT371" s="152" t="s">
        <v>212</v>
      </c>
      <c r="AU371" s="152" t="s">
        <v>88</v>
      </c>
      <c r="AY371" s="13" t="s">
        <v>207</v>
      </c>
      <c r="BE371" s="153">
        <f t="shared" si="54"/>
        <v>0</v>
      </c>
      <c r="BF371" s="153">
        <f t="shared" si="55"/>
        <v>0</v>
      </c>
      <c r="BG371" s="153">
        <f t="shared" si="56"/>
        <v>0</v>
      </c>
      <c r="BH371" s="153">
        <f t="shared" si="57"/>
        <v>0</v>
      </c>
      <c r="BI371" s="153">
        <f t="shared" si="58"/>
        <v>0</v>
      </c>
      <c r="BJ371" s="13" t="s">
        <v>84</v>
      </c>
      <c r="BK371" s="153">
        <f t="shared" si="59"/>
        <v>0</v>
      </c>
      <c r="BL371" s="13" t="s">
        <v>216</v>
      </c>
      <c r="BM371" s="152" t="s">
        <v>1140</v>
      </c>
    </row>
    <row r="372" spans="2:65" s="1" customFormat="1" ht="37.9" customHeight="1">
      <c r="B372" s="139"/>
      <c r="C372" s="140" t="s">
        <v>1141</v>
      </c>
      <c r="D372" s="140" t="s">
        <v>212</v>
      </c>
      <c r="E372" s="141" t="s">
        <v>1142</v>
      </c>
      <c r="F372" s="142" t="s">
        <v>1143</v>
      </c>
      <c r="G372" s="143" t="s">
        <v>253</v>
      </c>
      <c r="H372" s="144">
        <v>1</v>
      </c>
      <c r="I372" s="145"/>
      <c r="J372" s="146">
        <f t="shared" si="50"/>
        <v>0</v>
      </c>
      <c r="K372" s="147"/>
      <c r="L372" s="28"/>
      <c r="M372" s="148" t="s">
        <v>1</v>
      </c>
      <c r="N372" s="149" t="s">
        <v>38</v>
      </c>
      <c r="P372" s="150">
        <f t="shared" si="51"/>
        <v>0</v>
      </c>
      <c r="Q372" s="150">
        <v>0</v>
      </c>
      <c r="R372" s="150">
        <f t="shared" si="52"/>
        <v>0</v>
      </c>
      <c r="S372" s="150">
        <v>0</v>
      </c>
      <c r="T372" s="151">
        <f t="shared" si="53"/>
        <v>0</v>
      </c>
      <c r="AR372" s="152" t="s">
        <v>216</v>
      </c>
      <c r="AT372" s="152" t="s">
        <v>212</v>
      </c>
      <c r="AU372" s="152" t="s">
        <v>88</v>
      </c>
      <c r="AY372" s="13" t="s">
        <v>207</v>
      </c>
      <c r="BE372" s="153">
        <f t="shared" si="54"/>
        <v>0</v>
      </c>
      <c r="BF372" s="153">
        <f t="shared" si="55"/>
        <v>0</v>
      </c>
      <c r="BG372" s="153">
        <f t="shared" si="56"/>
        <v>0</v>
      </c>
      <c r="BH372" s="153">
        <f t="shared" si="57"/>
        <v>0</v>
      </c>
      <c r="BI372" s="153">
        <f t="shared" si="58"/>
        <v>0</v>
      </c>
      <c r="BJ372" s="13" t="s">
        <v>84</v>
      </c>
      <c r="BK372" s="153">
        <f t="shared" si="59"/>
        <v>0</v>
      </c>
      <c r="BL372" s="13" t="s">
        <v>216</v>
      </c>
      <c r="BM372" s="152" t="s">
        <v>1144</v>
      </c>
    </row>
    <row r="373" spans="2:65" s="1" customFormat="1" ht="37.9" customHeight="1">
      <c r="B373" s="139"/>
      <c r="C373" s="140" t="s">
        <v>1145</v>
      </c>
      <c r="D373" s="140" t="s">
        <v>212</v>
      </c>
      <c r="E373" s="141" t="s">
        <v>1146</v>
      </c>
      <c r="F373" s="142" t="s">
        <v>1147</v>
      </c>
      <c r="G373" s="143" t="s">
        <v>253</v>
      </c>
      <c r="H373" s="144">
        <v>1</v>
      </c>
      <c r="I373" s="145"/>
      <c r="J373" s="146">
        <f t="shared" si="50"/>
        <v>0</v>
      </c>
      <c r="K373" s="147"/>
      <c r="L373" s="28"/>
      <c r="M373" s="148" t="s">
        <v>1</v>
      </c>
      <c r="N373" s="149" t="s">
        <v>38</v>
      </c>
      <c r="P373" s="150">
        <f t="shared" si="51"/>
        <v>0</v>
      </c>
      <c r="Q373" s="150">
        <v>0</v>
      </c>
      <c r="R373" s="150">
        <f t="shared" si="52"/>
        <v>0</v>
      </c>
      <c r="S373" s="150">
        <v>0</v>
      </c>
      <c r="T373" s="151">
        <f t="shared" si="53"/>
        <v>0</v>
      </c>
      <c r="AR373" s="152" t="s">
        <v>216</v>
      </c>
      <c r="AT373" s="152" t="s">
        <v>212</v>
      </c>
      <c r="AU373" s="152" t="s">
        <v>88</v>
      </c>
      <c r="AY373" s="13" t="s">
        <v>207</v>
      </c>
      <c r="BE373" s="153">
        <f t="shared" si="54"/>
        <v>0</v>
      </c>
      <c r="BF373" s="153">
        <f t="shared" si="55"/>
        <v>0</v>
      </c>
      <c r="BG373" s="153">
        <f t="shared" si="56"/>
        <v>0</v>
      </c>
      <c r="BH373" s="153">
        <f t="shared" si="57"/>
        <v>0</v>
      </c>
      <c r="BI373" s="153">
        <f t="shared" si="58"/>
        <v>0</v>
      </c>
      <c r="BJ373" s="13" t="s">
        <v>84</v>
      </c>
      <c r="BK373" s="153">
        <f t="shared" si="59"/>
        <v>0</v>
      </c>
      <c r="BL373" s="13" t="s">
        <v>216</v>
      </c>
      <c r="BM373" s="152" t="s">
        <v>1148</v>
      </c>
    </row>
    <row r="374" spans="2:65" s="1" customFormat="1" ht="24.2" customHeight="1">
      <c r="B374" s="139"/>
      <c r="C374" s="140" t="s">
        <v>1149</v>
      </c>
      <c r="D374" s="140" t="s">
        <v>212</v>
      </c>
      <c r="E374" s="141" t="s">
        <v>1150</v>
      </c>
      <c r="F374" s="142" t="s">
        <v>1151</v>
      </c>
      <c r="G374" s="143" t="s">
        <v>253</v>
      </c>
      <c r="H374" s="144">
        <v>1</v>
      </c>
      <c r="I374" s="145"/>
      <c r="J374" s="146">
        <f t="shared" si="50"/>
        <v>0</v>
      </c>
      <c r="K374" s="147"/>
      <c r="L374" s="28"/>
      <c r="M374" s="148" t="s">
        <v>1</v>
      </c>
      <c r="N374" s="149" t="s">
        <v>38</v>
      </c>
      <c r="P374" s="150">
        <f t="shared" si="51"/>
        <v>0</v>
      </c>
      <c r="Q374" s="150">
        <v>0</v>
      </c>
      <c r="R374" s="150">
        <f t="shared" si="52"/>
        <v>0</v>
      </c>
      <c r="S374" s="150">
        <v>0</v>
      </c>
      <c r="T374" s="151">
        <f t="shared" si="53"/>
        <v>0</v>
      </c>
      <c r="AR374" s="152" t="s">
        <v>216</v>
      </c>
      <c r="AT374" s="152" t="s">
        <v>212</v>
      </c>
      <c r="AU374" s="152" t="s">
        <v>88</v>
      </c>
      <c r="AY374" s="13" t="s">
        <v>207</v>
      </c>
      <c r="BE374" s="153">
        <f t="shared" si="54"/>
        <v>0</v>
      </c>
      <c r="BF374" s="153">
        <f t="shared" si="55"/>
        <v>0</v>
      </c>
      <c r="BG374" s="153">
        <f t="shared" si="56"/>
        <v>0</v>
      </c>
      <c r="BH374" s="153">
        <f t="shared" si="57"/>
        <v>0</v>
      </c>
      <c r="BI374" s="153">
        <f t="shared" si="58"/>
        <v>0</v>
      </c>
      <c r="BJ374" s="13" t="s">
        <v>84</v>
      </c>
      <c r="BK374" s="153">
        <f t="shared" si="59"/>
        <v>0</v>
      </c>
      <c r="BL374" s="13" t="s">
        <v>216</v>
      </c>
      <c r="BM374" s="152" t="s">
        <v>1152</v>
      </c>
    </row>
    <row r="375" spans="2:65" s="1" customFormat="1" ht="24.2" customHeight="1">
      <c r="B375" s="139"/>
      <c r="C375" s="140" t="s">
        <v>1153</v>
      </c>
      <c r="D375" s="140" t="s">
        <v>212</v>
      </c>
      <c r="E375" s="141" t="s">
        <v>1154</v>
      </c>
      <c r="F375" s="142" t="s">
        <v>1155</v>
      </c>
      <c r="G375" s="143" t="s">
        <v>253</v>
      </c>
      <c r="H375" s="144">
        <v>2</v>
      </c>
      <c r="I375" s="145"/>
      <c r="J375" s="146">
        <f t="shared" si="50"/>
        <v>0</v>
      </c>
      <c r="K375" s="147"/>
      <c r="L375" s="28"/>
      <c r="M375" s="148" t="s">
        <v>1</v>
      </c>
      <c r="N375" s="149" t="s">
        <v>38</v>
      </c>
      <c r="P375" s="150">
        <f t="shared" si="51"/>
        <v>0</v>
      </c>
      <c r="Q375" s="150">
        <v>0</v>
      </c>
      <c r="R375" s="150">
        <f t="shared" si="52"/>
        <v>0</v>
      </c>
      <c r="S375" s="150">
        <v>0</v>
      </c>
      <c r="T375" s="151">
        <f t="shared" si="53"/>
        <v>0</v>
      </c>
      <c r="AR375" s="152" t="s">
        <v>216</v>
      </c>
      <c r="AT375" s="152" t="s">
        <v>212</v>
      </c>
      <c r="AU375" s="152" t="s">
        <v>88</v>
      </c>
      <c r="AY375" s="13" t="s">
        <v>207</v>
      </c>
      <c r="BE375" s="153">
        <f t="shared" si="54"/>
        <v>0</v>
      </c>
      <c r="BF375" s="153">
        <f t="shared" si="55"/>
        <v>0</v>
      </c>
      <c r="BG375" s="153">
        <f t="shared" si="56"/>
        <v>0</v>
      </c>
      <c r="BH375" s="153">
        <f t="shared" si="57"/>
        <v>0</v>
      </c>
      <c r="BI375" s="153">
        <f t="shared" si="58"/>
        <v>0</v>
      </c>
      <c r="BJ375" s="13" t="s">
        <v>84</v>
      </c>
      <c r="BK375" s="153">
        <f t="shared" si="59"/>
        <v>0</v>
      </c>
      <c r="BL375" s="13" t="s">
        <v>216</v>
      </c>
      <c r="BM375" s="152" t="s">
        <v>1156</v>
      </c>
    </row>
    <row r="376" spans="2:65" s="1" customFormat="1" ht="37.9" customHeight="1">
      <c r="B376" s="139"/>
      <c r="C376" s="140" t="s">
        <v>1157</v>
      </c>
      <c r="D376" s="140" t="s">
        <v>212</v>
      </c>
      <c r="E376" s="141" t="s">
        <v>1158</v>
      </c>
      <c r="F376" s="142" t="s">
        <v>1159</v>
      </c>
      <c r="G376" s="143" t="s">
        <v>253</v>
      </c>
      <c r="H376" s="144">
        <v>2</v>
      </c>
      <c r="I376" s="145"/>
      <c r="J376" s="146">
        <f t="shared" si="50"/>
        <v>0</v>
      </c>
      <c r="K376" s="147"/>
      <c r="L376" s="28"/>
      <c r="M376" s="148" t="s">
        <v>1</v>
      </c>
      <c r="N376" s="149" t="s">
        <v>38</v>
      </c>
      <c r="P376" s="150">
        <f t="shared" si="51"/>
        <v>0</v>
      </c>
      <c r="Q376" s="150">
        <v>0</v>
      </c>
      <c r="R376" s="150">
        <f t="shared" si="52"/>
        <v>0</v>
      </c>
      <c r="S376" s="150">
        <v>0</v>
      </c>
      <c r="T376" s="151">
        <f t="shared" si="53"/>
        <v>0</v>
      </c>
      <c r="AR376" s="152" t="s">
        <v>216</v>
      </c>
      <c r="AT376" s="152" t="s">
        <v>212</v>
      </c>
      <c r="AU376" s="152" t="s">
        <v>88</v>
      </c>
      <c r="AY376" s="13" t="s">
        <v>207</v>
      </c>
      <c r="BE376" s="153">
        <f t="shared" si="54"/>
        <v>0</v>
      </c>
      <c r="BF376" s="153">
        <f t="shared" si="55"/>
        <v>0</v>
      </c>
      <c r="BG376" s="153">
        <f t="shared" si="56"/>
        <v>0</v>
      </c>
      <c r="BH376" s="153">
        <f t="shared" si="57"/>
        <v>0</v>
      </c>
      <c r="BI376" s="153">
        <f t="shared" si="58"/>
        <v>0</v>
      </c>
      <c r="BJ376" s="13" t="s">
        <v>84</v>
      </c>
      <c r="BK376" s="153">
        <f t="shared" si="59"/>
        <v>0</v>
      </c>
      <c r="BL376" s="13" t="s">
        <v>216</v>
      </c>
      <c r="BM376" s="152" t="s">
        <v>1160</v>
      </c>
    </row>
    <row r="377" spans="2:65" s="1" customFormat="1" ht="37.9" customHeight="1">
      <c r="B377" s="139"/>
      <c r="C377" s="140" t="s">
        <v>1161</v>
      </c>
      <c r="D377" s="140" t="s">
        <v>212</v>
      </c>
      <c r="E377" s="141" t="s">
        <v>1162</v>
      </c>
      <c r="F377" s="142" t="s">
        <v>1163</v>
      </c>
      <c r="G377" s="143" t="s">
        <v>253</v>
      </c>
      <c r="H377" s="144">
        <v>2</v>
      </c>
      <c r="I377" s="145"/>
      <c r="J377" s="146">
        <f t="shared" si="50"/>
        <v>0</v>
      </c>
      <c r="K377" s="147"/>
      <c r="L377" s="28"/>
      <c r="M377" s="148" t="s">
        <v>1</v>
      </c>
      <c r="N377" s="149" t="s">
        <v>38</v>
      </c>
      <c r="P377" s="150">
        <f t="shared" si="51"/>
        <v>0</v>
      </c>
      <c r="Q377" s="150">
        <v>0</v>
      </c>
      <c r="R377" s="150">
        <f t="shared" si="52"/>
        <v>0</v>
      </c>
      <c r="S377" s="150">
        <v>0</v>
      </c>
      <c r="T377" s="151">
        <f t="shared" si="53"/>
        <v>0</v>
      </c>
      <c r="AR377" s="152" t="s">
        <v>216</v>
      </c>
      <c r="AT377" s="152" t="s">
        <v>212</v>
      </c>
      <c r="AU377" s="152" t="s">
        <v>88</v>
      </c>
      <c r="AY377" s="13" t="s">
        <v>207</v>
      </c>
      <c r="BE377" s="153">
        <f t="shared" si="54"/>
        <v>0</v>
      </c>
      <c r="BF377" s="153">
        <f t="shared" si="55"/>
        <v>0</v>
      </c>
      <c r="BG377" s="153">
        <f t="shared" si="56"/>
        <v>0</v>
      </c>
      <c r="BH377" s="153">
        <f t="shared" si="57"/>
        <v>0</v>
      </c>
      <c r="BI377" s="153">
        <f t="shared" si="58"/>
        <v>0</v>
      </c>
      <c r="BJ377" s="13" t="s">
        <v>84</v>
      </c>
      <c r="BK377" s="153">
        <f t="shared" si="59"/>
        <v>0</v>
      </c>
      <c r="BL377" s="13" t="s">
        <v>216</v>
      </c>
      <c r="BM377" s="152" t="s">
        <v>1164</v>
      </c>
    </row>
    <row r="378" spans="2:65" s="1" customFormat="1" ht="37.9" customHeight="1">
      <c r="B378" s="139"/>
      <c r="C378" s="140" t="s">
        <v>1165</v>
      </c>
      <c r="D378" s="140" t="s">
        <v>212</v>
      </c>
      <c r="E378" s="141" t="s">
        <v>1166</v>
      </c>
      <c r="F378" s="142" t="s">
        <v>1167</v>
      </c>
      <c r="G378" s="143" t="s">
        <v>253</v>
      </c>
      <c r="H378" s="144">
        <v>1</v>
      </c>
      <c r="I378" s="145"/>
      <c r="J378" s="146">
        <f t="shared" si="50"/>
        <v>0</v>
      </c>
      <c r="K378" s="147"/>
      <c r="L378" s="28"/>
      <c r="M378" s="148" t="s">
        <v>1</v>
      </c>
      <c r="N378" s="149" t="s">
        <v>38</v>
      </c>
      <c r="P378" s="150">
        <f t="shared" si="51"/>
        <v>0</v>
      </c>
      <c r="Q378" s="150">
        <v>0</v>
      </c>
      <c r="R378" s="150">
        <f t="shared" si="52"/>
        <v>0</v>
      </c>
      <c r="S378" s="150">
        <v>0</v>
      </c>
      <c r="T378" s="151">
        <f t="shared" si="53"/>
        <v>0</v>
      </c>
      <c r="AR378" s="152" t="s">
        <v>216</v>
      </c>
      <c r="AT378" s="152" t="s">
        <v>212</v>
      </c>
      <c r="AU378" s="152" t="s">
        <v>88</v>
      </c>
      <c r="AY378" s="13" t="s">
        <v>207</v>
      </c>
      <c r="BE378" s="153">
        <f t="shared" si="54"/>
        <v>0</v>
      </c>
      <c r="BF378" s="153">
        <f t="shared" si="55"/>
        <v>0</v>
      </c>
      <c r="BG378" s="153">
        <f t="shared" si="56"/>
        <v>0</v>
      </c>
      <c r="BH378" s="153">
        <f t="shared" si="57"/>
        <v>0</v>
      </c>
      <c r="BI378" s="153">
        <f t="shared" si="58"/>
        <v>0</v>
      </c>
      <c r="BJ378" s="13" t="s">
        <v>84</v>
      </c>
      <c r="BK378" s="153">
        <f t="shared" si="59"/>
        <v>0</v>
      </c>
      <c r="BL378" s="13" t="s">
        <v>216</v>
      </c>
      <c r="BM378" s="152" t="s">
        <v>1168</v>
      </c>
    </row>
    <row r="379" spans="2:65" s="1" customFormat="1" ht="37.9" customHeight="1">
      <c r="B379" s="139"/>
      <c r="C379" s="140" t="s">
        <v>1169</v>
      </c>
      <c r="D379" s="140" t="s">
        <v>212</v>
      </c>
      <c r="E379" s="141" t="s">
        <v>1170</v>
      </c>
      <c r="F379" s="142" t="s">
        <v>1171</v>
      </c>
      <c r="G379" s="143" t="s">
        <v>253</v>
      </c>
      <c r="H379" s="144">
        <v>1</v>
      </c>
      <c r="I379" s="145"/>
      <c r="J379" s="146">
        <f t="shared" si="50"/>
        <v>0</v>
      </c>
      <c r="K379" s="147"/>
      <c r="L379" s="28"/>
      <c r="M379" s="148" t="s">
        <v>1</v>
      </c>
      <c r="N379" s="149" t="s">
        <v>38</v>
      </c>
      <c r="P379" s="150">
        <f t="shared" si="51"/>
        <v>0</v>
      </c>
      <c r="Q379" s="150">
        <v>0</v>
      </c>
      <c r="R379" s="150">
        <f t="shared" si="52"/>
        <v>0</v>
      </c>
      <c r="S379" s="150">
        <v>0</v>
      </c>
      <c r="T379" s="151">
        <f t="shared" si="53"/>
        <v>0</v>
      </c>
      <c r="AR379" s="152" t="s">
        <v>216</v>
      </c>
      <c r="AT379" s="152" t="s">
        <v>212</v>
      </c>
      <c r="AU379" s="152" t="s">
        <v>88</v>
      </c>
      <c r="AY379" s="13" t="s">
        <v>207</v>
      </c>
      <c r="BE379" s="153">
        <f t="shared" si="54"/>
        <v>0</v>
      </c>
      <c r="BF379" s="153">
        <f t="shared" si="55"/>
        <v>0</v>
      </c>
      <c r="BG379" s="153">
        <f t="shared" si="56"/>
        <v>0</v>
      </c>
      <c r="BH379" s="153">
        <f t="shared" si="57"/>
        <v>0</v>
      </c>
      <c r="BI379" s="153">
        <f t="shared" si="58"/>
        <v>0</v>
      </c>
      <c r="BJ379" s="13" t="s">
        <v>84</v>
      </c>
      <c r="BK379" s="153">
        <f t="shared" si="59"/>
        <v>0</v>
      </c>
      <c r="BL379" s="13" t="s">
        <v>216</v>
      </c>
      <c r="BM379" s="152" t="s">
        <v>1172</v>
      </c>
    </row>
    <row r="380" spans="2:65" s="1" customFormat="1" ht="37.9" customHeight="1">
      <c r="B380" s="139"/>
      <c r="C380" s="140" t="s">
        <v>1173</v>
      </c>
      <c r="D380" s="140" t="s">
        <v>212</v>
      </c>
      <c r="E380" s="141" t="s">
        <v>1174</v>
      </c>
      <c r="F380" s="142" t="s">
        <v>1175</v>
      </c>
      <c r="G380" s="143" t="s">
        <v>253</v>
      </c>
      <c r="H380" s="144">
        <v>1</v>
      </c>
      <c r="I380" s="145"/>
      <c r="J380" s="146">
        <f t="shared" si="50"/>
        <v>0</v>
      </c>
      <c r="K380" s="147"/>
      <c r="L380" s="28"/>
      <c r="M380" s="148" t="s">
        <v>1</v>
      </c>
      <c r="N380" s="149" t="s">
        <v>38</v>
      </c>
      <c r="P380" s="150">
        <f t="shared" si="51"/>
        <v>0</v>
      </c>
      <c r="Q380" s="150">
        <v>0</v>
      </c>
      <c r="R380" s="150">
        <f t="shared" si="52"/>
        <v>0</v>
      </c>
      <c r="S380" s="150">
        <v>0</v>
      </c>
      <c r="T380" s="151">
        <f t="shared" si="53"/>
        <v>0</v>
      </c>
      <c r="AR380" s="152" t="s">
        <v>216</v>
      </c>
      <c r="AT380" s="152" t="s">
        <v>212</v>
      </c>
      <c r="AU380" s="152" t="s">
        <v>88</v>
      </c>
      <c r="AY380" s="13" t="s">
        <v>207</v>
      </c>
      <c r="BE380" s="153">
        <f t="shared" si="54"/>
        <v>0</v>
      </c>
      <c r="BF380" s="153">
        <f t="shared" si="55"/>
        <v>0</v>
      </c>
      <c r="BG380" s="153">
        <f t="shared" si="56"/>
        <v>0</v>
      </c>
      <c r="BH380" s="153">
        <f t="shared" si="57"/>
        <v>0</v>
      </c>
      <c r="BI380" s="153">
        <f t="shared" si="58"/>
        <v>0</v>
      </c>
      <c r="BJ380" s="13" t="s">
        <v>84</v>
      </c>
      <c r="BK380" s="153">
        <f t="shared" si="59"/>
        <v>0</v>
      </c>
      <c r="BL380" s="13" t="s">
        <v>216</v>
      </c>
      <c r="BM380" s="152" t="s">
        <v>1176</v>
      </c>
    </row>
    <row r="381" spans="2:65" s="1" customFormat="1" ht="37.9" customHeight="1">
      <c r="B381" s="139"/>
      <c r="C381" s="140" t="s">
        <v>1177</v>
      </c>
      <c r="D381" s="140" t="s">
        <v>212</v>
      </c>
      <c r="E381" s="141" t="s">
        <v>1178</v>
      </c>
      <c r="F381" s="142" t="s">
        <v>1179</v>
      </c>
      <c r="G381" s="143" t="s">
        <v>253</v>
      </c>
      <c r="H381" s="144">
        <v>3</v>
      </c>
      <c r="I381" s="145"/>
      <c r="J381" s="146">
        <f t="shared" si="50"/>
        <v>0</v>
      </c>
      <c r="K381" s="147"/>
      <c r="L381" s="28"/>
      <c r="M381" s="148" t="s">
        <v>1</v>
      </c>
      <c r="N381" s="149" t="s">
        <v>38</v>
      </c>
      <c r="P381" s="150">
        <f t="shared" si="51"/>
        <v>0</v>
      </c>
      <c r="Q381" s="150">
        <v>0</v>
      </c>
      <c r="R381" s="150">
        <f t="shared" si="52"/>
        <v>0</v>
      </c>
      <c r="S381" s="150">
        <v>0</v>
      </c>
      <c r="T381" s="151">
        <f t="shared" si="53"/>
        <v>0</v>
      </c>
      <c r="AR381" s="152" t="s">
        <v>216</v>
      </c>
      <c r="AT381" s="152" t="s">
        <v>212</v>
      </c>
      <c r="AU381" s="152" t="s">
        <v>88</v>
      </c>
      <c r="AY381" s="13" t="s">
        <v>207</v>
      </c>
      <c r="BE381" s="153">
        <f t="shared" si="54"/>
        <v>0</v>
      </c>
      <c r="BF381" s="153">
        <f t="shared" si="55"/>
        <v>0</v>
      </c>
      <c r="BG381" s="153">
        <f t="shared" si="56"/>
        <v>0</v>
      </c>
      <c r="BH381" s="153">
        <f t="shared" si="57"/>
        <v>0</v>
      </c>
      <c r="BI381" s="153">
        <f t="shared" si="58"/>
        <v>0</v>
      </c>
      <c r="BJ381" s="13" t="s">
        <v>84</v>
      </c>
      <c r="BK381" s="153">
        <f t="shared" si="59"/>
        <v>0</v>
      </c>
      <c r="BL381" s="13" t="s">
        <v>216</v>
      </c>
      <c r="BM381" s="152" t="s">
        <v>1180</v>
      </c>
    </row>
    <row r="382" spans="2:65" s="1" customFormat="1" ht="37.9" customHeight="1">
      <c r="B382" s="139"/>
      <c r="C382" s="140" t="s">
        <v>1181</v>
      </c>
      <c r="D382" s="140" t="s">
        <v>212</v>
      </c>
      <c r="E382" s="141" t="s">
        <v>1182</v>
      </c>
      <c r="F382" s="142" t="s">
        <v>1183</v>
      </c>
      <c r="G382" s="143" t="s">
        <v>253</v>
      </c>
      <c r="H382" s="144">
        <v>1</v>
      </c>
      <c r="I382" s="145"/>
      <c r="J382" s="146">
        <f t="shared" si="50"/>
        <v>0</v>
      </c>
      <c r="K382" s="147"/>
      <c r="L382" s="28"/>
      <c r="M382" s="148" t="s">
        <v>1</v>
      </c>
      <c r="N382" s="149" t="s">
        <v>38</v>
      </c>
      <c r="P382" s="150">
        <f t="shared" si="51"/>
        <v>0</v>
      </c>
      <c r="Q382" s="150">
        <v>0</v>
      </c>
      <c r="R382" s="150">
        <f t="shared" si="52"/>
        <v>0</v>
      </c>
      <c r="S382" s="150">
        <v>0</v>
      </c>
      <c r="T382" s="151">
        <f t="shared" si="53"/>
        <v>0</v>
      </c>
      <c r="AR382" s="152" t="s">
        <v>216</v>
      </c>
      <c r="AT382" s="152" t="s">
        <v>212</v>
      </c>
      <c r="AU382" s="152" t="s">
        <v>88</v>
      </c>
      <c r="AY382" s="13" t="s">
        <v>207</v>
      </c>
      <c r="BE382" s="153">
        <f t="shared" si="54"/>
        <v>0</v>
      </c>
      <c r="BF382" s="153">
        <f t="shared" si="55"/>
        <v>0</v>
      </c>
      <c r="BG382" s="153">
        <f t="shared" si="56"/>
        <v>0</v>
      </c>
      <c r="BH382" s="153">
        <f t="shared" si="57"/>
        <v>0</v>
      </c>
      <c r="BI382" s="153">
        <f t="shared" si="58"/>
        <v>0</v>
      </c>
      <c r="BJ382" s="13" t="s">
        <v>84</v>
      </c>
      <c r="BK382" s="153">
        <f t="shared" si="59"/>
        <v>0</v>
      </c>
      <c r="BL382" s="13" t="s">
        <v>216</v>
      </c>
      <c r="BM382" s="152" t="s">
        <v>1184</v>
      </c>
    </row>
    <row r="383" spans="2:65" s="1" customFormat="1" ht="24.2" customHeight="1">
      <c r="B383" s="139"/>
      <c r="C383" s="140" t="s">
        <v>1185</v>
      </c>
      <c r="D383" s="140" t="s">
        <v>212</v>
      </c>
      <c r="E383" s="141" t="s">
        <v>1186</v>
      </c>
      <c r="F383" s="142" t="s">
        <v>1187</v>
      </c>
      <c r="G383" s="143" t="s">
        <v>253</v>
      </c>
      <c r="H383" s="144">
        <v>1</v>
      </c>
      <c r="I383" s="145"/>
      <c r="J383" s="146">
        <f t="shared" si="50"/>
        <v>0</v>
      </c>
      <c r="K383" s="147"/>
      <c r="L383" s="28"/>
      <c r="M383" s="148" t="s">
        <v>1</v>
      </c>
      <c r="N383" s="149" t="s">
        <v>38</v>
      </c>
      <c r="P383" s="150">
        <f t="shared" si="51"/>
        <v>0</v>
      </c>
      <c r="Q383" s="150">
        <v>0</v>
      </c>
      <c r="R383" s="150">
        <f t="shared" si="52"/>
        <v>0</v>
      </c>
      <c r="S383" s="150">
        <v>0</v>
      </c>
      <c r="T383" s="151">
        <f t="shared" si="53"/>
        <v>0</v>
      </c>
      <c r="AR383" s="152" t="s">
        <v>216</v>
      </c>
      <c r="AT383" s="152" t="s">
        <v>212</v>
      </c>
      <c r="AU383" s="152" t="s">
        <v>88</v>
      </c>
      <c r="AY383" s="13" t="s">
        <v>207</v>
      </c>
      <c r="BE383" s="153">
        <f t="shared" si="54"/>
        <v>0</v>
      </c>
      <c r="BF383" s="153">
        <f t="shared" si="55"/>
        <v>0</v>
      </c>
      <c r="BG383" s="153">
        <f t="shared" si="56"/>
        <v>0</v>
      </c>
      <c r="BH383" s="153">
        <f t="shared" si="57"/>
        <v>0</v>
      </c>
      <c r="BI383" s="153">
        <f t="shared" si="58"/>
        <v>0</v>
      </c>
      <c r="BJ383" s="13" t="s">
        <v>84</v>
      </c>
      <c r="BK383" s="153">
        <f t="shared" si="59"/>
        <v>0</v>
      </c>
      <c r="BL383" s="13" t="s">
        <v>216</v>
      </c>
      <c r="BM383" s="152" t="s">
        <v>1188</v>
      </c>
    </row>
    <row r="384" spans="2:65" s="1" customFormat="1" ht="24.2" customHeight="1">
      <c r="B384" s="139"/>
      <c r="C384" s="140" t="s">
        <v>1189</v>
      </c>
      <c r="D384" s="140" t="s">
        <v>212</v>
      </c>
      <c r="E384" s="141" t="s">
        <v>1190</v>
      </c>
      <c r="F384" s="142" t="s">
        <v>1191</v>
      </c>
      <c r="G384" s="143" t="s">
        <v>253</v>
      </c>
      <c r="H384" s="144">
        <v>3</v>
      </c>
      <c r="I384" s="145"/>
      <c r="J384" s="146">
        <f t="shared" si="50"/>
        <v>0</v>
      </c>
      <c r="K384" s="147"/>
      <c r="L384" s="28"/>
      <c r="M384" s="148" t="s">
        <v>1</v>
      </c>
      <c r="N384" s="149" t="s">
        <v>38</v>
      </c>
      <c r="P384" s="150">
        <f t="shared" si="51"/>
        <v>0</v>
      </c>
      <c r="Q384" s="150">
        <v>0</v>
      </c>
      <c r="R384" s="150">
        <f t="shared" si="52"/>
        <v>0</v>
      </c>
      <c r="S384" s="150">
        <v>0</v>
      </c>
      <c r="T384" s="151">
        <f t="shared" si="53"/>
        <v>0</v>
      </c>
      <c r="AR384" s="152" t="s">
        <v>216</v>
      </c>
      <c r="AT384" s="152" t="s">
        <v>212</v>
      </c>
      <c r="AU384" s="152" t="s">
        <v>88</v>
      </c>
      <c r="AY384" s="13" t="s">
        <v>207</v>
      </c>
      <c r="BE384" s="153">
        <f t="shared" si="54"/>
        <v>0</v>
      </c>
      <c r="BF384" s="153">
        <f t="shared" si="55"/>
        <v>0</v>
      </c>
      <c r="BG384" s="153">
        <f t="shared" si="56"/>
        <v>0</v>
      </c>
      <c r="BH384" s="153">
        <f t="shared" si="57"/>
        <v>0</v>
      </c>
      <c r="BI384" s="153">
        <f t="shared" si="58"/>
        <v>0</v>
      </c>
      <c r="BJ384" s="13" t="s">
        <v>84</v>
      </c>
      <c r="BK384" s="153">
        <f t="shared" si="59"/>
        <v>0</v>
      </c>
      <c r="BL384" s="13" t="s">
        <v>216</v>
      </c>
      <c r="BM384" s="152" t="s">
        <v>1192</v>
      </c>
    </row>
    <row r="385" spans="2:65" s="1" customFormat="1" ht="37.9" customHeight="1">
      <c r="B385" s="139"/>
      <c r="C385" s="140" t="s">
        <v>1193</v>
      </c>
      <c r="D385" s="140" t="s">
        <v>212</v>
      </c>
      <c r="E385" s="141" t="s">
        <v>1194</v>
      </c>
      <c r="F385" s="142" t="s">
        <v>1195</v>
      </c>
      <c r="G385" s="143" t="s">
        <v>253</v>
      </c>
      <c r="H385" s="144">
        <v>2</v>
      </c>
      <c r="I385" s="145"/>
      <c r="J385" s="146">
        <f t="shared" si="50"/>
        <v>0</v>
      </c>
      <c r="K385" s="147"/>
      <c r="L385" s="28"/>
      <c r="M385" s="148" t="s">
        <v>1</v>
      </c>
      <c r="N385" s="149" t="s">
        <v>38</v>
      </c>
      <c r="P385" s="150">
        <f t="shared" si="51"/>
        <v>0</v>
      </c>
      <c r="Q385" s="150">
        <v>0</v>
      </c>
      <c r="R385" s="150">
        <f t="shared" si="52"/>
        <v>0</v>
      </c>
      <c r="S385" s="150">
        <v>0</v>
      </c>
      <c r="T385" s="151">
        <f t="shared" si="53"/>
        <v>0</v>
      </c>
      <c r="AR385" s="152" t="s">
        <v>216</v>
      </c>
      <c r="AT385" s="152" t="s">
        <v>212</v>
      </c>
      <c r="AU385" s="152" t="s">
        <v>88</v>
      </c>
      <c r="AY385" s="13" t="s">
        <v>207</v>
      </c>
      <c r="BE385" s="153">
        <f t="shared" si="54"/>
        <v>0</v>
      </c>
      <c r="BF385" s="153">
        <f t="shared" si="55"/>
        <v>0</v>
      </c>
      <c r="BG385" s="153">
        <f t="shared" si="56"/>
        <v>0</v>
      </c>
      <c r="BH385" s="153">
        <f t="shared" si="57"/>
        <v>0</v>
      </c>
      <c r="BI385" s="153">
        <f t="shared" si="58"/>
        <v>0</v>
      </c>
      <c r="BJ385" s="13" t="s">
        <v>84</v>
      </c>
      <c r="BK385" s="153">
        <f t="shared" si="59"/>
        <v>0</v>
      </c>
      <c r="BL385" s="13" t="s">
        <v>216</v>
      </c>
      <c r="BM385" s="152" t="s">
        <v>1196</v>
      </c>
    </row>
    <row r="386" spans="2:65" s="1" customFormat="1" ht="37.9" customHeight="1">
      <c r="B386" s="139"/>
      <c r="C386" s="140" t="s">
        <v>1197</v>
      </c>
      <c r="D386" s="140" t="s">
        <v>212</v>
      </c>
      <c r="E386" s="141" t="s">
        <v>1198</v>
      </c>
      <c r="F386" s="142" t="s">
        <v>1199</v>
      </c>
      <c r="G386" s="143" t="s">
        <v>253</v>
      </c>
      <c r="H386" s="144">
        <v>1</v>
      </c>
      <c r="I386" s="145"/>
      <c r="J386" s="146">
        <f t="shared" si="50"/>
        <v>0</v>
      </c>
      <c r="K386" s="147"/>
      <c r="L386" s="28"/>
      <c r="M386" s="148" t="s">
        <v>1</v>
      </c>
      <c r="N386" s="149" t="s">
        <v>38</v>
      </c>
      <c r="P386" s="150">
        <f t="shared" si="51"/>
        <v>0</v>
      </c>
      <c r="Q386" s="150">
        <v>0</v>
      </c>
      <c r="R386" s="150">
        <f t="shared" si="52"/>
        <v>0</v>
      </c>
      <c r="S386" s="150">
        <v>0</v>
      </c>
      <c r="T386" s="151">
        <f t="shared" si="53"/>
        <v>0</v>
      </c>
      <c r="AR386" s="152" t="s">
        <v>216</v>
      </c>
      <c r="AT386" s="152" t="s">
        <v>212</v>
      </c>
      <c r="AU386" s="152" t="s">
        <v>88</v>
      </c>
      <c r="AY386" s="13" t="s">
        <v>207</v>
      </c>
      <c r="BE386" s="153">
        <f t="shared" si="54"/>
        <v>0</v>
      </c>
      <c r="BF386" s="153">
        <f t="shared" si="55"/>
        <v>0</v>
      </c>
      <c r="BG386" s="153">
        <f t="shared" si="56"/>
        <v>0</v>
      </c>
      <c r="BH386" s="153">
        <f t="shared" si="57"/>
        <v>0</v>
      </c>
      <c r="BI386" s="153">
        <f t="shared" si="58"/>
        <v>0</v>
      </c>
      <c r="BJ386" s="13" t="s">
        <v>84</v>
      </c>
      <c r="BK386" s="153">
        <f t="shared" si="59"/>
        <v>0</v>
      </c>
      <c r="BL386" s="13" t="s">
        <v>216</v>
      </c>
      <c r="BM386" s="152" t="s">
        <v>1200</v>
      </c>
    </row>
    <row r="387" spans="2:65" s="1" customFormat="1" ht="37.9" customHeight="1">
      <c r="B387" s="139"/>
      <c r="C387" s="140" t="s">
        <v>1201</v>
      </c>
      <c r="D387" s="140" t="s">
        <v>212</v>
      </c>
      <c r="E387" s="141" t="s">
        <v>1202</v>
      </c>
      <c r="F387" s="142" t="s">
        <v>1203</v>
      </c>
      <c r="G387" s="143" t="s">
        <v>253</v>
      </c>
      <c r="H387" s="144">
        <v>1</v>
      </c>
      <c r="I387" s="145"/>
      <c r="J387" s="146">
        <f t="shared" si="50"/>
        <v>0</v>
      </c>
      <c r="K387" s="147"/>
      <c r="L387" s="28"/>
      <c r="M387" s="148" t="s">
        <v>1</v>
      </c>
      <c r="N387" s="149" t="s">
        <v>38</v>
      </c>
      <c r="P387" s="150">
        <f t="shared" si="51"/>
        <v>0</v>
      </c>
      <c r="Q387" s="150">
        <v>0</v>
      </c>
      <c r="R387" s="150">
        <f t="shared" si="52"/>
        <v>0</v>
      </c>
      <c r="S387" s="150">
        <v>0</v>
      </c>
      <c r="T387" s="151">
        <f t="shared" si="53"/>
        <v>0</v>
      </c>
      <c r="AR387" s="152" t="s">
        <v>216</v>
      </c>
      <c r="AT387" s="152" t="s">
        <v>212</v>
      </c>
      <c r="AU387" s="152" t="s">
        <v>88</v>
      </c>
      <c r="AY387" s="13" t="s">
        <v>207</v>
      </c>
      <c r="BE387" s="153">
        <f t="shared" si="54"/>
        <v>0</v>
      </c>
      <c r="BF387" s="153">
        <f t="shared" si="55"/>
        <v>0</v>
      </c>
      <c r="BG387" s="153">
        <f t="shared" si="56"/>
        <v>0</v>
      </c>
      <c r="BH387" s="153">
        <f t="shared" si="57"/>
        <v>0</v>
      </c>
      <c r="BI387" s="153">
        <f t="shared" si="58"/>
        <v>0</v>
      </c>
      <c r="BJ387" s="13" t="s">
        <v>84</v>
      </c>
      <c r="BK387" s="153">
        <f t="shared" si="59"/>
        <v>0</v>
      </c>
      <c r="BL387" s="13" t="s">
        <v>216</v>
      </c>
      <c r="BM387" s="152" t="s">
        <v>1204</v>
      </c>
    </row>
    <row r="388" spans="2:65" s="1" customFormat="1" ht="37.9" customHeight="1">
      <c r="B388" s="139"/>
      <c r="C388" s="140" t="s">
        <v>1205</v>
      </c>
      <c r="D388" s="140" t="s">
        <v>212</v>
      </c>
      <c r="E388" s="141" t="s">
        <v>1206</v>
      </c>
      <c r="F388" s="142" t="s">
        <v>1207</v>
      </c>
      <c r="G388" s="143" t="s">
        <v>253</v>
      </c>
      <c r="H388" s="144">
        <v>1</v>
      </c>
      <c r="I388" s="145"/>
      <c r="J388" s="146">
        <f t="shared" si="50"/>
        <v>0</v>
      </c>
      <c r="K388" s="147"/>
      <c r="L388" s="28"/>
      <c r="M388" s="148" t="s">
        <v>1</v>
      </c>
      <c r="N388" s="149" t="s">
        <v>38</v>
      </c>
      <c r="P388" s="150">
        <f t="shared" si="51"/>
        <v>0</v>
      </c>
      <c r="Q388" s="150">
        <v>0</v>
      </c>
      <c r="R388" s="150">
        <f t="shared" si="52"/>
        <v>0</v>
      </c>
      <c r="S388" s="150">
        <v>0</v>
      </c>
      <c r="T388" s="151">
        <f t="shared" si="53"/>
        <v>0</v>
      </c>
      <c r="AR388" s="152" t="s">
        <v>216</v>
      </c>
      <c r="AT388" s="152" t="s">
        <v>212</v>
      </c>
      <c r="AU388" s="152" t="s">
        <v>88</v>
      </c>
      <c r="AY388" s="13" t="s">
        <v>207</v>
      </c>
      <c r="BE388" s="153">
        <f t="shared" si="54"/>
        <v>0</v>
      </c>
      <c r="BF388" s="153">
        <f t="shared" si="55"/>
        <v>0</v>
      </c>
      <c r="BG388" s="153">
        <f t="shared" si="56"/>
        <v>0</v>
      </c>
      <c r="BH388" s="153">
        <f t="shared" si="57"/>
        <v>0</v>
      </c>
      <c r="BI388" s="153">
        <f t="shared" si="58"/>
        <v>0</v>
      </c>
      <c r="BJ388" s="13" t="s">
        <v>84</v>
      </c>
      <c r="BK388" s="153">
        <f t="shared" si="59"/>
        <v>0</v>
      </c>
      <c r="BL388" s="13" t="s">
        <v>216</v>
      </c>
      <c r="BM388" s="152" t="s">
        <v>1208</v>
      </c>
    </row>
    <row r="389" spans="2:65" s="1" customFormat="1" ht="37.9" customHeight="1">
      <c r="B389" s="139"/>
      <c r="C389" s="140" t="s">
        <v>1209</v>
      </c>
      <c r="D389" s="140" t="s">
        <v>212</v>
      </c>
      <c r="E389" s="141" t="s">
        <v>1210</v>
      </c>
      <c r="F389" s="142" t="s">
        <v>1211</v>
      </c>
      <c r="G389" s="143" t="s">
        <v>253</v>
      </c>
      <c r="H389" s="144">
        <v>1</v>
      </c>
      <c r="I389" s="145"/>
      <c r="J389" s="146">
        <f t="shared" si="50"/>
        <v>0</v>
      </c>
      <c r="K389" s="147"/>
      <c r="L389" s="28"/>
      <c r="M389" s="148" t="s">
        <v>1</v>
      </c>
      <c r="N389" s="149" t="s">
        <v>38</v>
      </c>
      <c r="P389" s="150">
        <f t="shared" si="51"/>
        <v>0</v>
      </c>
      <c r="Q389" s="150">
        <v>0</v>
      </c>
      <c r="R389" s="150">
        <f t="shared" si="52"/>
        <v>0</v>
      </c>
      <c r="S389" s="150">
        <v>0</v>
      </c>
      <c r="T389" s="151">
        <f t="shared" si="53"/>
        <v>0</v>
      </c>
      <c r="AR389" s="152" t="s">
        <v>216</v>
      </c>
      <c r="AT389" s="152" t="s">
        <v>212</v>
      </c>
      <c r="AU389" s="152" t="s">
        <v>88</v>
      </c>
      <c r="AY389" s="13" t="s">
        <v>207</v>
      </c>
      <c r="BE389" s="153">
        <f t="shared" si="54"/>
        <v>0</v>
      </c>
      <c r="BF389" s="153">
        <f t="shared" si="55"/>
        <v>0</v>
      </c>
      <c r="BG389" s="153">
        <f t="shared" si="56"/>
        <v>0</v>
      </c>
      <c r="BH389" s="153">
        <f t="shared" si="57"/>
        <v>0</v>
      </c>
      <c r="BI389" s="153">
        <f t="shared" si="58"/>
        <v>0</v>
      </c>
      <c r="BJ389" s="13" t="s">
        <v>84</v>
      </c>
      <c r="BK389" s="153">
        <f t="shared" si="59"/>
        <v>0</v>
      </c>
      <c r="BL389" s="13" t="s">
        <v>216</v>
      </c>
      <c r="BM389" s="152" t="s">
        <v>1212</v>
      </c>
    </row>
    <row r="390" spans="2:65" s="1" customFormat="1" ht="37.9" customHeight="1">
      <c r="B390" s="139"/>
      <c r="C390" s="140" t="s">
        <v>1213</v>
      </c>
      <c r="D390" s="140" t="s">
        <v>212</v>
      </c>
      <c r="E390" s="141" t="s">
        <v>1214</v>
      </c>
      <c r="F390" s="142" t="s">
        <v>1215</v>
      </c>
      <c r="G390" s="143" t="s">
        <v>253</v>
      </c>
      <c r="H390" s="144">
        <v>1</v>
      </c>
      <c r="I390" s="145"/>
      <c r="J390" s="146">
        <f t="shared" si="50"/>
        <v>0</v>
      </c>
      <c r="K390" s="147"/>
      <c r="L390" s="28"/>
      <c r="M390" s="148" t="s">
        <v>1</v>
      </c>
      <c r="N390" s="149" t="s">
        <v>38</v>
      </c>
      <c r="P390" s="150">
        <f t="shared" si="51"/>
        <v>0</v>
      </c>
      <c r="Q390" s="150">
        <v>0</v>
      </c>
      <c r="R390" s="150">
        <f t="shared" si="52"/>
        <v>0</v>
      </c>
      <c r="S390" s="150">
        <v>0</v>
      </c>
      <c r="T390" s="151">
        <f t="shared" si="53"/>
        <v>0</v>
      </c>
      <c r="AR390" s="152" t="s">
        <v>216</v>
      </c>
      <c r="AT390" s="152" t="s">
        <v>212</v>
      </c>
      <c r="AU390" s="152" t="s">
        <v>88</v>
      </c>
      <c r="AY390" s="13" t="s">
        <v>207</v>
      </c>
      <c r="BE390" s="153">
        <f t="shared" si="54"/>
        <v>0</v>
      </c>
      <c r="BF390" s="153">
        <f t="shared" si="55"/>
        <v>0</v>
      </c>
      <c r="BG390" s="153">
        <f t="shared" si="56"/>
        <v>0</v>
      </c>
      <c r="BH390" s="153">
        <f t="shared" si="57"/>
        <v>0</v>
      </c>
      <c r="BI390" s="153">
        <f t="shared" si="58"/>
        <v>0</v>
      </c>
      <c r="BJ390" s="13" t="s">
        <v>84</v>
      </c>
      <c r="BK390" s="153">
        <f t="shared" si="59"/>
        <v>0</v>
      </c>
      <c r="BL390" s="13" t="s">
        <v>216</v>
      </c>
      <c r="BM390" s="152" t="s">
        <v>1216</v>
      </c>
    </row>
    <row r="391" spans="2:65" s="1" customFormat="1" ht="24.2" customHeight="1">
      <c r="B391" s="139"/>
      <c r="C391" s="140" t="s">
        <v>1217</v>
      </c>
      <c r="D391" s="140" t="s">
        <v>212</v>
      </c>
      <c r="E391" s="141" t="s">
        <v>1218</v>
      </c>
      <c r="F391" s="142" t="s">
        <v>1219</v>
      </c>
      <c r="G391" s="143" t="s">
        <v>253</v>
      </c>
      <c r="H391" s="144">
        <v>1</v>
      </c>
      <c r="I391" s="145"/>
      <c r="J391" s="146">
        <f t="shared" si="50"/>
        <v>0</v>
      </c>
      <c r="K391" s="147"/>
      <c r="L391" s="28"/>
      <c r="M391" s="148" t="s">
        <v>1</v>
      </c>
      <c r="N391" s="149" t="s">
        <v>38</v>
      </c>
      <c r="P391" s="150">
        <f t="shared" si="51"/>
        <v>0</v>
      </c>
      <c r="Q391" s="150">
        <v>0</v>
      </c>
      <c r="R391" s="150">
        <f t="shared" si="52"/>
        <v>0</v>
      </c>
      <c r="S391" s="150">
        <v>0</v>
      </c>
      <c r="T391" s="151">
        <f t="shared" si="53"/>
        <v>0</v>
      </c>
      <c r="AR391" s="152" t="s">
        <v>216</v>
      </c>
      <c r="AT391" s="152" t="s">
        <v>212</v>
      </c>
      <c r="AU391" s="152" t="s">
        <v>88</v>
      </c>
      <c r="AY391" s="13" t="s">
        <v>207</v>
      </c>
      <c r="BE391" s="153">
        <f t="shared" si="54"/>
        <v>0</v>
      </c>
      <c r="BF391" s="153">
        <f t="shared" si="55"/>
        <v>0</v>
      </c>
      <c r="BG391" s="153">
        <f t="shared" si="56"/>
        <v>0</v>
      </c>
      <c r="BH391" s="153">
        <f t="shared" si="57"/>
        <v>0</v>
      </c>
      <c r="BI391" s="153">
        <f t="shared" si="58"/>
        <v>0</v>
      </c>
      <c r="BJ391" s="13" t="s">
        <v>84</v>
      </c>
      <c r="BK391" s="153">
        <f t="shared" si="59"/>
        <v>0</v>
      </c>
      <c r="BL391" s="13" t="s">
        <v>216</v>
      </c>
      <c r="BM391" s="152" t="s">
        <v>1220</v>
      </c>
    </row>
    <row r="392" spans="2:65" s="1" customFormat="1" ht="24.2" customHeight="1">
      <c r="B392" s="139"/>
      <c r="C392" s="140" t="s">
        <v>1221</v>
      </c>
      <c r="D392" s="140" t="s">
        <v>212</v>
      </c>
      <c r="E392" s="141" t="s">
        <v>1222</v>
      </c>
      <c r="F392" s="142" t="s">
        <v>1223</v>
      </c>
      <c r="G392" s="143" t="s">
        <v>253</v>
      </c>
      <c r="H392" s="144">
        <v>2</v>
      </c>
      <c r="I392" s="145"/>
      <c r="J392" s="146">
        <f t="shared" si="50"/>
        <v>0</v>
      </c>
      <c r="K392" s="147"/>
      <c r="L392" s="28"/>
      <c r="M392" s="148" t="s">
        <v>1</v>
      </c>
      <c r="N392" s="149" t="s">
        <v>38</v>
      </c>
      <c r="P392" s="150">
        <f t="shared" si="51"/>
        <v>0</v>
      </c>
      <c r="Q392" s="150">
        <v>0</v>
      </c>
      <c r="R392" s="150">
        <f t="shared" si="52"/>
        <v>0</v>
      </c>
      <c r="S392" s="150">
        <v>0</v>
      </c>
      <c r="T392" s="151">
        <f t="shared" si="53"/>
        <v>0</v>
      </c>
      <c r="AR392" s="152" t="s">
        <v>216</v>
      </c>
      <c r="AT392" s="152" t="s">
        <v>212</v>
      </c>
      <c r="AU392" s="152" t="s">
        <v>88</v>
      </c>
      <c r="AY392" s="13" t="s">
        <v>207</v>
      </c>
      <c r="BE392" s="153">
        <f t="shared" si="54"/>
        <v>0</v>
      </c>
      <c r="BF392" s="153">
        <f t="shared" si="55"/>
        <v>0</v>
      </c>
      <c r="BG392" s="153">
        <f t="shared" si="56"/>
        <v>0</v>
      </c>
      <c r="BH392" s="153">
        <f t="shared" si="57"/>
        <v>0</v>
      </c>
      <c r="BI392" s="153">
        <f t="shared" si="58"/>
        <v>0</v>
      </c>
      <c r="BJ392" s="13" t="s">
        <v>84</v>
      </c>
      <c r="BK392" s="153">
        <f t="shared" si="59"/>
        <v>0</v>
      </c>
      <c r="BL392" s="13" t="s">
        <v>216</v>
      </c>
      <c r="BM392" s="152" t="s">
        <v>1224</v>
      </c>
    </row>
    <row r="393" spans="2:65" s="1" customFormat="1" ht="37.9" customHeight="1">
      <c r="B393" s="139"/>
      <c r="C393" s="140" t="s">
        <v>1225</v>
      </c>
      <c r="D393" s="140" t="s">
        <v>212</v>
      </c>
      <c r="E393" s="141" t="s">
        <v>1226</v>
      </c>
      <c r="F393" s="142" t="s">
        <v>1227</v>
      </c>
      <c r="G393" s="143" t="s">
        <v>253</v>
      </c>
      <c r="H393" s="144">
        <v>2</v>
      </c>
      <c r="I393" s="145"/>
      <c r="J393" s="146">
        <f t="shared" si="50"/>
        <v>0</v>
      </c>
      <c r="K393" s="147"/>
      <c r="L393" s="28"/>
      <c r="M393" s="148" t="s">
        <v>1</v>
      </c>
      <c r="N393" s="149" t="s">
        <v>38</v>
      </c>
      <c r="P393" s="150">
        <f t="shared" si="51"/>
        <v>0</v>
      </c>
      <c r="Q393" s="150">
        <v>0</v>
      </c>
      <c r="R393" s="150">
        <f t="shared" si="52"/>
        <v>0</v>
      </c>
      <c r="S393" s="150">
        <v>0</v>
      </c>
      <c r="T393" s="151">
        <f t="shared" si="53"/>
        <v>0</v>
      </c>
      <c r="AR393" s="152" t="s">
        <v>216</v>
      </c>
      <c r="AT393" s="152" t="s">
        <v>212</v>
      </c>
      <c r="AU393" s="152" t="s">
        <v>88</v>
      </c>
      <c r="AY393" s="13" t="s">
        <v>207</v>
      </c>
      <c r="BE393" s="153">
        <f t="shared" si="54"/>
        <v>0</v>
      </c>
      <c r="BF393" s="153">
        <f t="shared" si="55"/>
        <v>0</v>
      </c>
      <c r="BG393" s="153">
        <f t="shared" si="56"/>
        <v>0</v>
      </c>
      <c r="BH393" s="153">
        <f t="shared" si="57"/>
        <v>0</v>
      </c>
      <c r="BI393" s="153">
        <f t="shared" si="58"/>
        <v>0</v>
      </c>
      <c r="BJ393" s="13" t="s">
        <v>84</v>
      </c>
      <c r="BK393" s="153">
        <f t="shared" si="59"/>
        <v>0</v>
      </c>
      <c r="BL393" s="13" t="s">
        <v>216</v>
      </c>
      <c r="BM393" s="152" t="s">
        <v>1228</v>
      </c>
    </row>
    <row r="394" spans="2:65" s="1" customFormat="1" ht="37.9" customHeight="1">
      <c r="B394" s="139"/>
      <c r="C394" s="140" t="s">
        <v>1229</v>
      </c>
      <c r="D394" s="140" t="s">
        <v>212</v>
      </c>
      <c r="E394" s="141" t="s">
        <v>1230</v>
      </c>
      <c r="F394" s="142" t="s">
        <v>1231</v>
      </c>
      <c r="G394" s="143" t="s">
        <v>253</v>
      </c>
      <c r="H394" s="144">
        <v>2</v>
      </c>
      <c r="I394" s="145"/>
      <c r="J394" s="146">
        <f t="shared" si="50"/>
        <v>0</v>
      </c>
      <c r="K394" s="147"/>
      <c r="L394" s="28"/>
      <c r="M394" s="148" t="s">
        <v>1</v>
      </c>
      <c r="N394" s="149" t="s">
        <v>38</v>
      </c>
      <c r="P394" s="150">
        <f t="shared" si="51"/>
        <v>0</v>
      </c>
      <c r="Q394" s="150">
        <v>0</v>
      </c>
      <c r="R394" s="150">
        <f t="shared" si="52"/>
        <v>0</v>
      </c>
      <c r="S394" s="150">
        <v>0</v>
      </c>
      <c r="T394" s="151">
        <f t="shared" si="53"/>
        <v>0</v>
      </c>
      <c r="AR394" s="152" t="s">
        <v>216</v>
      </c>
      <c r="AT394" s="152" t="s">
        <v>212</v>
      </c>
      <c r="AU394" s="152" t="s">
        <v>88</v>
      </c>
      <c r="AY394" s="13" t="s">
        <v>207</v>
      </c>
      <c r="BE394" s="153">
        <f t="shared" si="54"/>
        <v>0</v>
      </c>
      <c r="BF394" s="153">
        <f t="shared" si="55"/>
        <v>0</v>
      </c>
      <c r="BG394" s="153">
        <f t="shared" si="56"/>
        <v>0</v>
      </c>
      <c r="BH394" s="153">
        <f t="shared" si="57"/>
        <v>0</v>
      </c>
      <c r="BI394" s="153">
        <f t="shared" si="58"/>
        <v>0</v>
      </c>
      <c r="BJ394" s="13" t="s">
        <v>84</v>
      </c>
      <c r="BK394" s="153">
        <f t="shared" si="59"/>
        <v>0</v>
      </c>
      <c r="BL394" s="13" t="s">
        <v>216</v>
      </c>
      <c r="BM394" s="152" t="s">
        <v>1232</v>
      </c>
    </row>
    <row r="395" spans="2:65" s="1" customFormat="1" ht="37.9" customHeight="1">
      <c r="B395" s="139"/>
      <c r="C395" s="140" t="s">
        <v>1233</v>
      </c>
      <c r="D395" s="140" t="s">
        <v>212</v>
      </c>
      <c r="E395" s="141" t="s">
        <v>1234</v>
      </c>
      <c r="F395" s="142" t="s">
        <v>1235</v>
      </c>
      <c r="G395" s="143" t="s">
        <v>253</v>
      </c>
      <c r="H395" s="144">
        <v>1</v>
      </c>
      <c r="I395" s="145"/>
      <c r="J395" s="146">
        <f t="shared" si="50"/>
        <v>0</v>
      </c>
      <c r="K395" s="147"/>
      <c r="L395" s="28"/>
      <c r="M395" s="148" t="s">
        <v>1</v>
      </c>
      <c r="N395" s="149" t="s">
        <v>38</v>
      </c>
      <c r="P395" s="150">
        <f t="shared" si="51"/>
        <v>0</v>
      </c>
      <c r="Q395" s="150">
        <v>0</v>
      </c>
      <c r="R395" s="150">
        <f t="shared" si="52"/>
        <v>0</v>
      </c>
      <c r="S395" s="150">
        <v>0</v>
      </c>
      <c r="T395" s="151">
        <f t="shared" si="53"/>
        <v>0</v>
      </c>
      <c r="AR395" s="152" t="s">
        <v>216</v>
      </c>
      <c r="AT395" s="152" t="s">
        <v>212</v>
      </c>
      <c r="AU395" s="152" t="s">
        <v>88</v>
      </c>
      <c r="AY395" s="13" t="s">
        <v>207</v>
      </c>
      <c r="BE395" s="153">
        <f t="shared" si="54"/>
        <v>0</v>
      </c>
      <c r="BF395" s="153">
        <f t="shared" si="55"/>
        <v>0</v>
      </c>
      <c r="BG395" s="153">
        <f t="shared" si="56"/>
        <v>0</v>
      </c>
      <c r="BH395" s="153">
        <f t="shared" si="57"/>
        <v>0</v>
      </c>
      <c r="BI395" s="153">
        <f t="shared" si="58"/>
        <v>0</v>
      </c>
      <c r="BJ395" s="13" t="s">
        <v>84</v>
      </c>
      <c r="BK395" s="153">
        <f t="shared" si="59"/>
        <v>0</v>
      </c>
      <c r="BL395" s="13" t="s">
        <v>216</v>
      </c>
      <c r="BM395" s="152" t="s">
        <v>1236</v>
      </c>
    </row>
    <row r="396" spans="2:65" s="1" customFormat="1" ht="37.9" customHeight="1">
      <c r="B396" s="139"/>
      <c r="C396" s="140" t="s">
        <v>1237</v>
      </c>
      <c r="D396" s="140" t="s">
        <v>212</v>
      </c>
      <c r="E396" s="141" t="s">
        <v>1238</v>
      </c>
      <c r="F396" s="142" t="s">
        <v>1239</v>
      </c>
      <c r="G396" s="143" t="s">
        <v>253</v>
      </c>
      <c r="H396" s="144">
        <v>1</v>
      </c>
      <c r="I396" s="145"/>
      <c r="J396" s="146">
        <f t="shared" si="50"/>
        <v>0</v>
      </c>
      <c r="K396" s="147"/>
      <c r="L396" s="28"/>
      <c r="M396" s="148" t="s">
        <v>1</v>
      </c>
      <c r="N396" s="149" t="s">
        <v>38</v>
      </c>
      <c r="P396" s="150">
        <f t="shared" si="51"/>
        <v>0</v>
      </c>
      <c r="Q396" s="150">
        <v>0</v>
      </c>
      <c r="R396" s="150">
        <f t="shared" si="52"/>
        <v>0</v>
      </c>
      <c r="S396" s="150">
        <v>0</v>
      </c>
      <c r="T396" s="151">
        <f t="shared" si="53"/>
        <v>0</v>
      </c>
      <c r="AR396" s="152" t="s">
        <v>216</v>
      </c>
      <c r="AT396" s="152" t="s">
        <v>212</v>
      </c>
      <c r="AU396" s="152" t="s">
        <v>88</v>
      </c>
      <c r="AY396" s="13" t="s">
        <v>207</v>
      </c>
      <c r="BE396" s="153">
        <f t="shared" si="54"/>
        <v>0</v>
      </c>
      <c r="BF396" s="153">
        <f t="shared" si="55"/>
        <v>0</v>
      </c>
      <c r="BG396" s="153">
        <f t="shared" si="56"/>
        <v>0</v>
      </c>
      <c r="BH396" s="153">
        <f t="shared" si="57"/>
        <v>0</v>
      </c>
      <c r="BI396" s="153">
        <f t="shared" si="58"/>
        <v>0</v>
      </c>
      <c r="BJ396" s="13" t="s">
        <v>84</v>
      </c>
      <c r="BK396" s="153">
        <f t="shared" si="59"/>
        <v>0</v>
      </c>
      <c r="BL396" s="13" t="s">
        <v>216</v>
      </c>
      <c r="BM396" s="152" t="s">
        <v>1240</v>
      </c>
    </row>
    <row r="397" spans="2:65" s="1" customFormat="1" ht="37.9" customHeight="1">
      <c r="B397" s="139"/>
      <c r="C397" s="140" t="s">
        <v>1241</v>
      </c>
      <c r="D397" s="140" t="s">
        <v>212</v>
      </c>
      <c r="E397" s="141" t="s">
        <v>1242</v>
      </c>
      <c r="F397" s="142" t="s">
        <v>1243</v>
      </c>
      <c r="G397" s="143" t="s">
        <v>253</v>
      </c>
      <c r="H397" s="144">
        <v>1</v>
      </c>
      <c r="I397" s="145"/>
      <c r="J397" s="146">
        <f t="shared" si="50"/>
        <v>0</v>
      </c>
      <c r="K397" s="147"/>
      <c r="L397" s="28"/>
      <c r="M397" s="148" t="s">
        <v>1</v>
      </c>
      <c r="N397" s="149" t="s">
        <v>38</v>
      </c>
      <c r="P397" s="150">
        <f t="shared" si="51"/>
        <v>0</v>
      </c>
      <c r="Q397" s="150">
        <v>0</v>
      </c>
      <c r="R397" s="150">
        <f t="shared" si="52"/>
        <v>0</v>
      </c>
      <c r="S397" s="150">
        <v>0</v>
      </c>
      <c r="T397" s="151">
        <f t="shared" si="53"/>
        <v>0</v>
      </c>
      <c r="AR397" s="152" t="s">
        <v>216</v>
      </c>
      <c r="AT397" s="152" t="s">
        <v>212</v>
      </c>
      <c r="AU397" s="152" t="s">
        <v>88</v>
      </c>
      <c r="AY397" s="13" t="s">
        <v>207</v>
      </c>
      <c r="BE397" s="153">
        <f t="shared" si="54"/>
        <v>0</v>
      </c>
      <c r="BF397" s="153">
        <f t="shared" si="55"/>
        <v>0</v>
      </c>
      <c r="BG397" s="153">
        <f t="shared" si="56"/>
        <v>0</v>
      </c>
      <c r="BH397" s="153">
        <f t="shared" si="57"/>
        <v>0</v>
      </c>
      <c r="BI397" s="153">
        <f t="shared" si="58"/>
        <v>0</v>
      </c>
      <c r="BJ397" s="13" t="s">
        <v>84</v>
      </c>
      <c r="BK397" s="153">
        <f t="shared" si="59"/>
        <v>0</v>
      </c>
      <c r="BL397" s="13" t="s">
        <v>216</v>
      </c>
      <c r="BM397" s="152" t="s">
        <v>1244</v>
      </c>
    </row>
    <row r="398" spans="2:65" s="1" customFormat="1" ht="37.9" customHeight="1">
      <c r="B398" s="139"/>
      <c r="C398" s="140" t="s">
        <v>1245</v>
      </c>
      <c r="D398" s="140" t="s">
        <v>212</v>
      </c>
      <c r="E398" s="141" t="s">
        <v>1246</v>
      </c>
      <c r="F398" s="142" t="s">
        <v>1247</v>
      </c>
      <c r="G398" s="143" t="s">
        <v>253</v>
      </c>
      <c r="H398" s="144">
        <v>1</v>
      </c>
      <c r="I398" s="145"/>
      <c r="J398" s="146">
        <f t="shared" si="50"/>
        <v>0</v>
      </c>
      <c r="K398" s="147"/>
      <c r="L398" s="28"/>
      <c r="M398" s="148" t="s">
        <v>1</v>
      </c>
      <c r="N398" s="149" t="s">
        <v>38</v>
      </c>
      <c r="P398" s="150">
        <f t="shared" si="51"/>
        <v>0</v>
      </c>
      <c r="Q398" s="150">
        <v>0</v>
      </c>
      <c r="R398" s="150">
        <f t="shared" si="52"/>
        <v>0</v>
      </c>
      <c r="S398" s="150">
        <v>0</v>
      </c>
      <c r="T398" s="151">
        <f t="shared" si="53"/>
        <v>0</v>
      </c>
      <c r="AR398" s="152" t="s">
        <v>216</v>
      </c>
      <c r="AT398" s="152" t="s">
        <v>212</v>
      </c>
      <c r="AU398" s="152" t="s">
        <v>88</v>
      </c>
      <c r="AY398" s="13" t="s">
        <v>207</v>
      </c>
      <c r="BE398" s="153">
        <f t="shared" si="54"/>
        <v>0</v>
      </c>
      <c r="BF398" s="153">
        <f t="shared" si="55"/>
        <v>0</v>
      </c>
      <c r="BG398" s="153">
        <f t="shared" si="56"/>
        <v>0</v>
      </c>
      <c r="BH398" s="153">
        <f t="shared" si="57"/>
        <v>0</v>
      </c>
      <c r="BI398" s="153">
        <f t="shared" si="58"/>
        <v>0</v>
      </c>
      <c r="BJ398" s="13" t="s">
        <v>84</v>
      </c>
      <c r="BK398" s="153">
        <f t="shared" si="59"/>
        <v>0</v>
      </c>
      <c r="BL398" s="13" t="s">
        <v>216</v>
      </c>
      <c r="BM398" s="152" t="s">
        <v>1248</v>
      </c>
    </row>
    <row r="399" spans="2:65" s="1" customFormat="1" ht="37.9" customHeight="1">
      <c r="B399" s="139"/>
      <c r="C399" s="140" t="s">
        <v>1249</v>
      </c>
      <c r="D399" s="140" t="s">
        <v>212</v>
      </c>
      <c r="E399" s="141" t="s">
        <v>1250</v>
      </c>
      <c r="F399" s="142" t="s">
        <v>1251</v>
      </c>
      <c r="G399" s="143" t="s">
        <v>253</v>
      </c>
      <c r="H399" s="144">
        <v>1</v>
      </c>
      <c r="I399" s="145"/>
      <c r="J399" s="146">
        <f t="shared" si="50"/>
        <v>0</v>
      </c>
      <c r="K399" s="147"/>
      <c r="L399" s="28"/>
      <c r="M399" s="148" t="s">
        <v>1</v>
      </c>
      <c r="N399" s="149" t="s">
        <v>38</v>
      </c>
      <c r="P399" s="150">
        <f t="shared" si="51"/>
        <v>0</v>
      </c>
      <c r="Q399" s="150">
        <v>0</v>
      </c>
      <c r="R399" s="150">
        <f t="shared" si="52"/>
        <v>0</v>
      </c>
      <c r="S399" s="150">
        <v>0</v>
      </c>
      <c r="T399" s="151">
        <f t="shared" si="53"/>
        <v>0</v>
      </c>
      <c r="AR399" s="152" t="s">
        <v>216</v>
      </c>
      <c r="AT399" s="152" t="s">
        <v>212</v>
      </c>
      <c r="AU399" s="152" t="s">
        <v>88</v>
      </c>
      <c r="AY399" s="13" t="s">
        <v>207</v>
      </c>
      <c r="BE399" s="153">
        <f t="shared" si="54"/>
        <v>0</v>
      </c>
      <c r="BF399" s="153">
        <f t="shared" si="55"/>
        <v>0</v>
      </c>
      <c r="BG399" s="153">
        <f t="shared" si="56"/>
        <v>0</v>
      </c>
      <c r="BH399" s="153">
        <f t="shared" si="57"/>
        <v>0</v>
      </c>
      <c r="BI399" s="153">
        <f t="shared" si="58"/>
        <v>0</v>
      </c>
      <c r="BJ399" s="13" t="s">
        <v>84</v>
      </c>
      <c r="BK399" s="153">
        <f t="shared" si="59"/>
        <v>0</v>
      </c>
      <c r="BL399" s="13" t="s">
        <v>216</v>
      </c>
      <c r="BM399" s="152" t="s">
        <v>1252</v>
      </c>
    </row>
    <row r="400" spans="2:65" s="1" customFormat="1" ht="24.2" customHeight="1">
      <c r="B400" s="139"/>
      <c r="C400" s="140" t="s">
        <v>1253</v>
      </c>
      <c r="D400" s="140" t="s">
        <v>212</v>
      </c>
      <c r="E400" s="141" t="s">
        <v>1254</v>
      </c>
      <c r="F400" s="142" t="s">
        <v>1255</v>
      </c>
      <c r="G400" s="143" t="s">
        <v>253</v>
      </c>
      <c r="H400" s="144">
        <v>1</v>
      </c>
      <c r="I400" s="145"/>
      <c r="J400" s="146">
        <f t="shared" si="50"/>
        <v>0</v>
      </c>
      <c r="K400" s="147"/>
      <c r="L400" s="28"/>
      <c r="M400" s="148" t="s">
        <v>1</v>
      </c>
      <c r="N400" s="149" t="s">
        <v>38</v>
      </c>
      <c r="P400" s="150">
        <f t="shared" si="51"/>
        <v>0</v>
      </c>
      <c r="Q400" s="150">
        <v>0</v>
      </c>
      <c r="R400" s="150">
        <f t="shared" si="52"/>
        <v>0</v>
      </c>
      <c r="S400" s="150">
        <v>0</v>
      </c>
      <c r="T400" s="151">
        <f t="shared" si="53"/>
        <v>0</v>
      </c>
      <c r="AR400" s="152" t="s">
        <v>216</v>
      </c>
      <c r="AT400" s="152" t="s">
        <v>212</v>
      </c>
      <c r="AU400" s="152" t="s">
        <v>88</v>
      </c>
      <c r="AY400" s="13" t="s">
        <v>207</v>
      </c>
      <c r="BE400" s="153">
        <f t="shared" si="54"/>
        <v>0</v>
      </c>
      <c r="BF400" s="153">
        <f t="shared" si="55"/>
        <v>0</v>
      </c>
      <c r="BG400" s="153">
        <f t="shared" si="56"/>
        <v>0</v>
      </c>
      <c r="BH400" s="153">
        <f t="shared" si="57"/>
        <v>0</v>
      </c>
      <c r="BI400" s="153">
        <f t="shared" si="58"/>
        <v>0</v>
      </c>
      <c r="BJ400" s="13" t="s">
        <v>84</v>
      </c>
      <c r="BK400" s="153">
        <f t="shared" si="59"/>
        <v>0</v>
      </c>
      <c r="BL400" s="13" t="s">
        <v>216</v>
      </c>
      <c r="BM400" s="152" t="s">
        <v>1256</v>
      </c>
    </row>
    <row r="401" spans="2:65" s="1" customFormat="1" ht="24.2" customHeight="1">
      <c r="B401" s="139"/>
      <c r="C401" s="140" t="s">
        <v>1257</v>
      </c>
      <c r="D401" s="140" t="s">
        <v>212</v>
      </c>
      <c r="E401" s="141" t="s">
        <v>1258</v>
      </c>
      <c r="F401" s="142" t="s">
        <v>1259</v>
      </c>
      <c r="G401" s="143" t="s">
        <v>253</v>
      </c>
      <c r="H401" s="144">
        <v>2</v>
      </c>
      <c r="I401" s="145"/>
      <c r="J401" s="146">
        <f t="shared" si="50"/>
        <v>0</v>
      </c>
      <c r="K401" s="147"/>
      <c r="L401" s="28"/>
      <c r="M401" s="148" t="s">
        <v>1</v>
      </c>
      <c r="N401" s="149" t="s">
        <v>38</v>
      </c>
      <c r="P401" s="150">
        <f t="shared" si="51"/>
        <v>0</v>
      </c>
      <c r="Q401" s="150">
        <v>0</v>
      </c>
      <c r="R401" s="150">
        <f t="shared" si="52"/>
        <v>0</v>
      </c>
      <c r="S401" s="150">
        <v>0</v>
      </c>
      <c r="T401" s="151">
        <f t="shared" si="53"/>
        <v>0</v>
      </c>
      <c r="AR401" s="152" t="s">
        <v>216</v>
      </c>
      <c r="AT401" s="152" t="s">
        <v>212</v>
      </c>
      <c r="AU401" s="152" t="s">
        <v>88</v>
      </c>
      <c r="AY401" s="13" t="s">
        <v>207</v>
      </c>
      <c r="BE401" s="153">
        <f t="shared" si="54"/>
        <v>0</v>
      </c>
      <c r="BF401" s="153">
        <f t="shared" si="55"/>
        <v>0</v>
      </c>
      <c r="BG401" s="153">
        <f t="shared" si="56"/>
        <v>0</v>
      </c>
      <c r="BH401" s="153">
        <f t="shared" si="57"/>
        <v>0</v>
      </c>
      <c r="BI401" s="153">
        <f t="shared" si="58"/>
        <v>0</v>
      </c>
      <c r="BJ401" s="13" t="s">
        <v>84</v>
      </c>
      <c r="BK401" s="153">
        <f t="shared" si="59"/>
        <v>0</v>
      </c>
      <c r="BL401" s="13" t="s">
        <v>216</v>
      </c>
      <c r="BM401" s="152" t="s">
        <v>1260</v>
      </c>
    </row>
    <row r="402" spans="2:65" s="1" customFormat="1" ht="37.9" customHeight="1">
      <c r="B402" s="139"/>
      <c r="C402" s="140" t="s">
        <v>1261</v>
      </c>
      <c r="D402" s="140" t="s">
        <v>212</v>
      </c>
      <c r="E402" s="141" t="s">
        <v>1262</v>
      </c>
      <c r="F402" s="142" t="s">
        <v>1263</v>
      </c>
      <c r="G402" s="143" t="s">
        <v>253</v>
      </c>
      <c r="H402" s="144">
        <v>2</v>
      </c>
      <c r="I402" s="145"/>
      <c r="J402" s="146">
        <f t="shared" si="50"/>
        <v>0</v>
      </c>
      <c r="K402" s="147"/>
      <c r="L402" s="28"/>
      <c r="M402" s="148" t="s">
        <v>1</v>
      </c>
      <c r="N402" s="149" t="s">
        <v>38</v>
      </c>
      <c r="P402" s="150">
        <f t="shared" si="51"/>
        <v>0</v>
      </c>
      <c r="Q402" s="150">
        <v>0</v>
      </c>
      <c r="R402" s="150">
        <f t="shared" si="52"/>
        <v>0</v>
      </c>
      <c r="S402" s="150">
        <v>0</v>
      </c>
      <c r="T402" s="151">
        <f t="shared" si="53"/>
        <v>0</v>
      </c>
      <c r="AR402" s="152" t="s">
        <v>216</v>
      </c>
      <c r="AT402" s="152" t="s">
        <v>212</v>
      </c>
      <c r="AU402" s="152" t="s">
        <v>88</v>
      </c>
      <c r="AY402" s="13" t="s">
        <v>207</v>
      </c>
      <c r="BE402" s="153">
        <f t="shared" si="54"/>
        <v>0</v>
      </c>
      <c r="BF402" s="153">
        <f t="shared" si="55"/>
        <v>0</v>
      </c>
      <c r="BG402" s="153">
        <f t="shared" si="56"/>
        <v>0</v>
      </c>
      <c r="BH402" s="153">
        <f t="shared" si="57"/>
        <v>0</v>
      </c>
      <c r="BI402" s="153">
        <f t="shared" si="58"/>
        <v>0</v>
      </c>
      <c r="BJ402" s="13" t="s">
        <v>84</v>
      </c>
      <c r="BK402" s="153">
        <f t="shared" si="59"/>
        <v>0</v>
      </c>
      <c r="BL402" s="13" t="s">
        <v>216</v>
      </c>
      <c r="BM402" s="152" t="s">
        <v>1264</v>
      </c>
    </row>
    <row r="403" spans="2:65" s="1" customFormat="1" ht="37.9" customHeight="1">
      <c r="B403" s="139"/>
      <c r="C403" s="140" t="s">
        <v>1265</v>
      </c>
      <c r="D403" s="140" t="s">
        <v>212</v>
      </c>
      <c r="E403" s="141" t="s">
        <v>1266</v>
      </c>
      <c r="F403" s="142" t="s">
        <v>1267</v>
      </c>
      <c r="G403" s="143" t="s">
        <v>253</v>
      </c>
      <c r="H403" s="144">
        <v>1</v>
      </c>
      <c r="I403" s="145"/>
      <c r="J403" s="146">
        <f t="shared" si="50"/>
        <v>0</v>
      </c>
      <c r="K403" s="147"/>
      <c r="L403" s="28"/>
      <c r="M403" s="148" t="s">
        <v>1</v>
      </c>
      <c r="N403" s="149" t="s">
        <v>38</v>
      </c>
      <c r="P403" s="150">
        <f t="shared" si="51"/>
        <v>0</v>
      </c>
      <c r="Q403" s="150">
        <v>0</v>
      </c>
      <c r="R403" s="150">
        <f t="shared" si="52"/>
        <v>0</v>
      </c>
      <c r="S403" s="150">
        <v>0</v>
      </c>
      <c r="T403" s="151">
        <f t="shared" si="53"/>
        <v>0</v>
      </c>
      <c r="AR403" s="152" t="s">
        <v>216</v>
      </c>
      <c r="AT403" s="152" t="s">
        <v>212</v>
      </c>
      <c r="AU403" s="152" t="s">
        <v>88</v>
      </c>
      <c r="AY403" s="13" t="s">
        <v>207</v>
      </c>
      <c r="BE403" s="153">
        <f t="shared" si="54"/>
        <v>0</v>
      </c>
      <c r="BF403" s="153">
        <f t="shared" si="55"/>
        <v>0</v>
      </c>
      <c r="BG403" s="153">
        <f t="shared" si="56"/>
        <v>0</v>
      </c>
      <c r="BH403" s="153">
        <f t="shared" si="57"/>
        <v>0</v>
      </c>
      <c r="BI403" s="153">
        <f t="shared" si="58"/>
        <v>0</v>
      </c>
      <c r="BJ403" s="13" t="s">
        <v>84</v>
      </c>
      <c r="BK403" s="153">
        <f t="shared" si="59"/>
        <v>0</v>
      </c>
      <c r="BL403" s="13" t="s">
        <v>216</v>
      </c>
      <c r="BM403" s="152" t="s">
        <v>1268</v>
      </c>
    </row>
    <row r="404" spans="2:65" s="1" customFormat="1" ht="37.9" customHeight="1">
      <c r="B404" s="139"/>
      <c r="C404" s="140" t="s">
        <v>1269</v>
      </c>
      <c r="D404" s="140" t="s">
        <v>212</v>
      </c>
      <c r="E404" s="141" t="s">
        <v>1270</v>
      </c>
      <c r="F404" s="142" t="s">
        <v>1271</v>
      </c>
      <c r="G404" s="143" t="s">
        <v>253</v>
      </c>
      <c r="H404" s="144">
        <v>1</v>
      </c>
      <c r="I404" s="145"/>
      <c r="J404" s="146">
        <f t="shared" si="50"/>
        <v>0</v>
      </c>
      <c r="K404" s="147"/>
      <c r="L404" s="28"/>
      <c r="M404" s="148" t="s">
        <v>1</v>
      </c>
      <c r="N404" s="149" t="s">
        <v>38</v>
      </c>
      <c r="P404" s="150">
        <f t="shared" si="51"/>
        <v>0</v>
      </c>
      <c r="Q404" s="150">
        <v>0</v>
      </c>
      <c r="R404" s="150">
        <f t="shared" si="52"/>
        <v>0</v>
      </c>
      <c r="S404" s="150">
        <v>0</v>
      </c>
      <c r="T404" s="151">
        <f t="shared" si="53"/>
        <v>0</v>
      </c>
      <c r="AR404" s="152" t="s">
        <v>216</v>
      </c>
      <c r="AT404" s="152" t="s">
        <v>212</v>
      </c>
      <c r="AU404" s="152" t="s">
        <v>88</v>
      </c>
      <c r="AY404" s="13" t="s">
        <v>207</v>
      </c>
      <c r="BE404" s="153">
        <f t="shared" si="54"/>
        <v>0</v>
      </c>
      <c r="BF404" s="153">
        <f t="shared" si="55"/>
        <v>0</v>
      </c>
      <c r="BG404" s="153">
        <f t="shared" si="56"/>
        <v>0</v>
      </c>
      <c r="BH404" s="153">
        <f t="shared" si="57"/>
        <v>0</v>
      </c>
      <c r="BI404" s="153">
        <f t="shared" si="58"/>
        <v>0</v>
      </c>
      <c r="BJ404" s="13" t="s">
        <v>84</v>
      </c>
      <c r="BK404" s="153">
        <f t="shared" si="59"/>
        <v>0</v>
      </c>
      <c r="BL404" s="13" t="s">
        <v>216</v>
      </c>
      <c r="BM404" s="152" t="s">
        <v>1272</v>
      </c>
    </row>
    <row r="405" spans="2:65" s="1" customFormat="1" ht="37.9" customHeight="1">
      <c r="B405" s="139"/>
      <c r="C405" s="140" t="s">
        <v>1273</v>
      </c>
      <c r="D405" s="140" t="s">
        <v>212</v>
      </c>
      <c r="E405" s="141" t="s">
        <v>1274</v>
      </c>
      <c r="F405" s="142" t="s">
        <v>1275</v>
      </c>
      <c r="G405" s="143" t="s">
        <v>253</v>
      </c>
      <c r="H405" s="144">
        <v>1</v>
      </c>
      <c r="I405" s="145"/>
      <c r="J405" s="146">
        <f t="shared" si="50"/>
        <v>0</v>
      </c>
      <c r="K405" s="147"/>
      <c r="L405" s="28"/>
      <c r="M405" s="148" t="s">
        <v>1</v>
      </c>
      <c r="N405" s="149" t="s">
        <v>38</v>
      </c>
      <c r="P405" s="150">
        <f t="shared" si="51"/>
        <v>0</v>
      </c>
      <c r="Q405" s="150">
        <v>0</v>
      </c>
      <c r="R405" s="150">
        <f t="shared" si="52"/>
        <v>0</v>
      </c>
      <c r="S405" s="150">
        <v>0</v>
      </c>
      <c r="T405" s="151">
        <f t="shared" si="53"/>
        <v>0</v>
      </c>
      <c r="AR405" s="152" t="s">
        <v>216</v>
      </c>
      <c r="AT405" s="152" t="s">
        <v>212</v>
      </c>
      <c r="AU405" s="152" t="s">
        <v>88</v>
      </c>
      <c r="AY405" s="13" t="s">
        <v>207</v>
      </c>
      <c r="BE405" s="153">
        <f t="shared" si="54"/>
        <v>0</v>
      </c>
      <c r="BF405" s="153">
        <f t="shared" si="55"/>
        <v>0</v>
      </c>
      <c r="BG405" s="153">
        <f t="shared" si="56"/>
        <v>0</v>
      </c>
      <c r="BH405" s="153">
        <f t="shared" si="57"/>
        <v>0</v>
      </c>
      <c r="BI405" s="153">
        <f t="shared" si="58"/>
        <v>0</v>
      </c>
      <c r="BJ405" s="13" t="s">
        <v>84</v>
      </c>
      <c r="BK405" s="153">
        <f t="shared" si="59"/>
        <v>0</v>
      </c>
      <c r="BL405" s="13" t="s">
        <v>216</v>
      </c>
      <c r="BM405" s="152" t="s">
        <v>1276</v>
      </c>
    </row>
    <row r="406" spans="2:65" s="1" customFormat="1" ht="37.9" customHeight="1">
      <c r="B406" s="139"/>
      <c r="C406" s="140" t="s">
        <v>1277</v>
      </c>
      <c r="D406" s="140" t="s">
        <v>212</v>
      </c>
      <c r="E406" s="141" t="s">
        <v>1278</v>
      </c>
      <c r="F406" s="142" t="s">
        <v>1279</v>
      </c>
      <c r="G406" s="143" t="s">
        <v>253</v>
      </c>
      <c r="H406" s="144">
        <v>1</v>
      </c>
      <c r="I406" s="145"/>
      <c r="J406" s="146">
        <f t="shared" si="50"/>
        <v>0</v>
      </c>
      <c r="K406" s="147"/>
      <c r="L406" s="28"/>
      <c r="M406" s="148" t="s">
        <v>1</v>
      </c>
      <c r="N406" s="149" t="s">
        <v>38</v>
      </c>
      <c r="P406" s="150">
        <f t="shared" si="51"/>
        <v>0</v>
      </c>
      <c r="Q406" s="150">
        <v>0</v>
      </c>
      <c r="R406" s="150">
        <f t="shared" si="52"/>
        <v>0</v>
      </c>
      <c r="S406" s="150">
        <v>0</v>
      </c>
      <c r="T406" s="151">
        <f t="shared" si="53"/>
        <v>0</v>
      </c>
      <c r="AR406" s="152" t="s">
        <v>216</v>
      </c>
      <c r="AT406" s="152" t="s">
        <v>212</v>
      </c>
      <c r="AU406" s="152" t="s">
        <v>88</v>
      </c>
      <c r="AY406" s="13" t="s">
        <v>207</v>
      </c>
      <c r="BE406" s="153">
        <f t="shared" si="54"/>
        <v>0</v>
      </c>
      <c r="BF406" s="153">
        <f t="shared" si="55"/>
        <v>0</v>
      </c>
      <c r="BG406" s="153">
        <f t="shared" si="56"/>
        <v>0</v>
      </c>
      <c r="BH406" s="153">
        <f t="shared" si="57"/>
        <v>0</v>
      </c>
      <c r="BI406" s="153">
        <f t="shared" si="58"/>
        <v>0</v>
      </c>
      <c r="BJ406" s="13" t="s">
        <v>84</v>
      </c>
      <c r="BK406" s="153">
        <f t="shared" si="59"/>
        <v>0</v>
      </c>
      <c r="BL406" s="13" t="s">
        <v>216</v>
      </c>
      <c r="BM406" s="152" t="s">
        <v>1280</v>
      </c>
    </row>
    <row r="407" spans="2:65" s="1" customFormat="1" ht="37.9" customHeight="1">
      <c r="B407" s="139"/>
      <c r="C407" s="140" t="s">
        <v>1281</v>
      </c>
      <c r="D407" s="140" t="s">
        <v>212</v>
      </c>
      <c r="E407" s="141" t="s">
        <v>1282</v>
      </c>
      <c r="F407" s="142" t="s">
        <v>1283</v>
      </c>
      <c r="G407" s="143" t="s">
        <v>253</v>
      </c>
      <c r="H407" s="144">
        <v>1</v>
      </c>
      <c r="I407" s="145"/>
      <c r="J407" s="146">
        <f t="shared" si="50"/>
        <v>0</v>
      </c>
      <c r="K407" s="147"/>
      <c r="L407" s="28"/>
      <c r="M407" s="148" t="s">
        <v>1</v>
      </c>
      <c r="N407" s="149" t="s">
        <v>38</v>
      </c>
      <c r="P407" s="150">
        <f t="shared" si="51"/>
        <v>0</v>
      </c>
      <c r="Q407" s="150">
        <v>0</v>
      </c>
      <c r="R407" s="150">
        <f t="shared" si="52"/>
        <v>0</v>
      </c>
      <c r="S407" s="150">
        <v>0</v>
      </c>
      <c r="T407" s="151">
        <f t="shared" si="53"/>
        <v>0</v>
      </c>
      <c r="AR407" s="152" t="s">
        <v>216</v>
      </c>
      <c r="AT407" s="152" t="s">
        <v>212</v>
      </c>
      <c r="AU407" s="152" t="s">
        <v>88</v>
      </c>
      <c r="AY407" s="13" t="s">
        <v>207</v>
      </c>
      <c r="BE407" s="153">
        <f t="shared" si="54"/>
        <v>0</v>
      </c>
      <c r="BF407" s="153">
        <f t="shared" si="55"/>
        <v>0</v>
      </c>
      <c r="BG407" s="153">
        <f t="shared" si="56"/>
        <v>0</v>
      </c>
      <c r="BH407" s="153">
        <f t="shared" si="57"/>
        <v>0</v>
      </c>
      <c r="BI407" s="153">
        <f t="shared" si="58"/>
        <v>0</v>
      </c>
      <c r="BJ407" s="13" t="s">
        <v>84</v>
      </c>
      <c r="BK407" s="153">
        <f t="shared" si="59"/>
        <v>0</v>
      </c>
      <c r="BL407" s="13" t="s">
        <v>216</v>
      </c>
      <c r="BM407" s="152" t="s">
        <v>1284</v>
      </c>
    </row>
    <row r="408" spans="2:65" s="1" customFormat="1" ht="24.2" customHeight="1">
      <c r="B408" s="139"/>
      <c r="C408" s="140" t="s">
        <v>1285</v>
      </c>
      <c r="D408" s="140" t="s">
        <v>212</v>
      </c>
      <c r="E408" s="141" t="s">
        <v>1286</v>
      </c>
      <c r="F408" s="142" t="s">
        <v>1287</v>
      </c>
      <c r="G408" s="143" t="s">
        <v>253</v>
      </c>
      <c r="H408" s="144">
        <v>1</v>
      </c>
      <c r="I408" s="145"/>
      <c r="J408" s="146">
        <f t="shared" si="50"/>
        <v>0</v>
      </c>
      <c r="K408" s="147"/>
      <c r="L408" s="28"/>
      <c r="M408" s="148" t="s">
        <v>1</v>
      </c>
      <c r="N408" s="149" t="s">
        <v>38</v>
      </c>
      <c r="P408" s="150">
        <f t="shared" si="51"/>
        <v>0</v>
      </c>
      <c r="Q408" s="150">
        <v>0</v>
      </c>
      <c r="R408" s="150">
        <f t="shared" si="52"/>
        <v>0</v>
      </c>
      <c r="S408" s="150">
        <v>0</v>
      </c>
      <c r="T408" s="151">
        <f t="shared" si="53"/>
        <v>0</v>
      </c>
      <c r="AR408" s="152" t="s">
        <v>216</v>
      </c>
      <c r="AT408" s="152" t="s">
        <v>212</v>
      </c>
      <c r="AU408" s="152" t="s">
        <v>88</v>
      </c>
      <c r="AY408" s="13" t="s">
        <v>207</v>
      </c>
      <c r="BE408" s="153">
        <f t="shared" si="54"/>
        <v>0</v>
      </c>
      <c r="BF408" s="153">
        <f t="shared" si="55"/>
        <v>0</v>
      </c>
      <c r="BG408" s="153">
        <f t="shared" si="56"/>
        <v>0</v>
      </c>
      <c r="BH408" s="153">
        <f t="shared" si="57"/>
        <v>0</v>
      </c>
      <c r="BI408" s="153">
        <f t="shared" si="58"/>
        <v>0</v>
      </c>
      <c r="BJ408" s="13" t="s">
        <v>84</v>
      </c>
      <c r="BK408" s="153">
        <f t="shared" si="59"/>
        <v>0</v>
      </c>
      <c r="BL408" s="13" t="s">
        <v>216</v>
      </c>
      <c r="BM408" s="152" t="s">
        <v>1288</v>
      </c>
    </row>
    <row r="409" spans="2:65" s="1" customFormat="1" ht="24.2" customHeight="1">
      <c r="B409" s="139"/>
      <c r="C409" s="140" t="s">
        <v>1289</v>
      </c>
      <c r="D409" s="140" t="s">
        <v>212</v>
      </c>
      <c r="E409" s="141" t="s">
        <v>1290</v>
      </c>
      <c r="F409" s="142" t="s">
        <v>1291</v>
      </c>
      <c r="G409" s="143" t="s">
        <v>253</v>
      </c>
      <c r="H409" s="144">
        <v>2</v>
      </c>
      <c r="I409" s="145"/>
      <c r="J409" s="146">
        <f t="shared" si="50"/>
        <v>0</v>
      </c>
      <c r="K409" s="147"/>
      <c r="L409" s="28"/>
      <c r="M409" s="148" t="s">
        <v>1</v>
      </c>
      <c r="N409" s="149" t="s">
        <v>38</v>
      </c>
      <c r="P409" s="150">
        <f t="shared" si="51"/>
        <v>0</v>
      </c>
      <c r="Q409" s="150">
        <v>0</v>
      </c>
      <c r="R409" s="150">
        <f t="shared" si="52"/>
        <v>0</v>
      </c>
      <c r="S409" s="150">
        <v>0</v>
      </c>
      <c r="T409" s="151">
        <f t="shared" si="53"/>
        <v>0</v>
      </c>
      <c r="AR409" s="152" t="s">
        <v>216</v>
      </c>
      <c r="AT409" s="152" t="s">
        <v>212</v>
      </c>
      <c r="AU409" s="152" t="s">
        <v>88</v>
      </c>
      <c r="AY409" s="13" t="s">
        <v>207</v>
      </c>
      <c r="BE409" s="153">
        <f t="shared" si="54"/>
        <v>0</v>
      </c>
      <c r="BF409" s="153">
        <f t="shared" si="55"/>
        <v>0</v>
      </c>
      <c r="BG409" s="153">
        <f t="shared" si="56"/>
        <v>0</v>
      </c>
      <c r="BH409" s="153">
        <f t="shared" si="57"/>
        <v>0</v>
      </c>
      <c r="BI409" s="153">
        <f t="shared" si="58"/>
        <v>0</v>
      </c>
      <c r="BJ409" s="13" t="s">
        <v>84</v>
      </c>
      <c r="BK409" s="153">
        <f t="shared" si="59"/>
        <v>0</v>
      </c>
      <c r="BL409" s="13" t="s">
        <v>216</v>
      </c>
      <c r="BM409" s="152" t="s">
        <v>1292</v>
      </c>
    </row>
    <row r="410" spans="2:65" s="1" customFormat="1" ht="37.9" customHeight="1">
      <c r="B410" s="139"/>
      <c r="C410" s="140" t="s">
        <v>1293</v>
      </c>
      <c r="D410" s="140" t="s">
        <v>212</v>
      </c>
      <c r="E410" s="141" t="s">
        <v>1294</v>
      </c>
      <c r="F410" s="142" t="s">
        <v>1295</v>
      </c>
      <c r="G410" s="143" t="s">
        <v>253</v>
      </c>
      <c r="H410" s="144">
        <v>2</v>
      </c>
      <c r="I410" s="145"/>
      <c r="J410" s="146">
        <f t="shared" si="50"/>
        <v>0</v>
      </c>
      <c r="K410" s="147"/>
      <c r="L410" s="28"/>
      <c r="M410" s="148" t="s">
        <v>1</v>
      </c>
      <c r="N410" s="149" t="s">
        <v>38</v>
      </c>
      <c r="P410" s="150">
        <f t="shared" si="51"/>
        <v>0</v>
      </c>
      <c r="Q410" s="150">
        <v>0</v>
      </c>
      <c r="R410" s="150">
        <f t="shared" si="52"/>
        <v>0</v>
      </c>
      <c r="S410" s="150">
        <v>0</v>
      </c>
      <c r="T410" s="151">
        <f t="shared" si="53"/>
        <v>0</v>
      </c>
      <c r="AR410" s="152" t="s">
        <v>216</v>
      </c>
      <c r="AT410" s="152" t="s">
        <v>212</v>
      </c>
      <c r="AU410" s="152" t="s">
        <v>88</v>
      </c>
      <c r="AY410" s="13" t="s">
        <v>207</v>
      </c>
      <c r="BE410" s="153">
        <f t="shared" si="54"/>
        <v>0</v>
      </c>
      <c r="BF410" s="153">
        <f t="shared" si="55"/>
        <v>0</v>
      </c>
      <c r="BG410" s="153">
        <f t="shared" si="56"/>
        <v>0</v>
      </c>
      <c r="BH410" s="153">
        <f t="shared" si="57"/>
        <v>0</v>
      </c>
      <c r="BI410" s="153">
        <f t="shared" si="58"/>
        <v>0</v>
      </c>
      <c r="BJ410" s="13" t="s">
        <v>84</v>
      </c>
      <c r="BK410" s="153">
        <f t="shared" si="59"/>
        <v>0</v>
      </c>
      <c r="BL410" s="13" t="s">
        <v>216</v>
      </c>
      <c r="BM410" s="152" t="s">
        <v>1296</v>
      </c>
    </row>
    <row r="411" spans="2:65" s="1" customFormat="1" ht="37.9" customHeight="1">
      <c r="B411" s="139"/>
      <c r="C411" s="140" t="s">
        <v>1297</v>
      </c>
      <c r="D411" s="140" t="s">
        <v>212</v>
      </c>
      <c r="E411" s="141" t="s">
        <v>1298</v>
      </c>
      <c r="F411" s="142" t="s">
        <v>1299</v>
      </c>
      <c r="G411" s="143" t="s">
        <v>253</v>
      </c>
      <c r="H411" s="144">
        <v>2</v>
      </c>
      <c r="I411" s="145"/>
      <c r="J411" s="146">
        <f t="shared" si="50"/>
        <v>0</v>
      </c>
      <c r="K411" s="147"/>
      <c r="L411" s="28"/>
      <c r="M411" s="148" t="s">
        <v>1</v>
      </c>
      <c r="N411" s="149" t="s">
        <v>38</v>
      </c>
      <c r="P411" s="150">
        <f t="shared" si="51"/>
        <v>0</v>
      </c>
      <c r="Q411" s="150">
        <v>0</v>
      </c>
      <c r="R411" s="150">
        <f t="shared" si="52"/>
        <v>0</v>
      </c>
      <c r="S411" s="150">
        <v>0</v>
      </c>
      <c r="T411" s="151">
        <f t="shared" si="53"/>
        <v>0</v>
      </c>
      <c r="AR411" s="152" t="s">
        <v>216</v>
      </c>
      <c r="AT411" s="152" t="s">
        <v>212</v>
      </c>
      <c r="AU411" s="152" t="s">
        <v>88</v>
      </c>
      <c r="AY411" s="13" t="s">
        <v>207</v>
      </c>
      <c r="BE411" s="153">
        <f t="shared" si="54"/>
        <v>0</v>
      </c>
      <c r="BF411" s="153">
        <f t="shared" si="55"/>
        <v>0</v>
      </c>
      <c r="BG411" s="153">
        <f t="shared" si="56"/>
        <v>0</v>
      </c>
      <c r="BH411" s="153">
        <f t="shared" si="57"/>
        <v>0</v>
      </c>
      <c r="BI411" s="153">
        <f t="shared" si="58"/>
        <v>0</v>
      </c>
      <c r="BJ411" s="13" t="s">
        <v>84</v>
      </c>
      <c r="BK411" s="153">
        <f t="shared" si="59"/>
        <v>0</v>
      </c>
      <c r="BL411" s="13" t="s">
        <v>216</v>
      </c>
      <c r="BM411" s="152" t="s">
        <v>1300</v>
      </c>
    </row>
    <row r="412" spans="2:65" s="1" customFormat="1" ht="37.9" customHeight="1">
      <c r="B412" s="139"/>
      <c r="C412" s="140" t="s">
        <v>1301</v>
      </c>
      <c r="D412" s="140" t="s">
        <v>212</v>
      </c>
      <c r="E412" s="141" t="s">
        <v>1302</v>
      </c>
      <c r="F412" s="142" t="s">
        <v>1303</v>
      </c>
      <c r="G412" s="143" t="s">
        <v>253</v>
      </c>
      <c r="H412" s="144">
        <v>1</v>
      </c>
      <c r="I412" s="145"/>
      <c r="J412" s="146">
        <f t="shared" si="50"/>
        <v>0</v>
      </c>
      <c r="K412" s="147"/>
      <c r="L412" s="28"/>
      <c r="M412" s="148" t="s">
        <v>1</v>
      </c>
      <c r="N412" s="149" t="s">
        <v>38</v>
      </c>
      <c r="P412" s="150">
        <f t="shared" si="51"/>
        <v>0</v>
      </c>
      <c r="Q412" s="150">
        <v>0</v>
      </c>
      <c r="R412" s="150">
        <f t="shared" si="52"/>
        <v>0</v>
      </c>
      <c r="S412" s="150">
        <v>0</v>
      </c>
      <c r="T412" s="151">
        <f t="shared" si="53"/>
        <v>0</v>
      </c>
      <c r="AR412" s="152" t="s">
        <v>216</v>
      </c>
      <c r="AT412" s="152" t="s">
        <v>212</v>
      </c>
      <c r="AU412" s="152" t="s">
        <v>88</v>
      </c>
      <c r="AY412" s="13" t="s">
        <v>207</v>
      </c>
      <c r="BE412" s="153">
        <f t="shared" si="54"/>
        <v>0</v>
      </c>
      <c r="BF412" s="153">
        <f t="shared" si="55"/>
        <v>0</v>
      </c>
      <c r="BG412" s="153">
        <f t="shared" si="56"/>
        <v>0</v>
      </c>
      <c r="BH412" s="153">
        <f t="shared" si="57"/>
        <v>0</v>
      </c>
      <c r="BI412" s="153">
        <f t="shared" si="58"/>
        <v>0</v>
      </c>
      <c r="BJ412" s="13" t="s">
        <v>84</v>
      </c>
      <c r="BK412" s="153">
        <f t="shared" si="59"/>
        <v>0</v>
      </c>
      <c r="BL412" s="13" t="s">
        <v>216</v>
      </c>
      <c r="BM412" s="152" t="s">
        <v>1304</v>
      </c>
    </row>
    <row r="413" spans="2:65" s="1" customFormat="1" ht="37.9" customHeight="1">
      <c r="B413" s="139"/>
      <c r="C413" s="140" t="s">
        <v>1305</v>
      </c>
      <c r="D413" s="140" t="s">
        <v>212</v>
      </c>
      <c r="E413" s="141" t="s">
        <v>1306</v>
      </c>
      <c r="F413" s="142" t="s">
        <v>1307</v>
      </c>
      <c r="G413" s="143" t="s">
        <v>253</v>
      </c>
      <c r="H413" s="144">
        <v>1</v>
      </c>
      <c r="I413" s="145"/>
      <c r="J413" s="146">
        <f t="shared" si="50"/>
        <v>0</v>
      </c>
      <c r="K413" s="147"/>
      <c r="L413" s="28"/>
      <c r="M413" s="148" t="s">
        <v>1</v>
      </c>
      <c r="N413" s="149" t="s">
        <v>38</v>
      </c>
      <c r="P413" s="150">
        <f t="shared" si="51"/>
        <v>0</v>
      </c>
      <c r="Q413" s="150">
        <v>0</v>
      </c>
      <c r="R413" s="150">
        <f t="shared" si="52"/>
        <v>0</v>
      </c>
      <c r="S413" s="150">
        <v>0</v>
      </c>
      <c r="T413" s="151">
        <f t="shared" si="53"/>
        <v>0</v>
      </c>
      <c r="AR413" s="152" t="s">
        <v>216</v>
      </c>
      <c r="AT413" s="152" t="s">
        <v>212</v>
      </c>
      <c r="AU413" s="152" t="s">
        <v>88</v>
      </c>
      <c r="AY413" s="13" t="s">
        <v>207</v>
      </c>
      <c r="BE413" s="153">
        <f t="shared" si="54"/>
        <v>0</v>
      </c>
      <c r="BF413" s="153">
        <f t="shared" si="55"/>
        <v>0</v>
      </c>
      <c r="BG413" s="153">
        <f t="shared" si="56"/>
        <v>0</v>
      </c>
      <c r="BH413" s="153">
        <f t="shared" si="57"/>
        <v>0</v>
      </c>
      <c r="BI413" s="153">
        <f t="shared" si="58"/>
        <v>0</v>
      </c>
      <c r="BJ413" s="13" t="s">
        <v>84</v>
      </c>
      <c r="BK413" s="153">
        <f t="shared" si="59"/>
        <v>0</v>
      </c>
      <c r="BL413" s="13" t="s">
        <v>216</v>
      </c>
      <c r="BM413" s="152" t="s">
        <v>1308</v>
      </c>
    </row>
    <row r="414" spans="2:65" s="1" customFormat="1" ht="37.9" customHeight="1">
      <c r="B414" s="139"/>
      <c r="C414" s="140" t="s">
        <v>1309</v>
      </c>
      <c r="D414" s="140" t="s">
        <v>212</v>
      </c>
      <c r="E414" s="141" t="s">
        <v>1310</v>
      </c>
      <c r="F414" s="142" t="s">
        <v>1311</v>
      </c>
      <c r="G414" s="143" t="s">
        <v>253</v>
      </c>
      <c r="H414" s="144">
        <v>1</v>
      </c>
      <c r="I414" s="145"/>
      <c r="J414" s="146">
        <f t="shared" si="50"/>
        <v>0</v>
      </c>
      <c r="K414" s="147"/>
      <c r="L414" s="28"/>
      <c r="M414" s="148" t="s">
        <v>1</v>
      </c>
      <c r="N414" s="149" t="s">
        <v>38</v>
      </c>
      <c r="P414" s="150">
        <f t="shared" si="51"/>
        <v>0</v>
      </c>
      <c r="Q414" s="150">
        <v>0</v>
      </c>
      <c r="R414" s="150">
        <f t="shared" si="52"/>
        <v>0</v>
      </c>
      <c r="S414" s="150">
        <v>0</v>
      </c>
      <c r="T414" s="151">
        <f t="shared" si="53"/>
        <v>0</v>
      </c>
      <c r="AR414" s="152" t="s">
        <v>216</v>
      </c>
      <c r="AT414" s="152" t="s">
        <v>212</v>
      </c>
      <c r="AU414" s="152" t="s">
        <v>88</v>
      </c>
      <c r="AY414" s="13" t="s">
        <v>207</v>
      </c>
      <c r="BE414" s="153">
        <f t="shared" si="54"/>
        <v>0</v>
      </c>
      <c r="BF414" s="153">
        <f t="shared" si="55"/>
        <v>0</v>
      </c>
      <c r="BG414" s="153">
        <f t="shared" si="56"/>
        <v>0</v>
      </c>
      <c r="BH414" s="153">
        <f t="shared" si="57"/>
        <v>0</v>
      </c>
      <c r="BI414" s="153">
        <f t="shared" si="58"/>
        <v>0</v>
      </c>
      <c r="BJ414" s="13" t="s">
        <v>84</v>
      </c>
      <c r="BK414" s="153">
        <f t="shared" si="59"/>
        <v>0</v>
      </c>
      <c r="BL414" s="13" t="s">
        <v>216</v>
      </c>
      <c r="BM414" s="152" t="s">
        <v>1312</v>
      </c>
    </row>
    <row r="415" spans="2:65" s="1" customFormat="1" ht="37.9" customHeight="1">
      <c r="B415" s="139"/>
      <c r="C415" s="140" t="s">
        <v>1313</v>
      </c>
      <c r="D415" s="140" t="s">
        <v>212</v>
      </c>
      <c r="E415" s="141" t="s">
        <v>1314</v>
      </c>
      <c r="F415" s="142" t="s">
        <v>1315</v>
      </c>
      <c r="G415" s="143" t="s">
        <v>253</v>
      </c>
      <c r="H415" s="144">
        <v>1</v>
      </c>
      <c r="I415" s="145"/>
      <c r="J415" s="146">
        <f t="shared" si="50"/>
        <v>0</v>
      </c>
      <c r="K415" s="147"/>
      <c r="L415" s="28"/>
      <c r="M415" s="148" t="s">
        <v>1</v>
      </c>
      <c r="N415" s="149" t="s">
        <v>38</v>
      </c>
      <c r="P415" s="150">
        <f t="shared" si="51"/>
        <v>0</v>
      </c>
      <c r="Q415" s="150">
        <v>0</v>
      </c>
      <c r="R415" s="150">
        <f t="shared" si="52"/>
        <v>0</v>
      </c>
      <c r="S415" s="150">
        <v>0</v>
      </c>
      <c r="T415" s="151">
        <f t="shared" si="53"/>
        <v>0</v>
      </c>
      <c r="AR415" s="152" t="s">
        <v>216</v>
      </c>
      <c r="AT415" s="152" t="s">
        <v>212</v>
      </c>
      <c r="AU415" s="152" t="s">
        <v>88</v>
      </c>
      <c r="AY415" s="13" t="s">
        <v>207</v>
      </c>
      <c r="BE415" s="153">
        <f t="shared" si="54"/>
        <v>0</v>
      </c>
      <c r="BF415" s="153">
        <f t="shared" si="55"/>
        <v>0</v>
      </c>
      <c r="BG415" s="153">
        <f t="shared" si="56"/>
        <v>0</v>
      </c>
      <c r="BH415" s="153">
        <f t="shared" si="57"/>
        <v>0</v>
      </c>
      <c r="BI415" s="153">
        <f t="shared" si="58"/>
        <v>0</v>
      </c>
      <c r="BJ415" s="13" t="s">
        <v>84</v>
      </c>
      <c r="BK415" s="153">
        <f t="shared" si="59"/>
        <v>0</v>
      </c>
      <c r="BL415" s="13" t="s">
        <v>216</v>
      </c>
      <c r="BM415" s="152" t="s">
        <v>1316</v>
      </c>
    </row>
    <row r="416" spans="2:65" s="1" customFormat="1" ht="33" customHeight="1">
      <c r="B416" s="139"/>
      <c r="C416" s="140" t="s">
        <v>1317</v>
      </c>
      <c r="D416" s="140" t="s">
        <v>212</v>
      </c>
      <c r="E416" s="141" t="s">
        <v>1318</v>
      </c>
      <c r="F416" s="142" t="s">
        <v>1319</v>
      </c>
      <c r="G416" s="143" t="s">
        <v>253</v>
      </c>
      <c r="H416" s="144">
        <v>1</v>
      </c>
      <c r="I416" s="145"/>
      <c r="J416" s="146">
        <f t="shared" si="50"/>
        <v>0</v>
      </c>
      <c r="K416" s="147"/>
      <c r="L416" s="28"/>
      <c r="M416" s="148" t="s">
        <v>1</v>
      </c>
      <c r="N416" s="149" t="s">
        <v>38</v>
      </c>
      <c r="P416" s="150">
        <f t="shared" si="51"/>
        <v>0</v>
      </c>
      <c r="Q416" s="150">
        <v>0</v>
      </c>
      <c r="R416" s="150">
        <f t="shared" si="52"/>
        <v>0</v>
      </c>
      <c r="S416" s="150">
        <v>0</v>
      </c>
      <c r="T416" s="151">
        <f t="shared" si="53"/>
        <v>0</v>
      </c>
      <c r="AR416" s="152" t="s">
        <v>216</v>
      </c>
      <c r="AT416" s="152" t="s">
        <v>212</v>
      </c>
      <c r="AU416" s="152" t="s">
        <v>88</v>
      </c>
      <c r="AY416" s="13" t="s">
        <v>207</v>
      </c>
      <c r="BE416" s="153">
        <f t="shared" si="54"/>
        <v>0</v>
      </c>
      <c r="BF416" s="153">
        <f t="shared" si="55"/>
        <v>0</v>
      </c>
      <c r="BG416" s="153">
        <f t="shared" si="56"/>
        <v>0</v>
      </c>
      <c r="BH416" s="153">
        <f t="shared" si="57"/>
        <v>0</v>
      </c>
      <c r="BI416" s="153">
        <f t="shared" si="58"/>
        <v>0</v>
      </c>
      <c r="BJ416" s="13" t="s">
        <v>84</v>
      </c>
      <c r="BK416" s="153">
        <f t="shared" si="59"/>
        <v>0</v>
      </c>
      <c r="BL416" s="13" t="s">
        <v>216</v>
      </c>
      <c r="BM416" s="152" t="s">
        <v>1320</v>
      </c>
    </row>
    <row r="417" spans="2:65" s="1" customFormat="1" ht="24.2" customHeight="1">
      <c r="B417" s="139"/>
      <c r="C417" s="140" t="s">
        <v>1321</v>
      </c>
      <c r="D417" s="140" t="s">
        <v>212</v>
      </c>
      <c r="E417" s="141" t="s">
        <v>1322</v>
      </c>
      <c r="F417" s="142" t="s">
        <v>1323</v>
      </c>
      <c r="G417" s="143" t="s">
        <v>253</v>
      </c>
      <c r="H417" s="144">
        <v>1</v>
      </c>
      <c r="I417" s="145"/>
      <c r="J417" s="146">
        <f t="shared" si="50"/>
        <v>0</v>
      </c>
      <c r="K417" s="147"/>
      <c r="L417" s="28"/>
      <c r="M417" s="148" t="s">
        <v>1</v>
      </c>
      <c r="N417" s="149" t="s">
        <v>38</v>
      </c>
      <c r="P417" s="150">
        <f t="shared" si="51"/>
        <v>0</v>
      </c>
      <c r="Q417" s="150">
        <v>0</v>
      </c>
      <c r="R417" s="150">
        <f t="shared" si="52"/>
        <v>0</v>
      </c>
      <c r="S417" s="150">
        <v>0</v>
      </c>
      <c r="T417" s="151">
        <f t="shared" si="53"/>
        <v>0</v>
      </c>
      <c r="AR417" s="152" t="s">
        <v>216</v>
      </c>
      <c r="AT417" s="152" t="s">
        <v>212</v>
      </c>
      <c r="AU417" s="152" t="s">
        <v>88</v>
      </c>
      <c r="AY417" s="13" t="s">
        <v>207</v>
      </c>
      <c r="BE417" s="153">
        <f t="shared" si="54"/>
        <v>0</v>
      </c>
      <c r="BF417" s="153">
        <f t="shared" si="55"/>
        <v>0</v>
      </c>
      <c r="BG417" s="153">
        <f t="shared" si="56"/>
        <v>0</v>
      </c>
      <c r="BH417" s="153">
        <f t="shared" si="57"/>
        <v>0</v>
      </c>
      <c r="BI417" s="153">
        <f t="shared" si="58"/>
        <v>0</v>
      </c>
      <c r="BJ417" s="13" t="s">
        <v>84</v>
      </c>
      <c r="BK417" s="153">
        <f t="shared" si="59"/>
        <v>0</v>
      </c>
      <c r="BL417" s="13" t="s">
        <v>216</v>
      </c>
      <c r="BM417" s="152" t="s">
        <v>1324</v>
      </c>
    </row>
    <row r="418" spans="2:65" s="1" customFormat="1" ht="24.2" customHeight="1">
      <c r="B418" s="139"/>
      <c r="C418" s="140" t="s">
        <v>1325</v>
      </c>
      <c r="D418" s="140" t="s">
        <v>212</v>
      </c>
      <c r="E418" s="141" t="s">
        <v>1326</v>
      </c>
      <c r="F418" s="142" t="s">
        <v>1327</v>
      </c>
      <c r="G418" s="143" t="s">
        <v>253</v>
      </c>
      <c r="H418" s="144">
        <v>2</v>
      </c>
      <c r="I418" s="145"/>
      <c r="J418" s="146">
        <f t="shared" si="50"/>
        <v>0</v>
      </c>
      <c r="K418" s="147"/>
      <c r="L418" s="28"/>
      <c r="M418" s="148" t="s">
        <v>1</v>
      </c>
      <c r="N418" s="149" t="s">
        <v>38</v>
      </c>
      <c r="P418" s="150">
        <f t="shared" si="51"/>
        <v>0</v>
      </c>
      <c r="Q418" s="150">
        <v>0</v>
      </c>
      <c r="R418" s="150">
        <f t="shared" si="52"/>
        <v>0</v>
      </c>
      <c r="S418" s="150">
        <v>0</v>
      </c>
      <c r="T418" s="151">
        <f t="shared" si="53"/>
        <v>0</v>
      </c>
      <c r="AR418" s="152" t="s">
        <v>216</v>
      </c>
      <c r="AT418" s="152" t="s">
        <v>212</v>
      </c>
      <c r="AU418" s="152" t="s">
        <v>88</v>
      </c>
      <c r="AY418" s="13" t="s">
        <v>207</v>
      </c>
      <c r="BE418" s="153">
        <f t="shared" si="54"/>
        <v>0</v>
      </c>
      <c r="BF418" s="153">
        <f t="shared" si="55"/>
        <v>0</v>
      </c>
      <c r="BG418" s="153">
        <f t="shared" si="56"/>
        <v>0</v>
      </c>
      <c r="BH418" s="153">
        <f t="shared" si="57"/>
        <v>0</v>
      </c>
      <c r="BI418" s="153">
        <f t="shared" si="58"/>
        <v>0</v>
      </c>
      <c r="BJ418" s="13" t="s">
        <v>84</v>
      </c>
      <c r="BK418" s="153">
        <f t="shared" si="59"/>
        <v>0</v>
      </c>
      <c r="BL418" s="13" t="s">
        <v>216</v>
      </c>
      <c r="BM418" s="152" t="s">
        <v>1328</v>
      </c>
    </row>
    <row r="419" spans="2:65" s="1" customFormat="1" ht="37.9" customHeight="1">
      <c r="B419" s="139"/>
      <c r="C419" s="140" t="s">
        <v>1329</v>
      </c>
      <c r="D419" s="140" t="s">
        <v>212</v>
      </c>
      <c r="E419" s="141" t="s">
        <v>1330</v>
      </c>
      <c r="F419" s="142" t="s">
        <v>1331</v>
      </c>
      <c r="G419" s="143" t="s">
        <v>253</v>
      </c>
      <c r="H419" s="144">
        <v>2</v>
      </c>
      <c r="I419" s="145"/>
      <c r="J419" s="146">
        <f t="shared" si="50"/>
        <v>0</v>
      </c>
      <c r="K419" s="147"/>
      <c r="L419" s="28"/>
      <c r="M419" s="148" t="s">
        <v>1</v>
      </c>
      <c r="N419" s="149" t="s">
        <v>38</v>
      </c>
      <c r="P419" s="150">
        <f t="shared" si="51"/>
        <v>0</v>
      </c>
      <c r="Q419" s="150">
        <v>0</v>
      </c>
      <c r="R419" s="150">
        <f t="shared" si="52"/>
        <v>0</v>
      </c>
      <c r="S419" s="150">
        <v>0</v>
      </c>
      <c r="T419" s="151">
        <f t="shared" si="53"/>
        <v>0</v>
      </c>
      <c r="AR419" s="152" t="s">
        <v>216</v>
      </c>
      <c r="AT419" s="152" t="s">
        <v>212</v>
      </c>
      <c r="AU419" s="152" t="s">
        <v>88</v>
      </c>
      <c r="AY419" s="13" t="s">
        <v>207</v>
      </c>
      <c r="BE419" s="153">
        <f t="shared" si="54"/>
        <v>0</v>
      </c>
      <c r="BF419" s="153">
        <f t="shared" si="55"/>
        <v>0</v>
      </c>
      <c r="BG419" s="153">
        <f t="shared" si="56"/>
        <v>0</v>
      </c>
      <c r="BH419" s="153">
        <f t="shared" si="57"/>
        <v>0</v>
      </c>
      <c r="BI419" s="153">
        <f t="shared" si="58"/>
        <v>0</v>
      </c>
      <c r="BJ419" s="13" t="s">
        <v>84</v>
      </c>
      <c r="BK419" s="153">
        <f t="shared" si="59"/>
        <v>0</v>
      </c>
      <c r="BL419" s="13" t="s">
        <v>216</v>
      </c>
      <c r="BM419" s="152" t="s">
        <v>1332</v>
      </c>
    </row>
    <row r="420" spans="2:65" s="1" customFormat="1" ht="37.9" customHeight="1">
      <c r="B420" s="139"/>
      <c r="C420" s="140" t="s">
        <v>1333</v>
      </c>
      <c r="D420" s="140" t="s">
        <v>212</v>
      </c>
      <c r="E420" s="141" t="s">
        <v>1334</v>
      </c>
      <c r="F420" s="142" t="s">
        <v>1335</v>
      </c>
      <c r="G420" s="143" t="s">
        <v>253</v>
      </c>
      <c r="H420" s="144">
        <v>2</v>
      </c>
      <c r="I420" s="145"/>
      <c r="J420" s="146">
        <f t="shared" si="50"/>
        <v>0</v>
      </c>
      <c r="K420" s="147"/>
      <c r="L420" s="28"/>
      <c r="M420" s="148" t="s">
        <v>1</v>
      </c>
      <c r="N420" s="149" t="s">
        <v>38</v>
      </c>
      <c r="P420" s="150">
        <f t="shared" si="51"/>
        <v>0</v>
      </c>
      <c r="Q420" s="150">
        <v>0</v>
      </c>
      <c r="R420" s="150">
        <f t="shared" si="52"/>
        <v>0</v>
      </c>
      <c r="S420" s="150">
        <v>0</v>
      </c>
      <c r="T420" s="151">
        <f t="shared" si="53"/>
        <v>0</v>
      </c>
      <c r="AR420" s="152" t="s">
        <v>216</v>
      </c>
      <c r="AT420" s="152" t="s">
        <v>212</v>
      </c>
      <c r="AU420" s="152" t="s">
        <v>88</v>
      </c>
      <c r="AY420" s="13" t="s">
        <v>207</v>
      </c>
      <c r="BE420" s="153">
        <f t="shared" si="54"/>
        <v>0</v>
      </c>
      <c r="BF420" s="153">
        <f t="shared" si="55"/>
        <v>0</v>
      </c>
      <c r="BG420" s="153">
        <f t="shared" si="56"/>
        <v>0</v>
      </c>
      <c r="BH420" s="153">
        <f t="shared" si="57"/>
        <v>0</v>
      </c>
      <c r="BI420" s="153">
        <f t="shared" si="58"/>
        <v>0</v>
      </c>
      <c r="BJ420" s="13" t="s">
        <v>84</v>
      </c>
      <c r="BK420" s="153">
        <f t="shared" si="59"/>
        <v>0</v>
      </c>
      <c r="BL420" s="13" t="s">
        <v>216</v>
      </c>
      <c r="BM420" s="152" t="s">
        <v>1336</v>
      </c>
    </row>
    <row r="421" spans="2:65" s="1" customFormat="1" ht="37.9" customHeight="1">
      <c r="B421" s="139"/>
      <c r="C421" s="140" t="s">
        <v>1337</v>
      </c>
      <c r="D421" s="140" t="s">
        <v>212</v>
      </c>
      <c r="E421" s="141" t="s">
        <v>1338</v>
      </c>
      <c r="F421" s="142" t="s">
        <v>1339</v>
      </c>
      <c r="G421" s="143" t="s">
        <v>253</v>
      </c>
      <c r="H421" s="144">
        <v>1</v>
      </c>
      <c r="I421" s="145"/>
      <c r="J421" s="146">
        <f t="shared" si="50"/>
        <v>0</v>
      </c>
      <c r="K421" s="147"/>
      <c r="L421" s="28"/>
      <c r="M421" s="148" t="s">
        <v>1</v>
      </c>
      <c r="N421" s="149" t="s">
        <v>38</v>
      </c>
      <c r="P421" s="150">
        <f t="shared" si="51"/>
        <v>0</v>
      </c>
      <c r="Q421" s="150">
        <v>0</v>
      </c>
      <c r="R421" s="150">
        <f t="shared" si="52"/>
        <v>0</v>
      </c>
      <c r="S421" s="150">
        <v>0</v>
      </c>
      <c r="T421" s="151">
        <f t="shared" si="53"/>
        <v>0</v>
      </c>
      <c r="AR421" s="152" t="s">
        <v>216</v>
      </c>
      <c r="AT421" s="152" t="s">
        <v>212</v>
      </c>
      <c r="AU421" s="152" t="s">
        <v>88</v>
      </c>
      <c r="AY421" s="13" t="s">
        <v>207</v>
      </c>
      <c r="BE421" s="153">
        <f t="shared" si="54"/>
        <v>0</v>
      </c>
      <c r="BF421" s="153">
        <f t="shared" si="55"/>
        <v>0</v>
      </c>
      <c r="BG421" s="153">
        <f t="shared" si="56"/>
        <v>0</v>
      </c>
      <c r="BH421" s="153">
        <f t="shared" si="57"/>
        <v>0</v>
      </c>
      <c r="BI421" s="153">
        <f t="shared" si="58"/>
        <v>0</v>
      </c>
      <c r="BJ421" s="13" t="s">
        <v>84</v>
      </c>
      <c r="BK421" s="153">
        <f t="shared" si="59"/>
        <v>0</v>
      </c>
      <c r="BL421" s="13" t="s">
        <v>216</v>
      </c>
      <c r="BM421" s="152" t="s">
        <v>1340</v>
      </c>
    </row>
    <row r="422" spans="2:65" s="1" customFormat="1" ht="37.9" customHeight="1">
      <c r="B422" s="139"/>
      <c r="C422" s="140" t="s">
        <v>1341</v>
      </c>
      <c r="D422" s="140" t="s">
        <v>212</v>
      </c>
      <c r="E422" s="141" t="s">
        <v>1342</v>
      </c>
      <c r="F422" s="142" t="s">
        <v>1343</v>
      </c>
      <c r="G422" s="143" t="s">
        <v>253</v>
      </c>
      <c r="H422" s="144">
        <v>1</v>
      </c>
      <c r="I422" s="145"/>
      <c r="J422" s="146">
        <f t="shared" si="50"/>
        <v>0</v>
      </c>
      <c r="K422" s="147"/>
      <c r="L422" s="28"/>
      <c r="M422" s="148" t="s">
        <v>1</v>
      </c>
      <c r="N422" s="149" t="s">
        <v>38</v>
      </c>
      <c r="P422" s="150">
        <f t="shared" si="51"/>
        <v>0</v>
      </c>
      <c r="Q422" s="150">
        <v>0</v>
      </c>
      <c r="R422" s="150">
        <f t="shared" si="52"/>
        <v>0</v>
      </c>
      <c r="S422" s="150">
        <v>0</v>
      </c>
      <c r="T422" s="151">
        <f t="shared" si="53"/>
        <v>0</v>
      </c>
      <c r="AR422" s="152" t="s">
        <v>216</v>
      </c>
      <c r="AT422" s="152" t="s">
        <v>212</v>
      </c>
      <c r="AU422" s="152" t="s">
        <v>88</v>
      </c>
      <c r="AY422" s="13" t="s">
        <v>207</v>
      </c>
      <c r="BE422" s="153">
        <f t="shared" si="54"/>
        <v>0</v>
      </c>
      <c r="BF422" s="153">
        <f t="shared" si="55"/>
        <v>0</v>
      </c>
      <c r="BG422" s="153">
        <f t="shared" si="56"/>
        <v>0</v>
      </c>
      <c r="BH422" s="153">
        <f t="shared" si="57"/>
        <v>0</v>
      </c>
      <c r="BI422" s="153">
        <f t="shared" si="58"/>
        <v>0</v>
      </c>
      <c r="BJ422" s="13" t="s">
        <v>84</v>
      </c>
      <c r="BK422" s="153">
        <f t="shared" si="59"/>
        <v>0</v>
      </c>
      <c r="BL422" s="13" t="s">
        <v>216</v>
      </c>
      <c r="BM422" s="152" t="s">
        <v>1344</v>
      </c>
    </row>
    <row r="423" spans="2:65" s="1" customFormat="1" ht="37.9" customHeight="1">
      <c r="B423" s="139"/>
      <c r="C423" s="140" t="s">
        <v>1345</v>
      </c>
      <c r="D423" s="140" t="s">
        <v>212</v>
      </c>
      <c r="E423" s="141" t="s">
        <v>1346</v>
      </c>
      <c r="F423" s="142" t="s">
        <v>1347</v>
      </c>
      <c r="G423" s="143" t="s">
        <v>253</v>
      </c>
      <c r="H423" s="144">
        <v>1</v>
      </c>
      <c r="I423" s="145"/>
      <c r="J423" s="146">
        <f t="shared" si="50"/>
        <v>0</v>
      </c>
      <c r="K423" s="147"/>
      <c r="L423" s="28"/>
      <c r="M423" s="148" t="s">
        <v>1</v>
      </c>
      <c r="N423" s="149" t="s">
        <v>38</v>
      </c>
      <c r="P423" s="150">
        <f t="shared" si="51"/>
        <v>0</v>
      </c>
      <c r="Q423" s="150">
        <v>0</v>
      </c>
      <c r="R423" s="150">
        <f t="shared" si="52"/>
        <v>0</v>
      </c>
      <c r="S423" s="150">
        <v>0</v>
      </c>
      <c r="T423" s="151">
        <f t="shared" si="53"/>
        <v>0</v>
      </c>
      <c r="AR423" s="152" t="s">
        <v>216</v>
      </c>
      <c r="AT423" s="152" t="s">
        <v>212</v>
      </c>
      <c r="AU423" s="152" t="s">
        <v>88</v>
      </c>
      <c r="AY423" s="13" t="s">
        <v>207</v>
      </c>
      <c r="BE423" s="153">
        <f t="shared" si="54"/>
        <v>0</v>
      </c>
      <c r="BF423" s="153">
        <f t="shared" si="55"/>
        <v>0</v>
      </c>
      <c r="BG423" s="153">
        <f t="shared" si="56"/>
        <v>0</v>
      </c>
      <c r="BH423" s="153">
        <f t="shared" si="57"/>
        <v>0</v>
      </c>
      <c r="BI423" s="153">
        <f t="shared" si="58"/>
        <v>0</v>
      </c>
      <c r="BJ423" s="13" t="s">
        <v>84</v>
      </c>
      <c r="BK423" s="153">
        <f t="shared" si="59"/>
        <v>0</v>
      </c>
      <c r="BL423" s="13" t="s">
        <v>216</v>
      </c>
      <c r="BM423" s="152" t="s">
        <v>1348</v>
      </c>
    </row>
    <row r="424" spans="2:65" s="1" customFormat="1" ht="37.9" customHeight="1">
      <c r="B424" s="139"/>
      <c r="C424" s="140" t="s">
        <v>1349</v>
      </c>
      <c r="D424" s="140" t="s">
        <v>212</v>
      </c>
      <c r="E424" s="141" t="s">
        <v>1350</v>
      </c>
      <c r="F424" s="142" t="s">
        <v>1351</v>
      </c>
      <c r="G424" s="143" t="s">
        <v>253</v>
      </c>
      <c r="H424" s="144">
        <v>1</v>
      </c>
      <c r="I424" s="145"/>
      <c r="J424" s="146">
        <f t="shared" si="50"/>
        <v>0</v>
      </c>
      <c r="K424" s="147"/>
      <c r="L424" s="28"/>
      <c r="M424" s="148" t="s">
        <v>1</v>
      </c>
      <c r="N424" s="149" t="s">
        <v>38</v>
      </c>
      <c r="P424" s="150">
        <f t="shared" si="51"/>
        <v>0</v>
      </c>
      <c r="Q424" s="150">
        <v>0</v>
      </c>
      <c r="R424" s="150">
        <f t="shared" si="52"/>
        <v>0</v>
      </c>
      <c r="S424" s="150">
        <v>0</v>
      </c>
      <c r="T424" s="151">
        <f t="shared" si="53"/>
        <v>0</v>
      </c>
      <c r="AR424" s="152" t="s">
        <v>216</v>
      </c>
      <c r="AT424" s="152" t="s">
        <v>212</v>
      </c>
      <c r="AU424" s="152" t="s">
        <v>88</v>
      </c>
      <c r="AY424" s="13" t="s">
        <v>207</v>
      </c>
      <c r="BE424" s="153">
        <f t="shared" si="54"/>
        <v>0</v>
      </c>
      <c r="BF424" s="153">
        <f t="shared" si="55"/>
        <v>0</v>
      </c>
      <c r="BG424" s="153">
        <f t="shared" si="56"/>
        <v>0</v>
      </c>
      <c r="BH424" s="153">
        <f t="shared" si="57"/>
        <v>0</v>
      </c>
      <c r="BI424" s="153">
        <f t="shared" si="58"/>
        <v>0</v>
      </c>
      <c r="BJ424" s="13" t="s">
        <v>84</v>
      </c>
      <c r="BK424" s="153">
        <f t="shared" si="59"/>
        <v>0</v>
      </c>
      <c r="BL424" s="13" t="s">
        <v>216</v>
      </c>
      <c r="BM424" s="152" t="s">
        <v>1352</v>
      </c>
    </row>
    <row r="425" spans="2:65" s="1" customFormat="1" ht="37.9" customHeight="1">
      <c r="B425" s="139"/>
      <c r="C425" s="140" t="s">
        <v>1353</v>
      </c>
      <c r="D425" s="140" t="s">
        <v>212</v>
      </c>
      <c r="E425" s="141" t="s">
        <v>1354</v>
      </c>
      <c r="F425" s="142" t="s">
        <v>1355</v>
      </c>
      <c r="G425" s="143" t="s">
        <v>253</v>
      </c>
      <c r="H425" s="144">
        <v>1</v>
      </c>
      <c r="I425" s="145"/>
      <c r="J425" s="146">
        <f t="shared" si="50"/>
        <v>0</v>
      </c>
      <c r="K425" s="147"/>
      <c r="L425" s="28"/>
      <c r="M425" s="148" t="s">
        <v>1</v>
      </c>
      <c r="N425" s="149" t="s">
        <v>38</v>
      </c>
      <c r="P425" s="150">
        <f t="shared" si="51"/>
        <v>0</v>
      </c>
      <c r="Q425" s="150">
        <v>0</v>
      </c>
      <c r="R425" s="150">
        <f t="shared" si="52"/>
        <v>0</v>
      </c>
      <c r="S425" s="150">
        <v>0</v>
      </c>
      <c r="T425" s="151">
        <f t="shared" si="53"/>
        <v>0</v>
      </c>
      <c r="AR425" s="152" t="s">
        <v>216</v>
      </c>
      <c r="AT425" s="152" t="s">
        <v>212</v>
      </c>
      <c r="AU425" s="152" t="s">
        <v>88</v>
      </c>
      <c r="AY425" s="13" t="s">
        <v>207</v>
      </c>
      <c r="BE425" s="153">
        <f t="shared" si="54"/>
        <v>0</v>
      </c>
      <c r="BF425" s="153">
        <f t="shared" si="55"/>
        <v>0</v>
      </c>
      <c r="BG425" s="153">
        <f t="shared" si="56"/>
        <v>0</v>
      </c>
      <c r="BH425" s="153">
        <f t="shared" si="57"/>
        <v>0</v>
      </c>
      <c r="BI425" s="153">
        <f t="shared" si="58"/>
        <v>0</v>
      </c>
      <c r="BJ425" s="13" t="s">
        <v>84</v>
      </c>
      <c r="BK425" s="153">
        <f t="shared" si="59"/>
        <v>0</v>
      </c>
      <c r="BL425" s="13" t="s">
        <v>216</v>
      </c>
      <c r="BM425" s="152" t="s">
        <v>1356</v>
      </c>
    </row>
    <row r="426" spans="2:65" s="1" customFormat="1" ht="37.9" customHeight="1">
      <c r="B426" s="139"/>
      <c r="C426" s="140" t="s">
        <v>1357</v>
      </c>
      <c r="D426" s="140" t="s">
        <v>212</v>
      </c>
      <c r="E426" s="141" t="s">
        <v>1358</v>
      </c>
      <c r="F426" s="142" t="s">
        <v>1359</v>
      </c>
      <c r="G426" s="143" t="s">
        <v>253</v>
      </c>
      <c r="H426" s="144">
        <v>1</v>
      </c>
      <c r="I426" s="145"/>
      <c r="J426" s="146">
        <f t="shared" si="50"/>
        <v>0</v>
      </c>
      <c r="K426" s="147"/>
      <c r="L426" s="28"/>
      <c r="M426" s="148" t="s">
        <v>1</v>
      </c>
      <c r="N426" s="149" t="s">
        <v>38</v>
      </c>
      <c r="P426" s="150">
        <f t="shared" si="51"/>
        <v>0</v>
      </c>
      <c r="Q426" s="150">
        <v>0</v>
      </c>
      <c r="R426" s="150">
        <f t="shared" si="52"/>
        <v>0</v>
      </c>
      <c r="S426" s="150">
        <v>0</v>
      </c>
      <c r="T426" s="151">
        <f t="shared" si="53"/>
        <v>0</v>
      </c>
      <c r="AR426" s="152" t="s">
        <v>216</v>
      </c>
      <c r="AT426" s="152" t="s">
        <v>212</v>
      </c>
      <c r="AU426" s="152" t="s">
        <v>88</v>
      </c>
      <c r="AY426" s="13" t="s">
        <v>207</v>
      </c>
      <c r="BE426" s="153">
        <f t="shared" si="54"/>
        <v>0</v>
      </c>
      <c r="BF426" s="153">
        <f t="shared" si="55"/>
        <v>0</v>
      </c>
      <c r="BG426" s="153">
        <f t="shared" si="56"/>
        <v>0</v>
      </c>
      <c r="BH426" s="153">
        <f t="shared" si="57"/>
        <v>0</v>
      </c>
      <c r="BI426" s="153">
        <f t="shared" si="58"/>
        <v>0</v>
      </c>
      <c r="BJ426" s="13" t="s">
        <v>84</v>
      </c>
      <c r="BK426" s="153">
        <f t="shared" si="59"/>
        <v>0</v>
      </c>
      <c r="BL426" s="13" t="s">
        <v>216</v>
      </c>
      <c r="BM426" s="152" t="s">
        <v>1360</v>
      </c>
    </row>
    <row r="427" spans="2:65" s="1" customFormat="1" ht="37.9" customHeight="1">
      <c r="B427" s="139"/>
      <c r="C427" s="140" t="s">
        <v>1361</v>
      </c>
      <c r="D427" s="140" t="s">
        <v>212</v>
      </c>
      <c r="E427" s="141" t="s">
        <v>1362</v>
      </c>
      <c r="F427" s="142" t="s">
        <v>1363</v>
      </c>
      <c r="G427" s="143" t="s">
        <v>253</v>
      </c>
      <c r="H427" s="144">
        <v>1</v>
      </c>
      <c r="I427" s="145"/>
      <c r="J427" s="146">
        <f t="shared" si="50"/>
        <v>0</v>
      </c>
      <c r="K427" s="147"/>
      <c r="L427" s="28"/>
      <c r="M427" s="148" t="s">
        <v>1</v>
      </c>
      <c r="N427" s="149" t="s">
        <v>38</v>
      </c>
      <c r="P427" s="150">
        <f t="shared" si="51"/>
        <v>0</v>
      </c>
      <c r="Q427" s="150">
        <v>0</v>
      </c>
      <c r="R427" s="150">
        <f t="shared" si="52"/>
        <v>0</v>
      </c>
      <c r="S427" s="150">
        <v>0</v>
      </c>
      <c r="T427" s="151">
        <f t="shared" si="53"/>
        <v>0</v>
      </c>
      <c r="AR427" s="152" t="s">
        <v>216</v>
      </c>
      <c r="AT427" s="152" t="s">
        <v>212</v>
      </c>
      <c r="AU427" s="152" t="s">
        <v>88</v>
      </c>
      <c r="AY427" s="13" t="s">
        <v>207</v>
      </c>
      <c r="BE427" s="153">
        <f t="shared" si="54"/>
        <v>0</v>
      </c>
      <c r="BF427" s="153">
        <f t="shared" si="55"/>
        <v>0</v>
      </c>
      <c r="BG427" s="153">
        <f t="shared" si="56"/>
        <v>0</v>
      </c>
      <c r="BH427" s="153">
        <f t="shared" si="57"/>
        <v>0</v>
      </c>
      <c r="BI427" s="153">
        <f t="shared" si="58"/>
        <v>0</v>
      </c>
      <c r="BJ427" s="13" t="s">
        <v>84</v>
      </c>
      <c r="BK427" s="153">
        <f t="shared" si="59"/>
        <v>0</v>
      </c>
      <c r="BL427" s="13" t="s">
        <v>216</v>
      </c>
      <c r="BM427" s="152" t="s">
        <v>1364</v>
      </c>
    </row>
    <row r="428" spans="2:65" s="1" customFormat="1" ht="24.2" customHeight="1">
      <c r="B428" s="139"/>
      <c r="C428" s="140" t="s">
        <v>1365</v>
      </c>
      <c r="D428" s="140" t="s">
        <v>212</v>
      </c>
      <c r="E428" s="141" t="s">
        <v>1366</v>
      </c>
      <c r="F428" s="142" t="s">
        <v>1367</v>
      </c>
      <c r="G428" s="143" t="s">
        <v>253</v>
      </c>
      <c r="H428" s="144">
        <v>1</v>
      </c>
      <c r="I428" s="145"/>
      <c r="J428" s="146">
        <f t="shared" si="50"/>
        <v>0</v>
      </c>
      <c r="K428" s="147"/>
      <c r="L428" s="28"/>
      <c r="M428" s="148" t="s">
        <v>1</v>
      </c>
      <c r="N428" s="149" t="s">
        <v>38</v>
      </c>
      <c r="P428" s="150">
        <f t="shared" si="51"/>
        <v>0</v>
      </c>
      <c r="Q428" s="150">
        <v>0</v>
      </c>
      <c r="R428" s="150">
        <f t="shared" si="52"/>
        <v>0</v>
      </c>
      <c r="S428" s="150">
        <v>0</v>
      </c>
      <c r="T428" s="151">
        <f t="shared" si="53"/>
        <v>0</v>
      </c>
      <c r="AR428" s="152" t="s">
        <v>216</v>
      </c>
      <c r="AT428" s="152" t="s">
        <v>212</v>
      </c>
      <c r="AU428" s="152" t="s">
        <v>88</v>
      </c>
      <c r="AY428" s="13" t="s">
        <v>207</v>
      </c>
      <c r="BE428" s="153">
        <f t="shared" si="54"/>
        <v>0</v>
      </c>
      <c r="BF428" s="153">
        <f t="shared" si="55"/>
        <v>0</v>
      </c>
      <c r="BG428" s="153">
        <f t="shared" si="56"/>
        <v>0</v>
      </c>
      <c r="BH428" s="153">
        <f t="shared" si="57"/>
        <v>0</v>
      </c>
      <c r="BI428" s="153">
        <f t="shared" si="58"/>
        <v>0</v>
      </c>
      <c r="BJ428" s="13" t="s">
        <v>84</v>
      </c>
      <c r="BK428" s="153">
        <f t="shared" si="59"/>
        <v>0</v>
      </c>
      <c r="BL428" s="13" t="s">
        <v>216</v>
      </c>
      <c r="BM428" s="152" t="s">
        <v>1368</v>
      </c>
    </row>
    <row r="429" spans="2:65" s="1" customFormat="1" ht="24.2" customHeight="1">
      <c r="B429" s="139"/>
      <c r="C429" s="140" t="s">
        <v>1369</v>
      </c>
      <c r="D429" s="140" t="s">
        <v>212</v>
      </c>
      <c r="E429" s="141" t="s">
        <v>1370</v>
      </c>
      <c r="F429" s="142" t="s">
        <v>1371</v>
      </c>
      <c r="G429" s="143" t="s">
        <v>253</v>
      </c>
      <c r="H429" s="144">
        <v>2</v>
      </c>
      <c r="I429" s="145"/>
      <c r="J429" s="146">
        <f t="shared" si="50"/>
        <v>0</v>
      </c>
      <c r="K429" s="147"/>
      <c r="L429" s="28"/>
      <c r="M429" s="148" t="s">
        <v>1</v>
      </c>
      <c r="N429" s="149" t="s">
        <v>38</v>
      </c>
      <c r="P429" s="150">
        <f t="shared" si="51"/>
        <v>0</v>
      </c>
      <c r="Q429" s="150">
        <v>0</v>
      </c>
      <c r="R429" s="150">
        <f t="shared" si="52"/>
        <v>0</v>
      </c>
      <c r="S429" s="150">
        <v>0</v>
      </c>
      <c r="T429" s="151">
        <f t="shared" si="53"/>
        <v>0</v>
      </c>
      <c r="AR429" s="152" t="s">
        <v>216</v>
      </c>
      <c r="AT429" s="152" t="s">
        <v>212</v>
      </c>
      <c r="AU429" s="152" t="s">
        <v>88</v>
      </c>
      <c r="AY429" s="13" t="s">
        <v>207</v>
      </c>
      <c r="BE429" s="153">
        <f t="shared" si="54"/>
        <v>0</v>
      </c>
      <c r="BF429" s="153">
        <f t="shared" si="55"/>
        <v>0</v>
      </c>
      <c r="BG429" s="153">
        <f t="shared" si="56"/>
        <v>0</v>
      </c>
      <c r="BH429" s="153">
        <f t="shared" si="57"/>
        <v>0</v>
      </c>
      <c r="BI429" s="153">
        <f t="shared" si="58"/>
        <v>0</v>
      </c>
      <c r="BJ429" s="13" t="s">
        <v>84</v>
      </c>
      <c r="BK429" s="153">
        <f t="shared" si="59"/>
        <v>0</v>
      </c>
      <c r="BL429" s="13" t="s">
        <v>216</v>
      </c>
      <c r="BM429" s="152" t="s">
        <v>1372</v>
      </c>
    </row>
    <row r="430" spans="2:65" s="1" customFormat="1" ht="37.9" customHeight="1">
      <c r="B430" s="139"/>
      <c r="C430" s="140" t="s">
        <v>1373</v>
      </c>
      <c r="D430" s="140" t="s">
        <v>212</v>
      </c>
      <c r="E430" s="141" t="s">
        <v>1374</v>
      </c>
      <c r="F430" s="142" t="s">
        <v>1375</v>
      </c>
      <c r="G430" s="143" t="s">
        <v>253</v>
      </c>
      <c r="H430" s="144">
        <v>2</v>
      </c>
      <c r="I430" s="145"/>
      <c r="J430" s="146">
        <f t="shared" ref="J430:J493" si="60">ROUND(I430*H430,2)</f>
        <v>0</v>
      </c>
      <c r="K430" s="147"/>
      <c r="L430" s="28"/>
      <c r="M430" s="148" t="s">
        <v>1</v>
      </c>
      <c r="N430" s="149" t="s">
        <v>38</v>
      </c>
      <c r="P430" s="150">
        <f t="shared" ref="P430:P493" si="61">O430*H430</f>
        <v>0</v>
      </c>
      <c r="Q430" s="150">
        <v>0</v>
      </c>
      <c r="R430" s="150">
        <f t="shared" ref="R430:R493" si="62">Q430*H430</f>
        <v>0</v>
      </c>
      <c r="S430" s="150">
        <v>0</v>
      </c>
      <c r="T430" s="151">
        <f t="shared" ref="T430:T493" si="63">S430*H430</f>
        <v>0</v>
      </c>
      <c r="AR430" s="152" t="s">
        <v>216</v>
      </c>
      <c r="AT430" s="152" t="s">
        <v>212</v>
      </c>
      <c r="AU430" s="152" t="s">
        <v>88</v>
      </c>
      <c r="AY430" s="13" t="s">
        <v>207</v>
      </c>
      <c r="BE430" s="153">
        <f t="shared" ref="BE430:BE493" si="64">IF(N430="základná",J430,0)</f>
        <v>0</v>
      </c>
      <c r="BF430" s="153">
        <f t="shared" ref="BF430:BF493" si="65">IF(N430="znížená",J430,0)</f>
        <v>0</v>
      </c>
      <c r="BG430" s="153">
        <f t="shared" ref="BG430:BG493" si="66">IF(N430="zákl. prenesená",J430,0)</f>
        <v>0</v>
      </c>
      <c r="BH430" s="153">
        <f t="shared" ref="BH430:BH493" si="67">IF(N430="zníž. prenesená",J430,0)</f>
        <v>0</v>
      </c>
      <c r="BI430" s="153">
        <f t="shared" ref="BI430:BI493" si="68">IF(N430="nulová",J430,0)</f>
        <v>0</v>
      </c>
      <c r="BJ430" s="13" t="s">
        <v>84</v>
      </c>
      <c r="BK430" s="153">
        <f t="shared" ref="BK430:BK493" si="69">ROUND(I430*H430,2)</f>
        <v>0</v>
      </c>
      <c r="BL430" s="13" t="s">
        <v>216</v>
      </c>
      <c r="BM430" s="152" t="s">
        <v>1376</v>
      </c>
    </row>
    <row r="431" spans="2:65" s="1" customFormat="1" ht="37.9" customHeight="1">
      <c r="B431" s="139"/>
      <c r="C431" s="140" t="s">
        <v>1377</v>
      </c>
      <c r="D431" s="140" t="s">
        <v>212</v>
      </c>
      <c r="E431" s="141" t="s">
        <v>1378</v>
      </c>
      <c r="F431" s="142" t="s">
        <v>1379</v>
      </c>
      <c r="G431" s="143" t="s">
        <v>253</v>
      </c>
      <c r="H431" s="144">
        <v>1</v>
      </c>
      <c r="I431" s="145"/>
      <c r="J431" s="146">
        <f t="shared" si="60"/>
        <v>0</v>
      </c>
      <c r="K431" s="147"/>
      <c r="L431" s="28"/>
      <c r="M431" s="148" t="s">
        <v>1</v>
      </c>
      <c r="N431" s="149" t="s">
        <v>38</v>
      </c>
      <c r="P431" s="150">
        <f t="shared" si="61"/>
        <v>0</v>
      </c>
      <c r="Q431" s="150">
        <v>0</v>
      </c>
      <c r="R431" s="150">
        <f t="shared" si="62"/>
        <v>0</v>
      </c>
      <c r="S431" s="150">
        <v>0</v>
      </c>
      <c r="T431" s="151">
        <f t="shared" si="63"/>
        <v>0</v>
      </c>
      <c r="AR431" s="152" t="s">
        <v>216</v>
      </c>
      <c r="AT431" s="152" t="s">
        <v>212</v>
      </c>
      <c r="AU431" s="152" t="s">
        <v>88</v>
      </c>
      <c r="AY431" s="13" t="s">
        <v>207</v>
      </c>
      <c r="BE431" s="153">
        <f t="shared" si="64"/>
        <v>0</v>
      </c>
      <c r="BF431" s="153">
        <f t="shared" si="65"/>
        <v>0</v>
      </c>
      <c r="BG431" s="153">
        <f t="shared" si="66"/>
        <v>0</v>
      </c>
      <c r="BH431" s="153">
        <f t="shared" si="67"/>
        <v>0</v>
      </c>
      <c r="BI431" s="153">
        <f t="shared" si="68"/>
        <v>0</v>
      </c>
      <c r="BJ431" s="13" t="s">
        <v>84</v>
      </c>
      <c r="BK431" s="153">
        <f t="shared" si="69"/>
        <v>0</v>
      </c>
      <c r="BL431" s="13" t="s">
        <v>216</v>
      </c>
      <c r="BM431" s="152" t="s">
        <v>1380</v>
      </c>
    </row>
    <row r="432" spans="2:65" s="1" customFormat="1" ht="37.9" customHeight="1">
      <c r="B432" s="139"/>
      <c r="C432" s="140" t="s">
        <v>1381</v>
      </c>
      <c r="D432" s="140" t="s">
        <v>212</v>
      </c>
      <c r="E432" s="141" t="s">
        <v>1382</v>
      </c>
      <c r="F432" s="142" t="s">
        <v>1383</v>
      </c>
      <c r="G432" s="143" t="s">
        <v>253</v>
      </c>
      <c r="H432" s="144">
        <v>1</v>
      </c>
      <c r="I432" s="145"/>
      <c r="J432" s="146">
        <f t="shared" si="60"/>
        <v>0</v>
      </c>
      <c r="K432" s="147"/>
      <c r="L432" s="28"/>
      <c r="M432" s="148" t="s">
        <v>1</v>
      </c>
      <c r="N432" s="149" t="s">
        <v>38</v>
      </c>
      <c r="P432" s="150">
        <f t="shared" si="61"/>
        <v>0</v>
      </c>
      <c r="Q432" s="150">
        <v>0</v>
      </c>
      <c r="R432" s="150">
        <f t="shared" si="62"/>
        <v>0</v>
      </c>
      <c r="S432" s="150">
        <v>0</v>
      </c>
      <c r="T432" s="151">
        <f t="shared" si="63"/>
        <v>0</v>
      </c>
      <c r="AR432" s="152" t="s">
        <v>216</v>
      </c>
      <c r="AT432" s="152" t="s">
        <v>212</v>
      </c>
      <c r="AU432" s="152" t="s">
        <v>88</v>
      </c>
      <c r="AY432" s="13" t="s">
        <v>207</v>
      </c>
      <c r="BE432" s="153">
        <f t="shared" si="64"/>
        <v>0</v>
      </c>
      <c r="BF432" s="153">
        <f t="shared" si="65"/>
        <v>0</v>
      </c>
      <c r="BG432" s="153">
        <f t="shared" si="66"/>
        <v>0</v>
      </c>
      <c r="BH432" s="153">
        <f t="shared" si="67"/>
        <v>0</v>
      </c>
      <c r="BI432" s="153">
        <f t="shared" si="68"/>
        <v>0</v>
      </c>
      <c r="BJ432" s="13" t="s">
        <v>84</v>
      </c>
      <c r="BK432" s="153">
        <f t="shared" si="69"/>
        <v>0</v>
      </c>
      <c r="BL432" s="13" t="s">
        <v>216</v>
      </c>
      <c r="BM432" s="152" t="s">
        <v>1384</v>
      </c>
    </row>
    <row r="433" spans="2:65" s="1" customFormat="1" ht="37.9" customHeight="1">
      <c r="B433" s="139"/>
      <c r="C433" s="140" t="s">
        <v>1385</v>
      </c>
      <c r="D433" s="140" t="s">
        <v>212</v>
      </c>
      <c r="E433" s="141" t="s">
        <v>1386</v>
      </c>
      <c r="F433" s="142" t="s">
        <v>1387</v>
      </c>
      <c r="G433" s="143" t="s">
        <v>253</v>
      </c>
      <c r="H433" s="144">
        <v>1</v>
      </c>
      <c r="I433" s="145"/>
      <c r="J433" s="146">
        <f t="shared" si="60"/>
        <v>0</v>
      </c>
      <c r="K433" s="147"/>
      <c r="L433" s="28"/>
      <c r="M433" s="148" t="s">
        <v>1</v>
      </c>
      <c r="N433" s="149" t="s">
        <v>38</v>
      </c>
      <c r="P433" s="150">
        <f t="shared" si="61"/>
        <v>0</v>
      </c>
      <c r="Q433" s="150">
        <v>0</v>
      </c>
      <c r="R433" s="150">
        <f t="shared" si="62"/>
        <v>0</v>
      </c>
      <c r="S433" s="150">
        <v>0</v>
      </c>
      <c r="T433" s="151">
        <f t="shared" si="63"/>
        <v>0</v>
      </c>
      <c r="AR433" s="152" t="s">
        <v>216</v>
      </c>
      <c r="AT433" s="152" t="s">
        <v>212</v>
      </c>
      <c r="AU433" s="152" t="s">
        <v>88</v>
      </c>
      <c r="AY433" s="13" t="s">
        <v>207</v>
      </c>
      <c r="BE433" s="153">
        <f t="shared" si="64"/>
        <v>0</v>
      </c>
      <c r="BF433" s="153">
        <f t="shared" si="65"/>
        <v>0</v>
      </c>
      <c r="BG433" s="153">
        <f t="shared" si="66"/>
        <v>0</v>
      </c>
      <c r="BH433" s="153">
        <f t="shared" si="67"/>
        <v>0</v>
      </c>
      <c r="BI433" s="153">
        <f t="shared" si="68"/>
        <v>0</v>
      </c>
      <c r="BJ433" s="13" t="s">
        <v>84</v>
      </c>
      <c r="BK433" s="153">
        <f t="shared" si="69"/>
        <v>0</v>
      </c>
      <c r="BL433" s="13" t="s">
        <v>216</v>
      </c>
      <c r="BM433" s="152" t="s">
        <v>1388</v>
      </c>
    </row>
    <row r="434" spans="2:65" s="1" customFormat="1" ht="37.9" customHeight="1">
      <c r="B434" s="139"/>
      <c r="C434" s="140" t="s">
        <v>1389</v>
      </c>
      <c r="D434" s="140" t="s">
        <v>212</v>
      </c>
      <c r="E434" s="141" t="s">
        <v>1390</v>
      </c>
      <c r="F434" s="142" t="s">
        <v>1391</v>
      </c>
      <c r="G434" s="143" t="s">
        <v>253</v>
      </c>
      <c r="H434" s="144">
        <v>1</v>
      </c>
      <c r="I434" s="145"/>
      <c r="J434" s="146">
        <f t="shared" si="60"/>
        <v>0</v>
      </c>
      <c r="K434" s="147"/>
      <c r="L434" s="28"/>
      <c r="M434" s="148" t="s">
        <v>1</v>
      </c>
      <c r="N434" s="149" t="s">
        <v>38</v>
      </c>
      <c r="P434" s="150">
        <f t="shared" si="61"/>
        <v>0</v>
      </c>
      <c r="Q434" s="150">
        <v>0</v>
      </c>
      <c r="R434" s="150">
        <f t="shared" si="62"/>
        <v>0</v>
      </c>
      <c r="S434" s="150">
        <v>0</v>
      </c>
      <c r="T434" s="151">
        <f t="shared" si="63"/>
        <v>0</v>
      </c>
      <c r="AR434" s="152" t="s">
        <v>216</v>
      </c>
      <c r="AT434" s="152" t="s">
        <v>212</v>
      </c>
      <c r="AU434" s="152" t="s">
        <v>88</v>
      </c>
      <c r="AY434" s="13" t="s">
        <v>207</v>
      </c>
      <c r="BE434" s="153">
        <f t="shared" si="64"/>
        <v>0</v>
      </c>
      <c r="BF434" s="153">
        <f t="shared" si="65"/>
        <v>0</v>
      </c>
      <c r="BG434" s="153">
        <f t="shared" si="66"/>
        <v>0</v>
      </c>
      <c r="BH434" s="153">
        <f t="shared" si="67"/>
        <v>0</v>
      </c>
      <c r="BI434" s="153">
        <f t="shared" si="68"/>
        <v>0</v>
      </c>
      <c r="BJ434" s="13" t="s">
        <v>84</v>
      </c>
      <c r="BK434" s="153">
        <f t="shared" si="69"/>
        <v>0</v>
      </c>
      <c r="BL434" s="13" t="s">
        <v>216</v>
      </c>
      <c r="BM434" s="152" t="s">
        <v>1392</v>
      </c>
    </row>
    <row r="435" spans="2:65" s="1" customFormat="1" ht="37.9" customHeight="1">
      <c r="B435" s="139"/>
      <c r="C435" s="140" t="s">
        <v>1393</v>
      </c>
      <c r="D435" s="140" t="s">
        <v>212</v>
      </c>
      <c r="E435" s="141" t="s">
        <v>1394</v>
      </c>
      <c r="F435" s="142" t="s">
        <v>1395</v>
      </c>
      <c r="G435" s="143" t="s">
        <v>253</v>
      </c>
      <c r="H435" s="144">
        <v>1</v>
      </c>
      <c r="I435" s="145"/>
      <c r="J435" s="146">
        <f t="shared" si="60"/>
        <v>0</v>
      </c>
      <c r="K435" s="147"/>
      <c r="L435" s="28"/>
      <c r="M435" s="148" t="s">
        <v>1</v>
      </c>
      <c r="N435" s="149" t="s">
        <v>38</v>
      </c>
      <c r="P435" s="150">
        <f t="shared" si="61"/>
        <v>0</v>
      </c>
      <c r="Q435" s="150">
        <v>0</v>
      </c>
      <c r="R435" s="150">
        <f t="shared" si="62"/>
        <v>0</v>
      </c>
      <c r="S435" s="150">
        <v>0</v>
      </c>
      <c r="T435" s="151">
        <f t="shared" si="63"/>
        <v>0</v>
      </c>
      <c r="AR435" s="152" t="s">
        <v>216</v>
      </c>
      <c r="AT435" s="152" t="s">
        <v>212</v>
      </c>
      <c r="AU435" s="152" t="s">
        <v>88</v>
      </c>
      <c r="AY435" s="13" t="s">
        <v>207</v>
      </c>
      <c r="BE435" s="153">
        <f t="shared" si="64"/>
        <v>0</v>
      </c>
      <c r="BF435" s="153">
        <f t="shared" si="65"/>
        <v>0</v>
      </c>
      <c r="BG435" s="153">
        <f t="shared" si="66"/>
        <v>0</v>
      </c>
      <c r="BH435" s="153">
        <f t="shared" si="67"/>
        <v>0</v>
      </c>
      <c r="BI435" s="153">
        <f t="shared" si="68"/>
        <v>0</v>
      </c>
      <c r="BJ435" s="13" t="s">
        <v>84</v>
      </c>
      <c r="BK435" s="153">
        <f t="shared" si="69"/>
        <v>0</v>
      </c>
      <c r="BL435" s="13" t="s">
        <v>216</v>
      </c>
      <c r="BM435" s="152" t="s">
        <v>1396</v>
      </c>
    </row>
    <row r="436" spans="2:65" s="1" customFormat="1" ht="37.9" customHeight="1">
      <c r="B436" s="139"/>
      <c r="C436" s="140" t="s">
        <v>1397</v>
      </c>
      <c r="D436" s="140" t="s">
        <v>212</v>
      </c>
      <c r="E436" s="141" t="s">
        <v>1398</v>
      </c>
      <c r="F436" s="142" t="s">
        <v>1399</v>
      </c>
      <c r="G436" s="143" t="s">
        <v>253</v>
      </c>
      <c r="H436" s="144">
        <v>1</v>
      </c>
      <c r="I436" s="145"/>
      <c r="J436" s="146">
        <f t="shared" si="60"/>
        <v>0</v>
      </c>
      <c r="K436" s="147"/>
      <c r="L436" s="28"/>
      <c r="M436" s="148" t="s">
        <v>1</v>
      </c>
      <c r="N436" s="149" t="s">
        <v>38</v>
      </c>
      <c r="P436" s="150">
        <f t="shared" si="61"/>
        <v>0</v>
      </c>
      <c r="Q436" s="150">
        <v>0</v>
      </c>
      <c r="R436" s="150">
        <f t="shared" si="62"/>
        <v>0</v>
      </c>
      <c r="S436" s="150">
        <v>0</v>
      </c>
      <c r="T436" s="151">
        <f t="shared" si="63"/>
        <v>0</v>
      </c>
      <c r="AR436" s="152" t="s">
        <v>216</v>
      </c>
      <c r="AT436" s="152" t="s">
        <v>212</v>
      </c>
      <c r="AU436" s="152" t="s">
        <v>88</v>
      </c>
      <c r="AY436" s="13" t="s">
        <v>207</v>
      </c>
      <c r="BE436" s="153">
        <f t="shared" si="64"/>
        <v>0</v>
      </c>
      <c r="BF436" s="153">
        <f t="shared" si="65"/>
        <v>0</v>
      </c>
      <c r="BG436" s="153">
        <f t="shared" si="66"/>
        <v>0</v>
      </c>
      <c r="BH436" s="153">
        <f t="shared" si="67"/>
        <v>0</v>
      </c>
      <c r="BI436" s="153">
        <f t="shared" si="68"/>
        <v>0</v>
      </c>
      <c r="BJ436" s="13" t="s">
        <v>84</v>
      </c>
      <c r="BK436" s="153">
        <f t="shared" si="69"/>
        <v>0</v>
      </c>
      <c r="BL436" s="13" t="s">
        <v>216</v>
      </c>
      <c r="BM436" s="152" t="s">
        <v>1400</v>
      </c>
    </row>
    <row r="437" spans="2:65" s="1" customFormat="1" ht="37.9" customHeight="1">
      <c r="B437" s="139"/>
      <c r="C437" s="140" t="s">
        <v>1401</v>
      </c>
      <c r="D437" s="140" t="s">
        <v>212</v>
      </c>
      <c r="E437" s="141" t="s">
        <v>1402</v>
      </c>
      <c r="F437" s="142" t="s">
        <v>1403</v>
      </c>
      <c r="G437" s="143" t="s">
        <v>253</v>
      </c>
      <c r="H437" s="144">
        <v>1</v>
      </c>
      <c r="I437" s="145"/>
      <c r="J437" s="146">
        <f t="shared" si="60"/>
        <v>0</v>
      </c>
      <c r="K437" s="147"/>
      <c r="L437" s="28"/>
      <c r="M437" s="148" t="s">
        <v>1</v>
      </c>
      <c r="N437" s="149" t="s">
        <v>38</v>
      </c>
      <c r="P437" s="150">
        <f t="shared" si="61"/>
        <v>0</v>
      </c>
      <c r="Q437" s="150">
        <v>0</v>
      </c>
      <c r="R437" s="150">
        <f t="shared" si="62"/>
        <v>0</v>
      </c>
      <c r="S437" s="150">
        <v>0</v>
      </c>
      <c r="T437" s="151">
        <f t="shared" si="63"/>
        <v>0</v>
      </c>
      <c r="AR437" s="152" t="s">
        <v>216</v>
      </c>
      <c r="AT437" s="152" t="s">
        <v>212</v>
      </c>
      <c r="AU437" s="152" t="s">
        <v>88</v>
      </c>
      <c r="AY437" s="13" t="s">
        <v>207</v>
      </c>
      <c r="BE437" s="153">
        <f t="shared" si="64"/>
        <v>0</v>
      </c>
      <c r="BF437" s="153">
        <f t="shared" si="65"/>
        <v>0</v>
      </c>
      <c r="BG437" s="153">
        <f t="shared" si="66"/>
        <v>0</v>
      </c>
      <c r="BH437" s="153">
        <f t="shared" si="67"/>
        <v>0</v>
      </c>
      <c r="BI437" s="153">
        <f t="shared" si="68"/>
        <v>0</v>
      </c>
      <c r="BJ437" s="13" t="s">
        <v>84</v>
      </c>
      <c r="BK437" s="153">
        <f t="shared" si="69"/>
        <v>0</v>
      </c>
      <c r="BL437" s="13" t="s">
        <v>216</v>
      </c>
      <c r="BM437" s="152" t="s">
        <v>1404</v>
      </c>
    </row>
    <row r="438" spans="2:65" s="1" customFormat="1" ht="33" customHeight="1">
      <c r="B438" s="139"/>
      <c r="C438" s="140" t="s">
        <v>1405</v>
      </c>
      <c r="D438" s="140" t="s">
        <v>212</v>
      </c>
      <c r="E438" s="141" t="s">
        <v>1406</v>
      </c>
      <c r="F438" s="142" t="s">
        <v>1407</v>
      </c>
      <c r="G438" s="143" t="s">
        <v>253</v>
      </c>
      <c r="H438" s="144">
        <v>1</v>
      </c>
      <c r="I438" s="145"/>
      <c r="J438" s="146">
        <f t="shared" si="60"/>
        <v>0</v>
      </c>
      <c r="K438" s="147"/>
      <c r="L438" s="28"/>
      <c r="M438" s="148" t="s">
        <v>1</v>
      </c>
      <c r="N438" s="149" t="s">
        <v>38</v>
      </c>
      <c r="P438" s="150">
        <f t="shared" si="61"/>
        <v>0</v>
      </c>
      <c r="Q438" s="150">
        <v>0</v>
      </c>
      <c r="R438" s="150">
        <f t="shared" si="62"/>
        <v>0</v>
      </c>
      <c r="S438" s="150">
        <v>0</v>
      </c>
      <c r="T438" s="151">
        <f t="shared" si="63"/>
        <v>0</v>
      </c>
      <c r="AR438" s="152" t="s">
        <v>216</v>
      </c>
      <c r="AT438" s="152" t="s">
        <v>212</v>
      </c>
      <c r="AU438" s="152" t="s">
        <v>88</v>
      </c>
      <c r="AY438" s="13" t="s">
        <v>207</v>
      </c>
      <c r="BE438" s="153">
        <f t="shared" si="64"/>
        <v>0</v>
      </c>
      <c r="BF438" s="153">
        <f t="shared" si="65"/>
        <v>0</v>
      </c>
      <c r="BG438" s="153">
        <f t="shared" si="66"/>
        <v>0</v>
      </c>
      <c r="BH438" s="153">
        <f t="shared" si="67"/>
        <v>0</v>
      </c>
      <c r="BI438" s="153">
        <f t="shared" si="68"/>
        <v>0</v>
      </c>
      <c r="BJ438" s="13" t="s">
        <v>84</v>
      </c>
      <c r="BK438" s="153">
        <f t="shared" si="69"/>
        <v>0</v>
      </c>
      <c r="BL438" s="13" t="s">
        <v>216</v>
      </c>
      <c r="BM438" s="152" t="s">
        <v>1408</v>
      </c>
    </row>
    <row r="439" spans="2:65" s="1" customFormat="1" ht="24.2" customHeight="1">
      <c r="B439" s="139"/>
      <c r="C439" s="140" t="s">
        <v>1409</v>
      </c>
      <c r="D439" s="140" t="s">
        <v>212</v>
      </c>
      <c r="E439" s="141" t="s">
        <v>1410</v>
      </c>
      <c r="F439" s="142" t="s">
        <v>1411</v>
      </c>
      <c r="G439" s="143" t="s">
        <v>253</v>
      </c>
      <c r="H439" s="144">
        <v>1</v>
      </c>
      <c r="I439" s="145"/>
      <c r="J439" s="146">
        <f t="shared" si="60"/>
        <v>0</v>
      </c>
      <c r="K439" s="147"/>
      <c r="L439" s="28"/>
      <c r="M439" s="148" t="s">
        <v>1</v>
      </c>
      <c r="N439" s="149" t="s">
        <v>38</v>
      </c>
      <c r="P439" s="150">
        <f t="shared" si="61"/>
        <v>0</v>
      </c>
      <c r="Q439" s="150">
        <v>0</v>
      </c>
      <c r="R439" s="150">
        <f t="shared" si="62"/>
        <v>0</v>
      </c>
      <c r="S439" s="150">
        <v>0</v>
      </c>
      <c r="T439" s="151">
        <f t="shared" si="63"/>
        <v>0</v>
      </c>
      <c r="AR439" s="152" t="s">
        <v>216</v>
      </c>
      <c r="AT439" s="152" t="s">
        <v>212</v>
      </c>
      <c r="AU439" s="152" t="s">
        <v>88</v>
      </c>
      <c r="AY439" s="13" t="s">
        <v>207</v>
      </c>
      <c r="BE439" s="153">
        <f t="shared" si="64"/>
        <v>0</v>
      </c>
      <c r="BF439" s="153">
        <f t="shared" si="65"/>
        <v>0</v>
      </c>
      <c r="BG439" s="153">
        <f t="shared" si="66"/>
        <v>0</v>
      </c>
      <c r="BH439" s="153">
        <f t="shared" si="67"/>
        <v>0</v>
      </c>
      <c r="BI439" s="153">
        <f t="shared" si="68"/>
        <v>0</v>
      </c>
      <c r="BJ439" s="13" t="s">
        <v>84</v>
      </c>
      <c r="BK439" s="153">
        <f t="shared" si="69"/>
        <v>0</v>
      </c>
      <c r="BL439" s="13" t="s">
        <v>216</v>
      </c>
      <c r="BM439" s="152" t="s">
        <v>1412</v>
      </c>
    </row>
    <row r="440" spans="2:65" s="1" customFormat="1" ht="24.2" customHeight="1">
      <c r="B440" s="139"/>
      <c r="C440" s="140" t="s">
        <v>1413</v>
      </c>
      <c r="D440" s="140" t="s">
        <v>212</v>
      </c>
      <c r="E440" s="141" t="s">
        <v>1414</v>
      </c>
      <c r="F440" s="142" t="s">
        <v>1415</v>
      </c>
      <c r="G440" s="143" t="s">
        <v>253</v>
      </c>
      <c r="H440" s="144">
        <v>2</v>
      </c>
      <c r="I440" s="145"/>
      <c r="J440" s="146">
        <f t="shared" si="60"/>
        <v>0</v>
      </c>
      <c r="K440" s="147"/>
      <c r="L440" s="28"/>
      <c r="M440" s="148" t="s">
        <v>1</v>
      </c>
      <c r="N440" s="149" t="s">
        <v>38</v>
      </c>
      <c r="P440" s="150">
        <f t="shared" si="61"/>
        <v>0</v>
      </c>
      <c r="Q440" s="150">
        <v>0</v>
      </c>
      <c r="R440" s="150">
        <f t="shared" si="62"/>
        <v>0</v>
      </c>
      <c r="S440" s="150">
        <v>0</v>
      </c>
      <c r="T440" s="151">
        <f t="shared" si="63"/>
        <v>0</v>
      </c>
      <c r="AR440" s="152" t="s">
        <v>216</v>
      </c>
      <c r="AT440" s="152" t="s">
        <v>212</v>
      </c>
      <c r="AU440" s="152" t="s">
        <v>88</v>
      </c>
      <c r="AY440" s="13" t="s">
        <v>207</v>
      </c>
      <c r="BE440" s="153">
        <f t="shared" si="64"/>
        <v>0</v>
      </c>
      <c r="BF440" s="153">
        <f t="shared" si="65"/>
        <v>0</v>
      </c>
      <c r="BG440" s="153">
        <f t="shared" si="66"/>
        <v>0</v>
      </c>
      <c r="BH440" s="153">
        <f t="shared" si="67"/>
        <v>0</v>
      </c>
      <c r="BI440" s="153">
        <f t="shared" si="68"/>
        <v>0</v>
      </c>
      <c r="BJ440" s="13" t="s">
        <v>84</v>
      </c>
      <c r="BK440" s="153">
        <f t="shared" si="69"/>
        <v>0</v>
      </c>
      <c r="BL440" s="13" t="s">
        <v>216</v>
      </c>
      <c r="BM440" s="152" t="s">
        <v>1416</v>
      </c>
    </row>
    <row r="441" spans="2:65" s="1" customFormat="1" ht="37.9" customHeight="1">
      <c r="B441" s="139"/>
      <c r="C441" s="140" t="s">
        <v>1417</v>
      </c>
      <c r="D441" s="140" t="s">
        <v>212</v>
      </c>
      <c r="E441" s="141" t="s">
        <v>1418</v>
      </c>
      <c r="F441" s="142" t="s">
        <v>1419</v>
      </c>
      <c r="G441" s="143" t="s">
        <v>253</v>
      </c>
      <c r="H441" s="144">
        <v>2</v>
      </c>
      <c r="I441" s="145"/>
      <c r="J441" s="146">
        <f t="shared" si="60"/>
        <v>0</v>
      </c>
      <c r="K441" s="147"/>
      <c r="L441" s="28"/>
      <c r="M441" s="148" t="s">
        <v>1</v>
      </c>
      <c r="N441" s="149" t="s">
        <v>38</v>
      </c>
      <c r="P441" s="150">
        <f t="shared" si="61"/>
        <v>0</v>
      </c>
      <c r="Q441" s="150">
        <v>0</v>
      </c>
      <c r="R441" s="150">
        <f t="shared" si="62"/>
        <v>0</v>
      </c>
      <c r="S441" s="150">
        <v>0</v>
      </c>
      <c r="T441" s="151">
        <f t="shared" si="63"/>
        <v>0</v>
      </c>
      <c r="AR441" s="152" t="s">
        <v>216</v>
      </c>
      <c r="AT441" s="152" t="s">
        <v>212</v>
      </c>
      <c r="AU441" s="152" t="s">
        <v>88</v>
      </c>
      <c r="AY441" s="13" t="s">
        <v>207</v>
      </c>
      <c r="BE441" s="153">
        <f t="shared" si="64"/>
        <v>0</v>
      </c>
      <c r="BF441" s="153">
        <f t="shared" si="65"/>
        <v>0</v>
      </c>
      <c r="BG441" s="153">
        <f t="shared" si="66"/>
        <v>0</v>
      </c>
      <c r="BH441" s="153">
        <f t="shared" si="67"/>
        <v>0</v>
      </c>
      <c r="BI441" s="153">
        <f t="shared" si="68"/>
        <v>0</v>
      </c>
      <c r="BJ441" s="13" t="s">
        <v>84</v>
      </c>
      <c r="BK441" s="153">
        <f t="shared" si="69"/>
        <v>0</v>
      </c>
      <c r="BL441" s="13" t="s">
        <v>216</v>
      </c>
      <c r="BM441" s="152" t="s">
        <v>1420</v>
      </c>
    </row>
    <row r="442" spans="2:65" s="1" customFormat="1" ht="33" customHeight="1">
      <c r="B442" s="139"/>
      <c r="C442" s="140" t="s">
        <v>1421</v>
      </c>
      <c r="D442" s="140" t="s">
        <v>212</v>
      </c>
      <c r="E442" s="141" t="s">
        <v>1422</v>
      </c>
      <c r="F442" s="142" t="s">
        <v>1423</v>
      </c>
      <c r="G442" s="143" t="s">
        <v>253</v>
      </c>
      <c r="H442" s="144">
        <v>4</v>
      </c>
      <c r="I442" s="145"/>
      <c r="J442" s="146">
        <f t="shared" si="60"/>
        <v>0</v>
      </c>
      <c r="K442" s="147"/>
      <c r="L442" s="28"/>
      <c r="M442" s="148" t="s">
        <v>1</v>
      </c>
      <c r="N442" s="149" t="s">
        <v>38</v>
      </c>
      <c r="P442" s="150">
        <f t="shared" si="61"/>
        <v>0</v>
      </c>
      <c r="Q442" s="150">
        <v>0</v>
      </c>
      <c r="R442" s="150">
        <f t="shared" si="62"/>
        <v>0</v>
      </c>
      <c r="S442" s="150">
        <v>0</v>
      </c>
      <c r="T442" s="151">
        <f t="shared" si="63"/>
        <v>0</v>
      </c>
      <c r="AR442" s="152" t="s">
        <v>216</v>
      </c>
      <c r="AT442" s="152" t="s">
        <v>212</v>
      </c>
      <c r="AU442" s="152" t="s">
        <v>88</v>
      </c>
      <c r="AY442" s="13" t="s">
        <v>207</v>
      </c>
      <c r="BE442" s="153">
        <f t="shared" si="64"/>
        <v>0</v>
      </c>
      <c r="BF442" s="153">
        <f t="shared" si="65"/>
        <v>0</v>
      </c>
      <c r="BG442" s="153">
        <f t="shared" si="66"/>
        <v>0</v>
      </c>
      <c r="BH442" s="153">
        <f t="shared" si="67"/>
        <v>0</v>
      </c>
      <c r="BI442" s="153">
        <f t="shared" si="68"/>
        <v>0</v>
      </c>
      <c r="BJ442" s="13" t="s">
        <v>84</v>
      </c>
      <c r="BK442" s="153">
        <f t="shared" si="69"/>
        <v>0</v>
      </c>
      <c r="BL442" s="13" t="s">
        <v>216</v>
      </c>
      <c r="BM442" s="152" t="s">
        <v>1424</v>
      </c>
    </row>
    <row r="443" spans="2:65" s="1" customFormat="1" ht="37.9" customHeight="1">
      <c r="B443" s="139"/>
      <c r="C443" s="140" t="s">
        <v>1425</v>
      </c>
      <c r="D443" s="140" t="s">
        <v>212</v>
      </c>
      <c r="E443" s="141" t="s">
        <v>1426</v>
      </c>
      <c r="F443" s="142" t="s">
        <v>1427</v>
      </c>
      <c r="G443" s="143" t="s">
        <v>253</v>
      </c>
      <c r="H443" s="144">
        <v>2</v>
      </c>
      <c r="I443" s="145"/>
      <c r="J443" s="146">
        <f t="shared" si="60"/>
        <v>0</v>
      </c>
      <c r="K443" s="147"/>
      <c r="L443" s="28"/>
      <c r="M443" s="148" t="s">
        <v>1</v>
      </c>
      <c r="N443" s="149" t="s">
        <v>38</v>
      </c>
      <c r="P443" s="150">
        <f t="shared" si="61"/>
        <v>0</v>
      </c>
      <c r="Q443" s="150">
        <v>0</v>
      </c>
      <c r="R443" s="150">
        <f t="shared" si="62"/>
        <v>0</v>
      </c>
      <c r="S443" s="150">
        <v>0</v>
      </c>
      <c r="T443" s="151">
        <f t="shared" si="63"/>
        <v>0</v>
      </c>
      <c r="AR443" s="152" t="s">
        <v>216</v>
      </c>
      <c r="AT443" s="152" t="s">
        <v>212</v>
      </c>
      <c r="AU443" s="152" t="s">
        <v>88</v>
      </c>
      <c r="AY443" s="13" t="s">
        <v>207</v>
      </c>
      <c r="BE443" s="153">
        <f t="shared" si="64"/>
        <v>0</v>
      </c>
      <c r="BF443" s="153">
        <f t="shared" si="65"/>
        <v>0</v>
      </c>
      <c r="BG443" s="153">
        <f t="shared" si="66"/>
        <v>0</v>
      </c>
      <c r="BH443" s="153">
        <f t="shared" si="67"/>
        <v>0</v>
      </c>
      <c r="BI443" s="153">
        <f t="shared" si="68"/>
        <v>0</v>
      </c>
      <c r="BJ443" s="13" t="s">
        <v>84</v>
      </c>
      <c r="BK443" s="153">
        <f t="shared" si="69"/>
        <v>0</v>
      </c>
      <c r="BL443" s="13" t="s">
        <v>216</v>
      </c>
      <c r="BM443" s="152" t="s">
        <v>1428</v>
      </c>
    </row>
    <row r="444" spans="2:65" s="1" customFormat="1" ht="24.2" customHeight="1">
      <c r="B444" s="139"/>
      <c r="C444" s="140" t="s">
        <v>1429</v>
      </c>
      <c r="D444" s="140" t="s">
        <v>212</v>
      </c>
      <c r="E444" s="141" t="s">
        <v>1430</v>
      </c>
      <c r="F444" s="142" t="s">
        <v>1431</v>
      </c>
      <c r="G444" s="143" t="s">
        <v>253</v>
      </c>
      <c r="H444" s="144">
        <v>4</v>
      </c>
      <c r="I444" s="145"/>
      <c r="J444" s="146">
        <f t="shared" si="60"/>
        <v>0</v>
      </c>
      <c r="K444" s="147"/>
      <c r="L444" s="28"/>
      <c r="M444" s="148" t="s">
        <v>1</v>
      </c>
      <c r="N444" s="149" t="s">
        <v>38</v>
      </c>
      <c r="P444" s="150">
        <f t="shared" si="61"/>
        <v>0</v>
      </c>
      <c r="Q444" s="150">
        <v>0</v>
      </c>
      <c r="R444" s="150">
        <f t="shared" si="62"/>
        <v>0</v>
      </c>
      <c r="S444" s="150">
        <v>0</v>
      </c>
      <c r="T444" s="151">
        <f t="shared" si="63"/>
        <v>0</v>
      </c>
      <c r="AR444" s="152" t="s">
        <v>216</v>
      </c>
      <c r="AT444" s="152" t="s">
        <v>212</v>
      </c>
      <c r="AU444" s="152" t="s">
        <v>88</v>
      </c>
      <c r="AY444" s="13" t="s">
        <v>207</v>
      </c>
      <c r="BE444" s="153">
        <f t="shared" si="64"/>
        <v>0</v>
      </c>
      <c r="BF444" s="153">
        <f t="shared" si="65"/>
        <v>0</v>
      </c>
      <c r="BG444" s="153">
        <f t="shared" si="66"/>
        <v>0</v>
      </c>
      <c r="BH444" s="153">
        <f t="shared" si="67"/>
        <v>0</v>
      </c>
      <c r="BI444" s="153">
        <f t="shared" si="68"/>
        <v>0</v>
      </c>
      <c r="BJ444" s="13" t="s">
        <v>84</v>
      </c>
      <c r="BK444" s="153">
        <f t="shared" si="69"/>
        <v>0</v>
      </c>
      <c r="BL444" s="13" t="s">
        <v>216</v>
      </c>
      <c r="BM444" s="152" t="s">
        <v>1432</v>
      </c>
    </row>
    <row r="445" spans="2:65" s="1" customFormat="1" ht="33" customHeight="1">
      <c r="B445" s="139"/>
      <c r="C445" s="140" t="s">
        <v>1433</v>
      </c>
      <c r="D445" s="140" t="s">
        <v>212</v>
      </c>
      <c r="E445" s="141" t="s">
        <v>1434</v>
      </c>
      <c r="F445" s="142" t="s">
        <v>1435</v>
      </c>
      <c r="G445" s="143" t="s">
        <v>215</v>
      </c>
      <c r="H445" s="144">
        <v>1</v>
      </c>
      <c r="I445" s="145"/>
      <c r="J445" s="146">
        <f t="shared" si="60"/>
        <v>0</v>
      </c>
      <c r="K445" s="147"/>
      <c r="L445" s="28"/>
      <c r="M445" s="148" t="s">
        <v>1</v>
      </c>
      <c r="N445" s="149" t="s">
        <v>38</v>
      </c>
      <c r="P445" s="150">
        <f t="shared" si="61"/>
        <v>0</v>
      </c>
      <c r="Q445" s="150">
        <v>0</v>
      </c>
      <c r="R445" s="150">
        <f t="shared" si="62"/>
        <v>0</v>
      </c>
      <c r="S445" s="150">
        <v>0</v>
      </c>
      <c r="T445" s="151">
        <f t="shared" si="63"/>
        <v>0</v>
      </c>
      <c r="AR445" s="152" t="s">
        <v>216</v>
      </c>
      <c r="AT445" s="152" t="s">
        <v>212</v>
      </c>
      <c r="AU445" s="152" t="s">
        <v>88</v>
      </c>
      <c r="AY445" s="13" t="s">
        <v>207</v>
      </c>
      <c r="BE445" s="153">
        <f t="shared" si="64"/>
        <v>0</v>
      </c>
      <c r="BF445" s="153">
        <f t="shared" si="65"/>
        <v>0</v>
      </c>
      <c r="BG445" s="153">
        <f t="shared" si="66"/>
        <v>0</v>
      </c>
      <c r="BH445" s="153">
        <f t="shared" si="67"/>
        <v>0</v>
      </c>
      <c r="BI445" s="153">
        <f t="shared" si="68"/>
        <v>0</v>
      </c>
      <c r="BJ445" s="13" t="s">
        <v>84</v>
      </c>
      <c r="BK445" s="153">
        <f t="shared" si="69"/>
        <v>0</v>
      </c>
      <c r="BL445" s="13" t="s">
        <v>216</v>
      </c>
      <c r="BM445" s="152" t="s">
        <v>1436</v>
      </c>
    </row>
    <row r="446" spans="2:65" s="1" customFormat="1" ht="37.9" customHeight="1">
      <c r="B446" s="139"/>
      <c r="C446" s="140" t="s">
        <v>1437</v>
      </c>
      <c r="D446" s="140" t="s">
        <v>212</v>
      </c>
      <c r="E446" s="141" t="s">
        <v>1438</v>
      </c>
      <c r="F446" s="142" t="s">
        <v>1439</v>
      </c>
      <c r="G446" s="143" t="s">
        <v>253</v>
      </c>
      <c r="H446" s="144">
        <v>4</v>
      </c>
      <c r="I446" s="145"/>
      <c r="J446" s="146">
        <f t="shared" si="60"/>
        <v>0</v>
      </c>
      <c r="K446" s="147"/>
      <c r="L446" s="28"/>
      <c r="M446" s="148" t="s">
        <v>1</v>
      </c>
      <c r="N446" s="149" t="s">
        <v>38</v>
      </c>
      <c r="P446" s="150">
        <f t="shared" si="61"/>
        <v>0</v>
      </c>
      <c r="Q446" s="150">
        <v>0</v>
      </c>
      <c r="R446" s="150">
        <f t="shared" si="62"/>
        <v>0</v>
      </c>
      <c r="S446" s="150">
        <v>0</v>
      </c>
      <c r="T446" s="151">
        <f t="shared" si="63"/>
        <v>0</v>
      </c>
      <c r="AR446" s="152" t="s">
        <v>216</v>
      </c>
      <c r="AT446" s="152" t="s">
        <v>212</v>
      </c>
      <c r="AU446" s="152" t="s">
        <v>88</v>
      </c>
      <c r="AY446" s="13" t="s">
        <v>207</v>
      </c>
      <c r="BE446" s="153">
        <f t="shared" si="64"/>
        <v>0</v>
      </c>
      <c r="BF446" s="153">
        <f t="shared" si="65"/>
        <v>0</v>
      </c>
      <c r="BG446" s="153">
        <f t="shared" si="66"/>
        <v>0</v>
      </c>
      <c r="BH446" s="153">
        <f t="shared" si="67"/>
        <v>0</v>
      </c>
      <c r="BI446" s="153">
        <f t="shared" si="68"/>
        <v>0</v>
      </c>
      <c r="BJ446" s="13" t="s">
        <v>84</v>
      </c>
      <c r="BK446" s="153">
        <f t="shared" si="69"/>
        <v>0</v>
      </c>
      <c r="BL446" s="13" t="s">
        <v>216</v>
      </c>
      <c r="BM446" s="152" t="s">
        <v>1440</v>
      </c>
    </row>
    <row r="447" spans="2:65" s="1" customFormat="1" ht="37.9" customHeight="1">
      <c r="B447" s="139"/>
      <c r="C447" s="140" t="s">
        <v>1441</v>
      </c>
      <c r="D447" s="140" t="s">
        <v>212</v>
      </c>
      <c r="E447" s="141" t="s">
        <v>1442</v>
      </c>
      <c r="F447" s="142" t="s">
        <v>1443</v>
      </c>
      <c r="G447" s="143" t="s">
        <v>253</v>
      </c>
      <c r="H447" s="144">
        <v>5</v>
      </c>
      <c r="I447" s="145"/>
      <c r="J447" s="146">
        <f t="shared" si="60"/>
        <v>0</v>
      </c>
      <c r="K447" s="147"/>
      <c r="L447" s="28"/>
      <c r="M447" s="148" t="s">
        <v>1</v>
      </c>
      <c r="N447" s="149" t="s">
        <v>38</v>
      </c>
      <c r="P447" s="150">
        <f t="shared" si="61"/>
        <v>0</v>
      </c>
      <c r="Q447" s="150">
        <v>0</v>
      </c>
      <c r="R447" s="150">
        <f t="shared" si="62"/>
        <v>0</v>
      </c>
      <c r="S447" s="150">
        <v>0</v>
      </c>
      <c r="T447" s="151">
        <f t="shared" si="63"/>
        <v>0</v>
      </c>
      <c r="AR447" s="152" t="s">
        <v>216</v>
      </c>
      <c r="AT447" s="152" t="s">
        <v>212</v>
      </c>
      <c r="AU447" s="152" t="s">
        <v>88</v>
      </c>
      <c r="AY447" s="13" t="s">
        <v>207</v>
      </c>
      <c r="BE447" s="153">
        <f t="shared" si="64"/>
        <v>0</v>
      </c>
      <c r="BF447" s="153">
        <f t="shared" si="65"/>
        <v>0</v>
      </c>
      <c r="BG447" s="153">
        <f t="shared" si="66"/>
        <v>0</v>
      </c>
      <c r="BH447" s="153">
        <f t="shared" si="67"/>
        <v>0</v>
      </c>
      <c r="BI447" s="153">
        <f t="shared" si="68"/>
        <v>0</v>
      </c>
      <c r="BJ447" s="13" t="s">
        <v>84</v>
      </c>
      <c r="BK447" s="153">
        <f t="shared" si="69"/>
        <v>0</v>
      </c>
      <c r="BL447" s="13" t="s">
        <v>216</v>
      </c>
      <c r="BM447" s="152" t="s">
        <v>1444</v>
      </c>
    </row>
    <row r="448" spans="2:65" s="1" customFormat="1" ht="37.9" customHeight="1">
      <c r="B448" s="139"/>
      <c r="C448" s="140" t="s">
        <v>1445</v>
      </c>
      <c r="D448" s="140" t="s">
        <v>212</v>
      </c>
      <c r="E448" s="141" t="s">
        <v>1446</v>
      </c>
      <c r="F448" s="142" t="s">
        <v>1447</v>
      </c>
      <c r="G448" s="143" t="s">
        <v>253</v>
      </c>
      <c r="H448" s="144">
        <v>6</v>
      </c>
      <c r="I448" s="145"/>
      <c r="J448" s="146">
        <f t="shared" si="60"/>
        <v>0</v>
      </c>
      <c r="K448" s="147"/>
      <c r="L448" s="28"/>
      <c r="M448" s="148" t="s">
        <v>1</v>
      </c>
      <c r="N448" s="149" t="s">
        <v>38</v>
      </c>
      <c r="P448" s="150">
        <f t="shared" si="61"/>
        <v>0</v>
      </c>
      <c r="Q448" s="150">
        <v>0</v>
      </c>
      <c r="R448" s="150">
        <f t="shared" si="62"/>
        <v>0</v>
      </c>
      <c r="S448" s="150">
        <v>0</v>
      </c>
      <c r="T448" s="151">
        <f t="shared" si="63"/>
        <v>0</v>
      </c>
      <c r="AR448" s="152" t="s">
        <v>216</v>
      </c>
      <c r="AT448" s="152" t="s">
        <v>212</v>
      </c>
      <c r="AU448" s="152" t="s">
        <v>88</v>
      </c>
      <c r="AY448" s="13" t="s">
        <v>207</v>
      </c>
      <c r="BE448" s="153">
        <f t="shared" si="64"/>
        <v>0</v>
      </c>
      <c r="BF448" s="153">
        <f t="shared" si="65"/>
        <v>0</v>
      </c>
      <c r="BG448" s="153">
        <f t="shared" si="66"/>
        <v>0</v>
      </c>
      <c r="BH448" s="153">
        <f t="shared" si="67"/>
        <v>0</v>
      </c>
      <c r="BI448" s="153">
        <f t="shared" si="68"/>
        <v>0</v>
      </c>
      <c r="BJ448" s="13" t="s">
        <v>84</v>
      </c>
      <c r="BK448" s="153">
        <f t="shared" si="69"/>
        <v>0</v>
      </c>
      <c r="BL448" s="13" t="s">
        <v>216</v>
      </c>
      <c r="BM448" s="152" t="s">
        <v>1448</v>
      </c>
    </row>
    <row r="449" spans="2:65" s="1" customFormat="1" ht="24.2" customHeight="1">
      <c r="B449" s="139"/>
      <c r="C449" s="140" t="s">
        <v>1449</v>
      </c>
      <c r="D449" s="140" t="s">
        <v>212</v>
      </c>
      <c r="E449" s="141" t="s">
        <v>1450</v>
      </c>
      <c r="F449" s="142" t="s">
        <v>1451</v>
      </c>
      <c r="G449" s="143" t="s">
        <v>253</v>
      </c>
      <c r="H449" s="144">
        <v>10</v>
      </c>
      <c r="I449" s="145"/>
      <c r="J449" s="146">
        <f t="shared" si="60"/>
        <v>0</v>
      </c>
      <c r="K449" s="147"/>
      <c r="L449" s="28"/>
      <c r="M449" s="148" t="s">
        <v>1</v>
      </c>
      <c r="N449" s="149" t="s">
        <v>38</v>
      </c>
      <c r="P449" s="150">
        <f t="shared" si="61"/>
        <v>0</v>
      </c>
      <c r="Q449" s="150">
        <v>0</v>
      </c>
      <c r="R449" s="150">
        <f t="shared" si="62"/>
        <v>0</v>
      </c>
      <c r="S449" s="150">
        <v>0</v>
      </c>
      <c r="T449" s="151">
        <f t="shared" si="63"/>
        <v>0</v>
      </c>
      <c r="AR449" s="152" t="s">
        <v>216</v>
      </c>
      <c r="AT449" s="152" t="s">
        <v>212</v>
      </c>
      <c r="AU449" s="152" t="s">
        <v>88</v>
      </c>
      <c r="AY449" s="13" t="s">
        <v>207</v>
      </c>
      <c r="BE449" s="153">
        <f t="shared" si="64"/>
        <v>0</v>
      </c>
      <c r="BF449" s="153">
        <f t="shared" si="65"/>
        <v>0</v>
      </c>
      <c r="BG449" s="153">
        <f t="shared" si="66"/>
        <v>0</v>
      </c>
      <c r="BH449" s="153">
        <f t="shared" si="67"/>
        <v>0</v>
      </c>
      <c r="BI449" s="153">
        <f t="shared" si="68"/>
        <v>0</v>
      </c>
      <c r="BJ449" s="13" t="s">
        <v>84</v>
      </c>
      <c r="BK449" s="153">
        <f t="shared" si="69"/>
        <v>0</v>
      </c>
      <c r="BL449" s="13" t="s">
        <v>216</v>
      </c>
      <c r="BM449" s="152" t="s">
        <v>1452</v>
      </c>
    </row>
    <row r="450" spans="2:65" s="1" customFormat="1" ht="37.9" customHeight="1">
      <c r="B450" s="139"/>
      <c r="C450" s="140" t="s">
        <v>1453</v>
      </c>
      <c r="D450" s="140" t="s">
        <v>212</v>
      </c>
      <c r="E450" s="141" t="s">
        <v>1454</v>
      </c>
      <c r="F450" s="142" t="s">
        <v>1455</v>
      </c>
      <c r="G450" s="143" t="s">
        <v>215</v>
      </c>
      <c r="H450" s="144">
        <v>1</v>
      </c>
      <c r="I450" s="145"/>
      <c r="J450" s="146">
        <f t="shared" si="60"/>
        <v>0</v>
      </c>
      <c r="K450" s="147"/>
      <c r="L450" s="28"/>
      <c r="M450" s="148" t="s">
        <v>1</v>
      </c>
      <c r="N450" s="149" t="s">
        <v>38</v>
      </c>
      <c r="P450" s="150">
        <f t="shared" si="61"/>
        <v>0</v>
      </c>
      <c r="Q450" s="150">
        <v>0</v>
      </c>
      <c r="R450" s="150">
        <f t="shared" si="62"/>
        <v>0</v>
      </c>
      <c r="S450" s="150">
        <v>0</v>
      </c>
      <c r="T450" s="151">
        <f t="shared" si="63"/>
        <v>0</v>
      </c>
      <c r="AR450" s="152" t="s">
        <v>216</v>
      </c>
      <c r="AT450" s="152" t="s">
        <v>212</v>
      </c>
      <c r="AU450" s="152" t="s">
        <v>88</v>
      </c>
      <c r="AY450" s="13" t="s">
        <v>207</v>
      </c>
      <c r="BE450" s="153">
        <f t="shared" si="64"/>
        <v>0</v>
      </c>
      <c r="BF450" s="153">
        <f t="shared" si="65"/>
        <v>0</v>
      </c>
      <c r="BG450" s="153">
        <f t="shared" si="66"/>
        <v>0</v>
      </c>
      <c r="BH450" s="153">
        <f t="shared" si="67"/>
        <v>0</v>
      </c>
      <c r="BI450" s="153">
        <f t="shared" si="68"/>
        <v>0</v>
      </c>
      <c r="BJ450" s="13" t="s">
        <v>84</v>
      </c>
      <c r="BK450" s="153">
        <f t="shared" si="69"/>
        <v>0</v>
      </c>
      <c r="BL450" s="13" t="s">
        <v>216</v>
      </c>
      <c r="BM450" s="152" t="s">
        <v>1456</v>
      </c>
    </row>
    <row r="451" spans="2:65" s="1" customFormat="1" ht="37.9" customHeight="1">
      <c r="B451" s="139"/>
      <c r="C451" s="140" t="s">
        <v>1457</v>
      </c>
      <c r="D451" s="140" t="s">
        <v>212</v>
      </c>
      <c r="E451" s="141" t="s">
        <v>1458</v>
      </c>
      <c r="F451" s="142" t="s">
        <v>1459</v>
      </c>
      <c r="G451" s="143" t="s">
        <v>253</v>
      </c>
      <c r="H451" s="144">
        <v>2</v>
      </c>
      <c r="I451" s="145"/>
      <c r="J451" s="146">
        <f t="shared" si="60"/>
        <v>0</v>
      </c>
      <c r="K451" s="147"/>
      <c r="L451" s="28"/>
      <c r="M451" s="148" t="s">
        <v>1</v>
      </c>
      <c r="N451" s="149" t="s">
        <v>38</v>
      </c>
      <c r="P451" s="150">
        <f t="shared" si="61"/>
        <v>0</v>
      </c>
      <c r="Q451" s="150">
        <v>0</v>
      </c>
      <c r="R451" s="150">
        <f t="shared" si="62"/>
        <v>0</v>
      </c>
      <c r="S451" s="150">
        <v>0</v>
      </c>
      <c r="T451" s="151">
        <f t="shared" si="63"/>
        <v>0</v>
      </c>
      <c r="AR451" s="152" t="s">
        <v>216</v>
      </c>
      <c r="AT451" s="152" t="s">
        <v>212</v>
      </c>
      <c r="AU451" s="152" t="s">
        <v>88</v>
      </c>
      <c r="AY451" s="13" t="s">
        <v>207</v>
      </c>
      <c r="BE451" s="153">
        <f t="shared" si="64"/>
        <v>0</v>
      </c>
      <c r="BF451" s="153">
        <f t="shared" si="65"/>
        <v>0</v>
      </c>
      <c r="BG451" s="153">
        <f t="shared" si="66"/>
        <v>0</v>
      </c>
      <c r="BH451" s="153">
        <f t="shared" si="67"/>
        <v>0</v>
      </c>
      <c r="BI451" s="153">
        <f t="shared" si="68"/>
        <v>0</v>
      </c>
      <c r="BJ451" s="13" t="s">
        <v>84</v>
      </c>
      <c r="BK451" s="153">
        <f t="shared" si="69"/>
        <v>0</v>
      </c>
      <c r="BL451" s="13" t="s">
        <v>216</v>
      </c>
      <c r="BM451" s="152" t="s">
        <v>1460</v>
      </c>
    </row>
    <row r="452" spans="2:65" s="1" customFormat="1" ht="37.9" customHeight="1">
      <c r="B452" s="139"/>
      <c r="C452" s="140" t="s">
        <v>1461</v>
      </c>
      <c r="D452" s="140" t="s">
        <v>212</v>
      </c>
      <c r="E452" s="141" t="s">
        <v>1462</v>
      </c>
      <c r="F452" s="142" t="s">
        <v>1463</v>
      </c>
      <c r="G452" s="143" t="s">
        <v>253</v>
      </c>
      <c r="H452" s="144">
        <v>4</v>
      </c>
      <c r="I452" s="145"/>
      <c r="J452" s="146">
        <f t="shared" si="60"/>
        <v>0</v>
      </c>
      <c r="K452" s="147"/>
      <c r="L452" s="28"/>
      <c r="M452" s="148" t="s">
        <v>1</v>
      </c>
      <c r="N452" s="149" t="s">
        <v>38</v>
      </c>
      <c r="P452" s="150">
        <f t="shared" si="61"/>
        <v>0</v>
      </c>
      <c r="Q452" s="150">
        <v>0</v>
      </c>
      <c r="R452" s="150">
        <f t="shared" si="62"/>
        <v>0</v>
      </c>
      <c r="S452" s="150">
        <v>0</v>
      </c>
      <c r="T452" s="151">
        <f t="shared" si="63"/>
        <v>0</v>
      </c>
      <c r="AR452" s="152" t="s">
        <v>216</v>
      </c>
      <c r="AT452" s="152" t="s">
        <v>212</v>
      </c>
      <c r="AU452" s="152" t="s">
        <v>88</v>
      </c>
      <c r="AY452" s="13" t="s">
        <v>207</v>
      </c>
      <c r="BE452" s="153">
        <f t="shared" si="64"/>
        <v>0</v>
      </c>
      <c r="BF452" s="153">
        <f t="shared" si="65"/>
        <v>0</v>
      </c>
      <c r="BG452" s="153">
        <f t="shared" si="66"/>
        <v>0</v>
      </c>
      <c r="BH452" s="153">
        <f t="shared" si="67"/>
        <v>0</v>
      </c>
      <c r="BI452" s="153">
        <f t="shared" si="68"/>
        <v>0</v>
      </c>
      <c r="BJ452" s="13" t="s">
        <v>84</v>
      </c>
      <c r="BK452" s="153">
        <f t="shared" si="69"/>
        <v>0</v>
      </c>
      <c r="BL452" s="13" t="s">
        <v>216</v>
      </c>
      <c r="BM452" s="152" t="s">
        <v>1464</v>
      </c>
    </row>
    <row r="453" spans="2:65" s="1" customFormat="1" ht="33" customHeight="1">
      <c r="B453" s="139"/>
      <c r="C453" s="140" t="s">
        <v>1465</v>
      </c>
      <c r="D453" s="140" t="s">
        <v>212</v>
      </c>
      <c r="E453" s="141" t="s">
        <v>1466</v>
      </c>
      <c r="F453" s="142" t="s">
        <v>1467</v>
      </c>
      <c r="G453" s="143" t="s">
        <v>253</v>
      </c>
      <c r="H453" s="144">
        <v>3</v>
      </c>
      <c r="I453" s="145"/>
      <c r="J453" s="146">
        <f t="shared" si="60"/>
        <v>0</v>
      </c>
      <c r="K453" s="147"/>
      <c r="L453" s="28"/>
      <c r="M453" s="148" t="s">
        <v>1</v>
      </c>
      <c r="N453" s="149" t="s">
        <v>38</v>
      </c>
      <c r="P453" s="150">
        <f t="shared" si="61"/>
        <v>0</v>
      </c>
      <c r="Q453" s="150">
        <v>0</v>
      </c>
      <c r="R453" s="150">
        <f t="shared" si="62"/>
        <v>0</v>
      </c>
      <c r="S453" s="150">
        <v>0</v>
      </c>
      <c r="T453" s="151">
        <f t="shared" si="63"/>
        <v>0</v>
      </c>
      <c r="AR453" s="152" t="s">
        <v>216</v>
      </c>
      <c r="AT453" s="152" t="s">
        <v>212</v>
      </c>
      <c r="AU453" s="152" t="s">
        <v>88</v>
      </c>
      <c r="AY453" s="13" t="s">
        <v>207</v>
      </c>
      <c r="BE453" s="153">
        <f t="shared" si="64"/>
        <v>0</v>
      </c>
      <c r="BF453" s="153">
        <f t="shared" si="65"/>
        <v>0</v>
      </c>
      <c r="BG453" s="153">
        <f t="shared" si="66"/>
        <v>0</v>
      </c>
      <c r="BH453" s="153">
        <f t="shared" si="67"/>
        <v>0</v>
      </c>
      <c r="BI453" s="153">
        <f t="shared" si="68"/>
        <v>0</v>
      </c>
      <c r="BJ453" s="13" t="s">
        <v>84</v>
      </c>
      <c r="BK453" s="153">
        <f t="shared" si="69"/>
        <v>0</v>
      </c>
      <c r="BL453" s="13" t="s">
        <v>216</v>
      </c>
      <c r="BM453" s="152" t="s">
        <v>1468</v>
      </c>
    </row>
    <row r="454" spans="2:65" s="1" customFormat="1" ht="37.9" customHeight="1">
      <c r="B454" s="139"/>
      <c r="C454" s="140" t="s">
        <v>1469</v>
      </c>
      <c r="D454" s="140" t="s">
        <v>212</v>
      </c>
      <c r="E454" s="141" t="s">
        <v>1470</v>
      </c>
      <c r="F454" s="142" t="s">
        <v>1471</v>
      </c>
      <c r="G454" s="143" t="s">
        <v>253</v>
      </c>
      <c r="H454" s="144">
        <v>5</v>
      </c>
      <c r="I454" s="145"/>
      <c r="J454" s="146">
        <f t="shared" si="60"/>
        <v>0</v>
      </c>
      <c r="K454" s="147"/>
      <c r="L454" s="28"/>
      <c r="M454" s="148" t="s">
        <v>1</v>
      </c>
      <c r="N454" s="149" t="s">
        <v>38</v>
      </c>
      <c r="P454" s="150">
        <f t="shared" si="61"/>
        <v>0</v>
      </c>
      <c r="Q454" s="150">
        <v>0</v>
      </c>
      <c r="R454" s="150">
        <f t="shared" si="62"/>
        <v>0</v>
      </c>
      <c r="S454" s="150">
        <v>0</v>
      </c>
      <c r="T454" s="151">
        <f t="shared" si="63"/>
        <v>0</v>
      </c>
      <c r="AR454" s="152" t="s">
        <v>216</v>
      </c>
      <c r="AT454" s="152" t="s">
        <v>212</v>
      </c>
      <c r="AU454" s="152" t="s">
        <v>88</v>
      </c>
      <c r="AY454" s="13" t="s">
        <v>207</v>
      </c>
      <c r="BE454" s="153">
        <f t="shared" si="64"/>
        <v>0</v>
      </c>
      <c r="BF454" s="153">
        <f t="shared" si="65"/>
        <v>0</v>
      </c>
      <c r="BG454" s="153">
        <f t="shared" si="66"/>
        <v>0</v>
      </c>
      <c r="BH454" s="153">
        <f t="shared" si="67"/>
        <v>0</v>
      </c>
      <c r="BI454" s="153">
        <f t="shared" si="68"/>
        <v>0</v>
      </c>
      <c r="BJ454" s="13" t="s">
        <v>84</v>
      </c>
      <c r="BK454" s="153">
        <f t="shared" si="69"/>
        <v>0</v>
      </c>
      <c r="BL454" s="13" t="s">
        <v>216</v>
      </c>
      <c r="BM454" s="152" t="s">
        <v>1472</v>
      </c>
    </row>
    <row r="455" spans="2:65" s="1" customFormat="1" ht="24.2" customHeight="1">
      <c r="B455" s="139"/>
      <c r="C455" s="140" t="s">
        <v>1473</v>
      </c>
      <c r="D455" s="140" t="s">
        <v>212</v>
      </c>
      <c r="E455" s="141" t="s">
        <v>1474</v>
      </c>
      <c r="F455" s="142" t="s">
        <v>1475</v>
      </c>
      <c r="G455" s="143" t="s">
        <v>253</v>
      </c>
      <c r="H455" s="144">
        <v>5</v>
      </c>
      <c r="I455" s="145"/>
      <c r="J455" s="146">
        <f t="shared" si="60"/>
        <v>0</v>
      </c>
      <c r="K455" s="147"/>
      <c r="L455" s="28"/>
      <c r="M455" s="148" t="s">
        <v>1</v>
      </c>
      <c r="N455" s="149" t="s">
        <v>38</v>
      </c>
      <c r="P455" s="150">
        <f t="shared" si="61"/>
        <v>0</v>
      </c>
      <c r="Q455" s="150">
        <v>0</v>
      </c>
      <c r="R455" s="150">
        <f t="shared" si="62"/>
        <v>0</v>
      </c>
      <c r="S455" s="150">
        <v>0</v>
      </c>
      <c r="T455" s="151">
        <f t="shared" si="63"/>
        <v>0</v>
      </c>
      <c r="AR455" s="152" t="s">
        <v>216</v>
      </c>
      <c r="AT455" s="152" t="s">
        <v>212</v>
      </c>
      <c r="AU455" s="152" t="s">
        <v>88</v>
      </c>
      <c r="AY455" s="13" t="s">
        <v>207</v>
      </c>
      <c r="BE455" s="153">
        <f t="shared" si="64"/>
        <v>0</v>
      </c>
      <c r="BF455" s="153">
        <f t="shared" si="65"/>
        <v>0</v>
      </c>
      <c r="BG455" s="153">
        <f t="shared" si="66"/>
        <v>0</v>
      </c>
      <c r="BH455" s="153">
        <f t="shared" si="67"/>
        <v>0</v>
      </c>
      <c r="BI455" s="153">
        <f t="shared" si="68"/>
        <v>0</v>
      </c>
      <c r="BJ455" s="13" t="s">
        <v>84</v>
      </c>
      <c r="BK455" s="153">
        <f t="shared" si="69"/>
        <v>0</v>
      </c>
      <c r="BL455" s="13" t="s">
        <v>216</v>
      </c>
      <c r="BM455" s="152" t="s">
        <v>1476</v>
      </c>
    </row>
    <row r="456" spans="2:65" s="1" customFormat="1" ht="33" customHeight="1">
      <c r="B456" s="139"/>
      <c r="C456" s="140" t="s">
        <v>1477</v>
      </c>
      <c r="D456" s="140" t="s">
        <v>212</v>
      </c>
      <c r="E456" s="141" t="s">
        <v>1478</v>
      </c>
      <c r="F456" s="142" t="s">
        <v>1479</v>
      </c>
      <c r="G456" s="143" t="s">
        <v>215</v>
      </c>
      <c r="H456" s="144">
        <v>4</v>
      </c>
      <c r="I456" s="145"/>
      <c r="J456" s="146">
        <f t="shared" si="60"/>
        <v>0</v>
      </c>
      <c r="K456" s="147"/>
      <c r="L456" s="28"/>
      <c r="M456" s="148" t="s">
        <v>1</v>
      </c>
      <c r="N456" s="149" t="s">
        <v>38</v>
      </c>
      <c r="P456" s="150">
        <f t="shared" si="61"/>
        <v>0</v>
      </c>
      <c r="Q456" s="150">
        <v>0</v>
      </c>
      <c r="R456" s="150">
        <f t="shared" si="62"/>
        <v>0</v>
      </c>
      <c r="S456" s="150">
        <v>0</v>
      </c>
      <c r="T456" s="151">
        <f t="shared" si="63"/>
        <v>0</v>
      </c>
      <c r="AR456" s="152" t="s">
        <v>216</v>
      </c>
      <c r="AT456" s="152" t="s">
        <v>212</v>
      </c>
      <c r="AU456" s="152" t="s">
        <v>88</v>
      </c>
      <c r="AY456" s="13" t="s">
        <v>207</v>
      </c>
      <c r="BE456" s="153">
        <f t="shared" si="64"/>
        <v>0</v>
      </c>
      <c r="BF456" s="153">
        <f t="shared" si="65"/>
        <v>0</v>
      </c>
      <c r="BG456" s="153">
        <f t="shared" si="66"/>
        <v>0</v>
      </c>
      <c r="BH456" s="153">
        <f t="shared" si="67"/>
        <v>0</v>
      </c>
      <c r="BI456" s="153">
        <f t="shared" si="68"/>
        <v>0</v>
      </c>
      <c r="BJ456" s="13" t="s">
        <v>84</v>
      </c>
      <c r="BK456" s="153">
        <f t="shared" si="69"/>
        <v>0</v>
      </c>
      <c r="BL456" s="13" t="s">
        <v>216</v>
      </c>
      <c r="BM456" s="152" t="s">
        <v>1480</v>
      </c>
    </row>
    <row r="457" spans="2:65" s="1" customFormat="1" ht="37.9" customHeight="1">
      <c r="B457" s="139"/>
      <c r="C457" s="140" t="s">
        <v>1481</v>
      </c>
      <c r="D457" s="140" t="s">
        <v>212</v>
      </c>
      <c r="E457" s="141" t="s">
        <v>1482</v>
      </c>
      <c r="F457" s="142" t="s">
        <v>1483</v>
      </c>
      <c r="G457" s="143" t="s">
        <v>253</v>
      </c>
      <c r="H457" s="144">
        <v>2</v>
      </c>
      <c r="I457" s="145"/>
      <c r="J457" s="146">
        <f t="shared" si="60"/>
        <v>0</v>
      </c>
      <c r="K457" s="147"/>
      <c r="L457" s="28"/>
      <c r="M457" s="148" t="s">
        <v>1</v>
      </c>
      <c r="N457" s="149" t="s">
        <v>38</v>
      </c>
      <c r="P457" s="150">
        <f t="shared" si="61"/>
        <v>0</v>
      </c>
      <c r="Q457" s="150">
        <v>0</v>
      </c>
      <c r="R457" s="150">
        <f t="shared" si="62"/>
        <v>0</v>
      </c>
      <c r="S457" s="150">
        <v>0</v>
      </c>
      <c r="T457" s="151">
        <f t="shared" si="63"/>
        <v>0</v>
      </c>
      <c r="AR457" s="152" t="s">
        <v>216</v>
      </c>
      <c r="AT457" s="152" t="s">
        <v>212</v>
      </c>
      <c r="AU457" s="152" t="s">
        <v>88</v>
      </c>
      <c r="AY457" s="13" t="s">
        <v>207</v>
      </c>
      <c r="BE457" s="153">
        <f t="shared" si="64"/>
        <v>0</v>
      </c>
      <c r="BF457" s="153">
        <f t="shared" si="65"/>
        <v>0</v>
      </c>
      <c r="BG457" s="153">
        <f t="shared" si="66"/>
        <v>0</v>
      </c>
      <c r="BH457" s="153">
        <f t="shared" si="67"/>
        <v>0</v>
      </c>
      <c r="BI457" s="153">
        <f t="shared" si="68"/>
        <v>0</v>
      </c>
      <c r="BJ457" s="13" t="s">
        <v>84</v>
      </c>
      <c r="BK457" s="153">
        <f t="shared" si="69"/>
        <v>0</v>
      </c>
      <c r="BL457" s="13" t="s">
        <v>216</v>
      </c>
      <c r="BM457" s="152" t="s">
        <v>1484</v>
      </c>
    </row>
    <row r="458" spans="2:65" s="1" customFormat="1" ht="37.9" customHeight="1">
      <c r="B458" s="139"/>
      <c r="C458" s="140" t="s">
        <v>1485</v>
      </c>
      <c r="D458" s="140" t="s">
        <v>212</v>
      </c>
      <c r="E458" s="141" t="s">
        <v>1486</v>
      </c>
      <c r="F458" s="142" t="s">
        <v>1487</v>
      </c>
      <c r="G458" s="143" t="s">
        <v>253</v>
      </c>
      <c r="H458" s="144">
        <v>1</v>
      </c>
      <c r="I458" s="145"/>
      <c r="J458" s="146">
        <f t="shared" si="60"/>
        <v>0</v>
      </c>
      <c r="K458" s="147"/>
      <c r="L458" s="28"/>
      <c r="M458" s="148" t="s">
        <v>1</v>
      </c>
      <c r="N458" s="149" t="s">
        <v>38</v>
      </c>
      <c r="P458" s="150">
        <f t="shared" si="61"/>
        <v>0</v>
      </c>
      <c r="Q458" s="150">
        <v>0</v>
      </c>
      <c r="R458" s="150">
        <f t="shared" si="62"/>
        <v>0</v>
      </c>
      <c r="S458" s="150">
        <v>0</v>
      </c>
      <c r="T458" s="151">
        <f t="shared" si="63"/>
        <v>0</v>
      </c>
      <c r="AR458" s="152" t="s">
        <v>216</v>
      </c>
      <c r="AT458" s="152" t="s">
        <v>212</v>
      </c>
      <c r="AU458" s="152" t="s">
        <v>88</v>
      </c>
      <c r="AY458" s="13" t="s">
        <v>207</v>
      </c>
      <c r="BE458" s="153">
        <f t="shared" si="64"/>
        <v>0</v>
      </c>
      <c r="BF458" s="153">
        <f t="shared" si="65"/>
        <v>0</v>
      </c>
      <c r="BG458" s="153">
        <f t="shared" si="66"/>
        <v>0</v>
      </c>
      <c r="BH458" s="153">
        <f t="shared" si="67"/>
        <v>0</v>
      </c>
      <c r="BI458" s="153">
        <f t="shared" si="68"/>
        <v>0</v>
      </c>
      <c r="BJ458" s="13" t="s">
        <v>84</v>
      </c>
      <c r="BK458" s="153">
        <f t="shared" si="69"/>
        <v>0</v>
      </c>
      <c r="BL458" s="13" t="s">
        <v>216</v>
      </c>
      <c r="BM458" s="152" t="s">
        <v>1488</v>
      </c>
    </row>
    <row r="459" spans="2:65" s="1" customFormat="1" ht="37.9" customHeight="1">
      <c r="B459" s="139"/>
      <c r="C459" s="140" t="s">
        <v>1489</v>
      </c>
      <c r="D459" s="140" t="s">
        <v>212</v>
      </c>
      <c r="E459" s="141" t="s">
        <v>1490</v>
      </c>
      <c r="F459" s="142" t="s">
        <v>1491</v>
      </c>
      <c r="G459" s="143" t="s">
        <v>253</v>
      </c>
      <c r="H459" s="144">
        <v>6</v>
      </c>
      <c r="I459" s="145"/>
      <c r="J459" s="146">
        <f t="shared" si="60"/>
        <v>0</v>
      </c>
      <c r="K459" s="147"/>
      <c r="L459" s="28"/>
      <c r="M459" s="148" t="s">
        <v>1</v>
      </c>
      <c r="N459" s="149" t="s">
        <v>38</v>
      </c>
      <c r="P459" s="150">
        <f t="shared" si="61"/>
        <v>0</v>
      </c>
      <c r="Q459" s="150">
        <v>0</v>
      </c>
      <c r="R459" s="150">
        <f t="shared" si="62"/>
        <v>0</v>
      </c>
      <c r="S459" s="150">
        <v>0</v>
      </c>
      <c r="T459" s="151">
        <f t="shared" si="63"/>
        <v>0</v>
      </c>
      <c r="AR459" s="152" t="s">
        <v>216</v>
      </c>
      <c r="AT459" s="152" t="s">
        <v>212</v>
      </c>
      <c r="AU459" s="152" t="s">
        <v>88</v>
      </c>
      <c r="AY459" s="13" t="s">
        <v>207</v>
      </c>
      <c r="BE459" s="153">
        <f t="shared" si="64"/>
        <v>0</v>
      </c>
      <c r="BF459" s="153">
        <f t="shared" si="65"/>
        <v>0</v>
      </c>
      <c r="BG459" s="153">
        <f t="shared" si="66"/>
        <v>0</v>
      </c>
      <c r="BH459" s="153">
        <f t="shared" si="67"/>
        <v>0</v>
      </c>
      <c r="BI459" s="153">
        <f t="shared" si="68"/>
        <v>0</v>
      </c>
      <c r="BJ459" s="13" t="s">
        <v>84</v>
      </c>
      <c r="BK459" s="153">
        <f t="shared" si="69"/>
        <v>0</v>
      </c>
      <c r="BL459" s="13" t="s">
        <v>216</v>
      </c>
      <c r="BM459" s="152" t="s">
        <v>1492</v>
      </c>
    </row>
    <row r="460" spans="2:65" s="1" customFormat="1" ht="37.9" customHeight="1">
      <c r="B460" s="139"/>
      <c r="C460" s="140" t="s">
        <v>1493</v>
      </c>
      <c r="D460" s="140" t="s">
        <v>212</v>
      </c>
      <c r="E460" s="141" t="s">
        <v>1494</v>
      </c>
      <c r="F460" s="142" t="s">
        <v>1495</v>
      </c>
      <c r="G460" s="143" t="s">
        <v>253</v>
      </c>
      <c r="H460" s="144">
        <v>6</v>
      </c>
      <c r="I460" s="145"/>
      <c r="J460" s="146">
        <f t="shared" si="60"/>
        <v>0</v>
      </c>
      <c r="K460" s="147"/>
      <c r="L460" s="28"/>
      <c r="M460" s="148" t="s">
        <v>1</v>
      </c>
      <c r="N460" s="149" t="s">
        <v>38</v>
      </c>
      <c r="P460" s="150">
        <f t="shared" si="61"/>
        <v>0</v>
      </c>
      <c r="Q460" s="150">
        <v>0</v>
      </c>
      <c r="R460" s="150">
        <f t="shared" si="62"/>
        <v>0</v>
      </c>
      <c r="S460" s="150">
        <v>0</v>
      </c>
      <c r="T460" s="151">
        <f t="shared" si="63"/>
        <v>0</v>
      </c>
      <c r="AR460" s="152" t="s">
        <v>216</v>
      </c>
      <c r="AT460" s="152" t="s">
        <v>212</v>
      </c>
      <c r="AU460" s="152" t="s">
        <v>88</v>
      </c>
      <c r="AY460" s="13" t="s">
        <v>207</v>
      </c>
      <c r="BE460" s="153">
        <f t="shared" si="64"/>
        <v>0</v>
      </c>
      <c r="BF460" s="153">
        <f t="shared" si="65"/>
        <v>0</v>
      </c>
      <c r="BG460" s="153">
        <f t="shared" si="66"/>
        <v>0</v>
      </c>
      <c r="BH460" s="153">
        <f t="shared" si="67"/>
        <v>0</v>
      </c>
      <c r="BI460" s="153">
        <f t="shared" si="68"/>
        <v>0</v>
      </c>
      <c r="BJ460" s="13" t="s">
        <v>84</v>
      </c>
      <c r="BK460" s="153">
        <f t="shared" si="69"/>
        <v>0</v>
      </c>
      <c r="BL460" s="13" t="s">
        <v>216</v>
      </c>
      <c r="BM460" s="152" t="s">
        <v>1496</v>
      </c>
    </row>
    <row r="461" spans="2:65" s="1" customFormat="1" ht="37.9" customHeight="1">
      <c r="B461" s="139"/>
      <c r="C461" s="140" t="s">
        <v>1497</v>
      </c>
      <c r="D461" s="140" t="s">
        <v>212</v>
      </c>
      <c r="E461" s="141" t="s">
        <v>1498</v>
      </c>
      <c r="F461" s="142" t="s">
        <v>1499</v>
      </c>
      <c r="G461" s="143" t="s">
        <v>253</v>
      </c>
      <c r="H461" s="144">
        <v>10</v>
      </c>
      <c r="I461" s="145"/>
      <c r="J461" s="146">
        <f t="shared" si="60"/>
        <v>0</v>
      </c>
      <c r="K461" s="147"/>
      <c r="L461" s="28"/>
      <c r="M461" s="148" t="s">
        <v>1</v>
      </c>
      <c r="N461" s="149" t="s">
        <v>38</v>
      </c>
      <c r="P461" s="150">
        <f t="shared" si="61"/>
        <v>0</v>
      </c>
      <c r="Q461" s="150">
        <v>0</v>
      </c>
      <c r="R461" s="150">
        <f t="shared" si="62"/>
        <v>0</v>
      </c>
      <c r="S461" s="150">
        <v>0</v>
      </c>
      <c r="T461" s="151">
        <f t="shared" si="63"/>
        <v>0</v>
      </c>
      <c r="AR461" s="152" t="s">
        <v>216</v>
      </c>
      <c r="AT461" s="152" t="s">
        <v>212</v>
      </c>
      <c r="AU461" s="152" t="s">
        <v>88</v>
      </c>
      <c r="AY461" s="13" t="s">
        <v>207</v>
      </c>
      <c r="BE461" s="153">
        <f t="shared" si="64"/>
        <v>0</v>
      </c>
      <c r="BF461" s="153">
        <f t="shared" si="65"/>
        <v>0</v>
      </c>
      <c r="BG461" s="153">
        <f t="shared" si="66"/>
        <v>0</v>
      </c>
      <c r="BH461" s="153">
        <f t="shared" si="67"/>
        <v>0</v>
      </c>
      <c r="BI461" s="153">
        <f t="shared" si="68"/>
        <v>0</v>
      </c>
      <c r="BJ461" s="13" t="s">
        <v>84</v>
      </c>
      <c r="BK461" s="153">
        <f t="shared" si="69"/>
        <v>0</v>
      </c>
      <c r="BL461" s="13" t="s">
        <v>216</v>
      </c>
      <c r="BM461" s="152" t="s">
        <v>1500</v>
      </c>
    </row>
    <row r="462" spans="2:65" s="1" customFormat="1" ht="33" customHeight="1">
      <c r="B462" s="139"/>
      <c r="C462" s="140" t="s">
        <v>1501</v>
      </c>
      <c r="D462" s="140" t="s">
        <v>212</v>
      </c>
      <c r="E462" s="141" t="s">
        <v>1502</v>
      </c>
      <c r="F462" s="142" t="s">
        <v>1503</v>
      </c>
      <c r="G462" s="143" t="s">
        <v>253</v>
      </c>
      <c r="H462" s="144">
        <v>10</v>
      </c>
      <c r="I462" s="145"/>
      <c r="J462" s="146">
        <f t="shared" si="60"/>
        <v>0</v>
      </c>
      <c r="K462" s="147"/>
      <c r="L462" s="28"/>
      <c r="M462" s="148" t="s">
        <v>1</v>
      </c>
      <c r="N462" s="149" t="s">
        <v>38</v>
      </c>
      <c r="P462" s="150">
        <f t="shared" si="61"/>
        <v>0</v>
      </c>
      <c r="Q462" s="150">
        <v>0</v>
      </c>
      <c r="R462" s="150">
        <f t="shared" si="62"/>
        <v>0</v>
      </c>
      <c r="S462" s="150">
        <v>0</v>
      </c>
      <c r="T462" s="151">
        <f t="shared" si="63"/>
        <v>0</v>
      </c>
      <c r="AR462" s="152" t="s">
        <v>216</v>
      </c>
      <c r="AT462" s="152" t="s">
        <v>212</v>
      </c>
      <c r="AU462" s="152" t="s">
        <v>88</v>
      </c>
      <c r="AY462" s="13" t="s">
        <v>207</v>
      </c>
      <c r="BE462" s="153">
        <f t="shared" si="64"/>
        <v>0</v>
      </c>
      <c r="BF462" s="153">
        <f t="shared" si="65"/>
        <v>0</v>
      </c>
      <c r="BG462" s="153">
        <f t="shared" si="66"/>
        <v>0</v>
      </c>
      <c r="BH462" s="153">
        <f t="shared" si="67"/>
        <v>0</v>
      </c>
      <c r="BI462" s="153">
        <f t="shared" si="68"/>
        <v>0</v>
      </c>
      <c r="BJ462" s="13" t="s">
        <v>84</v>
      </c>
      <c r="BK462" s="153">
        <f t="shared" si="69"/>
        <v>0</v>
      </c>
      <c r="BL462" s="13" t="s">
        <v>216</v>
      </c>
      <c r="BM462" s="152" t="s">
        <v>1504</v>
      </c>
    </row>
    <row r="463" spans="2:65" s="1" customFormat="1" ht="37.9" customHeight="1">
      <c r="B463" s="139"/>
      <c r="C463" s="140" t="s">
        <v>1505</v>
      </c>
      <c r="D463" s="140" t="s">
        <v>212</v>
      </c>
      <c r="E463" s="141" t="s">
        <v>1506</v>
      </c>
      <c r="F463" s="142" t="s">
        <v>1507</v>
      </c>
      <c r="G463" s="143" t="s">
        <v>215</v>
      </c>
      <c r="H463" s="144">
        <v>8</v>
      </c>
      <c r="I463" s="145"/>
      <c r="J463" s="146">
        <f t="shared" si="60"/>
        <v>0</v>
      </c>
      <c r="K463" s="147"/>
      <c r="L463" s="28"/>
      <c r="M463" s="148" t="s">
        <v>1</v>
      </c>
      <c r="N463" s="149" t="s">
        <v>38</v>
      </c>
      <c r="P463" s="150">
        <f t="shared" si="61"/>
        <v>0</v>
      </c>
      <c r="Q463" s="150">
        <v>0</v>
      </c>
      <c r="R463" s="150">
        <f t="shared" si="62"/>
        <v>0</v>
      </c>
      <c r="S463" s="150">
        <v>0</v>
      </c>
      <c r="T463" s="151">
        <f t="shared" si="63"/>
        <v>0</v>
      </c>
      <c r="AR463" s="152" t="s">
        <v>216</v>
      </c>
      <c r="AT463" s="152" t="s">
        <v>212</v>
      </c>
      <c r="AU463" s="152" t="s">
        <v>88</v>
      </c>
      <c r="AY463" s="13" t="s">
        <v>207</v>
      </c>
      <c r="BE463" s="153">
        <f t="shared" si="64"/>
        <v>0</v>
      </c>
      <c r="BF463" s="153">
        <f t="shared" si="65"/>
        <v>0</v>
      </c>
      <c r="BG463" s="153">
        <f t="shared" si="66"/>
        <v>0</v>
      </c>
      <c r="BH463" s="153">
        <f t="shared" si="67"/>
        <v>0</v>
      </c>
      <c r="BI463" s="153">
        <f t="shared" si="68"/>
        <v>0</v>
      </c>
      <c r="BJ463" s="13" t="s">
        <v>84</v>
      </c>
      <c r="BK463" s="153">
        <f t="shared" si="69"/>
        <v>0</v>
      </c>
      <c r="BL463" s="13" t="s">
        <v>216</v>
      </c>
      <c r="BM463" s="152" t="s">
        <v>1508</v>
      </c>
    </row>
    <row r="464" spans="2:65" s="1" customFormat="1" ht="37.9" customHeight="1">
      <c r="B464" s="139"/>
      <c r="C464" s="140" t="s">
        <v>1509</v>
      </c>
      <c r="D464" s="140" t="s">
        <v>212</v>
      </c>
      <c r="E464" s="141" t="s">
        <v>1510</v>
      </c>
      <c r="F464" s="142" t="s">
        <v>1511</v>
      </c>
      <c r="G464" s="143" t="s">
        <v>253</v>
      </c>
      <c r="H464" s="144">
        <v>4</v>
      </c>
      <c r="I464" s="145"/>
      <c r="J464" s="146">
        <f t="shared" si="60"/>
        <v>0</v>
      </c>
      <c r="K464" s="147"/>
      <c r="L464" s="28"/>
      <c r="M464" s="148" t="s">
        <v>1</v>
      </c>
      <c r="N464" s="149" t="s">
        <v>38</v>
      </c>
      <c r="P464" s="150">
        <f t="shared" si="61"/>
        <v>0</v>
      </c>
      <c r="Q464" s="150">
        <v>0</v>
      </c>
      <c r="R464" s="150">
        <f t="shared" si="62"/>
        <v>0</v>
      </c>
      <c r="S464" s="150">
        <v>0</v>
      </c>
      <c r="T464" s="151">
        <f t="shared" si="63"/>
        <v>0</v>
      </c>
      <c r="AR464" s="152" t="s">
        <v>216</v>
      </c>
      <c r="AT464" s="152" t="s">
        <v>212</v>
      </c>
      <c r="AU464" s="152" t="s">
        <v>88</v>
      </c>
      <c r="AY464" s="13" t="s">
        <v>207</v>
      </c>
      <c r="BE464" s="153">
        <f t="shared" si="64"/>
        <v>0</v>
      </c>
      <c r="BF464" s="153">
        <f t="shared" si="65"/>
        <v>0</v>
      </c>
      <c r="BG464" s="153">
        <f t="shared" si="66"/>
        <v>0</v>
      </c>
      <c r="BH464" s="153">
        <f t="shared" si="67"/>
        <v>0</v>
      </c>
      <c r="BI464" s="153">
        <f t="shared" si="68"/>
        <v>0</v>
      </c>
      <c r="BJ464" s="13" t="s">
        <v>84</v>
      </c>
      <c r="BK464" s="153">
        <f t="shared" si="69"/>
        <v>0</v>
      </c>
      <c r="BL464" s="13" t="s">
        <v>216</v>
      </c>
      <c r="BM464" s="152" t="s">
        <v>1512</v>
      </c>
    </row>
    <row r="465" spans="2:65" s="1" customFormat="1" ht="37.9" customHeight="1">
      <c r="B465" s="139"/>
      <c r="C465" s="140" t="s">
        <v>1513</v>
      </c>
      <c r="D465" s="140" t="s">
        <v>212</v>
      </c>
      <c r="E465" s="141" t="s">
        <v>1514</v>
      </c>
      <c r="F465" s="142" t="s">
        <v>1515</v>
      </c>
      <c r="G465" s="143" t="s">
        <v>253</v>
      </c>
      <c r="H465" s="144">
        <v>2</v>
      </c>
      <c r="I465" s="145"/>
      <c r="J465" s="146">
        <f t="shared" si="60"/>
        <v>0</v>
      </c>
      <c r="K465" s="147"/>
      <c r="L465" s="28"/>
      <c r="M465" s="148" t="s">
        <v>1</v>
      </c>
      <c r="N465" s="149" t="s">
        <v>38</v>
      </c>
      <c r="P465" s="150">
        <f t="shared" si="61"/>
        <v>0</v>
      </c>
      <c r="Q465" s="150">
        <v>0</v>
      </c>
      <c r="R465" s="150">
        <f t="shared" si="62"/>
        <v>0</v>
      </c>
      <c r="S465" s="150">
        <v>0</v>
      </c>
      <c r="T465" s="151">
        <f t="shared" si="63"/>
        <v>0</v>
      </c>
      <c r="AR465" s="152" t="s">
        <v>216</v>
      </c>
      <c r="AT465" s="152" t="s">
        <v>212</v>
      </c>
      <c r="AU465" s="152" t="s">
        <v>88</v>
      </c>
      <c r="AY465" s="13" t="s">
        <v>207</v>
      </c>
      <c r="BE465" s="153">
        <f t="shared" si="64"/>
        <v>0</v>
      </c>
      <c r="BF465" s="153">
        <f t="shared" si="65"/>
        <v>0</v>
      </c>
      <c r="BG465" s="153">
        <f t="shared" si="66"/>
        <v>0</v>
      </c>
      <c r="BH465" s="153">
        <f t="shared" si="67"/>
        <v>0</v>
      </c>
      <c r="BI465" s="153">
        <f t="shared" si="68"/>
        <v>0</v>
      </c>
      <c r="BJ465" s="13" t="s">
        <v>84</v>
      </c>
      <c r="BK465" s="153">
        <f t="shared" si="69"/>
        <v>0</v>
      </c>
      <c r="BL465" s="13" t="s">
        <v>216</v>
      </c>
      <c r="BM465" s="152" t="s">
        <v>1516</v>
      </c>
    </row>
    <row r="466" spans="2:65" s="1" customFormat="1" ht="37.9" customHeight="1">
      <c r="B466" s="139"/>
      <c r="C466" s="140" t="s">
        <v>1517</v>
      </c>
      <c r="D466" s="140" t="s">
        <v>212</v>
      </c>
      <c r="E466" s="141" t="s">
        <v>1518</v>
      </c>
      <c r="F466" s="142" t="s">
        <v>1519</v>
      </c>
      <c r="G466" s="143" t="s">
        <v>253</v>
      </c>
      <c r="H466" s="144">
        <v>12</v>
      </c>
      <c r="I466" s="145"/>
      <c r="J466" s="146">
        <f t="shared" si="60"/>
        <v>0</v>
      </c>
      <c r="K466" s="147"/>
      <c r="L466" s="28"/>
      <c r="M466" s="148" t="s">
        <v>1</v>
      </c>
      <c r="N466" s="149" t="s">
        <v>38</v>
      </c>
      <c r="P466" s="150">
        <f t="shared" si="61"/>
        <v>0</v>
      </c>
      <c r="Q466" s="150">
        <v>0</v>
      </c>
      <c r="R466" s="150">
        <f t="shared" si="62"/>
        <v>0</v>
      </c>
      <c r="S466" s="150">
        <v>0</v>
      </c>
      <c r="T466" s="151">
        <f t="shared" si="63"/>
        <v>0</v>
      </c>
      <c r="AR466" s="152" t="s">
        <v>216</v>
      </c>
      <c r="AT466" s="152" t="s">
        <v>212</v>
      </c>
      <c r="AU466" s="152" t="s">
        <v>88</v>
      </c>
      <c r="AY466" s="13" t="s">
        <v>207</v>
      </c>
      <c r="BE466" s="153">
        <f t="shared" si="64"/>
        <v>0</v>
      </c>
      <c r="BF466" s="153">
        <f t="shared" si="65"/>
        <v>0</v>
      </c>
      <c r="BG466" s="153">
        <f t="shared" si="66"/>
        <v>0</v>
      </c>
      <c r="BH466" s="153">
        <f t="shared" si="67"/>
        <v>0</v>
      </c>
      <c r="BI466" s="153">
        <f t="shared" si="68"/>
        <v>0</v>
      </c>
      <c r="BJ466" s="13" t="s">
        <v>84</v>
      </c>
      <c r="BK466" s="153">
        <f t="shared" si="69"/>
        <v>0</v>
      </c>
      <c r="BL466" s="13" t="s">
        <v>216</v>
      </c>
      <c r="BM466" s="152" t="s">
        <v>1520</v>
      </c>
    </row>
    <row r="467" spans="2:65" s="1" customFormat="1" ht="37.9" customHeight="1">
      <c r="B467" s="139"/>
      <c r="C467" s="140" t="s">
        <v>1521</v>
      </c>
      <c r="D467" s="140" t="s">
        <v>212</v>
      </c>
      <c r="E467" s="141" t="s">
        <v>1522</v>
      </c>
      <c r="F467" s="142" t="s">
        <v>1523</v>
      </c>
      <c r="G467" s="143" t="s">
        <v>253</v>
      </c>
      <c r="H467" s="144">
        <v>9</v>
      </c>
      <c r="I467" s="145"/>
      <c r="J467" s="146">
        <f t="shared" si="60"/>
        <v>0</v>
      </c>
      <c r="K467" s="147"/>
      <c r="L467" s="28"/>
      <c r="M467" s="148" t="s">
        <v>1</v>
      </c>
      <c r="N467" s="149" t="s">
        <v>38</v>
      </c>
      <c r="P467" s="150">
        <f t="shared" si="61"/>
        <v>0</v>
      </c>
      <c r="Q467" s="150">
        <v>0</v>
      </c>
      <c r="R467" s="150">
        <f t="shared" si="62"/>
        <v>0</v>
      </c>
      <c r="S467" s="150">
        <v>0</v>
      </c>
      <c r="T467" s="151">
        <f t="shared" si="63"/>
        <v>0</v>
      </c>
      <c r="AR467" s="152" t="s">
        <v>216</v>
      </c>
      <c r="AT467" s="152" t="s">
        <v>212</v>
      </c>
      <c r="AU467" s="152" t="s">
        <v>88</v>
      </c>
      <c r="AY467" s="13" t="s">
        <v>207</v>
      </c>
      <c r="BE467" s="153">
        <f t="shared" si="64"/>
        <v>0</v>
      </c>
      <c r="BF467" s="153">
        <f t="shared" si="65"/>
        <v>0</v>
      </c>
      <c r="BG467" s="153">
        <f t="shared" si="66"/>
        <v>0</v>
      </c>
      <c r="BH467" s="153">
        <f t="shared" si="67"/>
        <v>0</v>
      </c>
      <c r="BI467" s="153">
        <f t="shared" si="68"/>
        <v>0</v>
      </c>
      <c r="BJ467" s="13" t="s">
        <v>84</v>
      </c>
      <c r="BK467" s="153">
        <f t="shared" si="69"/>
        <v>0</v>
      </c>
      <c r="BL467" s="13" t="s">
        <v>216</v>
      </c>
      <c r="BM467" s="152" t="s">
        <v>1524</v>
      </c>
    </row>
    <row r="468" spans="2:65" s="1" customFormat="1" ht="44.25" customHeight="1">
      <c r="B468" s="139"/>
      <c r="C468" s="140" t="s">
        <v>1525</v>
      </c>
      <c r="D468" s="140" t="s">
        <v>212</v>
      </c>
      <c r="E468" s="141" t="s">
        <v>1526</v>
      </c>
      <c r="F468" s="142" t="s">
        <v>1527</v>
      </c>
      <c r="G468" s="143" t="s">
        <v>253</v>
      </c>
      <c r="H468" s="144">
        <v>15</v>
      </c>
      <c r="I468" s="145"/>
      <c r="J468" s="146">
        <f t="shared" si="60"/>
        <v>0</v>
      </c>
      <c r="K468" s="147"/>
      <c r="L468" s="28"/>
      <c r="M468" s="148" t="s">
        <v>1</v>
      </c>
      <c r="N468" s="149" t="s">
        <v>38</v>
      </c>
      <c r="P468" s="150">
        <f t="shared" si="61"/>
        <v>0</v>
      </c>
      <c r="Q468" s="150">
        <v>0</v>
      </c>
      <c r="R468" s="150">
        <f t="shared" si="62"/>
        <v>0</v>
      </c>
      <c r="S468" s="150">
        <v>0</v>
      </c>
      <c r="T468" s="151">
        <f t="shared" si="63"/>
        <v>0</v>
      </c>
      <c r="AR468" s="152" t="s">
        <v>216</v>
      </c>
      <c r="AT468" s="152" t="s">
        <v>212</v>
      </c>
      <c r="AU468" s="152" t="s">
        <v>88</v>
      </c>
      <c r="AY468" s="13" t="s">
        <v>207</v>
      </c>
      <c r="BE468" s="153">
        <f t="shared" si="64"/>
        <v>0</v>
      </c>
      <c r="BF468" s="153">
        <f t="shared" si="65"/>
        <v>0</v>
      </c>
      <c r="BG468" s="153">
        <f t="shared" si="66"/>
        <v>0</v>
      </c>
      <c r="BH468" s="153">
        <f t="shared" si="67"/>
        <v>0</v>
      </c>
      <c r="BI468" s="153">
        <f t="shared" si="68"/>
        <v>0</v>
      </c>
      <c r="BJ468" s="13" t="s">
        <v>84</v>
      </c>
      <c r="BK468" s="153">
        <f t="shared" si="69"/>
        <v>0</v>
      </c>
      <c r="BL468" s="13" t="s">
        <v>216</v>
      </c>
      <c r="BM468" s="152" t="s">
        <v>1528</v>
      </c>
    </row>
    <row r="469" spans="2:65" s="1" customFormat="1" ht="33" customHeight="1">
      <c r="B469" s="139"/>
      <c r="C469" s="140" t="s">
        <v>1529</v>
      </c>
      <c r="D469" s="140" t="s">
        <v>212</v>
      </c>
      <c r="E469" s="141" t="s">
        <v>1530</v>
      </c>
      <c r="F469" s="142" t="s">
        <v>1531</v>
      </c>
      <c r="G469" s="143" t="s">
        <v>253</v>
      </c>
      <c r="H469" s="144">
        <v>15</v>
      </c>
      <c r="I469" s="145"/>
      <c r="J469" s="146">
        <f t="shared" si="60"/>
        <v>0</v>
      </c>
      <c r="K469" s="147"/>
      <c r="L469" s="28"/>
      <c r="M469" s="148" t="s">
        <v>1</v>
      </c>
      <c r="N469" s="149" t="s">
        <v>38</v>
      </c>
      <c r="P469" s="150">
        <f t="shared" si="61"/>
        <v>0</v>
      </c>
      <c r="Q469" s="150">
        <v>0</v>
      </c>
      <c r="R469" s="150">
        <f t="shared" si="62"/>
        <v>0</v>
      </c>
      <c r="S469" s="150">
        <v>0</v>
      </c>
      <c r="T469" s="151">
        <f t="shared" si="63"/>
        <v>0</v>
      </c>
      <c r="AR469" s="152" t="s">
        <v>216</v>
      </c>
      <c r="AT469" s="152" t="s">
        <v>212</v>
      </c>
      <c r="AU469" s="152" t="s">
        <v>88</v>
      </c>
      <c r="AY469" s="13" t="s">
        <v>207</v>
      </c>
      <c r="BE469" s="153">
        <f t="shared" si="64"/>
        <v>0</v>
      </c>
      <c r="BF469" s="153">
        <f t="shared" si="65"/>
        <v>0</v>
      </c>
      <c r="BG469" s="153">
        <f t="shared" si="66"/>
        <v>0</v>
      </c>
      <c r="BH469" s="153">
        <f t="shared" si="67"/>
        <v>0</v>
      </c>
      <c r="BI469" s="153">
        <f t="shared" si="68"/>
        <v>0</v>
      </c>
      <c r="BJ469" s="13" t="s">
        <v>84</v>
      </c>
      <c r="BK469" s="153">
        <f t="shared" si="69"/>
        <v>0</v>
      </c>
      <c r="BL469" s="13" t="s">
        <v>216</v>
      </c>
      <c r="BM469" s="152" t="s">
        <v>1532</v>
      </c>
    </row>
    <row r="470" spans="2:65" s="1" customFormat="1" ht="37.9" customHeight="1">
      <c r="B470" s="139"/>
      <c r="C470" s="140" t="s">
        <v>1533</v>
      </c>
      <c r="D470" s="140" t="s">
        <v>212</v>
      </c>
      <c r="E470" s="141" t="s">
        <v>1534</v>
      </c>
      <c r="F470" s="142" t="s">
        <v>1535</v>
      </c>
      <c r="G470" s="143" t="s">
        <v>215</v>
      </c>
      <c r="H470" s="144">
        <v>12</v>
      </c>
      <c r="I470" s="145"/>
      <c r="J470" s="146">
        <f t="shared" si="60"/>
        <v>0</v>
      </c>
      <c r="K470" s="147"/>
      <c r="L470" s="28"/>
      <c r="M470" s="148" t="s">
        <v>1</v>
      </c>
      <c r="N470" s="149" t="s">
        <v>38</v>
      </c>
      <c r="P470" s="150">
        <f t="shared" si="61"/>
        <v>0</v>
      </c>
      <c r="Q470" s="150">
        <v>0</v>
      </c>
      <c r="R470" s="150">
        <f t="shared" si="62"/>
        <v>0</v>
      </c>
      <c r="S470" s="150">
        <v>0</v>
      </c>
      <c r="T470" s="151">
        <f t="shared" si="63"/>
        <v>0</v>
      </c>
      <c r="AR470" s="152" t="s">
        <v>216</v>
      </c>
      <c r="AT470" s="152" t="s">
        <v>212</v>
      </c>
      <c r="AU470" s="152" t="s">
        <v>88</v>
      </c>
      <c r="AY470" s="13" t="s">
        <v>207</v>
      </c>
      <c r="BE470" s="153">
        <f t="shared" si="64"/>
        <v>0</v>
      </c>
      <c r="BF470" s="153">
        <f t="shared" si="65"/>
        <v>0</v>
      </c>
      <c r="BG470" s="153">
        <f t="shared" si="66"/>
        <v>0</v>
      </c>
      <c r="BH470" s="153">
        <f t="shared" si="67"/>
        <v>0</v>
      </c>
      <c r="BI470" s="153">
        <f t="shared" si="68"/>
        <v>0</v>
      </c>
      <c r="BJ470" s="13" t="s">
        <v>84</v>
      </c>
      <c r="BK470" s="153">
        <f t="shared" si="69"/>
        <v>0</v>
      </c>
      <c r="BL470" s="13" t="s">
        <v>216</v>
      </c>
      <c r="BM470" s="152" t="s">
        <v>1536</v>
      </c>
    </row>
    <row r="471" spans="2:65" s="1" customFormat="1" ht="37.9" customHeight="1">
      <c r="B471" s="139"/>
      <c r="C471" s="140" t="s">
        <v>1537</v>
      </c>
      <c r="D471" s="140" t="s">
        <v>212</v>
      </c>
      <c r="E471" s="141" t="s">
        <v>1538</v>
      </c>
      <c r="F471" s="142" t="s">
        <v>1539</v>
      </c>
      <c r="G471" s="143" t="s">
        <v>253</v>
      </c>
      <c r="H471" s="144">
        <v>6</v>
      </c>
      <c r="I471" s="145"/>
      <c r="J471" s="146">
        <f t="shared" si="60"/>
        <v>0</v>
      </c>
      <c r="K471" s="147"/>
      <c r="L471" s="28"/>
      <c r="M471" s="148" t="s">
        <v>1</v>
      </c>
      <c r="N471" s="149" t="s">
        <v>38</v>
      </c>
      <c r="P471" s="150">
        <f t="shared" si="61"/>
        <v>0</v>
      </c>
      <c r="Q471" s="150">
        <v>0</v>
      </c>
      <c r="R471" s="150">
        <f t="shared" si="62"/>
        <v>0</v>
      </c>
      <c r="S471" s="150">
        <v>0</v>
      </c>
      <c r="T471" s="151">
        <f t="shared" si="63"/>
        <v>0</v>
      </c>
      <c r="AR471" s="152" t="s">
        <v>216</v>
      </c>
      <c r="AT471" s="152" t="s">
        <v>212</v>
      </c>
      <c r="AU471" s="152" t="s">
        <v>88</v>
      </c>
      <c r="AY471" s="13" t="s">
        <v>207</v>
      </c>
      <c r="BE471" s="153">
        <f t="shared" si="64"/>
        <v>0</v>
      </c>
      <c r="BF471" s="153">
        <f t="shared" si="65"/>
        <v>0</v>
      </c>
      <c r="BG471" s="153">
        <f t="shared" si="66"/>
        <v>0</v>
      </c>
      <c r="BH471" s="153">
        <f t="shared" si="67"/>
        <v>0</v>
      </c>
      <c r="BI471" s="153">
        <f t="shared" si="68"/>
        <v>0</v>
      </c>
      <c r="BJ471" s="13" t="s">
        <v>84</v>
      </c>
      <c r="BK471" s="153">
        <f t="shared" si="69"/>
        <v>0</v>
      </c>
      <c r="BL471" s="13" t="s">
        <v>216</v>
      </c>
      <c r="BM471" s="152" t="s">
        <v>1540</v>
      </c>
    </row>
    <row r="472" spans="2:65" s="1" customFormat="1" ht="37.9" customHeight="1">
      <c r="B472" s="139"/>
      <c r="C472" s="140" t="s">
        <v>1541</v>
      </c>
      <c r="D472" s="140" t="s">
        <v>212</v>
      </c>
      <c r="E472" s="141" t="s">
        <v>1542</v>
      </c>
      <c r="F472" s="142" t="s">
        <v>1543</v>
      </c>
      <c r="G472" s="143" t="s">
        <v>253</v>
      </c>
      <c r="H472" s="144">
        <v>3</v>
      </c>
      <c r="I472" s="145"/>
      <c r="J472" s="146">
        <f t="shared" si="60"/>
        <v>0</v>
      </c>
      <c r="K472" s="147"/>
      <c r="L472" s="28"/>
      <c r="M472" s="148" t="s">
        <v>1</v>
      </c>
      <c r="N472" s="149" t="s">
        <v>38</v>
      </c>
      <c r="P472" s="150">
        <f t="shared" si="61"/>
        <v>0</v>
      </c>
      <c r="Q472" s="150">
        <v>0</v>
      </c>
      <c r="R472" s="150">
        <f t="shared" si="62"/>
        <v>0</v>
      </c>
      <c r="S472" s="150">
        <v>0</v>
      </c>
      <c r="T472" s="151">
        <f t="shared" si="63"/>
        <v>0</v>
      </c>
      <c r="AR472" s="152" t="s">
        <v>216</v>
      </c>
      <c r="AT472" s="152" t="s">
        <v>212</v>
      </c>
      <c r="AU472" s="152" t="s">
        <v>88</v>
      </c>
      <c r="AY472" s="13" t="s">
        <v>207</v>
      </c>
      <c r="BE472" s="153">
        <f t="shared" si="64"/>
        <v>0</v>
      </c>
      <c r="BF472" s="153">
        <f t="shared" si="65"/>
        <v>0</v>
      </c>
      <c r="BG472" s="153">
        <f t="shared" si="66"/>
        <v>0</v>
      </c>
      <c r="BH472" s="153">
        <f t="shared" si="67"/>
        <v>0</v>
      </c>
      <c r="BI472" s="153">
        <f t="shared" si="68"/>
        <v>0</v>
      </c>
      <c r="BJ472" s="13" t="s">
        <v>84</v>
      </c>
      <c r="BK472" s="153">
        <f t="shared" si="69"/>
        <v>0</v>
      </c>
      <c r="BL472" s="13" t="s">
        <v>216</v>
      </c>
      <c r="BM472" s="152" t="s">
        <v>1544</v>
      </c>
    </row>
    <row r="473" spans="2:65" s="1" customFormat="1" ht="44.25" customHeight="1">
      <c r="B473" s="139"/>
      <c r="C473" s="140" t="s">
        <v>1545</v>
      </c>
      <c r="D473" s="140" t="s">
        <v>212</v>
      </c>
      <c r="E473" s="141" t="s">
        <v>1546</v>
      </c>
      <c r="F473" s="142" t="s">
        <v>1547</v>
      </c>
      <c r="G473" s="143" t="s">
        <v>253</v>
      </c>
      <c r="H473" s="144">
        <v>18</v>
      </c>
      <c r="I473" s="145"/>
      <c r="J473" s="146">
        <f t="shared" si="60"/>
        <v>0</v>
      </c>
      <c r="K473" s="147"/>
      <c r="L473" s="28"/>
      <c r="M473" s="148" t="s">
        <v>1</v>
      </c>
      <c r="N473" s="149" t="s">
        <v>38</v>
      </c>
      <c r="P473" s="150">
        <f t="shared" si="61"/>
        <v>0</v>
      </c>
      <c r="Q473" s="150">
        <v>0</v>
      </c>
      <c r="R473" s="150">
        <f t="shared" si="62"/>
        <v>0</v>
      </c>
      <c r="S473" s="150">
        <v>0</v>
      </c>
      <c r="T473" s="151">
        <f t="shared" si="63"/>
        <v>0</v>
      </c>
      <c r="AR473" s="152" t="s">
        <v>216</v>
      </c>
      <c r="AT473" s="152" t="s">
        <v>212</v>
      </c>
      <c r="AU473" s="152" t="s">
        <v>88</v>
      </c>
      <c r="AY473" s="13" t="s">
        <v>207</v>
      </c>
      <c r="BE473" s="153">
        <f t="shared" si="64"/>
        <v>0</v>
      </c>
      <c r="BF473" s="153">
        <f t="shared" si="65"/>
        <v>0</v>
      </c>
      <c r="BG473" s="153">
        <f t="shared" si="66"/>
        <v>0</v>
      </c>
      <c r="BH473" s="153">
        <f t="shared" si="67"/>
        <v>0</v>
      </c>
      <c r="BI473" s="153">
        <f t="shared" si="68"/>
        <v>0</v>
      </c>
      <c r="BJ473" s="13" t="s">
        <v>84</v>
      </c>
      <c r="BK473" s="153">
        <f t="shared" si="69"/>
        <v>0</v>
      </c>
      <c r="BL473" s="13" t="s">
        <v>216</v>
      </c>
      <c r="BM473" s="152" t="s">
        <v>1548</v>
      </c>
    </row>
    <row r="474" spans="2:65" s="1" customFormat="1" ht="44.25" customHeight="1">
      <c r="B474" s="139"/>
      <c r="C474" s="140" t="s">
        <v>1549</v>
      </c>
      <c r="D474" s="140" t="s">
        <v>212</v>
      </c>
      <c r="E474" s="141" t="s">
        <v>1550</v>
      </c>
      <c r="F474" s="142" t="s">
        <v>1551</v>
      </c>
      <c r="G474" s="143" t="s">
        <v>253</v>
      </c>
      <c r="H474" s="144">
        <v>15</v>
      </c>
      <c r="I474" s="145"/>
      <c r="J474" s="146">
        <f t="shared" si="60"/>
        <v>0</v>
      </c>
      <c r="K474" s="147"/>
      <c r="L474" s="28"/>
      <c r="M474" s="148" t="s">
        <v>1</v>
      </c>
      <c r="N474" s="149" t="s">
        <v>38</v>
      </c>
      <c r="P474" s="150">
        <f t="shared" si="61"/>
        <v>0</v>
      </c>
      <c r="Q474" s="150">
        <v>0</v>
      </c>
      <c r="R474" s="150">
        <f t="shared" si="62"/>
        <v>0</v>
      </c>
      <c r="S474" s="150">
        <v>0</v>
      </c>
      <c r="T474" s="151">
        <f t="shared" si="63"/>
        <v>0</v>
      </c>
      <c r="AR474" s="152" t="s">
        <v>216</v>
      </c>
      <c r="AT474" s="152" t="s">
        <v>212</v>
      </c>
      <c r="AU474" s="152" t="s">
        <v>88</v>
      </c>
      <c r="AY474" s="13" t="s">
        <v>207</v>
      </c>
      <c r="BE474" s="153">
        <f t="shared" si="64"/>
        <v>0</v>
      </c>
      <c r="BF474" s="153">
        <f t="shared" si="65"/>
        <v>0</v>
      </c>
      <c r="BG474" s="153">
        <f t="shared" si="66"/>
        <v>0</v>
      </c>
      <c r="BH474" s="153">
        <f t="shared" si="67"/>
        <v>0</v>
      </c>
      <c r="BI474" s="153">
        <f t="shared" si="68"/>
        <v>0</v>
      </c>
      <c r="BJ474" s="13" t="s">
        <v>84</v>
      </c>
      <c r="BK474" s="153">
        <f t="shared" si="69"/>
        <v>0</v>
      </c>
      <c r="BL474" s="13" t="s">
        <v>216</v>
      </c>
      <c r="BM474" s="152" t="s">
        <v>1552</v>
      </c>
    </row>
    <row r="475" spans="2:65" s="1" customFormat="1" ht="44.25" customHeight="1">
      <c r="B475" s="139"/>
      <c r="C475" s="140" t="s">
        <v>1553</v>
      </c>
      <c r="D475" s="140" t="s">
        <v>212</v>
      </c>
      <c r="E475" s="141" t="s">
        <v>1554</v>
      </c>
      <c r="F475" s="142" t="s">
        <v>1555</v>
      </c>
      <c r="G475" s="143" t="s">
        <v>253</v>
      </c>
      <c r="H475" s="144">
        <v>25</v>
      </c>
      <c r="I475" s="145"/>
      <c r="J475" s="146">
        <f t="shared" si="60"/>
        <v>0</v>
      </c>
      <c r="K475" s="147"/>
      <c r="L475" s="28"/>
      <c r="M475" s="148" t="s">
        <v>1</v>
      </c>
      <c r="N475" s="149" t="s">
        <v>38</v>
      </c>
      <c r="P475" s="150">
        <f t="shared" si="61"/>
        <v>0</v>
      </c>
      <c r="Q475" s="150">
        <v>0</v>
      </c>
      <c r="R475" s="150">
        <f t="shared" si="62"/>
        <v>0</v>
      </c>
      <c r="S475" s="150">
        <v>0</v>
      </c>
      <c r="T475" s="151">
        <f t="shared" si="63"/>
        <v>0</v>
      </c>
      <c r="AR475" s="152" t="s">
        <v>216</v>
      </c>
      <c r="AT475" s="152" t="s">
        <v>212</v>
      </c>
      <c r="AU475" s="152" t="s">
        <v>88</v>
      </c>
      <c r="AY475" s="13" t="s">
        <v>207</v>
      </c>
      <c r="BE475" s="153">
        <f t="shared" si="64"/>
        <v>0</v>
      </c>
      <c r="BF475" s="153">
        <f t="shared" si="65"/>
        <v>0</v>
      </c>
      <c r="BG475" s="153">
        <f t="shared" si="66"/>
        <v>0</v>
      </c>
      <c r="BH475" s="153">
        <f t="shared" si="67"/>
        <v>0</v>
      </c>
      <c r="BI475" s="153">
        <f t="shared" si="68"/>
        <v>0</v>
      </c>
      <c r="BJ475" s="13" t="s">
        <v>84</v>
      </c>
      <c r="BK475" s="153">
        <f t="shared" si="69"/>
        <v>0</v>
      </c>
      <c r="BL475" s="13" t="s">
        <v>216</v>
      </c>
      <c r="BM475" s="152" t="s">
        <v>1556</v>
      </c>
    </row>
    <row r="476" spans="2:65" s="1" customFormat="1" ht="37.9" customHeight="1">
      <c r="B476" s="139"/>
      <c r="C476" s="140" t="s">
        <v>1557</v>
      </c>
      <c r="D476" s="140" t="s">
        <v>212</v>
      </c>
      <c r="E476" s="141" t="s">
        <v>1558</v>
      </c>
      <c r="F476" s="142" t="s">
        <v>1559</v>
      </c>
      <c r="G476" s="143" t="s">
        <v>253</v>
      </c>
      <c r="H476" s="144">
        <v>25</v>
      </c>
      <c r="I476" s="145"/>
      <c r="J476" s="146">
        <f t="shared" si="60"/>
        <v>0</v>
      </c>
      <c r="K476" s="147"/>
      <c r="L476" s="28"/>
      <c r="M476" s="148" t="s">
        <v>1</v>
      </c>
      <c r="N476" s="149" t="s">
        <v>38</v>
      </c>
      <c r="P476" s="150">
        <f t="shared" si="61"/>
        <v>0</v>
      </c>
      <c r="Q476" s="150">
        <v>0</v>
      </c>
      <c r="R476" s="150">
        <f t="shared" si="62"/>
        <v>0</v>
      </c>
      <c r="S476" s="150">
        <v>0</v>
      </c>
      <c r="T476" s="151">
        <f t="shared" si="63"/>
        <v>0</v>
      </c>
      <c r="AR476" s="152" t="s">
        <v>216</v>
      </c>
      <c r="AT476" s="152" t="s">
        <v>212</v>
      </c>
      <c r="AU476" s="152" t="s">
        <v>88</v>
      </c>
      <c r="AY476" s="13" t="s">
        <v>207</v>
      </c>
      <c r="BE476" s="153">
        <f t="shared" si="64"/>
        <v>0</v>
      </c>
      <c r="BF476" s="153">
        <f t="shared" si="65"/>
        <v>0</v>
      </c>
      <c r="BG476" s="153">
        <f t="shared" si="66"/>
        <v>0</v>
      </c>
      <c r="BH476" s="153">
        <f t="shared" si="67"/>
        <v>0</v>
      </c>
      <c r="BI476" s="153">
        <f t="shared" si="68"/>
        <v>0</v>
      </c>
      <c r="BJ476" s="13" t="s">
        <v>84</v>
      </c>
      <c r="BK476" s="153">
        <f t="shared" si="69"/>
        <v>0</v>
      </c>
      <c r="BL476" s="13" t="s">
        <v>216</v>
      </c>
      <c r="BM476" s="152" t="s">
        <v>1560</v>
      </c>
    </row>
    <row r="477" spans="2:65" s="1" customFormat="1" ht="37.9" customHeight="1">
      <c r="B477" s="139"/>
      <c r="C477" s="140" t="s">
        <v>1561</v>
      </c>
      <c r="D477" s="140" t="s">
        <v>212</v>
      </c>
      <c r="E477" s="141" t="s">
        <v>1562</v>
      </c>
      <c r="F477" s="142" t="s">
        <v>1563</v>
      </c>
      <c r="G477" s="143" t="s">
        <v>215</v>
      </c>
      <c r="H477" s="144">
        <v>20</v>
      </c>
      <c r="I477" s="145"/>
      <c r="J477" s="146">
        <f t="shared" si="60"/>
        <v>0</v>
      </c>
      <c r="K477" s="147"/>
      <c r="L477" s="28"/>
      <c r="M477" s="148" t="s">
        <v>1</v>
      </c>
      <c r="N477" s="149" t="s">
        <v>38</v>
      </c>
      <c r="P477" s="150">
        <f t="shared" si="61"/>
        <v>0</v>
      </c>
      <c r="Q477" s="150">
        <v>0</v>
      </c>
      <c r="R477" s="150">
        <f t="shared" si="62"/>
        <v>0</v>
      </c>
      <c r="S477" s="150">
        <v>0</v>
      </c>
      <c r="T477" s="151">
        <f t="shared" si="63"/>
        <v>0</v>
      </c>
      <c r="AR477" s="152" t="s">
        <v>216</v>
      </c>
      <c r="AT477" s="152" t="s">
        <v>212</v>
      </c>
      <c r="AU477" s="152" t="s">
        <v>88</v>
      </c>
      <c r="AY477" s="13" t="s">
        <v>207</v>
      </c>
      <c r="BE477" s="153">
        <f t="shared" si="64"/>
        <v>0</v>
      </c>
      <c r="BF477" s="153">
        <f t="shared" si="65"/>
        <v>0</v>
      </c>
      <c r="BG477" s="153">
        <f t="shared" si="66"/>
        <v>0</v>
      </c>
      <c r="BH477" s="153">
        <f t="shared" si="67"/>
        <v>0</v>
      </c>
      <c r="BI477" s="153">
        <f t="shared" si="68"/>
        <v>0</v>
      </c>
      <c r="BJ477" s="13" t="s">
        <v>84</v>
      </c>
      <c r="BK477" s="153">
        <f t="shared" si="69"/>
        <v>0</v>
      </c>
      <c r="BL477" s="13" t="s">
        <v>216</v>
      </c>
      <c r="BM477" s="152" t="s">
        <v>1564</v>
      </c>
    </row>
    <row r="478" spans="2:65" s="1" customFormat="1" ht="44.25" customHeight="1">
      <c r="B478" s="139"/>
      <c r="C478" s="140" t="s">
        <v>1565</v>
      </c>
      <c r="D478" s="140" t="s">
        <v>212</v>
      </c>
      <c r="E478" s="141" t="s">
        <v>1566</v>
      </c>
      <c r="F478" s="142" t="s">
        <v>1567</v>
      </c>
      <c r="G478" s="143" t="s">
        <v>253</v>
      </c>
      <c r="H478" s="144">
        <v>5</v>
      </c>
      <c r="I478" s="145"/>
      <c r="J478" s="146">
        <f t="shared" si="60"/>
        <v>0</v>
      </c>
      <c r="K478" s="147"/>
      <c r="L478" s="28"/>
      <c r="M478" s="148" t="s">
        <v>1</v>
      </c>
      <c r="N478" s="149" t="s">
        <v>38</v>
      </c>
      <c r="P478" s="150">
        <f t="shared" si="61"/>
        <v>0</v>
      </c>
      <c r="Q478" s="150">
        <v>0</v>
      </c>
      <c r="R478" s="150">
        <f t="shared" si="62"/>
        <v>0</v>
      </c>
      <c r="S478" s="150">
        <v>0</v>
      </c>
      <c r="T478" s="151">
        <f t="shared" si="63"/>
        <v>0</v>
      </c>
      <c r="AR478" s="152" t="s">
        <v>216</v>
      </c>
      <c r="AT478" s="152" t="s">
        <v>212</v>
      </c>
      <c r="AU478" s="152" t="s">
        <v>88</v>
      </c>
      <c r="AY478" s="13" t="s">
        <v>207</v>
      </c>
      <c r="BE478" s="153">
        <f t="shared" si="64"/>
        <v>0</v>
      </c>
      <c r="BF478" s="153">
        <f t="shared" si="65"/>
        <v>0</v>
      </c>
      <c r="BG478" s="153">
        <f t="shared" si="66"/>
        <v>0</v>
      </c>
      <c r="BH478" s="153">
        <f t="shared" si="67"/>
        <v>0</v>
      </c>
      <c r="BI478" s="153">
        <f t="shared" si="68"/>
        <v>0</v>
      </c>
      <c r="BJ478" s="13" t="s">
        <v>84</v>
      </c>
      <c r="BK478" s="153">
        <f t="shared" si="69"/>
        <v>0</v>
      </c>
      <c r="BL478" s="13" t="s">
        <v>216</v>
      </c>
      <c r="BM478" s="152" t="s">
        <v>1568</v>
      </c>
    </row>
    <row r="479" spans="2:65" s="1" customFormat="1" ht="44.25" customHeight="1">
      <c r="B479" s="139"/>
      <c r="C479" s="140" t="s">
        <v>1569</v>
      </c>
      <c r="D479" s="140" t="s">
        <v>212</v>
      </c>
      <c r="E479" s="141" t="s">
        <v>1570</v>
      </c>
      <c r="F479" s="142" t="s">
        <v>1571</v>
      </c>
      <c r="G479" s="143" t="s">
        <v>253</v>
      </c>
      <c r="H479" s="144">
        <v>30</v>
      </c>
      <c r="I479" s="145"/>
      <c r="J479" s="146">
        <f t="shared" si="60"/>
        <v>0</v>
      </c>
      <c r="K479" s="147"/>
      <c r="L479" s="28"/>
      <c r="M479" s="148" t="s">
        <v>1</v>
      </c>
      <c r="N479" s="149" t="s">
        <v>38</v>
      </c>
      <c r="P479" s="150">
        <f t="shared" si="61"/>
        <v>0</v>
      </c>
      <c r="Q479" s="150">
        <v>0</v>
      </c>
      <c r="R479" s="150">
        <f t="shared" si="62"/>
        <v>0</v>
      </c>
      <c r="S479" s="150">
        <v>0</v>
      </c>
      <c r="T479" s="151">
        <f t="shared" si="63"/>
        <v>0</v>
      </c>
      <c r="AR479" s="152" t="s">
        <v>216</v>
      </c>
      <c r="AT479" s="152" t="s">
        <v>212</v>
      </c>
      <c r="AU479" s="152" t="s">
        <v>88</v>
      </c>
      <c r="AY479" s="13" t="s">
        <v>207</v>
      </c>
      <c r="BE479" s="153">
        <f t="shared" si="64"/>
        <v>0</v>
      </c>
      <c r="BF479" s="153">
        <f t="shared" si="65"/>
        <v>0</v>
      </c>
      <c r="BG479" s="153">
        <f t="shared" si="66"/>
        <v>0</v>
      </c>
      <c r="BH479" s="153">
        <f t="shared" si="67"/>
        <v>0</v>
      </c>
      <c r="BI479" s="153">
        <f t="shared" si="68"/>
        <v>0</v>
      </c>
      <c r="BJ479" s="13" t="s">
        <v>84</v>
      </c>
      <c r="BK479" s="153">
        <f t="shared" si="69"/>
        <v>0</v>
      </c>
      <c r="BL479" s="13" t="s">
        <v>216</v>
      </c>
      <c r="BM479" s="152" t="s">
        <v>1572</v>
      </c>
    </row>
    <row r="480" spans="2:65" s="1" customFormat="1" ht="33" customHeight="1">
      <c r="B480" s="139"/>
      <c r="C480" s="140" t="s">
        <v>1573</v>
      </c>
      <c r="D480" s="140" t="s">
        <v>212</v>
      </c>
      <c r="E480" s="141" t="s">
        <v>1574</v>
      </c>
      <c r="F480" s="142" t="s">
        <v>1575</v>
      </c>
      <c r="G480" s="143" t="s">
        <v>253</v>
      </c>
      <c r="H480" s="144">
        <v>4</v>
      </c>
      <c r="I480" s="145"/>
      <c r="J480" s="146">
        <f t="shared" si="60"/>
        <v>0</v>
      </c>
      <c r="K480" s="147"/>
      <c r="L480" s="28"/>
      <c r="M480" s="148" t="s">
        <v>1</v>
      </c>
      <c r="N480" s="149" t="s">
        <v>38</v>
      </c>
      <c r="P480" s="150">
        <f t="shared" si="61"/>
        <v>0</v>
      </c>
      <c r="Q480" s="150">
        <v>0</v>
      </c>
      <c r="R480" s="150">
        <f t="shared" si="62"/>
        <v>0</v>
      </c>
      <c r="S480" s="150">
        <v>0</v>
      </c>
      <c r="T480" s="151">
        <f t="shared" si="63"/>
        <v>0</v>
      </c>
      <c r="AR480" s="152" t="s">
        <v>216</v>
      </c>
      <c r="AT480" s="152" t="s">
        <v>212</v>
      </c>
      <c r="AU480" s="152" t="s">
        <v>88</v>
      </c>
      <c r="AY480" s="13" t="s">
        <v>207</v>
      </c>
      <c r="BE480" s="153">
        <f t="shared" si="64"/>
        <v>0</v>
      </c>
      <c r="BF480" s="153">
        <f t="shared" si="65"/>
        <v>0</v>
      </c>
      <c r="BG480" s="153">
        <f t="shared" si="66"/>
        <v>0</v>
      </c>
      <c r="BH480" s="153">
        <f t="shared" si="67"/>
        <v>0</v>
      </c>
      <c r="BI480" s="153">
        <f t="shared" si="68"/>
        <v>0</v>
      </c>
      <c r="BJ480" s="13" t="s">
        <v>84</v>
      </c>
      <c r="BK480" s="153">
        <f t="shared" si="69"/>
        <v>0</v>
      </c>
      <c r="BL480" s="13" t="s">
        <v>216</v>
      </c>
      <c r="BM480" s="152" t="s">
        <v>1576</v>
      </c>
    </row>
    <row r="481" spans="2:65" s="1" customFormat="1" ht="37.9" customHeight="1">
      <c r="B481" s="139"/>
      <c r="C481" s="140" t="s">
        <v>1577</v>
      </c>
      <c r="D481" s="140" t="s">
        <v>212</v>
      </c>
      <c r="E481" s="141" t="s">
        <v>1578</v>
      </c>
      <c r="F481" s="142" t="s">
        <v>1579</v>
      </c>
      <c r="G481" s="143" t="s">
        <v>253</v>
      </c>
      <c r="H481" s="144">
        <v>4</v>
      </c>
      <c r="I481" s="145"/>
      <c r="J481" s="146">
        <f t="shared" si="60"/>
        <v>0</v>
      </c>
      <c r="K481" s="147"/>
      <c r="L481" s="28"/>
      <c r="M481" s="148" t="s">
        <v>1</v>
      </c>
      <c r="N481" s="149" t="s">
        <v>38</v>
      </c>
      <c r="P481" s="150">
        <f t="shared" si="61"/>
        <v>0</v>
      </c>
      <c r="Q481" s="150">
        <v>0</v>
      </c>
      <c r="R481" s="150">
        <f t="shared" si="62"/>
        <v>0</v>
      </c>
      <c r="S481" s="150">
        <v>0</v>
      </c>
      <c r="T481" s="151">
        <f t="shared" si="63"/>
        <v>0</v>
      </c>
      <c r="AR481" s="152" t="s">
        <v>216</v>
      </c>
      <c r="AT481" s="152" t="s">
        <v>212</v>
      </c>
      <c r="AU481" s="152" t="s">
        <v>88</v>
      </c>
      <c r="AY481" s="13" t="s">
        <v>207</v>
      </c>
      <c r="BE481" s="153">
        <f t="shared" si="64"/>
        <v>0</v>
      </c>
      <c r="BF481" s="153">
        <f t="shared" si="65"/>
        <v>0</v>
      </c>
      <c r="BG481" s="153">
        <f t="shared" si="66"/>
        <v>0</v>
      </c>
      <c r="BH481" s="153">
        <f t="shared" si="67"/>
        <v>0</v>
      </c>
      <c r="BI481" s="153">
        <f t="shared" si="68"/>
        <v>0</v>
      </c>
      <c r="BJ481" s="13" t="s">
        <v>84</v>
      </c>
      <c r="BK481" s="153">
        <f t="shared" si="69"/>
        <v>0</v>
      </c>
      <c r="BL481" s="13" t="s">
        <v>216</v>
      </c>
      <c r="BM481" s="152" t="s">
        <v>1580</v>
      </c>
    </row>
    <row r="482" spans="2:65" s="1" customFormat="1" ht="24.2" customHeight="1">
      <c r="B482" s="139"/>
      <c r="C482" s="140" t="s">
        <v>1581</v>
      </c>
      <c r="D482" s="140" t="s">
        <v>212</v>
      </c>
      <c r="E482" s="141" t="s">
        <v>1582</v>
      </c>
      <c r="F482" s="142" t="s">
        <v>1583</v>
      </c>
      <c r="G482" s="143" t="s">
        <v>253</v>
      </c>
      <c r="H482" s="144">
        <v>8</v>
      </c>
      <c r="I482" s="145"/>
      <c r="J482" s="146">
        <f t="shared" si="60"/>
        <v>0</v>
      </c>
      <c r="K482" s="147"/>
      <c r="L482" s="28"/>
      <c r="M482" s="148" t="s">
        <v>1</v>
      </c>
      <c r="N482" s="149" t="s">
        <v>38</v>
      </c>
      <c r="P482" s="150">
        <f t="shared" si="61"/>
        <v>0</v>
      </c>
      <c r="Q482" s="150">
        <v>0</v>
      </c>
      <c r="R482" s="150">
        <f t="shared" si="62"/>
        <v>0</v>
      </c>
      <c r="S482" s="150">
        <v>0</v>
      </c>
      <c r="T482" s="151">
        <f t="shared" si="63"/>
        <v>0</v>
      </c>
      <c r="AR482" s="152" t="s">
        <v>216</v>
      </c>
      <c r="AT482" s="152" t="s">
        <v>212</v>
      </c>
      <c r="AU482" s="152" t="s">
        <v>88</v>
      </c>
      <c r="AY482" s="13" t="s">
        <v>207</v>
      </c>
      <c r="BE482" s="153">
        <f t="shared" si="64"/>
        <v>0</v>
      </c>
      <c r="BF482" s="153">
        <f t="shared" si="65"/>
        <v>0</v>
      </c>
      <c r="BG482" s="153">
        <f t="shared" si="66"/>
        <v>0</v>
      </c>
      <c r="BH482" s="153">
        <f t="shared" si="67"/>
        <v>0</v>
      </c>
      <c r="BI482" s="153">
        <f t="shared" si="68"/>
        <v>0</v>
      </c>
      <c r="BJ482" s="13" t="s">
        <v>84</v>
      </c>
      <c r="BK482" s="153">
        <f t="shared" si="69"/>
        <v>0</v>
      </c>
      <c r="BL482" s="13" t="s">
        <v>216</v>
      </c>
      <c r="BM482" s="152" t="s">
        <v>1584</v>
      </c>
    </row>
    <row r="483" spans="2:65" s="1" customFormat="1" ht="33" customHeight="1">
      <c r="B483" s="139"/>
      <c r="C483" s="140" t="s">
        <v>1585</v>
      </c>
      <c r="D483" s="140" t="s">
        <v>212</v>
      </c>
      <c r="E483" s="141" t="s">
        <v>1586</v>
      </c>
      <c r="F483" s="142" t="s">
        <v>1587</v>
      </c>
      <c r="G483" s="143" t="s">
        <v>215</v>
      </c>
      <c r="H483" s="144">
        <v>8</v>
      </c>
      <c r="I483" s="145"/>
      <c r="J483" s="146">
        <f t="shared" si="60"/>
        <v>0</v>
      </c>
      <c r="K483" s="147"/>
      <c r="L483" s="28"/>
      <c r="M483" s="148" t="s">
        <v>1</v>
      </c>
      <c r="N483" s="149" t="s">
        <v>38</v>
      </c>
      <c r="P483" s="150">
        <f t="shared" si="61"/>
        <v>0</v>
      </c>
      <c r="Q483" s="150">
        <v>0</v>
      </c>
      <c r="R483" s="150">
        <f t="shared" si="62"/>
        <v>0</v>
      </c>
      <c r="S483" s="150">
        <v>0</v>
      </c>
      <c r="T483" s="151">
        <f t="shared" si="63"/>
        <v>0</v>
      </c>
      <c r="AR483" s="152" t="s">
        <v>216</v>
      </c>
      <c r="AT483" s="152" t="s">
        <v>212</v>
      </c>
      <c r="AU483" s="152" t="s">
        <v>88</v>
      </c>
      <c r="AY483" s="13" t="s">
        <v>207</v>
      </c>
      <c r="BE483" s="153">
        <f t="shared" si="64"/>
        <v>0</v>
      </c>
      <c r="BF483" s="153">
        <f t="shared" si="65"/>
        <v>0</v>
      </c>
      <c r="BG483" s="153">
        <f t="shared" si="66"/>
        <v>0</v>
      </c>
      <c r="BH483" s="153">
        <f t="shared" si="67"/>
        <v>0</v>
      </c>
      <c r="BI483" s="153">
        <f t="shared" si="68"/>
        <v>0</v>
      </c>
      <c r="BJ483" s="13" t="s">
        <v>84</v>
      </c>
      <c r="BK483" s="153">
        <f t="shared" si="69"/>
        <v>0</v>
      </c>
      <c r="BL483" s="13" t="s">
        <v>216</v>
      </c>
      <c r="BM483" s="152" t="s">
        <v>1588</v>
      </c>
    </row>
    <row r="484" spans="2:65" s="1" customFormat="1" ht="37.9" customHeight="1">
      <c r="B484" s="139"/>
      <c r="C484" s="140" t="s">
        <v>1589</v>
      </c>
      <c r="D484" s="140" t="s">
        <v>212</v>
      </c>
      <c r="E484" s="141" t="s">
        <v>1590</v>
      </c>
      <c r="F484" s="142" t="s">
        <v>1591</v>
      </c>
      <c r="G484" s="143" t="s">
        <v>253</v>
      </c>
      <c r="H484" s="144">
        <v>8</v>
      </c>
      <c r="I484" s="145"/>
      <c r="J484" s="146">
        <f t="shared" si="60"/>
        <v>0</v>
      </c>
      <c r="K484" s="147"/>
      <c r="L484" s="28"/>
      <c r="M484" s="148" t="s">
        <v>1</v>
      </c>
      <c r="N484" s="149" t="s">
        <v>38</v>
      </c>
      <c r="P484" s="150">
        <f t="shared" si="61"/>
        <v>0</v>
      </c>
      <c r="Q484" s="150">
        <v>0</v>
      </c>
      <c r="R484" s="150">
        <f t="shared" si="62"/>
        <v>0</v>
      </c>
      <c r="S484" s="150">
        <v>0</v>
      </c>
      <c r="T484" s="151">
        <f t="shared" si="63"/>
        <v>0</v>
      </c>
      <c r="AR484" s="152" t="s">
        <v>216</v>
      </c>
      <c r="AT484" s="152" t="s">
        <v>212</v>
      </c>
      <c r="AU484" s="152" t="s">
        <v>88</v>
      </c>
      <c r="AY484" s="13" t="s">
        <v>207</v>
      </c>
      <c r="BE484" s="153">
        <f t="shared" si="64"/>
        <v>0</v>
      </c>
      <c r="BF484" s="153">
        <f t="shared" si="65"/>
        <v>0</v>
      </c>
      <c r="BG484" s="153">
        <f t="shared" si="66"/>
        <v>0</v>
      </c>
      <c r="BH484" s="153">
        <f t="shared" si="67"/>
        <v>0</v>
      </c>
      <c r="BI484" s="153">
        <f t="shared" si="68"/>
        <v>0</v>
      </c>
      <c r="BJ484" s="13" t="s">
        <v>84</v>
      </c>
      <c r="BK484" s="153">
        <f t="shared" si="69"/>
        <v>0</v>
      </c>
      <c r="BL484" s="13" t="s">
        <v>216</v>
      </c>
      <c r="BM484" s="152" t="s">
        <v>1592</v>
      </c>
    </row>
    <row r="485" spans="2:65" s="1" customFormat="1" ht="24.2" customHeight="1">
      <c r="B485" s="139"/>
      <c r="C485" s="140" t="s">
        <v>1593</v>
      </c>
      <c r="D485" s="140" t="s">
        <v>212</v>
      </c>
      <c r="E485" s="141" t="s">
        <v>1594</v>
      </c>
      <c r="F485" s="142" t="s">
        <v>1595</v>
      </c>
      <c r="G485" s="143" t="s">
        <v>253</v>
      </c>
      <c r="H485" s="144">
        <v>4</v>
      </c>
      <c r="I485" s="145"/>
      <c r="J485" s="146">
        <f t="shared" si="60"/>
        <v>0</v>
      </c>
      <c r="K485" s="147"/>
      <c r="L485" s="28"/>
      <c r="M485" s="148" t="s">
        <v>1</v>
      </c>
      <c r="N485" s="149" t="s">
        <v>38</v>
      </c>
      <c r="P485" s="150">
        <f t="shared" si="61"/>
        <v>0</v>
      </c>
      <c r="Q485" s="150">
        <v>0</v>
      </c>
      <c r="R485" s="150">
        <f t="shared" si="62"/>
        <v>0</v>
      </c>
      <c r="S485" s="150">
        <v>0</v>
      </c>
      <c r="T485" s="151">
        <f t="shared" si="63"/>
        <v>0</v>
      </c>
      <c r="AR485" s="152" t="s">
        <v>216</v>
      </c>
      <c r="AT485" s="152" t="s">
        <v>212</v>
      </c>
      <c r="AU485" s="152" t="s">
        <v>88</v>
      </c>
      <c r="AY485" s="13" t="s">
        <v>207</v>
      </c>
      <c r="BE485" s="153">
        <f t="shared" si="64"/>
        <v>0</v>
      </c>
      <c r="BF485" s="153">
        <f t="shared" si="65"/>
        <v>0</v>
      </c>
      <c r="BG485" s="153">
        <f t="shared" si="66"/>
        <v>0</v>
      </c>
      <c r="BH485" s="153">
        <f t="shared" si="67"/>
        <v>0</v>
      </c>
      <c r="BI485" s="153">
        <f t="shared" si="68"/>
        <v>0</v>
      </c>
      <c r="BJ485" s="13" t="s">
        <v>84</v>
      </c>
      <c r="BK485" s="153">
        <f t="shared" si="69"/>
        <v>0</v>
      </c>
      <c r="BL485" s="13" t="s">
        <v>216</v>
      </c>
      <c r="BM485" s="152" t="s">
        <v>1596</v>
      </c>
    </row>
    <row r="486" spans="2:65" s="1" customFormat="1" ht="33" customHeight="1">
      <c r="B486" s="139"/>
      <c r="C486" s="140" t="s">
        <v>1597</v>
      </c>
      <c r="D486" s="140" t="s">
        <v>212</v>
      </c>
      <c r="E486" s="141" t="s">
        <v>1598</v>
      </c>
      <c r="F486" s="142" t="s">
        <v>1599</v>
      </c>
      <c r="G486" s="143" t="s">
        <v>253</v>
      </c>
      <c r="H486" s="144">
        <v>6</v>
      </c>
      <c r="I486" s="145"/>
      <c r="J486" s="146">
        <f t="shared" si="60"/>
        <v>0</v>
      </c>
      <c r="K486" s="147"/>
      <c r="L486" s="28"/>
      <c r="M486" s="148" t="s">
        <v>1</v>
      </c>
      <c r="N486" s="149" t="s">
        <v>38</v>
      </c>
      <c r="P486" s="150">
        <f t="shared" si="61"/>
        <v>0</v>
      </c>
      <c r="Q486" s="150">
        <v>0</v>
      </c>
      <c r="R486" s="150">
        <f t="shared" si="62"/>
        <v>0</v>
      </c>
      <c r="S486" s="150">
        <v>0</v>
      </c>
      <c r="T486" s="151">
        <f t="shared" si="63"/>
        <v>0</v>
      </c>
      <c r="AR486" s="152" t="s">
        <v>216</v>
      </c>
      <c r="AT486" s="152" t="s">
        <v>212</v>
      </c>
      <c r="AU486" s="152" t="s">
        <v>88</v>
      </c>
      <c r="AY486" s="13" t="s">
        <v>207</v>
      </c>
      <c r="BE486" s="153">
        <f t="shared" si="64"/>
        <v>0</v>
      </c>
      <c r="BF486" s="153">
        <f t="shared" si="65"/>
        <v>0</v>
      </c>
      <c r="BG486" s="153">
        <f t="shared" si="66"/>
        <v>0</v>
      </c>
      <c r="BH486" s="153">
        <f t="shared" si="67"/>
        <v>0</v>
      </c>
      <c r="BI486" s="153">
        <f t="shared" si="68"/>
        <v>0</v>
      </c>
      <c r="BJ486" s="13" t="s">
        <v>84</v>
      </c>
      <c r="BK486" s="153">
        <f t="shared" si="69"/>
        <v>0</v>
      </c>
      <c r="BL486" s="13" t="s">
        <v>216</v>
      </c>
      <c r="BM486" s="152" t="s">
        <v>1600</v>
      </c>
    </row>
    <row r="487" spans="2:65" s="1" customFormat="1" ht="24.2" customHeight="1">
      <c r="B487" s="139"/>
      <c r="C487" s="140" t="s">
        <v>1601</v>
      </c>
      <c r="D487" s="140" t="s">
        <v>212</v>
      </c>
      <c r="E487" s="141" t="s">
        <v>1602</v>
      </c>
      <c r="F487" s="142" t="s">
        <v>1603</v>
      </c>
      <c r="G487" s="143" t="s">
        <v>253</v>
      </c>
      <c r="H487" s="144">
        <v>6</v>
      </c>
      <c r="I487" s="145"/>
      <c r="J487" s="146">
        <f t="shared" si="60"/>
        <v>0</v>
      </c>
      <c r="K487" s="147"/>
      <c r="L487" s="28"/>
      <c r="M487" s="148" t="s">
        <v>1</v>
      </c>
      <c r="N487" s="149" t="s">
        <v>38</v>
      </c>
      <c r="P487" s="150">
        <f t="shared" si="61"/>
        <v>0</v>
      </c>
      <c r="Q487" s="150">
        <v>0</v>
      </c>
      <c r="R487" s="150">
        <f t="shared" si="62"/>
        <v>0</v>
      </c>
      <c r="S487" s="150">
        <v>0</v>
      </c>
      <c r="T487" s="151">
        <f t="shared" si="63"/>
        <v>0</v>
      </c>
      <c r="AR487" s="152" t="s">
        <v>216</v>
      </c>
      <c r="AT487" s="152" t="s">
        <v>212</v>
      </c>
      <c r="AU487" s="152" t="s">
        <v>88</v>
      </c>
      <c r="AY487" s="13" t="s">
        <v>207</v>
      </c>
      <c r="BE487" s="153">
        <f t="shared" si="64"/>
        <v>0</v>
      </c>
      <c r="BF487" s="153">
        <f t="shared" si="65"/>
        <v>0</v>
      </c>
      <c r="BG487" s="153">
        <f t="shared" si="66"/>
        <v>0</v>
      </c>
      <c r="BH487" s="153">
        <f t="shared" si="67"/>
        <v>0</v>
      </c>
      <c r="BI487" s="153">
        <f t="shared" si="68"/>
        <v>0</v>
      </c>
      <c r="BJ487" s="13" t="s">
        <v>84</v>
      </c>
      <c r="BK487" s="153">
        <f t="shared" si="69"/>
        <v>0</v>
      </c>
      <c r="BL487" s="13" t="s">
        <v>216</v>
      </c>
      <c r="BM487" s="152" t="s">
        <v>1604</v>
      </c>
    </row>
    <row r="488" spans="2:65" s="1" customFormat="1" ht="24.2" customHeight="1">
      <c r="B488" s="139"/>
      <c r="C488" s="140" t="s">
        <v>1605</v>
      </c>
      <c r="D488" s="140" t="s">
        <v>212</v>
      </c>
      <c r="E488" s="141" t="s">
        <v>1606</v>
      </c>
      <c r="F488" s="142" t="s">
        <v>1607</v>
      </c>
      <c r="G488" s="143" t="s">
        <v>215</v>
      </c>
      <c r="H488" s="144">
        <v>4</v>
      </c>
      <c r="I488" s="145"/>
      <c r="J488" s="146">
        <f t="shared" si="60"/>
        <v>0</v>
      </c>
      <c r="K488" s="147"/>
      <c r="L488" s="28"/>
      <c r="M488" s="148" t="s">
        <v>1</v>
      </c>
      <c r="N488" s="149" t="s">
        <v>38</v>
      </c>
      <c r="P488" s="150">
        <f t="shared" si="61"/>
        <v>0</v>
      </c>
      <c r="Q488" s="150">
        <v>0</v>
      </c>
      <c r="R488" s="150">
        <f t="shared" si="62"/>
        <v>0</v>
      </c>
      <c r="S488" s="150">
        <v>0</v>
      </c>
      <c r="T488" s="151">
        <f t="shared" si="63"/>
        <v>0</v>
      </c>
      <c r="AR488" s="152" t="s">
        <v>216</v>
      </c>
      <c r="AT488" s="152" t="s">
        <v>212</v>
      </c>
      <c r="AU488" s="152" t="s">
        <v>88</v>
      </c>
      <c r="AY488" s="13" t="s">
        <v>207</v>
      </c>
      <c r="BE488" s="153">
        <f t="shared" si="64"/>
        <v>0</v>
      </c>
      <c r="BF488" s="153">
        <f t="shared" si="65"/>
        <v>0</v>
      </c>
      <c r="BG488" s="153">
        <f t="shared" si="66"/>
        <v>0</v>
      </c>
      <c r="BH488" s="153">
        <f t="shared" si="67"/>
        <v>0</v>
      </c>
      <c r="BI488" s="153">
        <f t="shared" si="68"/>
        <v>0</v>
      </c>
      <c r="BJ488" s="13" t="s">
        <v>84</v>
      </c>
      <c r="BK488" s="153">
        <f t="shared" si="69"/>
        <v>0</v>
      </c>
      <c r="BL488" s="13" t="s">
        <v>216</v>
      </c>
      <c r="BM488" s="152" t="s">
        <v>1608</v>
      </c>
    </row>
    <row r="489" spans="2:65" s="1" customFormat="1" ht="33" customHeight="1">
      <c r="B489" s="139"/>
      <c r="C489" s="140" t="s">
        <v>1609</v>
      </c>
      <c r="D489" s="140" t="s">
        <v>212</v>
      </c>
      <c r="E489" s="141" t="s">
        <v>1610</v>
      </c>
      <c r="F489" s="142" t="s">
        <v>1611</v>
      </c>
      <c r="G489" s="143" t="s">
        <v>253</v>
      </c>
      <c r="H489" s="144">
        <v>4</v>
      </c>
      <c r="I489" s="145"/>
      <c r="J489" s="146">
        <f t="shared" si="60"/>
        <v>0</v>
      </c>
      <c r="K489" s="147"/>
      <c r="L489" s="28"/>
      <c r="M489" s="148" t="s">
        <v>1</v>
      </c>
      <c r="N489" s="149" t="s">
        <v>38</v>
      </c>
      <c r="P489" s="150">
        <f t="shared" si="61"/>
        <v>0</v>
      </c>
      <c r="Q489" s="150">
        <v>0</v>
      </c>
      <c r="R489" s="150">
        <f t="shared" si="62"/>
        <v>0</v>
      </c>
      <c r="S489" s="150">
        <v>0</v>
      </c>
      <c r="T489" s="151">
        <f t="shared" si="63"/>
        <v>0</v>
      </c>
      <c r="AR489" s="152" t="s">
        <v>216</v>
      </c>
      <c r="AT489" s="152" t="s">
        <v>212</v>
      </c>
      <c r="AU489" s="152" t="s">
        <v>88</v>
      </c>
      <c r="AY489" s="13" t="s">
        <v>207</v>
      </c>
      <c r="BE489" s="153">
        <f t="shared" si="64"/>
        <v>0</v>
      </c>
      <c r="BF489" s="153">
        <f t="shared" si="65"/>
        <v>0</v>
      </c>
      <c r="BG489" s="153">
        <f t="shared" si="66"/>
        <v>0</v>
      </c>
      <c r="BH489" s="153">
        <f t="shared" si="67"/>
        <v>0</v>
      </c>
      <c r="BI489" s="153">
        <f t="shared" si="68"/>
        <v>0</v>
      </c>
      <c r="BJ489" s="13" t="s">
        <v>84</v>
      </c>
      <c r="BK489" s="153">
        <f t="shared" si="69"/>
        <v>0</v>
      </c>
      <c r="BL489" s="13" t="s">
        <v>216</v>
      </c>
      <c r="BM489" s="152" t="s">
        <v>1612</v>
      </c>
    </row>
    <row r="490" spans="2:65" s="1" customFormat="1" ht="24.2" customHeight="1">
      <c r="B490" s="139"/>
      <c r="C490" s="140" t="s">
        <v>1613</v>
      </c>
      <c r="D490" s="140" t="s">
        <v>212</v>
      </c>
      <c r="E490" s="141" t="s">
        <v>1614</v>
      </c>
      <c r="F490" s="142" t="s">
        <v>1615</v>
      </c>
      <c r="G490" s="143" t="s">
        <v>253</v>
      </c>
      <c r="H490" s="144">
        <v>2</v>
      </c>
      <c r="I490" s="145"/>
      <c r="J490" s="146">
        <f t="shared" si="60"/>
        <v>0</v>
      </c>
      <c r="K490" s="147"/>
      <c r="L490" s="28"/>
      <c r="M490" s="148" t="s">
        <v>1</v>
      </c>
      <c r="N490" s="149" t="s">
        <v>38</v>
      </c>
      <c r="P490" s="150">
        <f t="shared" si="61"/>
        <v>0</v>
      </c>
      <c r="Q490" s="150">
        <v>0</v>
      </c>
      <c r="R490" s="150">
        <f t="shared" si="62"/>
        <v>0</v>
      </c>
      <c r="S490" s="150">
        <v>0</v>
      </c>
      <c r="T490" s="151">
        <f t="shared" si="63"/>
        <v>0</v>
      </c>
      <c r="AR490" s="152" t="s">
        <v>216</v>
      </c>
      <c r="AT490" s="152" t="s">
        <v>212</v>
      </c>
      <c r="AU490" s="152" t="s">
        <v>88</v>
      </c>
      <c r="AY490" s="13" t="s">
        <v>207</v>
      </c>
      <c r="BE490" s="153">
        <f t="shared" si="64"/>
        <v>0</v>
      </c>
      <c r="BF490" s="153">
        <f t="shared" si="65"/>
        <v>0</v>
      </c>
      <c r="BG490" s="153">
        <f t="shared" si="66"/>
        <v>0</v>
      </c>
      <c r="BH490" s="153">
        <f t="shared" si="67"/>
        <v>0</v>
      </c>
      <c r="BI490" s="153">
        <f t="shared" si="68"/>
        <v>0</v>
      </c>
      <c r="BJ490" s="13" t="s">
        <v>84</v>
      </c>
      <c r="BK490" s="153">
        <f t="shared" si="69"/>
        <v>0</v>
      </c>
      <c r="BL490" s="13" t="s">
        <v>216</v>
      </c>
      <c r="BM490" s="152" t="s">
        <v>1616</v>
      </c>
    </row>
    <row r="491" spans="2:65" s="1" customFormat="1" ht="33" customHeight="1">
      <c r="B491" s="139"/>
      <c r="C491" s="140" t="s">
        <v>1617</v>
      </c>
      <c r="D491" s="140" t="s">
        <v>212</v>
      </c>
      <c r="E491" s="141" t="s">
        <v>1618</v>
      </c>
      <c r="F491" s="142" t="s">
        <v>1619</v>
      </c>
      <c r="G491" s="143" t="s">
        <v>253</v>
      </c>
      <c r="H491" s="144">
        <v>4</v>
      </c>
      <c r="I491" s="145"/>
      <c r="J491" s="146">
        <f t="shared" si="60"/>
        <v>0</v>
      </c>
      <c r="K491" s="147"/>
      <c r="L491" s="28"/>
      <c r="M491" s="148" t="s">
        <v>1</v>
      </c>
      <c r="N491" s="149" t="s">
        <v>38</v>
      </c>
      <c r="P491" s="150">
        <f t="shared" si="61"/>
        <v>0</v>
      </c>
      <c r="Q491" s="150">
        <v>0</v>
      </c>
      <c r="R491" s="150">
        <f t="shared" si="62"/>
        <v>0</v>
      </c>
      <c r="S491" s="150">
        <v>0</v>
      </c>
      <c r="T491" s="151">
        <f t="shared" si="63"/>
        <v>0</v>
      </c>
      <c r="AR491" s="152" t="s">
        <v>216</v>
      </c>
      <c r="AT491" s="152" t="s">
        <v>212</v>
      </c>
      <c r="AU491" s="152" t="s">
        <v>88</v>
      </c>
      <c r="AY491" s="13" t="s">
        <v>207</v>
      </c>
      <c r="BE491" s="153">
        <f t="shared" si="64"/>
        <v>0</v>
      </c>
      <c r="BF491" s="153">
        <f t="shared" si="65"/>
        <v>0</v>
      </c>
      <c r="BG491" s="153">
        <f t="shared" si="66"/>
        <v>0</v>
      </c>
      <c r="BH491" s="153">
        <f t="shared" si="67"/>
        <v>0</v>
      </c>
      <c r="BI491" s="153">
        <f t="shared" si="68"/>
        <v>0</v>
      </c>
      <c r="BJ491" s="13" t="s">
        <v>84</v>
      </c>
      <c r="BK491" s="153">
        <f t="shared" si="69"/>
        <v>0</v>
      </c>
      <c r="BL491" s="13" t="s">
        <v>216</v>
      </c>
      <c r="BM491" s="152" t="s">
        <v>1620</v>
      </c>
    </row>
    <row r="492" spans="2:65" s="1" customFormat="1" ht="24.2" customHeight="1">
      <c r="B492" s="139"/>
      <c r="C492" s="140" t="s">
        <v>1621</v>
      </c>
      <c r="D492" s="140" t="s">
        <v>212</v>
      </c>
      <c r="E492" s="141" t="s">
        <v>1622</v>
      </c>
      <c r="F492" s="142" t="s">
        <v>1623</v>
      </c>
      <c r="G492" s="143" t="s">
        <v>253</v>
      </c>
      <c r="H492" s="144">
        <v>4</v>
      </c>
      <c r="I492" s="145"/>
      <c r="J492" s="146">
        <f t="shared" si="60"/>
        <v>0</v>
      </c>
      <c r="K492" s="147"/>
      <c r="L492" s="28"/>
      <c r="M492" s="148" t="s">
        <v>1</v>
      </c>
      <c r="N492" s="149" t="s">
        <v>38</v>
      </c>
      <c r="P492" s="150">
        <f t="shared" si="61"/>
        <v>0</v>
      </c>
      <c r="Q492" s="150">
        <v>0</v>
      </c>
      <c r="R492" s="150">
        <f t="shared" si="62"/>
        <v>0</v>
      </c>
      <c r="S492" s="150">
        <v>0</v>
      </c>
      <c r="T492" s="151">
        <f t="shared" si="63"/>
        <v>0</v>
      </c>
      <c r="AR492" s="152" t="s">
        <v>216</v>
      </c>
      <c r="AT492" s="152" t="s">
        <v>212</v>
      </c>
      <c r="AU492" s="152" t="s">
        <v>88</v>
      </c>
      <c r="AY492" s="13" t="s">
        <v>207</v>
      </c>
      <c r="BE492" s="153">
        <f t="shared" si="64"/>
        <v>0</v>
      </c>
      <c r="BF492" s="153">
        <f t="shared" si="65"/>
        <v>0</v>
      </c>
      <c r="BG492" s="153">
        <f t="shared" si="66"/>
        <v>0</v>
      </c>
      <c r="BH492" s="153">
        <f t="shared" si="67"/>
        <v>0</v>
      </c>
      <c r="BI492" s="153">
        <f t="shared" si="68"/>
        <v>0</v>
      </c>
      <c r="BJ492" s="13" t="s">
        <v>84</v>
      </c>
      <c r="BK492" s="153">
        <f t="shared" si="69"/>
        <v>0</v>
      </c>
      <c r="BL492" s="13" t="s">
        <v>216</v>
      </c>
      <c r="BM492" s="152" t="s">
        <v>1624</v>
      </c>
    </row>
    <row r="493" spans="2:65" s="1" customFormat="1" ht="24.2" customHeight="1">
      <c r="B493" s="139"/>
      <c r="C493" s="140" t="s">
        <v>1625</v>
      </c>
      <c r="D493" s="140" t="s">
        <v>212</v>
      </c>
      <c r="E493" s="141" t="s">
        <v>1626</v>
      </c>
      <c r="F493" s="142" t="s">
        <v>1627</v>
      </c>
      <c r="G493" s="143" t="s">
        <v>215</v>
      </c>
      <c r="H493" s="144">
        <v>4</v>
      </c>
      <c r="I493" s="145"/>
      <c r="J493" s="146">
        <f t="shared" si="60"/>
        <v>0</v>
      </c>
      <c r="K493" s="147"/>
      <c r="L493" s="28"/>
      <c r="M493" s="148" t="s">
        <v>1</v>
      </c>
      <c r="N493" s="149" t="s">
        <v>38</v>
      </c>
      <c r="P493" s="150">
        <f t="shared" si="61"/>
        <v>0</v>
      </c>
      <c r="Q493" s="150">
        <v>0</v>
      </c>
      <c r="R493" s="150">
        <f t="shared" si="62"/>
        <v>0</v>
      </c>
      <c r="S493" s="150">
        <v>0</v>
      </c>
      <c r="T493" s="151">
        <f t="shared" si="63"/>
        <v>0</v>
      </c>
      <c r="AR493" s="152" t="s">
        <v>216</v>
      </c>
      <c r="AT493" s="152" t="s">
        <v>212</v>
      </c>
      <c r="AU493" s="152" t="s">
        <v>88</v>
      </c>
      <c r="AY493" s="13" t="s">
        <v>207</v>
      </c>
      <c r="BE493" s="153">
        <f t="shared" si="64"/>
        <v>0</v>
      </c>
      <c r="BF493" s="153">
        <f t="shared" si="65"/>
        <v>0</v>
      </c>
      <c r="BG493" s="153">
        <f t="shared" si="66"/>
        <v>0</v>
      </c>
      <c r="BH493" s="153">
        <f t="shared" si="67"/>
        <v>0</v>
      </c>
      <c r="BI493" s="153">
        <f t="shared" si="68"/>
        <v>0</v>
      </c>
      <c r="BJ493" s="13" t="s">
        <v>84</v>
      </c>
      <c r="BK493" s="153">
        <f t="shared" si="69"/>
        <v>0</v>
      </c>
      <c r="BL493" s="13" t="s">
        <v>216</v>
      </c>
      <c r="BM493" s="152" t="s">
        <v>1628</v>
      </c>
    </row>
    <row r="494" spans="2:65" s="1" customFormat="1" ht="33" customHeight="1">
      <c r="B494" s="139"/>
      <c r="C494" s="140" t="s">
        <v>1629</v>
      </c>
      <c r="D494" s="140" t="s">
        <v>212</v>
      </c>
      <c r="E494" s="141" t="s">
        <v>1630</v>
      </c>
      <c r="F494" s="142" t="s">
        <v>1631</v>
      </c>
      <c r="G494" s="143" t="s">
        <v>253</v>
      </c>
      <c r="H494" s="144">
        <v>4</v>
      </c>
      <c r="I494" s="145"/>
      <c r="J494" s="146">
        <f t="shared" ref="J494:J531" si="70">ROUND(I494*H494,2)</f>
        <v>0</v>
      </c>
      <c r="K494" s="147"/>
      <c r="L494" s="28"/>
      <c r="M494" s="148" t="s">
        <v>1</v>
      </c>
      <c r="N494" s="149" t="s">
        <v>38</v>
      </c>
      <c r="P494" s="150">
        <f t="shared" ref="P494:P531" si="71">O494*H494</f>
        <v>0</v>
      </c>
      <c r="Q494" s="150">
        <v>0</v>
      </c>
      <c r="R494" s="150">
        <f t="shared" ref="R494:R531" si="72">Q494*H494</f>
        <v>0</v>
      </c>
      <c r="S494" s="150">
        <v>0</v>
      </c>
      <c r="T494" s="151">
        <f t="shared" ref="T494:T531" si="73">S494*H494</f>
        <v>0</v>
      </c>
      <c r="AR494" s="152" t="s">
        <v>216</v>
      </c>
      <c r="AT494" s="152" t="s">
        <v>212</v>
      </c>
      <c r="AU494" s="152" t="s">
        <v>88</v>
      </c>
      <c r="AY494" s="13" t="s">
        <v>207</v>
      </c>
      <c r="BE494" s="153">
        <f t="shared" ref="BE494:BE531" si="74">IF(N494="základná",J494,0)</f>
        <v>0</v>
      </c>
      <c r="BF494" s="153">
        <f t="shared" ref="BF494:BF531" si="75">IF(N494="znížená",J494,0)</f>
        <v>0</v>
      </c>
      <c r="BG494" s="153">
        <f t="shared" ref="BG494:BG531" si="76">IF(N494="zákl. prenesená",J494,0)</f>
        <v>0</v>
      </c>
      <c r="BH494" s="153">
        <f t="shared" ref="BH494:BH531" si="77">IF(N494="zníž. prenesená",J494,0)</f>
        <v>0</v>
      </c>
      <c r="BI494" s="153">
        <f t="shared" ref="BI494:BI531" si="78">IF(N494="nulová",J494,0)</f>
        <v>0</v>
      </c>
      <c r="BJ494" s="13" t="s">
        <v>84</v>
      </c>
      <c r="BK494" s="153">
        <f t="shared" ref="BK494:BK531" si="79">ROUND(I494*H494,2)</f>
        <v>0</v>
      </c>
      <c r="BL494" s="13" t="s">
        <v>216</v>
      </c>
      <c r="BM494" s="152" t="s">
        <v>1632</v>
      </c>
    </row>
    <row r="495" spans="2:65" s="1" customFormat="1" ht="33" customHeight="1">
      <c r="B495" s="139"/>
      <c r="C495" s="140" t="s">
        <v>1633</v>
      </c>
      <c r="D495" s="140" t="s">
        <v>212</v>
      </c>
      <c r="E495" s="141" t="s">
        <v>1634</v>
      </c>
      <c r="F495" s="142" t="s">
        <v>1635</v>
      </c>
      <c r="G495" s="143" t="s">
        <v>253</v>
      </c>
      <c r="H495" s="144">
        <v>2</v>
      </c>
      <c r="I495" s="145"/>
      <c r="J495" s="146">
        <f t="shared" si="70"/>
        <v>0</v>
      </c>
      <c r="K495" s="147"/>
      <c r="L495" s="28"/>
      <c r="M495" s="148" t="s">
        <v>1</v>
      </c>
      <c r="N495" s="149" t="s">
        <v>38</v>
      </c>
      <c r="P495" s="150">
        <f t="shared" si="71"/>
        <v>0</v>
      </c>
      <c r="Q495" s="150">
        <v>0</v>
      </c>
      <c r="R495" s="150">
        <f t="shared" si="72"/>
        <v>0</v>
      </c>
      <c r="S495" s="150">
        <v>0</v>
      </c>
      <c r="T495" s="151">
        <f t="shared" si="73"/>
        <v>0</v>
      </c>
      <c r="AR495" s="152" t="s">
        <v>216</v>
      </c>
      <c r="AT495" s="152" t="s">
        <v>212</v>
      </c>
      <c r="AU495" s="152" t="s">
        <v>88</v>
      </c>
      <c r="AY495" s="13" t="s">
        <v>207</v>
      </c>
      <c r="BE495" s="153">
        <f t="shared" si="74"/>
        <v>0</v>
      </c>
      <c r="BF495" s="153">
        <f t="shared" si="75"/>
        <v>0</v>
      </c>
      <c r="BG495" s="153">
        <f t="shared" si="76"/>
        <v>0</v>
      </c>
      <c r="BH495" s="153">
        <f t="shared" si="77"/>
        <v>0</v>
      </c>
      <c r="BI495" s="153">
        <f t="shared" si="78"/>
        <v>0</v>
      </c>
      <c r="BJ495" s="13" t="s">
        <v>84</v>
      </c>
      <c r="BK495" s="153">
        <f t="shared" si="79"/>
        <v>0</v>
      </c>
      <c r="BL495" s="13" t="s">
        <v>216</v>
      </c>
      <c r="BM495" s="152" t="s">
        <v>1636</v>
      </c>
    </row>
    <row r="496" spans="2:65" s="1" customFormat="1" ht="33" customHeight="1">
      <c r="B496" s="139"/>
      <c r="C496" s="140" t="s">
        <v>1637</v>
      </c>
      <c r="D496" s="140" t="s">
        <v>212</v>
      </c>
      <c r="E496" s="141" t="s">
        <v>1638</v>
      </c>
      <c r="F496" s="142" t="s">
        <v>1639</v>
      </c>
      <c r="G496" s="143" t="s">
        <v>253</v>
      </c>
      <c r="H496" s="144">
        <v>2</v>
      </c>
      <c r="I496" s="145"/>
      <c r="J496" s="146">
        <f t="shared" si="70"/>
        <v>0</v>
      </c>
      <c r="K496" s="147"/>
      <c r="L496" s="28"/>
      <c r="M496" s="148" t="s">
        <v>1</v>
      </c>
      <c r="N496" s="149" t="s">
        <v>38</v>
      </c>
      <c r="P496" s="150">
        <f t="shared" si="71"/>
        <v>0</v>
      </c>
      <c r="Q496" s="150">
        <v>0</v>
      </c>
      <c r="R496" s="150">
        <f t="shared" si="72"/>
        <v>0</v>
      </c>
      <c r="S496" s="150">
        <v>0</v>
      </c>
      <c r="T496" s="151">
        <f t="shared" si="73"/>
        <v>0</v>
      </c>
      <c r="AR496" s="152" t="s">
        <v>216</v>
      </c>
      <c r="AT496" s="152" t="s">
        <v>212</v>
      </c>
      <c r="AU496" s="152" t="s">
        <v>88</v>
      </c>
      <c r="AY496" s="13" t="s">
        <v>207</v>
      </c>
      <c r="BE496" s="153">
        <f t="shared" si="74"/>
        <v>0</v>
      </c>
      <c r="BF496" s="153">
        <f t="shared" si="75"/>
        <v>0</v>
      </c>
      <c r="BG496" s="153">
        <f t="shared" si="76"/>
        <v>0</v>
      </c>
      <c r="BH496" s="153">
        <f t="shared" si="77"/>
        <v>0</v>
      </c>
      <c r="BI496" s="153">
        <f t="shared" si="78"/>
        <v>0</v>
      </c>
      <c r="BJ496" s="13" t="s">
        <v>84</v>
      </c>
      <c r="BK496" s="153">
        <f t="shared" si="79"/>
        <v>0</v>
      </c>
      <c r="BL496" s="13" t="s">
        <v>216</v>
      </c>
      <c r="BM496" s="152" t="s">
        <v>1640</v>
      </c>
    </row>
    <row r="497" spans="2:65" s="1" customFormat="1" ht="33" customHeight="1">
      <c r="B497" s="139"/>
      <c r="C497" s="140" t="s">
        <v>1641</v>
      </c>
      <c r="D497" s="140" t="s">
        <v>212</v>
      </c>
      <c r="E497" s="141" t="s">
        <v>1642</v>
      </c>
      <c r="F497" s="142" t="s">
        <v>1643</v>
      </c>
      <c r="G497" s="143" t="s">
        <v>253</v>
      </c>
      <c r="H497" s="144">
        <v>2</v>
      </c>
      <c r="I497" s="145"/>
      <c r="J497" s="146">
        <f t="shared" si="70"/>
        <v>0</v>
      </c>
      <c r="K497" s="147"/>
      <c r="L497" s="28"/>
      <c r="M497" s="148" t="s">
        <v>1</v>
      </c>
      <c r="N497" s="149" t="s">
        <v>38</v>
      </c>
      <c r="P497" s="150">
        <f t="shared" si="71"/>
        <v>0</v>
      </c>
      <c r="Q497" s="150">
        <v>0</v>
      </c>
      <c r="R497" s="150">
        <f t="shared" si="72"/>
        <v>0</v>
      </c>
      <c r="S497" s="150">
        <v>0</v>
      </c>
      <c r="T497" s="151">
        <f t="shared" si="73"/>
        <v>0</v>
      </c>
      <c r="AR497" s="152" t="s">
        <v>216</v>
      </c>
      <c r="AT497" s="152" t="s">
        <v>212</v>
      </c>
      <c r="AU497" s="152" t="s">
        <v>88</v>
      </c>
      <c r="AY497" s="13" t="s">
        <v>207</v>
      </c>
      <c r="BE497" s="153">
        <f t="shared" si="74"/>
        <v>0</v>
      </c>
      <c r="BF497" s="153">
        <f t="shared" si="75"/>
        <v>0</v>
      </c>
      <c r="BG497" s="153">
        <f t="shared" si="76"/>
        <v>0</v>
      </c>
      <c r="BH497" s="153">
        <f t="shared" si="77"/>
        <v>0</v>
      </c>
      <c r="BI497" s="153">
        <f t="shared" si="78"/>
        <v>0</v>
      </c>
      <c r="BJ497" s="13" t="s">
        <v>84</v>
      </c>
      <c r="BK497" s="153">
        <f t="shared" si="79"/>
        <v>0</v>
      </c>
      <c r="BL497" s="13" t="s">
        <v>216</v>
      </c>
      <c r="BM497" s="152" t="s">
        <v>1644</v>
      </c>
    </row>
    <row r="498" spans="2:65" s="1" customFormat="1" ht="24.2" customHeight="1">
      <c r="B498" s="139"/>
      <c r="C498" s="140" t="s">
        <v>1645</v>
      </c>
      <c r="D498" s="140" t="s">
        <v>212</v>
      </c>
      <c r="E498" s="141" t="s">
        <v>1646</v>
      </c>
      <c r="F498" s="142" t="s">
        <v>1647</v>
      </c>
      <c r="G498" s="143" t="s">
        <v>253</v>
      </c>
      <c r="H498" s="144">
        <v>4</v>
      </c>
      <c r="I498" s="145"/>
      <c r="J498" s="146">
        <f t="shared" si="70"/>
        <v>0</v>
      </c>
      <c r="K498" s="147"/>
      <c r="L498" s="28"/>
      <c r="M498" s="148" t="s">
        <v>1</v>
      </c>
      <c r="N498" s="149" t="s">
        <v>38</v>
      </c>
      <c r="P498" s="150">
        <f t="shared" si="71"/>
        <v>0</v>
      </c>
      <c r="Q498" s="150">
        <v>0</v>
      </c>
      <c r="R498" s="150">
        <f t="shared" si="72"/>
        <v>0</v>
      </c>
      <c r="S498" s="150">
        <v>0</v>
      </c>
      <c r="T498" s="151">
        <f t="shared" si="73"/>
        <v>0</v>
      </c>
      <c r="AR498" s="152" t="s">
        <v>216</v>
      </c>
      <c r="AT498" s="152" t="s">
        <v>212</v>
      </c>
      <c r="AU498" s="152" t="s">
        <v>88</v>
      </c>
      <c r="AY498" s="13" t="s">
        <v>207</v>
      </c>
      <c r="BE498" s="153">
        <f t="shared" si="74"/>
        <v>0</v>
      </c>
      <c r="BF498" s="153">
        <f t="shared" si="75"/>
        <v>0</v>
      </c>
      <c r="BG498" s="153">
        <f t="shared" si="76"/>
        <v>0</v>
      </c>
      <c r="BH498" s="153">
        <f t="shared" si="77"/>
        <v>0</v>
      </c>
      <c r="BI498" s="153">
        <f t="shared" si="78"/>
        <v>0</v>
      </c>
      <c r="BJ498" s="13" t="s">
        <v>84</v>
      </c>
      <c r="BK498" s="153">
        <f t="shared" si="79"/>
        <v>0</v>
      </c>
      <c r="BL498" s="13" t="s">
        <v>216</v>
      </c>
      <c r="BM498" s="152" t="s">
        <v>1648</v>
      </c>
    </row>
    <row r="499" spans="2:65" s="1" customFormat="1" ht="33" customHeight="1">
      <c r="B499" s="139"/>
      <c r="C499" s="140" t="s">
        <v>1649</v>
      </c>
      <c r="D499" s="140" t="s">
        <v>212</v>
      </c>
      <c r="E499" s="141" t="s">
        <v>1650</v>
      </c>
      <c r="F499" s="142" t="s">
        <v>1651</v>
      </c>
      <c r="G499" s="143" t="s">
        <v>215</v>
      </c>
      <c r="H499" s="144">
        <v>2</v>
      </c>
      <c r="I499" s="145"/>
      <c r="J499" s="146">
        <f t="shared" si="70"/>
        <v>0</v>
      </c>
      <c r="K499" s="147"/>
      <c r="L499" s="28"/>
      <c r="M499" s="148" t="s">
        <v>1</v>
      </c>
      <c r="N499" s="149" t="s">
        <v>38</v>
      </c>
      <c r="P499" s="150">
        <f t="shared" si="71"/>
        <v>0</v>
      </c>
      <c r="Q499" s="150">
        <v>0</v>
      </c>
      <c r="R499" s="150">
        <f t="shared" si="72"/>
        <v>0</v>
      </c>
      <c r="S499" s="150">
        <v>0</v>
      </c>
      <c r="T499" s="151">
        <f t="shared" si="73"/>
        <v>0</v>
      </c>
      <c r="AR499" s="152" t="s">
        <v>216</v>
      </c>
      <c r="AT499" s="152" t="s">
        <v>212</v>
      </c>
      <c r="AU499" s="152" t="s">
        <v>88</v>
      </c>
      <c r="AY499" s="13" t="s">
        <v>207</v>
      </c>
      <c r="BE499" s="153">
        <f t="shared" si="74"/>
        <v>0</v>
      </c>
      <c r="BF499" s="153">
        <f t="shared" si="75"/>
        <v>0</v>
      </c>
      <c r="BG499" s="153">
        <f t="shared" si="76"/>
        <v>0</v>
      </c>
      <c r="BH499" s="153">
        <f t="shared" si="77"/>
        <v>0</v>
      </c>
      <c r="BI499" s="153">
        <f t="shared" si="78"/>
        <v>0</v>
      </c>
      <c r="BJ499" s="13" t="s">
        <v>84</v>
      </c>
      <c r="BK499" s="153">
        <f t="shared" si="79"/>
        <v>0</v>
      </c>
      <c r="BL499" s="13" t="s">
        <v>216</v>
      </c>
      <c r="BM499" s="152" t="s">
        <v>1652</v>
      </c>
    </row>
    <row r="500" spans="2:65" s="1" customFormat="1" ht="37.9" customHeight="1">
      <c r="B500" s="139"/>
      <c r="C500" s="140" t="s">
        <v>1653</v>
      </c>
      <c r="D500" s="140" t="s">
        <v>212</v>
      </c>
      <c r="E500" s="141" t="s">
        <v>1654</v>
      </c>
      <c r="F500" s="142" t="s">
        <v>1655</v>
      </c>
      <c r="G500" s="143" t="s">
        <v>253</v>
      </c>
      <c r="H500" s="144">
        <v>2</v>
      </c>
      <c r="I500" s="145"/>
      <c r="J500" s="146">
        <f t="shared" si="70"/>
        <v>0</v>
      </c>
      <c r="K500" s="147"/>
      <c r="L500" s="28"/>
      <c r="M500" s="148" t="s">
        <v>1</v>
      </c>
      <c r="N500" s="149" t="s">
        <v>38</v>
      </c>
      <c r="P500" s="150">
        <f t="shared" si="71"/>
        <v>0</v>
      </c>
      <c r="Q500" s="150">
        <v>0</v>
      </c>
      <c r="R500" s="150">
        <f t="shared" si="72"/>
        <v>0</v>
      </c>
      <c r="S500" s="150">
        <v>0</v>
      </c>
      <c r="T500" s="151">
        <f t="shared" si="73"/>
        <v>0</v>
      </c>
      <c r="AR500" s="152" t="s">
        <v>216</v>
      </c>
      <c r="AT500" s="152" t="s">
        <v>212</v>
      </c>
      <c r="AU500" s="152" t="s">
        <v>88</v>
      </c>
      <c r="AY500" s="13" t="s">
        <v>207</v>
      </c>
      <c r="BE500" s="153">
        <f t="shared" si="74"/>
        <v>0</v>
      </c>
      <c r="BF500" s="153">
        <f t="shared" si="75"/>
        <v>0</v>
      </c>
      <c r="BG500" s="153">
        <f t="shared" si="76"/>
        <v>0</v>
      </c>
      <c r="BH500" s="153">
        <f t="shared" si="77"/>
        <v>0</v>
      </c>
      <c r="BI500" s="153">
        <f t="shared" si="78"/>
        <v>0</v>
      </c>
      <c r="BJ500" s="13" t="s">
        <v>84</v>
      </c>
      <c r="BK500" s="153">
        <f t="shared" si="79"/>
        <v>0</v>
      </c>
      <c r="BL500" s="13" t="s">
        <v>216</v>
      </c>
      <c r="BM500" s="152" t="s">
        <v>1656</v>
      </c>
    </row>
    <row r="501" spans="2:65" s="1" customFormat="1" ht="33" customHeight="1">
      <c r="B501" s="139"/>
      <c r="C501" s="140" t="s">
        <v>1657</v>
      </c>
      <c r="D501" s="140" t="s">
        <v>212</v>
      </c>
      <c r="E501" s="141" t="s">
        <v>1658</v>
      </c>
      <c r="F501" s="142" t="s">
        <v>1659</v>
      </c>
      <c r="G501" s="143" t="s">
        <v>253</v>
      </c>
      <c r="H501" s="144">
        <v>4</v>
      </c>
      <c r="I501" s="145"/>
      <c r="J501" s="146">
        <f t="shared" si="70"/>
        <v>0</v>
      </c>
      <c r="K501" s="147"/>
      <c r="L501" s="28"/>
      <c r="M501" s="148" t="s">
        <v>1</v>
      </c>
      <c r="N501" s="149" t="s">
        <v>38</v>
      </c>
      <c r="P501" s="150">
        <f t="shared" si="71"/>
        <v>0</v>
      </c>
      <c r="Q501" s="150">
        <v>0</v>
      </c>
      <c r="R501" s="150">
        <f t="shared" si="72"/>
        <v>0</v>
      </c>
      <c r="S501" s="150">
        <v>0</v>
      </c>
      <c r="T501" s="151">
        <f t="shared" si="73"/>
        <v>0</v>
      </c>
      <c r="AR501" s="152" t="s">
        <v>216</v>
      </c>
      <c r="AT501" s="152" t="s">
        <v>212</v>
      </c>
      <c r="AU501" s="152" t="s">
        <v>88</v>
      </c>
      <c r="AY501" s="13" t="s">
        <v>207</v>
      </c>
      <c r="BE501" s="153">
        <f t="shared" si="74"/>
        <v>0</v>
      </c>
      <c r="BF501" s="153">
        <f t="shared" si="75"/>
        <v>0</v>
      </c>
      <c r="BG501" s="153">
        <f t="shared" si="76"/>
        <v>0</v>
      </c>
      <c r="BH501" s="153">
        <f t="shared" si="77"/>
        <v>0</v>
      </c>
      <c r="BI501" s="153">
        <f t="shared" si="78"/>
        <v>0</v>
      </c>
      <c r="BJ501" s="13" t="s">
        <v>84</v>
      </c>
      <c r="BK501" s="153">
        <f t="shared" si="79"/>
        <v>0</v>
      </c>
      <c r="BL501" s="13" t="s">
        <v>216</v>
      </c>
      <c r="BM501" s="152" t="s">
        <v>1660</v>
      </c>
    </row>
    <row r="502" spans="2:65" s="1" customFormat="1" ht="37.9" customHeight="1">
      <c r="B502" s="139"/>
      <c r="C502" s="140" t="s">
        <v>1661</v>
      </c>
      <c r="D502" s="140" t="s">
        <v>212</v>
      </c>
      <c r="E502" s="141" t="s">
        <v>1662</v>
      </c>
      <c r="F502" s="142" t="s">
        <v>1663</v>
      </c>
      <c r="G502" s="143" t="s">
        <v>253</v>
      </c>
      <c r="H502" s="144">
        <v>2</v>
      </c>
      <c r="I502" s="145"/>
      <c r="J502" s="146">
        <f t="shared" si="70"/>
        <v>0</v>
      </c>
      <c r="K502" s="147"/>
      <c r="L502" s="28"/>
      <c r="M502" s="148" t="s">
        <v>1</v>
      </c>
      <c r="N502" s="149" t="s">
        <v>38</v>
      </c>
      <c r="P502" s="150">
        <f t="shared" si="71"/>
        <v>0</v>
      </c>
      <c r="Q502" s="150">
        <v>0</v>
      </c>
      <c r="R502" s="150">
        <f t="shared" si="72"/>
        <v>0</v>
      </c>
      <c r="S502" s="150">
        <v>0</v>
      </c>
      <c r="T502" s="151">
        <f t="shared" si="73"/>
        <v>0</v>
      </c>
      <c r="AR502" s="152" t="s">
        <v>216</v>
      </c>
      <c r="AT502" s="152" t="s">
        <v>212</v>
      </c>
      <c r="AU502" s="152" t="s">
        <v>88</v>
      </c>
      <c r="AY502" s="13" t="s">
        <v>207</v>
      </c>
      <c r="BE502" s="153">
        <f t="shared" si="74"/>
        <v>0</v>
      </c>
      <c r="BF502" s="153">
        <f t="shared" si="75"/>
        <v>0</v>
      </c>
      <c r="BG502" s="153">
        <f t="shared" si="76"/>
        <v>0</v>
      </c>
      <c r="BH502" s="153">
        <f t="shared" si="77"/>
        <v>0</v>
      </c>
      <c r="BI502" s="153">
        <f t="shared" si="78"/>
        <v>0</v>
      </c>
      <c r="BJ502" s="13" t="s">
        <v>84</v>
      </c>
      <c r="BK502" s="153">
        <f t="shared" si="79"/>
        <v>0</v>
      </c>
      <c r="BL502" s="13" t="s">
        <v>216</v>
      </c>
      <c r="BM502" s="152" t="s">
        <v>1664</v>
      </c>
    </row>
    <row r="503" spans="2:65" s="1" customFormat="1" ht="24.2" customHeight="1">
      <c r="B503" s="139"/>
      <c r="C503" s="140" t="s">
        <v>1665</v>
      </c>
      <c r="D503" s="140" t="s">
        <v>212</v>
      </c>
      <c r="E503" s="141" t="s">
        <v>1666</v>
      </c>
      <c r="F503" s="142" t="s">
        <v>1667</v>
      </c>
      <c r="G503" s="143" t="s">
        <v>253</v>
      </c>
      <c r="H503" s="144">
        <v>4</v>
      </c>
      <c r="I503" s="145"/>
      <c r="J503" s="146">
        <f t="shared" si="70"/>
        <v>0</v>
      </c>
      <c r="K503" s="147"/>
      <c r="L503" s="28"/>
      <c r="M503" s="148" t="s">
        <v>1</v>
      </c>
      <c r="N503" s="149" t="s">
        <v>38</v>
      </c>
      <c r="P503" s="150">
        <f t="shared" si="71"/>
        <v>0</v>
      </c>
      <c r="Q503" s="150">
        <v>0</v>
      </c>
      <c r="R503" s="150">
        <f t="shared" si="72"/>
        <v>0</v>
      </c>
      <c r="S503" s="150">
        <v>0</v>
      </c>
      <c r="T503" s="151">
        <f t="shared" si="73"/>
        <v>0</v>
      </c>
      <c r="AR503" s="152" t="s">
        <v>216</v>
      </c>
      <c r="AT503" s="152" t="s">
        <v>212</v>
      </c>
      <c r="AU503" s="152" t="s">
        <v>88</v>
      </c>
      <c r="AY503" s="13" t="s">
        <v>207</v>
      </c>
      <c r="BE503" s="153">
        <f t="shared" si="74"/>
        <v>0</v>
      </c>
      <c r="BF503" s="153">
        <f t="shared" si="75"/>
        <v>0</v>
      </c>
      <c r="BG503" s="153">
        <f t="shared" si="76"/>
        <v>0</v>
      </c>
      <c r="BH503" s="153">
        <f t="shared" si="77"/>
        <v>0</v>
      </c>
      <c r="BI503" s="153">
        <f t="shared" si="78"/>
        <v>0</v>
      </c>
      <c r="BJ503" s="13" t="s">
        <v>84</v>
      </c>
      <c r="BK503" s="153">
        <f t="shared" si="79"/>
        <v>0</v>
      </c>
      <c r="BL503" s="13" t="s">
        <v>216</v>
      </c>
      <c r="BM503" s="152" t="s">
        <v>1668</v>
      </c>
    </row>
    <row r="504" spans="2:65" s="1" customFormat="1" ht="33" customHeight="1">
      <c r="B504" s="139"/>
      <c r="C504" s="140" t="s">
        <v>1669</v>
      </c>
      <c r="D504" s="140" t="s">
        <v>212</v>
      </c>
      <c r="E504" s="141" t="s">
        <v>1670</v>
      </c>
      <c r="F504" s="142" t="s">
        <v>1671</v>
      </c>
      <c r="G504" s="143" t="s">
        <v>215</v>
      </c>
      <c r="H504" s="144">
        <v>4</v>
      </c>
      <c r="I504" s="145"/>
      <c r="J504" s="146">
        <f t="shared" si="70"/>
        <v>0</v>
      </c>
      <c r="K504" s="147"/>
      <c r="L504" s="28"/>
      <c r="M504" s="148" t="s">
        <v>1</v>
      </c>
      <c r="N504" s="149" t="s">
        <v>38</v>
      </c>
      <c r="P504" s="150">
        <f t="shared" si="71"/>
        <v>0</v>
      </c>
      <c r="Q504" s="150">
        <v>0</v>
      </c>
      <c r="R504" s="150">
        <f t="shared" si="72"/>
        <v>0</v>
      </c>
      <c r="S504" s="150">
        <v>0</v>
      </c>
      <c r="T504" s="151">
        <f t="shared" si="73"/>
        <v>0</v>
      </c>
      <c r="AR504" s="152" t="s">
        <v>216</v>
      </c>
      <c r="AT504" s="152" t="s">
        <v>212</v>
      </c>
      <c r="AU504" s="152" t="s">
        <v>88</v>
      </c>
      <c r="AY504" s="13" t="s">
        <v>207</v>
      </c>
      <c r="BE504" s="153">
        <f t="shared" si="74"/>
        <v>0</v>
      </c>
      <c r="BF504" s="153">
        <f t="shared" si="75"/>
        <v>0</v>
      </c>
      <c r="BG504" s="153">
        <f t="shared" si="76"/>
        <v>0</v>
      </c>
      <c r="BH504" s="153">
        <f t="shared" si="77"/>
        <v>0</v>
      </c>
      <c r="BI504" s="153">
        <f t="shared" si="78"/>
        <v>0</v>
      </c>
      <c r="BJ504" s="13" t="s">
        <v>84</v>
      </c>
      <c r="BK504" s="153">
        <f t="shared" si="79"/>
        <v>0</v>
      </c>
      <c r="BL504" s="13" t="s">
        <v>216</v>
      </c>
      <c r="BM504" s="152" t="s">
        <v>1672</v>
      </c>
    </row>
    <row r="505" spans="2:65" s="1" customFormat="1" ht="37.9" customHeight="1">
      <c r="B505" s="139"/>
      <c r="C505" s="140" t="s">
        <v>1673</v>
      </c>
      <c r="D505" s="140" t="s">
        <v>212</v>
      </c>
      <c r="E505" s="141" t="s">
        <v>1674</v>
      </c>
      <c r="F505" s="142" t="s">
        <v>1675</v>
      </c>
      <c r="G505" s="143" t="s">
        <v>253</v>
      </c>
      <c r="H505" s="144">
        <v>2</v>
      </c>
      <c r="I505" s="145"/>
      <c r="J505" s="146">
        <f t="shared" si="70"/>
        <v>0</v>
      </c>
      <c r="K505" s="147"/>
      <c r="L505" s="28"/>
      <c r="M505" s="148" t="s">
        <v>1</v>
      </c>
      <c r="N505" s="149" t="s">
        <v>38</v>
      </c>
      <c r="P505" s="150">
        <f t="shared" si="71"/>
        <v>0</v>
      </c>
      <c r="Q505" s="150">
        <v>0</v>
      </c>
      <c r="R505" s="150">
        <f t="shared" si="72"/>
        <v>0</v>
      </c>
      <c r="S505" s="150">
        <v>0</v>
      </c>
      <c r="T505" s="151">
        <f t="shared" si="73"/>
        <v>0</v>
      </c>
      <c r="AR505" s="152" t="s">
        <v>216</v>
      </c>
      <c r="AT505" s="152" t="s">
        <v>212</v>
      </c>
      <c r="AU505" s="152" t="s">
        <v>88</v>
      </c>
      <c r="AY505" s="13" t="s">
        <v>207</v>
      </c>
      <c r="BE505" s="153">
        <f t="shared" si="74"/>
        <v>0</v>
      </c>
      <c r="BF505" s="153">
        <f t="shared" si="75"/>
        <v>0</v>
      </c>
      <c r="BG505" s="153">
        <f t="shared" si="76"/>
        <v>0</v>
      </c>
      <c r="BH505" s="153">
        <f t="shared" si="77"/>
        <v>0</v>
      </c>
      <c r="BI505" s="153">
        <f t="shared" si="78"/>
        <v>0</v>
      </c>
      <c r="BJ505" s="13" t="s">
        <v>84</v>
      </c>
      <c r="BK505" s="153">
        <f t="shared" si="79"/>
        <v>0</v>
      </c>
      <c r="BL505" s="13" t="s">
        <v>216</v>
      </c>
      <c r="BM505" s="152" t="s">
        <v>1676</v>
      </c>
    </row>
    <row r="506" spans="2:65" s="1" customFormat="1" ht="24.2" customHeight="1">
      <c r="B506" s="139"/>
      <c r="C506" s="140" t="s">
        <v>1677</v>
      </c>
      <c r="D506" s="140" t="s">
        <v>212</v>
      </c>
      <c r="E506" s="141" t="s">
        <v>1678</v>
      </c>
      <c r="F506" s="142" t="s">
        <v>1679</v>
      </c>
      <c r="G506" s="143" t="s">
        <v>253</v>
      </c>
      <c r="H506" s="144">
        <v>2</v>
      </c>
      <c r="I506" s="145"/>
      <c r="J506" s="146">
        <f t="shared" si="70"/>
        <v>0</v>
      </c>
      <c r="K506" s="147"/>
      <c r="L506" s="28"/>
      <c r="M506" s="148" t="s">
        <v>1</v>
      </c>
      <c r="N506" s="149" t="s">
        <v>38</v>
      </c>
      <c r="P506" s="150">
        <f t="shared" si="71"/>
        <v>0</v>
      </c>
      <c r="Q506" s="150">
        <v>0</v>
      </c>
      <c r="R506" s="150">
        <f t="shared" si="72"/>
        <v>0</v>
      </c>
      <c r="S506" s="150">
        <v>0</v>
      </c>
      <c r="T506" s="151">
        <f t="shared" si="73"/>
        <v>0</v>
      </c>
      <c r="AR506" s="152" t="s">
        <v>216</v>
      </c>
      <c r="AT506" s="152" t="s">
        <v>212</v>
      </c>
      <c r="AU506" s="152" t="s">
        <v>88</v>
      </c>
      <c r="AY506" s="13" t="s">
        <v>207</v>
      </c>
      <c r="BE506" s="153">
        <f t="shared" si="74"/>
        <v>0</v>
      </c>
      <c r="BF506" s="153">
        <f t="shared" si="75"/>
        <v>0</v>
      </c>
      <c r="BG506" s="153">
        <f t="shared" si="76"/>
        <v>0</v>
      </c>
      <c r="BH506" s="153">
        <f t="shared" si="77"/>
        <v>0</v>
      </c>
      <c r="BI506" s="153">
        <f t="shared" si="78"/>
        <v>0</v>
      </c>
      <c r="BJ506" s="13" t="s">
        <v>84</v>
      </c>
      <c r="BK506" s="153">
        <f t="shared" si="79"/>
        <v>0</v>
      </c>
      <c r="BL506" s="13" t="s">
        <v>216</v>
      </c>
      <c r="BM506" s="152" t="s">
        <v>1680</v>
      </c>
    </row>
    <row r="507" spans="2:65" s="1" customFormat="1" ht="33" customHeight="1">
      <c r="B507" s="139"/>
      <c r="C507" s="140" t="s">
        <v>1681</v>
      </c>
      <c r="D507" s="140" t="s">
        <v>212</v>
      </c>
      <c r="E507" s="141" t="s">
        <v>1682</v>
      </c>
      <c r="F507" s="142" t="s">
        <v>1683</v>
      </c>
      <c r="G507" s="143" t="s">
        <v>253</v>
      </c>
      <c r="H507" s="144">
        <v>4</v>
      </c>
      <c r="I507" s="145"/>
      <c r="J507" s="146">
        <f t="shared" si="70"/>
        <v>0</v>
      </c>
      <c r="K507" s="147"/>
      <c r="L507" s="28"/>
      <c r="M507" s="148" t="s">
        <v>1</v>
      </c>
      <c r="N507" s="149" t="s">
        <v>38</v>
      </c>
      <c r="P507" s="150">
        <f t="shared" si="71"/>
        <v>0</v>
      </c>
      <c r="Q507" s="150">
        <v>0</v>
      </c>
      <c r="R507" s="150">
        <f t="shared" si="72"/>
        <v>0</v>
      </c>
      <c r="S507" s="150">
        <v>0</v>
      </c>
      <c r="T507" s="151">
        <f t="shared" si="73"/>
        <v>0</v>
      </c>
      <c r="AR507" s="152" t="s">
        <v>216</v>
      </c>
      <c r="AT507" s="152" t="s">
        <v>212</v>
      </c>
      <c r="AU507" s="152" t="s">
        <v>88</v>
      </c>
      <c r="AY507" s="13" t="s">
        <v>207</v>
      </c>
      <c r="BE507" s="153">
        <f t="shared" si="74"/>
        <v>0</v>
      </c>
      <c r="BF507" s="153">
        <f t="shared" si="75"/>
        <v>0</v>
      </c>
      <c r="BG507" s="153">
        <f t="shared" si="76"/>
        <v>0</v>
      </c>
      <c r="BH507" s="153">
        <f t="shared" si="77"/>
        <v>0</v>
      </c>
      <c r="BI507" s="153">
        <f t="shared" si="78"/>
        <v>0</v>
      </c>
      <c r="BJ507" s="13" t="s">
        <v>84</v>
      </c>
      <c r="BK507" s="153">
        <f t="shared" si="79"/>
        <v>0</v>
      </c>
      <c r="BL507" s="13" t="s">
        <v>216</v>
      </c>
      <c r="BM507" s="152" t="s">
        <v>1684</v>
      </c>
    </row>
    <row r="508" spans="2:65" s="1" customFormat="1" ht="24.2" customHeight="1">
      <c r="B508" s="139"/>
      <c r="C508" s="140" t="s">
        <v>1685</v>
      </c>
      <c r="D508" s="140" t="s">
        <v>212</v>
      </c>
      <c r="E508" s="141" t="s">
        <v>1686</v>
      </c>
      <c r="F508" s="142" t="s">
        <v>1687</v>
      </c>
      <c r="G508" s="143" t="s">
        <v>253</v>
      </c>
      <c r="H508" s="144">
        <v>4</v>
      </c>
      <c r="I508" s="145"/>
      <c r="J508" s="146">
        <f t="shared" si="70"/>
        <v>0</v>
      </c>
      <c r="K508" s="147"/>
      <c r="L508" s="28"/>
      <c r="M508" s="148" t="s">
        <v>1</v>
      </c>
      <c r="N508" s="149" t="s">
        <v>38</v>
      </c>
      <c r="P508" s="150">
        <f t="shared" si="71"/>
        <v>0</v>
      </c>
      <c r="Q508" s="150">
        <v>0</v>
      </c>
      <c r="R508" s="150">
        <f t="shared" si="72"/>
        <v>0</v>
      </c>
      <c r="S508" s="150">
        <v>0</v>
      </c>
      <c r="T508" s="151">
        <f t="shared" si="73"/>
        <v>0</v>
      </c>
      <c r="AR508" s="152" t="s">
        <v>216</v>
      </c>
      <c r="AT508" s="152" t="s">
        <v>212</v>
      </c>
      <c r="AU508" s="152" t="s">
        <v>88</v>
      </c>
      <c r="AY508" s="13" t="s">
        <v>207</v>
      </c>
      <c r="BE508" s="153">
        <f t="shared" si="74"/>
        <v>0</v>
      </c>
      <c r="BF508" s="153">
        <f t="shared" si="75"/>
        <v>0</v>
      </c>
      <c r="BG508" s="153">
        <f t="shared" si="76"/>
        <v>0</v>
      </c>
      <c r="BH508" s="153">
        <f t="shared" si="77"/>
        <v>0</v>
      </c>
      <c r="BI508" s="153">
        <f t="shared" si="78"/>
        <v>0</v>
      </c>
      <c r="BJ508" s="13" t="s">
        <v>84</v>
      </c>
      <c r="BK508" s="153">
        <f t="shared" si="79"/>
        <v>0</v>
      </c>
      <c r="BL508" s="13" t="s">
        <v>216</v>
      </c>
      <c r="BM508" s="152" t="s">
        <v>1688</v>
      </c>
    </row>
    <row r="509" spans="2:65" s="1" customFormat="1" ht="24.2" customHeight="1">
      <c r="B509" s="139"/>
      <c r="C509" s="140" t="s">
        <v>1689</v>
      </c>
      <c r="D509" s="140" t="s">
        <v>212</v>
      </c>
      <c r="E509" s="141" t="s">
        <v>1690</v>
      </c>
      <c r="F509" s="142" t="s">
        <v>1691</v>
      </c>
      <c r="G509" s="143" t="s">
        <v>215</v>
      </c>
      <c r="H509" s="144">
        <v>4</v>
      </c>
      <c r="I509" s="145"/>
      <c r="J509" s="146">
        <f t="shared" si="70"/>
        <v>0</v>
      </c>
      <c r="K509" s="147"/>
      <c r="L509" s="28"/>
      <c r="M509" s="148" t="s">
        <v>1</v>
      </c>
      <c r="N509" s="149" t="s">
        <v>38</v>
      </c>
      <c r="P509" s="150">
        <f t="shared" si="71"/>
        <v>0</v>
      </c>
      <c r="Q509" s="150">
        <v>0</v>
      </c>
      <c r="R509" s="150">
        <f t="shared" si="72"/>
        <v>0</v>
      </c>
      <c r="S509" s="150">
        <v>0</v>
      </c>
      <c r="T509" s="151">
        <f t="shared" si="73"/>
        <v>0</v>
      </c>
      <c r="AR509" s="152" t="s">
        <v>216</v>
      </c>
      <c r="AT509" s="152" t="s">
        <v>212</v>
      </c>
      <c r="AU509" s="152" t="s">
        <v>88</v>
      </c>
      <c r="AY509" s="13" t="s">
        <v>207</v>
      </c>
      <c r="BE509" s="153">
        <f t="shared" si="74"/>
        <v>0</v>
      </c>
      <c r="BF509" s="153">
        <f t="shared" si="75"/>
        <v>0</v>
      </c>
      <c r="BG509" s="153">
        <f t="shared" si="76"/>
        <v>0</v>
      </c>
      <c r="BH509" s="153">
        <f t="shared" si="77"/>
        <v>0</v>
      </c>
      <c r="BI509" s="153">
        <f t="shared" si="78"/>
        <v>0</v>
      </c>
      <c r="BJ509" s="13" t="s">
        <v>84</v>
      </c>
      <c r="BK509" s="153">
        <f t="shared" si="79"/>
        <v>0</v>
      </c>
      <c r="BL509" s="13" t="s">
        <v>216</v>
      </c>
      <c r="BM509" s="152" t="s">
        <v>1692</v>
      </c>
    </row>
    <row r="510" spans="2:65" s="1" customFormat="1" ht="33" customHeight="1">
      <c r="B510" s="139"/>
      <c r="C510" s="140" t="s">
        <v>1693</v>
      </c>
      <c r="D510" s="140" t="s">
        <v>212</v>
      </c>
      <c r="E510" s="141" t="s">
        <v>1694</v>
      </c>
      <c r="F510" s="142" t="s">
        <v>1695</v>
      </c>
      <c r="G510" s="143" t="s">
        <v>253</v>
      </c>
      <c r="H510" s="144">
        <v>4</v>
      </c>
      <c r="I510" s="145"/>
      <c r="J510" s="146">
        <f t="shared" si="70"/>
        <v>0</v>
      </c>
      <c r="K510" s="147"/>
      <c r="L510" s="28"/>
      <c r="M510" s="148" t="s">
        <v>1</v>
      </c>
      <c r="N510" s="149" t="s">
        <v>38</v>
      </c>
      <c r="P510" s="150">
        <f t="shared" si="71"/>
        <v>0</v>
      </c>
      <c r="Q510" s="150">
        <v>0</v>
      </c>
      <c r="R510" s="150">
        <f t="shared" si="72"/>
        <v>0</v>
      </c>
      <c r="S510" s="150">
        <v>0</v>
      </c>
      <c r="T510" s="151">
        <f t="shared" si="73"/>
        <v>0</v>
      </c>
      <c r="AR510" s="152" t="s">
        <v>216</v>
      </c>
      <c r="AT510" s="152" t="s">
        <v>212</v>
      </c>
      <c r="AU510" s="152" t="s">
        <v>88</v>
      </c>
      <c r="AY510" s="13" t="s">
        <v>207</v>
      </c>
      <c r="BE510" s="153">
        <f t="shared" si="74"/>
        <v>0</v>
      </c>
      <c r="BF510" s="153">
        <f t="shared" si="75"/>
        <v>0</v>
      </c>
      <c r="BG510" s="153">
        <f t="shared" si="76"/>
        <v>0</v>
      </c>
      <c r="BH510" s="153">
        <f t="shared" si="77"/>
        <v>0</v>
      </c>
      <c r="BI510" s="153">
        <f t="shared" si="78"/>
        <v>0</v>
      </c>
      <c r="BJ510" s="13" t="s">
        <v>84</v>
      </c>
      <c r="BK510" s="153">
        <f t="shared" si="79"/>
        <v>0</v>
      </c>
      <c r="BL510" s="13" t="s">
        <v>216</v>
      </c>
      <c r="BM510" s="152" t="s">
        <v>1696</v>
      </c>
    </row>
    <row r="511" spans="2:65" s="1" customFormat="1" ht="33" customHeight="1">
      <c r="B511" s="139"/>
      <c r="C511" s="140" t="s">
        <v>1697</v>
      </c>
      <c r="D511" s="140" t="s">
        <v>212</v>
      </c>
      <c r="E511" s="141" t="s">
        <v>1698</v>
      </c>
      <c r="F511" s="142" t="s">
        <v>1699</v>
      </c>
      <c r="G511" s="143" t="s">
        <v>253</v>
      </c>
      <c r="H511" s="144">
        <v>1</v>
      </c>
      <c r="I511" s="145"/>
      <c r="J511" s="146">
        <f t="shared" si="70"/>
        <v>0</v>
      </c>
      <c r="K511" s="147"/>
      <c r="L511" s="28"/>
      <c r="M511" s="148" t="s">
        <v>1</v>
      </c>
      <c r="N511" s="149" t="s">
        <v>38</v>
      </c>
      <c r="P511" s="150">
        <f t="shared" si="71"/>
        <v>0</v>
      </c>
      <c r="Q511" s="150">
        <v>0</v>
      </c>
      <c r="R511" s="150">
        <f t="shared" si="72"/>
        <v>0</v>
      </c>
      <c r="S511" s="150">
        <v>0</v>
      </c>
      <c r="T511" s="151">
        <f t="shared" si="73"/>
        <v>0</v>
      </c>
      <c r="AR511" s="152" t="s">
        <v>216</v>
      </c>
      <c r="AT511" s="152" t="s">
        <v>212</v>
      </c>
      <c r="AU511" s="152" t="s">
        <v>88</v>
      </c>
      <c r="AY511" s="13" t="s">
        <v>207</v>
      </c>
      <c r="BE511" s="153">
        <f t="shared" si="74"/>
        <v>0</v>
      </c>
      <c r="BF511" s="153">
        <f t="shared" si="75"/>
        <v>0</v>
      </c>
      <c r="BG511" s="153">
        <f t="shared" si="76"/>
        <v>0</v>
      </c>
      <c r="BH511" s="153">
        <f t="shared" si="77"/>
        <v>0</v>
      </c>
      <c r="BI511" s="153">
        <f t="shared" si="78"/>
        <v>0</v>
      </c>
      <c r="BJ511" s="13" t="s">
        <v>84</v>
      </c>
      <c r="BK511" s="153">
        <f t="shared" si="79"/>
        <v>0</v>
      </c>
      <c r="BL511" s="13" t="s">
        <v>216</v>
      </c>
      <c r="BM511" s="152" t="s">
        <v>1700</v>
      </c>
    </row>
    <row r="512" spans="2:65" s="1" customFormat="1" ht="33" customHeight="1">
      <c r="B512" s="139"/>
      <c r="C512" s="140" t="s">
        <v>1701</v>
      </c>
      <c r="D512" s="140" t="s">
        <v>212</v>
      </c>
      <c r="E512" s="141" t="s">
        <v>1702</v>
      </c>
      <c r="F512" s="142" t="s">
        <v>1703</v>
      </c>
      <c r="G512" s="143" t="s">
        <v>253</v>
      </c>
      <c r="H512" s="144">
        <v>1</v>
      </c>
      <c r="I512" s="145"/>
      <c r="J512" s="146">
        <f t="shared" si="70"/>
        <v>0</v>
      </c>
      <c r="K512" s="147"/>
      <c r="L512" s="28"/>
      <c r="M512" s="148" t="s">
        <v>1</v>
      </c>
      <c r="N512" s="149" t="s">
        <v>38</v>
      </c>
      <c r="P512" s="150">
        <f t="shared" si="71"/>
        <v>0</v>
      </c>
      <c r="Q512" s="150">
        <v>0</v>
      </c>
      <c r="R512" s="150">
        <f t="shared" si="72"/>
        <v>0</v>
      </c>
      <c r="S512" s="150">
        <v>0</v>
      </c>
      <c r="T512" s="151">
        <f t="shared" si="73"/>
        <v>0</v>
      </c>
      <c r="AR512" s="152" t="s">
        <v>216</v>
      </c>
      <c r="AT512" s="152" t="s">
        <v>212</v>
      </c>
      <c r="AU512" s="152" t="s">
        <v>88</v>
      </c>
      <c r="AY512" s="13" t="s">
        <v>207</v>
      </c>
      <c r="BE512" s="153">
        <f t="shared" si="74"/>
        <v>0</v>
      </c>
      <c r="BF512" s="153">
        <f t="shared" si="75"/>
        <v>0</v>
      </c>
      <c r="BG512" s="153">
        <f t="shared" si="76"/>
        <v>0</v>
      </c>
      <c r="BH512" s="153">
        <f t="shared" si="77"/>
        <v>0</v>
      </c>
      <c r="BI512" s="153">
        <f t="shared" si="78"/>
        <v>0</v>
      </c>
      <c r="BJ512" s="13" t="s">
        <v>84</v>
      </c>
      <c r="BK512" s="153">
        <f t="shared" si="79"/>
        <v>0</v>
      </c>
      <c r="BL512" s="13" t="s">
        <v>216</v>
      </c>
      <c r="BM512" s="152" t="s">
        <v>1704</v>
      </c>
    </row>
    <row r="513" spans="2:65" s="1" customFormat="1" ht="33" customHeight="1">
      <c r="B513" s="139"/>
      <c r="C513" s="140" t="s">
        <v>1705</v>
      </c>
      <c r="D513" s="140" t="s">
        <v>212</v>
      </c>
      <c r="E513" s="141" t="s">
        <v>1706</v>
      </c>
      <c r="F513" s="142" t="s">
        <v>1707</v>
      </c>
      <c r="G513" s="143" t="s">
        <v>253</v>
      </c>
      <c r="H513" s="144">
        <v>12</v>
      </c>
      <c r="I513" s="145"/>
      <c r="J513" s="146">
        <f t="shared" si="70"/>
        <v>0</v>
      </c>
      <c r="K513" s="147"/>
      <c r="L513" s="28"/>
      <c r="M513" s="148" t="s">
        <v>1</v>
      </c>
      <c r="N513" s="149" t="s">
        <v>38</v>
      </c>
      <c r="P513" s="150">
        <f t="shared" si="71"/>
        <v>0</v>
      </c>
      <c r="Q513" s="150">
        <v>0</v>
      </c>
      <c r="R513" s="150">
        <f t="shared" si="72"/>
        <v>0</v>
      </c>
      <c r="S513" s="150">
        <v>0</v>
      </c>
      <c r="T513" s="151">
        <f t="shared" si="73"/>
        <v>0</v>
      </c>
      <c r="AR513" s="152" t="s">
        <v>216</v>
      </c>
      <c r="AT513" s="152" t="s">
        <v>212</v>
      </c>
      <c r="AU513" s="152" t="s">
        <v>88</v>
      </c>
      <c r="AY513" s="13" t="s">
        <v>207</v>
      </c>
      <c r="BE513" s="153">
        <f t="shared" si="74"/>
        <v>0</v>
      </c>
      <c r="BF513" s="153">
        <f t="shared" si="75"/>
        <v>0</v>
      </c>
      <c r="BG513" s="153">
        <f t="shared" si="76"/>
        <v>0</v>
      </c>
      <c r="BH513" s="153">
        <f t="shared" si="77"/>
        <v>0</v>
      </c>
      <c r="BI513" s="153">
        <f t="shared" si="78"/>
        <v>0</v>
      </c>
      <c r="BJ513" s="13" t="s">
        <v>84</v>
      </c>
      <c r="BK513" s="153">
        <f t="shared" si="79"/>
        <v>0</v>
      </c>
      <c r="BL513" s="13" t="s">
        <v>216</v>
      </c>
      <c r="BM513" s="152" t="s">
        <v>1708</v>
      </c>
    </row>
    <row r="514" spans="2:65" s="1" customFormat="1" ht="33" customHeight="1">
      <c r="B514" s="139"/>
      <c r="C514" s="140" t="s">
        <v>1709</v>
      </c>
      <c r="D514" s="140" t="s">
        <v>212</v>
      </c>
      <c r="E514" s="141" t="s">
        <v>1710</v>
      </c>
      <c r="F514" s="142" t="s">
        <v>1711</v>
      </c>
      <c r="G514" s="143" t="s">
        <v>253</v>
      </c>
      <c r="H514" s="144">
        <v>24</v>
      </c>
      <c r="I514" s="145"/>
      <c r="J514" s="146">
        <f t="shared" si="70"/>
        <v>0</v>
      </c>
      <c r="K514" s="147"/>
      <c r="L514" s="28"/>
      <c r="M514" s="148" t="s">
        <v>1</v>
      </c>
      <c r="N514" s="149" t="s">
        <v>38</v>
      </c>
      <c r="P514" s="150">
        <f t="shared" si="71"/>
        <v>0</v>
      </c>
      <c r="Q514" s="150">
        <v>0</v>
      </c>
      <c r="R514" s="150">
        <f t="shared" si="72"/>
        <v>0</v>
      </c>
      <c r="S514" s="150">
        <v>0</v>
      </c>
      <c r="T514" s="151">
        <f t="shared" si="73"/>
        <v>0</v>
      </c>
      <c r="AR514" s="152" t="s">
        <v>216</v>
      </c>
      <c r="AT514" s="152" t="s">
        <v>212</v>
      </c>
      <c r="AU514" s="152" t="s">
        <v>88</v>
      </c>
      <c r="AY514" s="13" t="s">
        <v>207</v>
      </c>
      <c r="BE514" s="153">
        <f t="shared" si="74"/>
        <v>0</v>
      </c>
      <c r="BF514" s="153">
        <f t="shared" si="75"/>
        <v>0</v>
      </c>
      <c r="BG514" s="153">
        <f t="shared" si="76"/>
        <v>0</v>
      </c>
      <c r="BH514" s="153">
        <f t="shared" si="77"/>
        <v>0</v>
      </c>
      <c r="BI514" s="153">
        <f t="shared" si="78"/>
        <v>0</v>
      </c>
      <c r="BJ514" s="13" t="s">
        <v>84</v>
      </c>
      <c r="BK514" s="153">
        <f t="shared" si="79"/>
        <v>0</v>
      </c>
      <c r="BL514" s="13" t="s">
        <v>216</v>
      </c>
      <c r="BM514" s="152" t="s">
        <v>1712</v>
      </c>
    </row>
    <row r="515" spans="2:65" s="1" customFormat="1" ht="24.2" customHeight="1">
      <c r="B515" s="139"/>
      <c r="C515" s="140" t="s">
        <v>1713</v>
      </c>
      <c r="D515" s="140" t="s">
        <v>212</v>
      </c>
      <c r="E515" s="141" t="s">
        <v>1714</v>
      </c>
      <c r="F515" s="142" t="s">
        <v>1715</v>
      </c>
      <c r="G515" s="143" t="s">
        <v>253</v>
      </c>
      <c r="H515" s="144">
        <v>24</v>
      </c>
      <c r="I515" s="145"/>
      <c r="J515" s="146">
        <f t="shared" si="70"/>
        <v>0</v>
      </c>
      <c r="K515" s="147"/>
      <c r="L515" s="28"/>
      <c r="M515" s="148" t="s">
        <v>1</v>
      </c>
      <c r="N515" s="149" t="s">
        <v>38</v>
      </c>
      <c r="P515" s="150">
        <f t="shared" si="71"/>
        <v>0</v>
      </c>
      <c r="Q515" s="150">
        <v>0</v>
      </c>
      <c r="R515" s="150">
        <f t="shared" si="72"/>
        <v>0</v>
      </c>
      <c r="S515" s="150">
        <v>0</v>
      </c>
      <c r="T515" s="151">
        <f t="shared" si="73"/>
        <v>0</v>
      </c>
      <c r="AR515" s="152" t="s">
        <v>216</v>
      </c>
      <c r="AT515" s="152" t="s">
        <v>212</v>
      </c>
      <c r="AU515" s="152" t="s">
        <v>88</v>
      </c>
      <c r="AY515" s="13" t="s">
        <v>207</v>
      </c>
      <c r="BE515" s="153">
        <f t="shared" si="74"/>
        <v>0</v>
      </c>
      <c r="BF515" s="153">
        <f t="shared" si="75"/>
        <v>0</v>
      </c>
      <c r="BG515" s="153">
        <f t="shared" si="76"/>
        <v>0</v>
      </c>
      <c r="BH515" s="153">
        <f t="shared" si="77"/>
        <v>0</v>
      </c>
      <c r="BI515" s="153">
        <f t="shared" si="78"/>
        <v>0</v>
      </c>
      <c r="BJ515" s="13" t="s">
        <v>84</v>
      </c>
      <c r="BK515" s="153">
        <f t="shared" si="79"/>
        <v>0</v>
      </c>
      <c r="BL515" s="13" t="s">
        <v>216</v>
      </c>
      <c r="BM515" s="152" t="s">
        <v>1716</v>
      </c>
    </row>
    <row r="516" spans="2:65" s="1" customFormat="1" ht="33" customHeight="1">
      <c r="B516" s="139"/>
      <c r="C516" s="140" t="s">
        <v>1717</v>
      </c>
      <c r="D516" s="140" t="s">
        <v>212</v>
      </c>
      <c r="E516" s="141" t="s">
        <v>1718</v>
      </c>
      <c r="F516" s="142" t="s">
        <v>1719</v>
      </c>
      <c r="G516" s="143" t="s">
        <v>215</v>
      </c>
      <c r="H516" s="144">
        <v>24</v>
      </c>
      <c r="I516" s="145"/>
      <c r="J516" s="146">
        <f t="shared" si="70"/>
        <v>0</v>
      </c>
      <c r="K516" s="147"/>
      <c r="L516" s="28"/>
      <c r="M516" s="148" t="s">
        <v>1</v>
      </c>
      <c r="N516" s="149" t="s">
        <v>38</v>
      </c>
      <c r="P516" s="150">
        <f t="shared" si="71"/>
        <v>0</v>
      </c>
      <c r="Q516" s="150">
        <v>0</v>
      </c>
      <c r="R516" s="150">
        <f t="shared" si="72"/>
        <v>0</v>
      </c>
      <c r="S516" s="150">
        <v>0</v>
      </c>
      <c r="T516" s="151">
        <f t="shared" si="73"/>
        <v>0</v>
      </c>
      <c r="AR516" s="152" t="s">
        <v>216</v>
      </c>
      <c r="AT516" s="152" t="s">
        <v>212</v>
      </c>
      <c r="AU516" s="152" t="s">
        <v>88</v>
      </c>
      <c r="AY516" s="13" t="s">
        <v>207</v>
      </c>
      <c r="BE516" s="153">
        <f t="shared" si="74"/>
        <v>0</v>
      </c>
      <c r="BF516" s="153">
        <f t="shared" si="75"/>
        <v>0</v>
      </c>
      <c r="BG516" s="153">
        <f t="shared" si="76"/>
        <v>0</v>
      </c>
      <c r="BH516" s="153">
        <f t="shared" si="77"/>
        <v>0</v>
      </c>
      <c r="BI516" s="153">
        <f t="shared" si="78"/>
        <v>0</v>
      </c>
      <c r="BJ516" s="13" t="s">
        <v>84</v>
      </c>
      <c r="BK516" s="153">
        <f t="shared" si="79"/>
        <v>0</v>
      </c>
      <c r="BL516" s="13" t="s">
        <v>216</v>
      </c>
      <c r="BM516" s="152" t="s">
        <v>1720</v>
      </c>
    </row>
    <row r="517" spans="2:65" s="1" customFormat="1" ht="37.9" customHeight="1">
      <c r="B517" s="139"/>
      <c r="C517" s="140" t="s">
        <v>1721</v>
      </c>
      <c r="D517" s="140" t="s">
        <v>212</v>
      </c>
      <c r="E517" s="141" t="s">
        <v>1722</v>
      </c>
      <c r="F517" s="142" t="s">
        <v>1723</v>
      </c>
      <c r="G517" s="143" t="s">
        <v>253</v>
      </c>
      <c r="H517" s="144">
        <v>48</v>
      </c>
      <c r="I517" s="145"/>
      <c r="J517" s="146">
        <f t="shared" si="70"/>
        <v>0</v>
      </c>
      <c r="K517" s="147"/>
      <c r="L517" s="28"/>
      <c r="M517" s="148" t="s">
        <v>1</v>
      </c>
      <c r="N517" s="149" t="s">
        <v>38</v>
      </c>
      <c r="P517" s="150">
        <f t="shared" si="71"/>
        <v>0</v>
      </c>
      <c r="Q517" s="150">
        <v>0</v>
      </c>
      <c r="R517" s="150">
        <f t="shared" si="72"/>
        <v>0</v>
      </c>
      <c r="S517" s="150">
        <v>0</v>
      </c>
      <c r="T517" s="151">
        <f t="shared" si="73"/>
        <v>0</v>
      </c>
      <c r="AR517" s="152" t="s">
        <v>216</v>
      </c>
      <c r="AT517" s="152" t="s">
        <v>212</v>
      </c>
      <c r="AU517" s="152" t="s">
        <v>88</v>
      </c>
      <c r="AY517" s="13" t="s">
        <v>207</v>
      </c>
      <c r="BE517" s="153">
        <f t="shared" si="74"/>
        <v>0</v>
      </c>
      <c r="BF517" s="153">
        <f t="shared" si="75"/>
        <v>0</v>
      </c>
      <c r="BG517" s="153">
        <f t="shared" si="76"/>
        <v>0</v>
      </c>
      <c r="BH517" s="153">
        <f t="shared" si="77"/>
        <v>0</v>
      </c>
      <c r="BI517" s="153">
        <f t="shared" si="78"/>
        <v>0</v>
      </c>
      <c r="BJ517" s="13" t="s">
        <v>84</v>
      </c>
      <c r="BK517" s="153">
        <f t="shared" si="79"/>
        <v>0</v>
      </c>
      <c r="BL517" s="13" t="s">
        <v>216</v>
      </c>
      <c r="BM517" s="152" t="s">
        <v>1724</v>
      </c>
    </row>
    <row r="518" spans="2:65" s="1" customFormat="1" ht="37.9" customHeight="1">
      <c r="B518" s="139"/>
      <c r="C518" s="140" t="s">
        <v>1725</v>
      </c>
      <c r="D518" s="140" t="s">
        <v>212</v>
      </c>
      <c r="E518" s="141" t="s">
        <v>1726</v>
      </c>
      <c r="F518" s="142" t="s">
        <v>1727</v>
      </c>
      <c r="G518" s="143" t="s">
        <v>253</v>
      </c>
      <c r="H518" s="144">
        <v>9</v>
      </c>
      <c r="I518" s="145"/>
      <c r="J518" s="146">
        <f t="shared" si="70"/>
        <v>0</v>
      </c>
      <c r="K518" s="147"/>
      <c r="L518" s="28"/>
      <c r="M518" s="148" t="s">
        <v>1</v>
      </c>
      <c r="N518" s="149" t="s">
        <v>38</v>
      </c>
      <c r="P518" s="150">
        <f t="shared" si="71"/>
        <v>0</v>
      </c>
      <c r="Q518" s="150">
        <v>0</v>
      </c>
      <c r="R518" s="150">
        <f t="shared" si="72"/>
        <v>0</v>
      </c>
      <c r="S518" s="150">
        <v>0</v>
      </c>
      <c r="T518" s="151">
        <f t="shared" si="73"/>
        <v>0</v>
      </c>
      <c r="AR518" s="152" t="s">
        <v>216</v>
      </c>
      <c r="AT518" s="152" t="s">
        <v>212</v>
      </c>
      <c r="AU518" s="152" t="s">
        <v>88</v>
      </c>
      <c r="AY518" s="13" t="s">
        <v>207</v>
      </c>
      <c r="BE518" s="153">
        <f t="shared" si="74"/>
        <v>0</v>
      </c>
      <c r="BF518" s="153">
        <f t="shared" si="75"/>
        <v>0</v>
      </c>
      <c r="BG518" s="153">
        <f t="shared" si="76"/>
        <v>0</v>
      </c>
      <c r="BH518" s="153">
        <f t="shared" si="77"/>
        <v>0</v>
      </c>
      <c r="BI518" s="153">
        <f t="shared" si="78"/>
        <v>0</v>
      </c>
      <c r="BJ518" s="13" t="s">
        <v>84</v>
      </c>
      <c r="BK518" s="153">
        <f t="shared" si="79"/>
        <v>0</v>
      </c>
      <c r="BL518" s="13" t="s">
        <v>216</v>
      </c>
      <c r="BM518" s="152" t="s">
        <v>1728</v>
      </c>
    </row>
    <row r="519" spans="2:65" s="1" customFormat="1" ht="44.25" customHeight="1">
      <c r="B519" s="139"/>
      <c r="C519" s="140" t="s">
        <v>1729</v>
      </c>
      <c r="D519" s="140" t="s">
        <v>212</v>
      </c>
      <c r="E519" s="141" t="s">
        <v>1730</v>
      </c>
      <c r="F519" s="142" t="s">
        <v>1731</v>
      </c>
      <c r="G519" s="143" t="s">
        <v>253</v>
      </c>
      <c r="H519" s="144">
        <v>15</v>
      </c>
      <c r="I519" s="145"/>
      <c r="J519" s="146">
        <f t="shared" si="70"/>
        <v>0</v>
      </c>
      <c r="K519" s="147"/>
      <c r="L519" s="28"/>
      <c r="M519" s="148" t="s">
        <v>1</v>
      </c>
      <c r="N519" s="149" t="s">
        <v>38</v>
      </c>
      <c r="P519" s="150">
        <f t="shared" si="71"/>
        <v>0</v>
      </c>
      <c r="Q519" s="150">
        <v>0</v>
      </c>
      <c r="R519" s="150">
        <f t="shared" si="72"/>
        <v>0</v>
      </c>
      <c r="S519" s="150">
        <v>0</v>
      </c>
      <c r="T519" s="151">
        <f t="shared" si="73"/>
        <v>0</v>
      </c>
      <c r="AR519" s="152" t="s">
        <v>216</v>
      </c>
      <c r="AT519" s="152" t="s">
        <v>212</v>
      </c>
      <c r="AU519" s="152" t="s">
        <v>88</v>
      </c>
      <c r="AY519" s="13" t="s">
        <v>207</v>
      </c>
      <c r="BE519" s="153">
        <f t="shared" si="74"/>
        <v>0</v>
      </c>
      <c r="BF519" s="153">
        <f t="shared" si="75"/>
        <v>0</v>
      </c>
      <c r="BG519" s="153">
        <f t="shared" si="76"/>
        <v>0</v>
      </c>
      <c r="BH519" s="153">
        <f t="shared" si="77"/>
        <v>0</v>
      </c>
      <c r="BI519" s="153">
        <f t="shared" si="78"/>
        <v>0</v>
      </c>
      <c r="BJ519" s="13" t="s">
        <v>84</v>
      </c>
      <c r="BK519" s="153">
        <f t="shared" si="79"/>
        <v>0</v>
      </c>
      <c r="BL519" s="13" t="s">
        <v>216</v>
      </c>
      <c r="BM519" s="152" t="s">
        <v>1732</v>
      </c>
    </row>
    <row r="520" spans="2:65" s="1" customFormat="1" ht="33" customHeight="1">
      <c r="B520" s="139"/>
      <c r="C520" s="140" t="s">
        <v>1733</v>
      </c>
      <c r="D520" s="140" t="s">
        <v>212</v>
      </c>
      <c r="E520" s="141" t="s">
        <v>1734</v>
      </c>
      <c r="F520" s="142" t="s">
        <v>1735</v>
      </c>
      <c r="G520" s="143" t="s">
        <v>253</v>
      </c>
      <c r="H520" s="144">
        <v>15</v>
      </c>
      <c r="I520" s="145"/>
      <c r="J520" s="146">
        <f t="shared" si="70"/>
        <v>0</v>
      </c>
      <c r="K520" s="147"/>
      <c r="L520" s="28"/>
      <c r="M520" s="148" t="s">
        <v>1</v>
      </c>
      <c r="N520" s="149" t="s">
        <v>38</v>
      </c>
      <c r="P520" s="150">
        <f t="shared" si="71"/>
        <v>0</v>
      </c>
      <c r="Q520" s="150">
        <v>0</v>
      </c>
      <c r="R520" s="150">
        <f t="shared" si="72"/>
        <v>0</v>
      </c>
      <c r="S520" s="150">
        <v>0</v>
      </c>
      <c r="T520" s="151">
        <f t="shared" si="73"/>
        <v>0</v>
      </c>
      <c r="AR520" s="152" t="s">
        <v>216</v>
      </c>
      <c r="AT520" s="152" t="s">
        <v>212</v>
      </c>
      <c r="AU520" s="152" t="s">
        <v>88</v>
      </c>
      <c r="AY520" s="13" t="s">
        <v>207</v>
      </c>
      <c r="BE520" s="153">
        <f t="shared" si="74"/>
        <v>0</v>
      </c>
      <c r="BF520" s="153">
        <f t="shared" si="75"/>
        <v>0</v>
      </c>
      <c r="BG520" s="153">
        <f t="shared" si="76"/>
        <v>0</v>
      </c>
      <c r="BH520" s="153">
        <f t="shared" si="77"/>
        <v>0</v>
      </c>
      <c r="BI520" s="153">
        <f t="shared" si="78"/>
        <v>0</v>
      </c>
      <c r="BJ520" s="13" t="s">
        <v>84</v>
      </c>
      <c r="BK520" s="153">
        <f t="shared" si="79"/>
        <v>0</v>
      </c>
      <c r="BL520" s="13" t="s">
        <v>216</v>
      </c>
      <c r="BM520" s="152" t="s">
        <v>1736</v>
      </c>
    </row>
    <row r="521" spans="2:65" s="1" customFormat="1" ht="37.9" customHeight="1">
      <c r="B521" s="139"/>
      <c r="C521" s="140" t="s">
        <v>1737</v>
      </c>
      <c r="D521" s="140" t="s">
        <v>212</v>
      </c>
      <c r="E521" s="141" t="s">
        <v>1738</v>
      </c>
      <c r="F521" s="142" t="s">
        <v>1739</v>
      </c>
      <c r="G521" s="143" t="s">
        <v>215</v>
      </c>
      <c r="H521" s="144">
        <v>6</v>
      </c>
      <c r="I521" s="145"/>
      <c r="J521" s="146">
        <f t="shared" si="70"/>
        <v>0</v>
      </c>
      <c r="K521" s="147"/>
      <c r="L521" s="28"/>
      <c r="M521" s="148" t="s">
        <v>1</v>
      </c>
      <c r="N521" s="149" t="s">
        <v>38</v>
      </c>
      <c r="P521" s="150">
        <f t="shared" si="71"/>
        <v>0</v>
      </c>
      <c r="Q521" s="150">
        <v>0</v>
      </c>
      <c r="R521" s="150">
        <f t="shared" si="72"/>
        <v>0</v>
      </c>
      <c r="S521" s="150">
        <v>0</v>
      </c>
      <c r="T521" s="151">
        <f t="shared" si="73"/>
        <v>0</v>
      </c>
      <c r="AR521" s="152" t="s">
        <v>216</v>
      </c>
      <c r="AT521" s="152" t="s">
        <v>212</v>
      </c>
      <c r="AU521" s="152" t="s">
        <v>88</v>
      </c>
      <c r="AY521" s="13" t="s">
        <v>207</v>
      </c>
      <c r="BE521" s="153">
        <f t="shared" si="74"/>
        <v>0</v>
      </c>
      <c r="BF521" s="153">
        <f t="shared" si="75"/>
        <v>0</v>
      </c>
      <c r="BG521" s="153">
        <f t="shared" si="76"/>
        <v>0</v>
      </c>
      <c r="BH521" s="153">
        <f t="shared" si="77"/>
        <v>0</v>
      </c>
      <c r="BI521" s="153">
        <f t="shared" si="78"/>
        <v>0</v>
      </c>
      <c r="BJ521" s="13" t="s">
        <v>84</v>
      </c>
      <c r="BK521" s="153">
        <f t="shared" si="79"/>
        <v>0</v>
      </c>
      <c r="BL521" s="13" t="s">
        <v>216</v>
      </c>
      <c r="BM521" s="152" t="s">
        <v>1740</v>
      </c>
    </row>
    <row r="522" spans="2:65" s="1" customFormat="1" ht="44.25" customHeight="1">
      <c r="B522" s="139"/>
      <c r="C522" s="140" t="s">
        <v>1741</v>
      </c>
      <c r="D522" s="140" t="s">
        <v>212</v>
      </c>
      <c r="E522" s="141" t="s">
        <v>1742</v>
      </c>
      <c r="F522" s="142" t="s">
        <v>1743</v>
      </c>
      <c r="G522" s="143" t="s">
        <v>253</v>
      </c>
      <c r="H522" s="144">
        <v>6</v>
      </c>
      <c r="I522" s="145"/>
      <c r="J522" s="146">
        <f t="shared" si="70"/>
        <v>0</v>
      </c>
      <c r="K522" s="147"/>
      <c r="L522" s="28"/>
      <c r="M522" s="148" t="s">
        <v>1</v>
      </c>
      <c r="N522" s="149" t="s">
        <v>38</v>
      </c>
      <c r="P522" s="150">
        <f t="shared" si="71"/>
        <v>0</v>
      </c>
      <c r="Q522" s="150">
        <v>0</v>
      </c>
      <c r="R522" s="150">
        <f t="shared" si="72"/>
        <v>0</v>
      </c>
      <c r="S522" s="150">
        <v>0</v>
      </c>
      <c r="T522" s="151">
        <f t="shared" si="73"/>
        <v>0</v>
      </c>
      <c r="AR522" s="152" t="s">
        <v>216</v>
      </c>
      <c r="AT522" s="152" t="s">
        <v>212</v>
      </c>
      <c r="AU522" s="152" t="s">
        <v>88</v>
      </c>
      <c r="AY522" s="13" t="s">
        <v>207</v>
      </c>
      <c r="BE522" s="153">
        <f t="shared" si="74"/>
        <v>0</v>
      </c>
      <c r="BF522" s="153">
        <f t="shared" si="75"/>
        <v>0</v>
      </c>
      <c r="BG522" s="153">
        <f t="shared" si="76"/>
        <v>0</v>
      </c>
      <c r="BH522" s="153">
        <f t="shared" si="77"/>
        <v>0</v>
      </c>
      <c r="BI522" s="153">
        <f t="shared" si="78"/>
        <v>0</v>
      </c>
      <c r="BJ522" s="13" t="s">
        <v>84</v>
      </c>
      <c r="BK522" s="153">
        <f t="shared" si="79"/>
        <v>0</v>
      </c>
      <c r="BL522" s="13" t="s">
        <v>216</v>
      </c>
      <c r="BM522" s="152" t="s">
        <v>1744</v>
      </c>
    </row>
    <row r="523" spans="2:65" s="1" customFormat="1" ht="37.9" customHeight="1">
      <c r="B523" s="139"/>
      <c r="C523" s="140" t="s">
        <v>1745</v>
      </c>
      <c r="D523" s="140" t="s">
        <v>212</v>
      </c>
      <c r="E523" s="141" t="s">
        <v>1746</v>
      </c>
      <c r="F523" s="142" t="s">
        <v>1747</v>
      </c>
      <c r="G523" s="143" t="s">
        <v>253</v>
      </c>
      <c r="H523" s="144">
        <v>3</v>
      </c>
      <c r="I523" s="145"/>
      <c r="J523" s="146">
        <f t="shared" si="70"/>
        <v>0</v>
      </c>
      <c r="K523" s="147"/>
      <c r="L523" s="28"/>
      <c r="M523" s="148" t="s">
        <v>1</v>
      </c>
      <c r="N523" s="149" t="s">
        <v>38</v>
      </c>
      <c r="P523" s="150">
        <f t="shared" si="71"/>
        <v>0</v>
      </c>
      <c r="Q523" s="150">
        <v>0</v>
      </c>
      <c r="R523" s="150">
        <f t="shared" si="72"/>
        <v>0</v>
      </c>
      <c r="S523" s="150">
        <v>0</v>
      </c>
      <c r="T523" s="151">
        <f t="shared" si="73"/>
        <v>0</v>
      </c>
      <c r="AR523" s="152" t="s">
        <v>216</v>
      </c>
      <c r="AT523" s="152" t="s">
        <v>212</v>
      </c>
      <c r="AU523" s="152" t="s">
        <v>88</v>
      </c>
      <c r="AY523" s="13" t="s">
        <v>207</v>
      </c>
      <c r="BE523" s="153">
        <f t="shared" si="74"/>
        <v>0</v>
      </c>
      <c r="BF523" s="153">
        <f t="shared" si="75"/>
        <v>0</v>
      </c>
      <c r="BG523" s="153">
        <f t="shared" si="76"/>
        <v>0</v>
      </c>
      <c r="BH523" s="153">
        <f t="shared" si="77"/>
        <v>0</v>
      </c>
      <c r="BI523" s="153">
        <f t="shared" si="78"/>
        <v>0</v>
      </c>
      <c r="BJ523" s="13" t="s">
        <v>84</v>
      </c>
      <c r="BK523" s="153">
        <f t="shared" si="79"/>
        <v>0</v>
      </c>
      <c r="BL523" s="13" t="s">
        <v>216</v>
      </c>
      <c r="BM523" s="152" t="s">
        <v>1748</v>
      </c>
    </row>
    <row r="524" spans="2:65" s="1" customFormat="1" ht="44.25" customHeight="1">
      <c r="B524" s="139"/>
      <c r="C524" s="140" t="s">
        <v>1749</v>
      </c>
      <c r="D524" s="140" t="s">
        <v>212</v>
      </c>
      <c r="E524" s="141" t="s">
        <v>1750</v>
      </c>
      <c r="F524" s="142" t="s">
        <v>1751</v>
      </c>
      <c r="G524" s="143" t="s">
        <v>253</v>
      </c>
      <c r="H524" s="144">
        <v>12</v>
      </c>
      <c r="I524" s="145"/>
      <c r="J524" s="146">
        <f t="shared" si="70"/>
        <v>0</v>
      </c>
      <c r="K524" s="147"/>
      <c r="L524" s="28"/>
      <c r="M524" s="148" t="s">
        <v>1</v>
      </c>
      <c r="N524" s="149" t="s">
        <v>38</v>
      </c>
      <c r="P524" s="150">
        <f t="shared" si="71"/>
        <v>0</v>
      </c>
      <c r="Q524" s="150">
        <v>0</v>
      </c>
      <c r="R524" s="150">
        <f t="shared" si="72"/>
        <v>0</v>
      </c>
      <c r="S524" s="150">
        <v>0</v>
      </c>
      <c r="T524" s="151">
        <f t="shared" si="73"/>
        <v>0</v>
      </c>
      <c r="AR524" s="152" t="s">
        <v>216</v>
      </c>
      <c r="AT524" s="152" t="s">
        <v>212</v>
      </c>
      <c r="AU524" s="152" t="s">
        <v>88</v>
      </c>
      <c r="AY524" s="13" t="s">
        <v>207</v>
      </c>
      <c r="BE524" s="153">
        <f t="shared" si="74"/>
        <v>0</v>
      </c>
      <c r="BF524" s="153">
        <f t="shared" si="75"/>
        <v>0</v>
      </c>
      <c r="BG524" s="153">
        <f t="shared" si="76"/>
        <v>0</v>
      </c>
      <c r="BH524" s="153">
        <f t="shared" si="77"/>
        <v>0</v>
      </c>
      <c r="BI524" s="153">
        <f t="shared" si="78"/>
        <v>0</v>
      </c>
      <c r="BJ524" s="13" t="s">
        <v>84</v>
      </c>
      <c r="BK524" s="153">
        <f t="shared" si="79"/>
        <v>0</v>
      </c>
      <c r="BL524" s="13" t="s">
        <v>216</v>
      </c>
      <c r="BM524" s="152" t="s">
        <v>1752</v>
      </c>
    </row>
    <row r="525" spans="2:65" s="1" customFormat="1" ht="37.9" customHeight="1">
      <c r="B525" s="139"/>
      <c r="C525" s="140" t="s">
        <v>1753</v>
      </c>
      <c r="D525" s="140" t="s">
        <v>212</v>
      </c>
      <c r="E525" s="141" t="s">
        <v>1754</v>
      </c>
      <c r="F525" s="142" t="s">
        <v>1755</v>
      </c>
      <c r="G525" s="143" t="s">
        <v>253</v>
      </c>
      <c r="H525" s="144">
        <v>3</v>
      </c>
      <c r="I525" s="145"/>
      <c r="J525" s="146">
        <f t="shared" si="70"/>
        <v>0</v>
      </c>
      <c r="K525" s="147"/>
      <c r="L525" s="28"/>
      <c r="M525" s="148" t="s">
        <v>1</v>
      </c>
      <c r="N525" s="149" t="s">
        <v>38</v>
      </c>
      <c r="P525" s="150">
        <f t="shared" si="71"/>
        <v>0</v>
      </c>
      <c r="Q525" s="150">
        <v>0</v>
      </c>
      <c r="R525" s="150">
        <f t="shared" si="72"/>
        <v>0</v>
      </c>
      <c r="S525" s="150">
        <v>0</v>
      </c>
      <c r="T525" s="151">
        <f t="shared" si="73"/>
        <v>0</v>
      </c>
      <c r="AR525" s="152" t="s">
        <v>216</v>
      </c>
      <c r="AT525" s="152" t="s">
        <v>212</v>
      </c>
      <c r="AU525" s="152" t="s">
        <v>88</v>
      </c>
      <c r="AY525" s="13" t="s">
        <v>207</v>
      </c>
      <c r="BE525" s="153">
        <f t="shared" si="74"/>
        <v>0</v>
      </c>
      <c r="BF525" s="153">
        <f t="shared" si="75"/>
        <v>0</v>
      </c>
      <c r="BG525" s="153">
        <f t="shared" si="76"/>
        <v>0</v>
      </c>
      <c r="BH525" s="153">
        <f t="shared" si="77"/>
        <v>0</v>
      </c>
      <c r="BI525" s="153">
        <f t="shared" si="78"/>
        <v>0</v>
      </c>
      <c r="BJ525" s="13" t="s">
        <v>84</v>
      </c>
      <c r="BK525" s="153">
        <f t="shared" si="79"/>
        <v>0</v>
      </c>
      <c r="BL525" s="13" t="s">
        <v>216</v>
      </c>
      <c r="BM525" s="152" t="s">
        <v>1756</v>
      </c>
    </row>
    <row r="526" spans="2:65" s="1" customFormat="1" ht="44.25" customHeight="1">
      <c r="B526" s="139"/>
      <c r="C526" s="140" t="s">
        <v>1757</v>
      </c>
      <c r="D526" s="140" t="s">
        <v>212</v>
      </c>
      <c r="E526" s="141" t="s">
        <v>1758</v>
      </c>
      <c r="F526" s="142" t="s">
        <v>1759</v>
      </c>
      <c r="G526" s="143" t="s">
        <v>253</v>
      </c>
      <c r="H526" s="144">
        <v>5</v>
      </c>
      <c r="I526" s="145"/>
      <c r="J526" s="146">
        <f t="shared" si="70"/>
        <v>0</v>
      </c>
      <c r="K526" s="147"/>
      <c r="L526" s="28"/>
      <c r="M526" s="148" t="s">
        <v>1</v>
      </c>
      <c r="N526" s="149" t="s">
        <v>38</v>
      </c>
      <c r="P526" s="150">
        <f t="shared" si="71"/>
        <v>0</v>
      </c>
      <c r="Q526" s="150">
        <v>0</v>
      </c>
      <c r="R526" s="150">
        <f t="shared" si="72"/>
        <v>0</v>
      </c>
      <c r="S526" s="150">
        <v>0</v>
      </c>
      <c r="T526" s="151">
        <f t="shared" si="73"/>
        <v>0</v>
      </c>
      <c r="AR526" s="152" t="s">
        <v>216</v>
      </c>
      <c r="AT526" s="152" t="s">
        <v>212</v>
      </c>
      <c r="AU526" s="152" t="s">
        <v>88</v>
      </c>
      <c r="AY526" s="13" t="s">
        <v>207</v>
      </c>
      <c r="BE526" s="153">
        <f t="shared" si="74"/>
        <v>0</v>
      </c>
      <c r="BF526" s="153">
        <f t="shared" si="75"/>
        <v>0</v>
      </c>
      <c r="BG526" s="153">
        <f t="shared" si="76"/>
        <v>0</v>
      </c>
      <c r="BH526" s="153">
        <f t="shared" si="77"/>
        <v>0</v>
      </c>
      <c r="BI526" s="153">
        <f t="shared" si="78"/>
        <v>0</v>
      </c>
      <c r="BJ526" s="13" t="s">
        <v>84</v>
      </c>
      <c r="BK526" s="153">
        <f t="shared" si="79"/>
        <v>0</v>
      </c>
      <c r="BL526" s="13" t="s">
        <v>216</v>
      </c>
      <c r="BM526" s="152" t="s">
        <v>1760</v>
      </c>
    </row>
    <row r="527" spans="2:65" s="1" customFormat="1" ht="33" customHeight="1">
      <c r="B527" s="139"/>
      <c r="C527" s="140" t="s">
        <v>1761</v>
      </c>
      <c r="D527" s="140" t="s">
        <v>212</v>
      </c>
      <c r="E527" s="141" t="s">
        <v>1762</v>
      </c>
      <c r="F527" s="142" t="s">
        <v>1763</v>
      </c>
      <c r="G527" s="143" t="s">
        <v>253</v>
      </c>
      <c r="H527" s="144">
        <v>5</v>
      </c>
      <c r="I527" s="145"/>
      <c r="J527" s="146">
        <f t="shared" si="70"/>
        <v>0</v>
      </c>
      <c r="K527" s="147"/>
      <c r="L527" s="28"/>
      <c r="M527" s="148" t="s">
        <v>1</v>
      </c>
      <c r="N527" s="149" t="s">
        <v>38</v>
      </c>
      <c r="P527" s="150">
        <f t="shared" si="71"/>
        <v>0</v>
      </c>
      <c r="Q527" s="150">
        <v>0</v>
      </c>
      <c r="R527" s="150">
        <f t="shared" si="72"/>
        <v>0</v>
      </c>
      <c r="S527" s="150">
        <v>0</v>
      </c>
      <c r="T527" s="151">
        <f t="shared" si="73"/>
        <v>0</v>
      </c>
      <c r="AR527" s="152" t="s">
        <v>216</v>
      </c>
      <c r="AT527" s="152" t="s">
        <v>212</v>
      </c>
      <c r="AU527" s="152" t="s">
        <v>88</v>
      </c>
      <c r="AY527" s="13" t="s">
        <v>207</v>
      </c>
      <c r="BE527" s="153">
        <f t="shared" si="74"/>
        <v>0</v>
      </c>
      <c r="BF527" s="153">
        <f t="shared" si="75"/>
        <v>0</v>
      </c>
      <c r="BG527" s="153">
        <f t="shared" si="76"/>
        <v>0</v>
      </c>
      <c r="BH527" s="153">
        <f t="shared" si="77"/>
        <v>0</v>
      </c>
      <c r="BI527" s="153">
        <f t="shared" si="78"/>
        <v>0</v>
      </c>
      <c r="BJ527" s="13" t="s">
        <v>84</v>
      </c>
      <c r="BK527" s="153">
        <f t="shared" si="79"/>
        <v>0</v>
      </c>
      <c r="BL527" s="13" t="s">
        <v>216</v>
      </c>
      <c r="BM527" s="152" t="s">
        <v>1764</v>
      </c>
    </row>
    <row r="528" spans="2:65" s="1" customFormat="1" ht="37.9" customHeight="1">
      <c r="B528" s="139"/>
      <c r="C528" s="140" t="s">
        <v>1765</v>
      </c>
      <c r="D528" s="140" t="s">
        <v>212</v>
      </c>
      <c r="E528" s="141" t="s">
        <v>1766</v>
      </c>
      <c r="F528" s="142" t="s">
        <v>1767</v>
      </c>
      <c r="G528" s="143" t="s">
        <v>215</v>
      </c>
      <c r="H528" s="144">
        <v>2</v>
      </c>
      <c r="I528" s="145"/>
      <c r="J528" s="146">
        <f t="shared" si="70"/>
        <v>0</v>
      </c>
      <c r="K528" s="147"/>
      <c r="L528" s="28"/>
      <c r="M528" s="148" t="s">
        <v>1</v>
      </c>
      <c r="N528" s="149" t="s">
        <v>38</v>
      </c>
      <c r="P528" s="150">
        <f t="shared" si="71"/>
        <v>0</v>
      </c>
      <c r="Q528" s="150">
        <v>0</v>
      </c>
      <c r="R528" s="150">
        <f t="shared" si="72"/>
        <v>0</v>
      </c>
      <c r="S528" s="150">
        <v>0</v>
      </c>
      <c r="T528" s="151">
        <f t="shared" si="73"/>
        <v>0</v>
      </c>
      <c r="AR528" s="152" t="s">
        <v>216</v>
      </c>
      <c r="AT528" s="152" t="s">
        <v>212</v>
      </c>
      <c r="AU528" s="152" t="s">
        <v>88</v>
      </c>
      <c r="AY528" s="13" t="s">
        <v>207</v>
      </c>
      <c r="BE528" s="153">
        <f t="shared" si="74"/>
        <v>0</v>
      </c>
      <c r="BF528" s="153">
        <f t="shared" si="75"/>
        <v>0</v>
      </c>
      <c r="BG528" s="153">
        <f t="shared" si="76"/>
        <v>0</v>
      </c>
      <c r="BH528" s="153">
        <f t="shared" si="77"/>
        <v>0</v>
      </c>
      <c r="BI528" s="153">
        <f t="shared" si="78"/>
        <v>0</v>
      </c>
      <c r="BJ528" s="13" t="s">
        <v>84</v>
      </c>
      <c r="BK528" s="153">
        <f t="shared" si="79"/>
        <v>0</v>
      </c>
      <c r="BL528" s="13" t="s">
        <v>216</v>
      </c>
      <c r="BM528" s="152" t="s">
        <v>1768</v>
      </c>
    </row>
    <row r="529" spans="2:65" s="1" customFormat="1" ht="37.9" customHeight="1">
      <c r="B529" s="139"/>
      <c r="C529" s="140" t="s">
        <v>1769</v>
      </c>
      <c r="D529" s="140" t="s">
        <v>212</v>
      </c>
      <c r="E529" s="141" t="s">
        <v>1770</v>
      </c>
      <c r="F529" s="142" t="s">
        <v>1771</v>
      </c>
      <c r="G529" s="143" t="s">
        <v>253</v>
      </c>
      <c r="H529" s="144">
        <v>2</v>
      </c>
      <c r="I529" s="145"/>
      <c r="J529" s="146">
        <f t="shared" si="70"/>
        <v>0</v>
      </c>
      <c r="K529" s="147"/>
      <c r="L529" s="28"/>
      <c r="M529" s="148" t="s">
        <v>1</v>
      </c>
      <c r="N529" s="149" t="s">
        <v>38</v>
      </c>
      <c r="P529" s="150">
        <f t="shared" si="71"/>
        <v>0</v>
      </c>
      <c r="Q529" s="150">
        <v>0</v>
      </c>
      <c r="R529" s="150">
        <f t="shared" si="72"/>
        <v>0</v>
      </c>
      <c r="S529" s="150">
        <v>0</v>
      </c>
      <c r="T529" s="151">
        <f t="shared" si="73"/>
        <v>0</v>
      </c>
      <c r="AR529" s="152" t="s">
        <v>216</v>
      </c>
      <c r="AT529" s="152" t="s">
        <v>212</v>
      </c>
      <c r="AU529" s="152" t="s">
        <v>88</v>
      </c>
      <c r="AY529" s="13" t="s">
        <v>207</v>
      </c>
      <c r="BE529" s="153">
        <f t="shared" si="74"/>
        <v>0</v>
      </c>
      <c r="BF529" s="153">
        <f t="shared" si="75"/>
        <v>0</v>
      </c>
      <c r="BG529" s="153">
        <f t="shared" si="76"/>
        <v>0</v>
      </c>
      <c r="BH529" s="153">
        <f t="shared" si="77"/>
        <v>0</v>
      </c>
      <c r="BI529" s="153">
        <f t="shared" si="78"/>
        <v>0</v>
      </c>
      <c r="BJ529" s="13" t="s">
        <v>84</v>
      </c>
      <c r="BK529" s="153">
        <f t="shared" si="79"/>
        <v>0</v>
      </c>
      <c r="BL529" s="13" t="s">
        <v>216</v>
      </c>
      <c r="BM529" s="152" t="s">
        <v>1772</v>
      </c>
    </row>
    <row r="530" spans="2:65" s="1" customFormat="1" ht="44.25" customHeight="1">
      <c r="B530" s="139"/>
      <c r="C530" s="140" t="s">
        <v>1773</v>
      </c>
      <c r="D530" s="140" t="s">
        <v>212</v>
      </c>
      <c r="E530" s="141" t="s">
        <v>1774</v>
      </c>
      <c r="F530" s="142" t="s">
        <v>1775</v>
      </c>
      <c r="G530" s="143" t="s">
        <v>253</v>
      </c>
      <c r="H530" s="144">
        <v>1</v>
      </c>
      <c r="I530" s="145"/>
      <c r="J530" s="146">
        <f t="shared" si="70"/>
        <v>0</v>
      </c>
      <c r="K530" s="147"/>
      <c r="L530" s="28"/>
      <c r="M530" s="148" t="s">
        <v>1</v>
      </c>
      <c r="N530" s="149" t="s">
        <v>38</v>
      </c>
      <c r="P530" s="150">
        <f t="shared" si="71"/>
        <v>0</v>
      </c>
      <c r="Q530" s="150">
        <v>0</v>
      </c>
      <c r="R530" s="150">
        <f t="shared" si="72"/>
        <v>0</v>
      </c>
      <c r="S530" s="150">
        <v>0</v>
      </c>
      <c r="T530" s="151">
        <f t="shared" si="73"/>
        <v>0</v>
      </c>
      <c r="AR530" s="152" t="s">
        <v>216</v>
      </c>
      <c r="AT530" s="152" t="s">
        <v>212</v>
      </c>
      <c r="AU530" s="152" t="s">
        <v>88</v>
      </c>
      <c r="AY530" s="13" t="s">
        <v>207</v>
      </c>
      <c r="BE530" s="153">
        <f t="shared" si="74"/>
        <v>0</v>
      </c>
      <c r="BF530" s="153">
        <f t="shared" si="75"/>
        <v>0</v>
      </c>
      <c r="BG530" s="153">
        <f t="shared" si="76"/>
        <v>0</v>
      </c>
      <c r="BH530" s="153">
        <f t="shared" si="77"/>
        <v>0</v>
      </c>
      <c r="BI530" s="153">
        <f t="shared" si="78"/>
        <v>0</v>
      </c>
      <c r="BJ530" s="13" t="s">
        <v>84</v>
      </c>
      <c r="BK530" s="153">
        <f t="shared" si="79"/>
        <v>0</v>
      </c>
      <c r="BL530" s="13" t="s">
        <v>216</v>
      </c>
      <c r="BM530" s="152" t="s">
        <v>1776</v>
      </c>
    </row>
    <row r="531" spans="2:65" s="1" customFormat="1" ht="44.25" customHeight="1">
      <c r="B531" s="139"/>
      <c r="C531" s="140" t="s">
        <v>1777</v>
      </c>
      <c r="D531" s="140" t="s">
        <v>212</v>
      </c>
      <c r="E531" s="141" t="s">
        <v>1778</v>
      </c>
      <c r="F531" s="142" t="s">
        <v>1779</v>
      </c>
      <c r="G531" s="143" t="s">
        <v>253</v>
      </c>
      <c r="H531" s="144">
        <v>4</v>
      </c>
      <c r="I531" s="145"/>
      <c r="J531" s="146">
        <f t="shared" si="70"/>
        <v>0</v>
      </c>
      <c r="K531" s="147"/>
      <c r="L531" s="28"/>
      <c r="M531" s="148" t="s">
        <v>1</v>
      </c>
      <c r="N531" s="149" t="s">
        <v>38</v>
      </c>
      <c r="P531" s="150">
        <f t="shared" si="71"/>
        <v>0</v>
      </c>
      <c r="Q531" s="150">
        <v>0</v>
      </c>
      <c r="R531" s="150">
        <f t="shared" si="72"/>
        <v>0</v>
      </c>
      <c r="S531" s="150">
        <v>0</v>
      </c>
      <c r="T531" s="151">
        <f t="shared" si="73"/>
        <v>0</v>
      </c>
      <c r="AR531" s="152" t="s">
        <v>216</v>
      </c>
      <c r="AT531" s="152" t="s">
        <v>212</v>
      </c>
      <c r="AU531" s="152" t="s">
        <v>88</v>
      </c>
      <c r="AY531" s="13" t="s">
        <v>207</v>
      </c>
      <c r="BE531" s="153">
        <f t="shared" si="74"/>
        <v>0</v>
      </c>
      <c r="BF531" s="153">
        <f t="shared" si="75"/>
        <v>0</v>
      </c>
      <c r="BG531" s="153">
        <f t="shared" si="76"/>
        <v>0</v>
      </c>
      <c r="BH531" s="153">
        <f t="shared" si="77"/>
        <v>0</v>
      </c>
      <c r="BI531" s="153">
        <f t="shared" si="78"/>
        <v>0</v>
      </c>
      <c r="BJ531" s="13" t="s">
        <v>84</v>
      </c>
      <c r="BK531" s="153">
        <f t="shared" si="79"/>
        <v>0</v>
      </c>
      <c r="BL531" s="13" t="s">
        <v>216</v>
      </c>
      <c r="BM531" s="152" t="s">
        <v>1780</v>
      </c>
    </row>
    <row r="532" spans="2:65" s="11" customFormat="1" ht="20.85" customHeight="1">
      <c r="B532" s="127"/>
      <c r="D532" s="128" t="s">
        <v>71</v>
      </c>
      <c r="E532" s="137" t="s">
        <v>1781</v>
      </c>
      <c r="F532" s="137" t="s">
        <v>1782</v>
      </c>
      <c r="I532" s="130"/>
      <c r="J532" s="138">
        <f>BK532</f>
        <v>0</v>
      </c>
      <c r="L532" s="127"/>
      <c r="M532" s="132"/>
      <c r="P532" s="133">
        <f>SUM(P533:P555)</f>
        <v>0</v>
      </c>
      <c r="R532" s="133">
        <f>SUM(R533:R555)</f>
        <v>0</v>
      </c>
      <c r="T532" s="134">
        <f>SUM(T533:T555)</f>
        <v>0</v>
      </c>
      <c r="AR532" s="128" t="s">
        <v>79</v>
      </c>
      <c r="AT532" s="135" t="s">
        <v>71</v>
      </c>
      <c r="AU532" s="135" t="s">
        <v>84</v>
      </c>
      <c r="AY532" s="128" t="s">
        <v>207</v>
      </c>
      <c r="BK532" s="136">
        <f>SUM(BK533:BK555)</f>
        <v>0</v>
      </c>
    </row>
    <row r="533" spans="2:65" s="1" customFormat="1" ht="21.75" customHeight="1">
      <c r="B533" s="139"/>
      <c r="C533" s="140" t="s">
        <v>1783</v>
      </c>
      <c r="D533" s="140" t="s">
        <v>212</v>
      </c>
      <c r="E533" s="141" t="s">
        <v>1784</v>
      </c>
      <c r="F533" s="142" t="s">
        <v>1785</v>
      </c>
      <c r="G533" s="143" t="s">
        <v>1786</v>
      </c>
      <c r="H533" s="144">
        <v>311.31</v>
      </c>
      <c r="I533" s="145"/>
      <c r="J533" s="146">
        <f t="shared" ref="J533:J555" si="80">ROUND(I533*H533,2)</f>
        <v>0</v>
      </c>
      <c r="K533" s="147"/>
      <c r="L533" s="28"/>
      <c r="M533" s="148" t="s">
        <v>1</v>
      </c>
      <c r="N533" s="149" t="s">
        <v>38</v>
      </c>
      <c r="P533" s="150">
        <f t="shared" ref="P533:P555" si="81">O533*H533</f>
        <v>0</v>
      </c>
      <c r="Q533" s="150">
        <v>0</v>
      </c>
      <c r="R533" s="150">
        <f t="shared" ref="R533:R555" si="82">Q533*H533</f>
        <v>0</v>
      </c>
      <c r="S533" s="150">
        <v>0</v>
      </c>
      <c r="T533" s="151">
        <f t="shared" ref="T533:T555" si="83">S533*H533</f>
        <v>0</v>
      </c>
      <c r="AR533" s="152" t="s">
        <v>216</v>
      </c>
      <c r="AT533" s="152" t="s">
        <v>212</v>
      </c>
      <c r="AU533" s="152" t="s">
        <v>88</v>
      </c>
      <c r="AY533" s="13" t="s">
        <v>207</v>
      </c>
      <c r="BE533" s="153">
        <f t="shared" ref="BE533:BE555" si="84">IF(N533="základná",J533,0)</f>
        <v>0</v>
      </c>
      <c r="BF533" s="153">
        <f t="shared" ref="BF533:BF555" si="85">IF(N533="znížená",J533,0)</f>
        <v>0</v>
      </c>
      <c r="BG533" s="153">
        <f t="shared" ref="BG533:BG555" si="86">IF(N533="zákl. prenesená",J533,0)</f>
        <v>0</v>
      </c>
      <c r="BH533" s="153">
        <f t="shared" ref="BH533:BH555" si="87">IF(N533="zníž. prenesená",J533,0)</f>
        <v>0</v>
      </c>
      <c r="BI533" s="153">
        <f t="shared" ref="BI533:BI555" si="88">IF(N533="nulová",J533,0)</f>
        <v>0</v>
      </c>
      <c r="BJ533" s="13" t="s">
        <v>84</v>
      </c>
      <c r="BK533" s="153">
        <f t="shared" ref="BK533:BK555" si="89">ROUND(I533*H533,2)</f>
        <v>0</v>
      </c>
      <c r="BL533" s="13" t="s">
        <v>216</v>
      </c>
      <c r="BM533" s="152" t="s">
        <v>1787</v>
      </c>
    </row>
    <row r="534" spans="2:65" s="1" customFormat="1" ht="21.75" customHeight="1">
      <c r="B534" s="139"/>
      <c r="C534" s="140" t="s">
        <v>1788</v>
      </c>
      <c r="D534" s="140" t="s">
        <v>212</v>
      </c>
      <c r="E534" s="141" t="s">
        <v>1789</v>
      </c>
      <c r="F534" s="142" t="s">
        <v>1790</v>
      </c>
      <c r="G534" s="143" t="s">
        <v>1786</v>
      </c>
      <c r="H534" s="144">
        <v>769.04</v>
      </c>
      <c r="I534" s="145"/>
      <c r="J534" s="146">
        <f t="shared" si="80"/>
        <v>0</v>
      </c>
      <c r="K534" s="147"/>
      <c r="L534" s="28"/>
      <c r="M534" s="148" t="s">
        <v>1</v>
      </c>
      <c r="N534" s="149" t="s">
        <v>38</v>
      </c>
      <c r="P534" s="150">
        <f t="shared" si="81"/>
        <v>0</v>
      </c>
      <c r="Q534" s="150">
        <v>0</v>
      </c>
      <c r="R534" s="150">
        <f t="shared" si="82"/>
        <v>0</v>
      </c>
      <c r="S534" s="150">
        <v>0</v>
      </c>
      <c r="T534" s="151">
        <f t="shared" si="83"/>
        <v>0</v>
      </c>
      <c r="AR534" s="152" t="s">
        <v>216</v>
      </c>
      <c r="AT534" s="152" t="s">
        <v>212</v>
      </c>
      <c r="AU534" s="152" t="s">
        <v>88</v>
      </c>
      <c r="AY534" s="13" t="s">
        <v>207</v>
      </c>
      <c r="BE534" s="153">
        <f t="shared" si="84"/>
        <v>0</v>
      </c>
      <c r="BF534" s="153">
        <f t="shared" si="85"/>
        <v>0</v>
      </c>
      <c r="BG534" s="153">
        <f t="shared" si="86"/>
        <v>0</v>
      </c>
      <c r="BH534" s="153">
        <f t="shared" si="87"/>
        <v>0</v>
      </c>
      <c r="BI534" s="153">
        <f t="shared" si="88"/>
        <v>0</v>
      </c>
      <c r="BJ534" s="13" t="s">
        <v>84</v>
      </c>
      <c r="BK534" s="153">
        <f t="shared" si="89"/>
        <v>0</v>
      </c>
      <c r="BL534" s="13" t="s">
        <v>216</v>
      </c>
      <c r="BM534" s="152" t="s">
        <v>1791</v>
      </c>
    </row>
    <row r="535" spans="2:65" s="1" customFormat="1" ht="21.75" customHeight="1">
      <c r="B535" s="139"/>
      <c r="C535" s="140" t="s">
        <v>1792</v>
      </c>
      <c r="D535" s="140" t="s">
        <v>212</v>
      </c>
      <c r="E535" s="141" t="s">
        <v>1793</v>
      </c>
      <c r="F535" s="142" t="s">
        <v>1794</v>
      </c>
      <c r="G535" s="143" t="s">
        <v>1786</v>
      </c>
      <c r="H535" s="144">
        <v>293.45999999999998</v>
      </c>
      <c r="I535" s="145"/>
      <c r="J535" s="146">
        <f t="shared" si="80"/>
        <v>0</v>
      </c>
      <c r="K535" s="147"/>
      <c r="L535" s="28"/>
      <c r="M535" s="148" t="s">
        <v>1</v>
      </c>
      <c r="N535" s="149" t="s">
        <v>38</v>
      </c>
      <c r="P535" s="150">
        <f t="shared" si="81"/>
        <v>0</v>
      </c>
      <c r="Q535" s="150">
        <v>0</v>
      </c>
      <c r="R535" s="150">
        <f t="shared" si="82"/>
        <v>0</v>
      </c>
      <c r="S535" s="150">
        <v>0</v>
      </c>
      <c r="T535" s="151">
        <f t="shared" si="83"/>
        <v>0</v>
      </c>
      <c r="AR535" s="152" t="s">
        <v>216</v>
      </c>
      <c r="AT535" s="152" t="s">
        <v>212</v>
      </c>
      <c r="AU535" s="152" t="s">
        <v>88</v>
      </c>
      <c r="AY535" s="13" t="s">
        <v>207</v>
      </c>
      <c r="BE535" s="153">
        <f t="shared" si="84"/>
        <v>0</v>
      </c>
      <c r="BF535" s="153">
        <f t="shared" si="85"/>
        <v>0</v>
      </c>
      <c r="BG535" s="153">
        <f t="shared" si="86"/>
        <v>0</v>
      </c>
      <c r="BH535" s="153">
        <f t="shared" si="87"/>
        <v>0</v>
      </c>
      <c r="BI535" s="153">
        <f t="shared" si="88"/>
        <v>0</v>
      </c>
      <c r="BJ535" s="13" t="s">
        <v>84</v>
      </c>
      <c r="BK535" s="153">
        <f t="shared" si="89"/>
        <v>0</v>
      </c>
      <c r="BL535" s="13" t="s">
        <v>216</v>
      </c>
      <c r="BM535" s="152" t="s">
        <v>1795</v>
      </c>
    </row>
    <row r="536" spans="2:65" s="1" customFormat="1" ht="21.75" customHeight="1">
      <c r="B536" s="139"/>
      <c r="C536" s="140" t="s">
        <v>1796</v>
      </c>
      <c r="D536" s="140" t="s">
        <v>212</v>
      </c>
      <c r="E536" s="141" t="s">
        <v>1797</v>
      </c>
      <c r="F536" s="142" t="s">
        <v>1798</v>
      </c>
      <c r="G536" s="143" t="s">
        <v>1786</v>
      </c>
      <c r="H536" s="144">
        <v>719.36</v>
      </c>
      <c r="I536" s="145"/>
      <c r="J536" s="146">
        <f t="shared" si="80"/>
        <v>0</v>
      </c>
      <c r="K536" s="147"/>
      <c r="L536" s="28"/>
      <c r="M536" s="148" t="s">
        <v>1</v>
      </c>
      <c r="N536" s="149" t="s">
        <v>38</v>
      </c>
      <c r="P536" s="150">
        <f t="shared" si="81"/>
        <v>0</v>
      </c>
      <c r="Q536" s="150">
        <v>0</v>
      </c>
      <c r="R536" s="150">
        <f t="shared" si="82"/>
        <v>0</v>
      </c>
      <c r="S536" s="150">
        <v>0</v>
      </c>
      <c r="T536" s="151">
        <f t="shared" si="83"/>
        <v>0</v>
      </c>
      <c r="AR536" s="152" t="s">
        <v>216</v>
      </c>
      <c r="AT536" s="152" t="s">
        <v>212</v>
      </c>
      <c r="AU536" s="152" t="s">
        <v>88</v>
      </c>
      <c r="AY536" s="13" t="s">
        <v>207</v>
      </c>
      <c r="BE536" s="153">
        <f t="shared" si="84"/>
        <v>0</v>
      </c>
      <c r="BF536" s="153">
        <f t="shared" si="85"/>
        <v>0</v>
      </c>
      <c r="BG536" s="153">
        <f t="shared" si="86"/>
        <v>0</v>
      </c>
      <c r="BH536" s="153">
        <f t="shared" si="87"/>
        <v>0</v>
      </c>
      <c r="BI536" s="153">
        <f t="shared" si="88"/>
        <v>0</v>
      </c>
      <c r="BJ536" s="13" t="s">
        <v>84</v>
      </c>
      <c r="BK536" s="153">
        <f t="shared" si="89"/>
        <v>0</v>
      </c>
      <c r="BL536" s="13" t="s">
        <v>216</v>
      </c>
      <c r="BM536" s="152" t="s">
        <v>1799</v>
      </c>
    </row>
    <row r="537" spans="2:65" s="1" customFormat="1" ht="24.2" customHeight="1">
      <c r="B537" s="139"/>
      <c r="C537" s="140" t="s">
        <v>1800</v>
      </c>
      <c r="D537" s="140" t="s">
        <v>212</v>
      </c>
      <c r="E537" s="141" t="s">
        <v>1801</v>
      </c>
      <c r="F537" s="142" t="s">
        <v>1802</v>
      </c>
      <c r="G537" s="143" t="s">
        <v>1786</v>
      </c>
      <c r="H537" s="144">
        <v>211.54</v>
      </c>
      <c r="I537" s="145"/>
      <c r="J537" s="146">
        <f t="shared" si="80"/>
        <v>0</v>
      </c>
      <c r="K537" s="147"/>
      <c r="L537" s="28"/>
      <c r="M537" s="148" t="s">
        <v>1</v>
      </c>
      <c r="N537" s="149" t="s">
        <v>38</v>
      </c>
      <c r="P537" s="150">
        <f t="shared" si="81"/>
        <v>0</v>
      </c>
      <c r="Q537" s="150">
        <v>0</v>
      </c>
      <c r="R537" s="150">
        <f t="shared" si="82"/>
        <v>0</v>
      </c>
      <c r="S537" s="150">
        <v>0</v>
      </c>
      <c r="T537" s="151">
        <f t="shared" si="83"/>
        <v>0</v>
      </c>
      <c r="AR537" s="152" t="s">
        <v>216</v>
      </c>
      <c r="AT537" s="152" t="s">
        <v>212</v>
      </c>
      <c r="AU537" s="152" t="s">
        <v>88</v>
      </c>
      <c r="AY537" s="13" t="s">
        <v>207</v>
      </c>
      <c r="BE537" s="153">
        <f t="shared" si="84"/>
        <v>0</v>
      </c>
      <c r="BF537" s="153">
        <f t="shared" si="85"/>
        <v>0</v>
      </c>
      <c r="BG537" s="153">
        <f t="shared" si="86"/>
        <v>0</v>
      </c>
      <c r="BH537" s="153">
        <f t="shared" si="87"/>
        <v>0</v>
      </c>
      <c r="BI537" s="153">
        <f t="shared" si="88"/>
        <v>0</v>
      </c>
      <c r="BJ537" s="13" t="s">
        <v>84</v>
      </c>
      <c r="BK537" s="153">
        <f t="shared" si="89"/>
        <v>0</v>
      </c>
      <c r="BL537" s="13" t="s">
        <v>216</v>
      </c>
      <c r="BM537" s="152" t="s">
        <v>1803</v>
      </c>
    </row>
    <row r="538" spans="2:65" s="1" customFormat="1" ht="24.2" customHeight="1">
      <c r="B538" s="139"/>
      <c r="C538" s="140" t="s">
        <v>1804</v>
      </c>
      <c r="D538" s="140" t="s">
        <v>212</v>
      </c>
      <c r="E538" s="141" t="s">
        <v>1805</v>
      </c>
      <c r="F538" s="142" t="s">
        <v>1806</v>
      </c>
      <c r="G538" s="143" t="s">
        <v>1786</v>
      </c>
      <c r="H538" s="144">
        <v>588.78</v>
      </c>
      <c r="I538" s="145"/>
      <c r="J538" s="146">
        <f t="shared" si="80"/>
        <v>0</v>
      </c>
      <c r="K538" s="147"/>
      <c r="L538" s="28"/>
      <c r="M538" s="148" t="s">
        <v>1</v>
      </c>
      <c r="N538" s="149" t="s">
        <v>38</v>
      </c>
      <c r="P538" s="150">
        <f t="shared" si="81"/>
        <v>0</v>
      </c>
      <c r="Q538" s="150">
        <v>0</v>
      </c>
      <c r="R538" s="150">
        <f t="shared" si="82"/>
        <v>0</v>
      </c>
      <c r="S538" s="150">
        <v>0</v>
      </c>
      <c r="T538" s="151">
        <f t="shared" si="83"/>
        <v>0</v>
      </c>
      <c r="AR538" s="152" t="s">
        <v>216</v>
      </c>
      <c r="AT538" s="152" t="s">
        <v>212</v>
      </c>
      <c r="AU538" s="152" t="s">
        <v>88</v>
      </c>
      <c r="AY538" s="13" t="s">
        <v>207</v>
      </c>
      <c r="BE538" s="153">
        <f t="shared" si="84"/>
        <v>0</v>
      </c>
      <c r="BF538" s="153">
        <f t="shared" si="85"/>
        <v>0</v>
      </c>
      <c r="BG538" s="153">
        <f t="shared" si="86"/>
        <v>0</v>
      </c>
      <c r="BH538" s="153">
        <f t="shared" si="87"/>
        <v>0</v>
      </c>
      <c r="BI538" s="153">
        <f t="shared" si="88"/>
        <v>0</v>
      </c>
      <c r="BJ538" s="13" t="s">
        <v>84</v>
      </c>
      <c r="BK538" s="153">
        <f t="shared" si="89"/>
        <v>0</v>
      </c>
      <c r="BL538" s="13" t="s">
        <v>216</v>
      </c>
      <c r="BM538" s="152" t="s">
        <v>1807</v>
      </c>
    </row>
    <row r="539" spans="2:65" s="1" customFormat="1" ht="24.2" customHeight="1">
      <c r="B539" s="139"/>
      <c r="C539" s="140" t="s">
        <v>1808</v>
      </c>
      <c r="D539" s="140" t="s">
        <v>212</v>
      </c>
      <c r="E539" s="141" t="s">
        <v>1809</v>
      </c>
      <c r="F539" s="142" t="s">
        <v>1810</v>
      </c>
      <c r="G539" s="143" t="s">
        <v>1786</v>
      </c>
      <c r="H539" s="144">
        <v>199.64</v>
      </c>
      <c r="I539" s="145"/>
      <c r="J539" s="146">
        <f t="shared" si="80"/>
        <v>0</v>
      </c>
      <c r="K539" s="147"/>
      <c r="L539" s="28"/>
      <c r="M539" s="148" t="s">
        <v>1</v>
      </c>
      <c r="N539" s="149" t="s">
        <v>38</v>
      </c>
      <c r="P539" s="150">
        <f t="shared" si="81"/>
        <v>0</v>
      </c>
      <c r="Q539" s="150">
        <v>0</v>
      </c>
      <c r="R539" s="150">
        <f t="shared" si="82"/>
        <v>0</v>
      </c>
      <c r="S539" s="150">
        <v>0</v>
      </c>
      <c r="T539" s="151">
        <f t="shared" si="83"/>
        <v>0</v>
      </c>
      <c r="AR539" s="152" t="s">
        <v>216</v>
      </c>
      <c r="AT539" s="152" t="s">
        <v>212</v>
      </c>
      <c r="AU539" s="152" t="s">
        <v>88</v>
      </c>
      <c r="AY539" s="13" t="s">
        <v>207</v>
      </c>
      <c r="BE539" s="153">
        <f t="shared" si="84"/>
        <v>0</v>
      </c>
      <c r="BF539" s="153">
        <f t="shared" si="85"/>
        <v>0</v>
      </c>
      <c r="BG539" s="153">
        <f t="shared" si="86"/>
        <v>0</v>
      </c>
      <c r="BH539" s="153">
        <f t="shared" si="87"/>
        <v>0</v>
      </c>
      <c r="BI539" s="153">
        <f t="shared" si="88"/>
        <v>0</v>
      </c>
      <c r="BJ539" s="13" t="s">
        <v>84</v>
      </c>
      <c r="BK539" s="153">
        <f t="shared" si="89"/>
        <v>0</v>
      </c>
      <c r="BL539" s="13" t="s">
        <v>216</v>
      </c>
      <c r="BM539" s="152" t="s">
        <v>1811</v>
      </c>
    </row>
    <row r="540" spans="2:65" s="1" customFormat="1" ht="24.2" customHeight="1">
      <c r="B540" s="139"/>
      <c r="C540" s="140" t="s">
        <v>1812</v>
      </c>
      <c r="D540" s="140" t="s">
        <v>212</v>
      </c>
      <c r="E540" s="141" t="s">
        <v>1813</v>
      </c>
      <c r="F540" s="142" t="s">
        <v>1814</v>
      </c>
      <c r="G540" s="143" t="s">
        <v>1786</v>
      </c>
      <c r="H540" s="144">
        <v>551.52</v>
      </c>
      <c r="I540" s="145"/>
      <c r="J540" s="146">
        <f t="shared" si="80"/>
        <v>0</v>
      </c>
      <c r="K540" s="147"/>
      <c r="L540" s="28"/>
      <c r="M540" s="148" t="s">
        <v>1</v>
      </c>
      <c r="N540" s="149" t="s">
        <v>38</v>
      </c>
      <c r="P540" s="150">
        <f t="shared" si="81"/>
        <v>0</v>
      </c>
      <c r="Q540" s="150">
        <v>0</v>
      </c>
      <c r="R540" s="150">
        <f t="shared" si="82"/>
        <v>0</v>
      </c>
      <c r="S540" s="150">
        <v>0</v>
      </c>
      <c r="T540" s="151">
        <f t="shared" si="83"/>
        <v>0</v>
      </c>
      <c r="AR540" s="152" t="s">
        <v>216</v>
      </c>
      <c r="AT540" s="152" t="s">
        <v>212</v>
      </c>
      <c r="AU540" s="152" t="s">
        <v>88</v>
      </c>
      <c r="AY540" s="13" t="s">
        <v>207</v>
      </c>
      <c r="BE540" s="153">
        <f t="shared" si="84"/>
        <v>0</v>
      </c>
      <c r="BF540" s="153">
        <f t="shared" si="85"/>
        <v>0</v>
      </c>
      <c r="BG540" s="153">
        <f t="shared" si="86"/>
        <v>0</v>
      </c>
      <c r="BH540" s="153">
        <f t="shared" si="87"/>
        <v>0</v>
      </c>
      <c r="BI540" s="153">
        <f t="shared" si="88"/>
        <v>0</v>
      </c>
      <c r="BJ540" s="13" t="s">
        <v>84</v>
      </c>
      <c r="BK540" s="153">
        <f t="shared" si="89"/>
        <v>0</v>
      </c>
      <c r="BL540" s="13" t="s">
        <v>216</v>
      </c>
      <c r="BM540" s="152" t="s">
        <v>1815</v>
      </c>
    </row>
    <row r="541" spans="2:65" s="1" customFormat="1" ht="21.75" customHeight="1">
      <c r="B541" s="139"/>
      <c r="C541" s="140" t="s">
        <v>1816</v>
      </c>
      <c r="D541" s="140" t="s">
        <v>212</v>
      </c>
      <c r="E541" s="141" t="s">
        <v>1817</v>
      </c>
      <c r="F541" s="142" t="s">
        <v>1818</v>
      </c>
      <c r="G541" s="143" t="s">
        <v>1786</v>
      </c>
      <c r="H541" s="144">
        <v>126.41</v>
      </c>
      <c r="I541" s="145"/>
      <c r="J541" s="146">
        <f t="shared" si="80"/>
        <v>0</v>
      </c>
      <c r="K541" s="147"/>
      <c r="L541" s="28"/>
      <c r="M541" s="148" t="s">
        <v>1</v>
      </c>
      <c r="N541" s="149" t="s">
        <v>38</v>
      </c>
      <c r="P541" s="150">
        <f t="shared" si="81"/>
        <v>0</v>
      </c>
      <c r="Q541" s="150">
        <v>0</v>
      </c>
      <c r="R541" s="150">
        <f t="shared" si="82"/>
        <v>0</v>
      </c>
      <c r="S541" s="150">
        <v>0</v>
      </c>
      <c r="T541" s="151">
        <f t="shared" si="83"/>
        <v>0</v>
      </c>
      <c r="AR541" s="152" t="s">
        <v>216</v>
      </c>
      <c r="AT541" s="152" t="s">
        <v>212</v>
      </c>
      <c r="AU541" s="152" t="s">
        <v>88</v>
      </c>
      <c r="AY541" s="13" t="s">
        <v>207</v>
      </c>
      <c r="BE541" s="153">
        <f t="shared" si="84"/>
        <v>0</v>
      </c>
      <c r="BF541" s="153">
        <f t="shared" si="85"/>
        <v>0</v>
      </c>
      <c r="BG541" s="153">
        <f t="shared" si="86"/>
        <v>0</v>
      </c>
      <c r="BH541" s="153">
        <f t="shared" si="87"/>
        <v>0</v>
      </c>
      <c r="BI541" s="153">
        <f t="shared" si="88"/>
        <v>0</v>
      </c>
      <c r="BJ541" s="13" t="s">
        <v>84</v>
      </c>
      <c r="BK541" s="153">
        <f t="shared" si="89"/>
        <v>0</v>
      </c>
      <c r="BL541" s="13" t="s">
        <v>216</v>
      </c>
      <c r="BM541" s="152" t="s">
        <v>1819</v>
      </c>
    </row>
    <row r="542" spans="2:65" s="1" customFormat="1" ht="21.75" customHeight="1">
      <c r="B542" s="139"/>
      <c r="C542" s="140" t="s">
        <v>1820</v>
      </c>
      <c r="D542" s="140" t="s">
        <v>212</v>
      </c>
      <c r="E542" s="141" t="s">
        <v>1821</v>
      </c>
      <c r="F542" s="142" t="s">
        <v>1822</v>
      </c>
      <c r="G542" s="143" t="s">
        <v>1786</v>
      </c>
      <c r="H542" s="144">
        <v>357.3</v>
      </c>
      <c r="I542" s="145"/>
      <c r="J542" s="146">
        <f t="shared" si="80"/>
        <v>0</v>
      </c>
      <c r="K542" s="147"/>
      <c r="L542" s="28"/>
      <c r="M542" s="148" t="s">
        <v>1</v>
      </c>
      <c r="N542" s="149" t="s">
        <v>38</v>
      </c>
      <c r="P542" s="150">
        <f t="shared" si="81"/>
        <v>0</v>
      </c>
      <c r="Q542" s="150">
        <v>0</v>
      </c>
      <c r="R542" s="150">
        <f t="shared" si="82"/>
        <v>0</v>
      </c>
      <c r="S542" s="150">
        <v>0</v>
      </c>
      <c r="T542" s="151">
        <f t="shared" si="83"/>
        <v>0</v>
      </c>
      <c r="AR542" s="152" t="s">
        <v>216</v>
      </c>
      <c r="AT542" s="152" t="s">
        <v>212</v>
      </c>
      <c r="AU542" s="152" t="s">
        <v>88</v>
      </c>
      <c r="AY542" s="13" t="s">
        <v>207</v>
      </c>
      <c r="BE542" s="153">
        <f t="shared" si="84"/>
        <v>0</v>
      </c>
      <c r="BF542" s="153">
        <f t="shared" si="85"/>
        <v>0</v>
      </c>
      <c r="BG542" s="153">
        <f t="shared" si="86"/>
        <v>0</v>
      </c>
      <c r="BH542" s="153">
        <f t="shared" si="87"/>
        <v>0</v>
      </c>
      <c r="BI542" s="153">
        <f t="shared" si="88"/>
        <v>0</v>
      </c>
      <c r="BJ542" s="13" t="s">
        <v>84</v>
      </c>
      <c r="BK542" s="153">
        <f t="shared" si="89"/>
        <v>0</v>
      </c>
      <c r="BL542" s="13" t="s">
        <v>216</v>
      </c>
      <c r="BM542" s="152" t="s">
        <v>1823</v>
      </c>
    </row>
    <row r="543" spans="2:65" s="1" customFormat="1" ht="21.75" customHeight="1">
      <c r="B543" s="139"/>
      <c r="C543" s="140" t="s">
        <v>1824</v>
      </c>
      <c r="D543" s="140" t="s">
        <v>212</v>
      </c>
      <c r="E543" s="141" t="s">
        <v>1825</v>
      </c>
      <c r="F543" s="142" t="s">
        <v>1826</v>
      </c>
      <c r="G543" s="143" t="s">
        <v>1786</v>
      </c>
      <c r="H543" s="144">
        <v>122.4</v>
      </c>
      <c r="I543" s="145"/>
      <c r="J543" s="146">
        <f t="shared" si="80"/>
        <v>0</v>
      </c>
      <c r="K543" s="147"/>
      <c r="L543" s="28"/>
      <c r="M543" s="148" t="s">
        <v>1</v>
      </c>
      <c r="N543" s="149" t="s">
        <v>38</v>
      </c>
      <c r="P543" s="150">
        <f t="shared" si="81"/>
        <v>0</v>
      </c>
      <c r="Q543" s="150">
        <v>0</v>
      </c>
      <c r="R543" s="150">
        <f t="shared" si="82"/>
        <v>0</v>
      </c>
      <c r="S543" s="150">
        <v>0</v>
      </c>
      <c r="T543" s="151">
        <f t="shared" si="83"/>
        <v>0</v>
      </c>
      <c r="AR543" s="152" t="s">
        <v>216</v>
      </c>
      <c r="AT543" s="152" t="s">
        <v>212</v>
      </c>
      <c r="AU543" s="152" t="s">
        <v>88</v>
      </c>
      <c r="AY543" s="13" t="s">
        <v>207</v>
      </c>
      <c r="BE543" s="153">
        <f t="shared" si="84"/>
        <v>0</v>
      </c>
      <c r="BF543" s="153">
        <f t="shared" si="85"/>
        <v>0</v>
      </c>
      <c r="BG543" s="153">
        <f t="shared" si="86"/>
        <v>0</v>
      </c>
      <c r="BH543" s="153">
        <f t="shared" si="87"/>
        <v>0</v>
      </c>
      <c r="BI543" s="153">
        <f t="shared" si="88"/>
        <v>0</v>
      </c>
      <c r="BJ543" s="13" t="s">
        <v>84</v>
      </c>
      <c r="BK543" s="153">
        <f t="shared" si="89"/>
        <v>0</v>
      </c>
      <c r="BL543" s="13" t="s">
        <v>216</v>
      </c>
      <c r="BM543" s="152" t="s">
        <v>1827</v>
      </c>
    </row>
    <row r="544" spans="2:65" s="1" customFormat="1" ht="21.75" customHeight="1">
      <c r="B544" s="139"/>
      <c r="C544" s="140" t="s">
        <v>1828</v>
      </c>
      <c r="D544" s="140" t="s">
        <v>212</v>
      </c>
      <c r="E544" s="141" t="s">
        <v>1829</v>
      </c>
      <c r="F544" s="142" t="s">
        <v>1830</v>
      </c>
      <c r="G544" s="143" t="s">
        <v>1786</v>
      </c>
      <c r="H544" s="144">
        <v>340.35</v>
      </c>
      <c r="I544" s="145"/>
      <c r="J544" s="146">
        <f t="shared" si="80"/>
        <v>0</v>
      </c>
      <c r="K544" s="147"/>
      <c r="L544" s="28"/>
      <c r="M544" s="148" t="s">
        <v>1</v>
      </c>
      <c r="N544" s="149" t="s">
        <v>38</v>
      </c>
      <c r="P544" s="150">
        <f t="shared" si="81"/>
        <v>0</v>
      </c>
      <c r="Q544" s="150">
        <v>0</v>
      </c>
      <c r="R544" s="150">
        <f t="shared" si="82"/>
        <v>0</v>
      </c>
      <c r="S544" s="150">
        <v>0</v>
      </c>
      <c r="T544" s="151">
        <f t="shared" si="83"/>
        <v>0</v>
      </c>
      <c r="AR544" s="152" t="s">
        <v>216</v>
      </c>
      <c r="AT544" s="152" t="s">
        <v>212</v>
      </c>
      <c r="AU544" s="152" t="s">
        <v>88</v>
      </c>
      <c r="AY544" s="13" t="s">
        <v>207</v>
      </c>
      <c r="BE544" s="153">
        <f t="shared" si="84"/>
        <v>0</v>
      </c>
      <c r="BF544" s="153">
        <f t="shared" si="85"/>
        <v>0</v>
      </c>
      <c r="BG544" s="153">
        <f t="shared" si="86"/>
        <v>0</v>
      </c>
      <c r="BH544" s="153">
        <f t="shared" si="87"/>
        <v>0</v>
      </c>
      <c r="BI544" s="153">
        <f t="shared" si="88"/>
        <v>0</v>
      </c>
      <c r="BJ544" s="13" t="s">
        <v>84</v>
      </c>
      <c r="BK544" s="153">
        <f t="shared" si="89"/>
        <v>0</v>
      </c>
      <c r="BL544" s="13" t="s">
        <v>216</v>
      </c>
      <c r="BM544" s="152" t="s">
        <v>1831</v>
      </c>
    </row>
    <row r="545" spans="2:65" s="1" customFormat="1" ht="21.75" customHeight="1">
      <c r="B545" s="139"/>
      <c r="C545" s="140" t="s">
        <v>1832</v>
      </c>
      <c r="D545" s="140" t="s">
        <v>212</v>
      </c>
      <c r="E545" s="141" t="s">
        <v>1833</v>
      </c>
      <c r="F545" s="142" t="s">
        <v>1834</v>
      </c>
      <c r="G545" s="143" t="s">
        <v>1786</v>
      </c>
      <c r="H545" s="144">
        <v>118</v>
      </c>
      <c r="I545" s="145"/>
      <c r="J545" s="146">
        <f t="shared" si="80"/>
        <v>0</v>
      </c>
      <c r="K545" s="147"/>
      <c r="L545" s="28"/>
      <c r="M545" s="148" t="s">
        <v>1</v>
      </c>
      <c r="N545" s="149" t="s">
        <v>38</v>
      </c>
      <c r="P545" s="150">
        <f t="shared" si="81"/>
        <v>0</v>
      </c>
      <c r="Q545" s="150">
        <v>0</v>
      </c>
      <c r="R545" s="150">
        <f t="shared" si="82"/>
        <v>0</v>
      </c>
      <c r="S545" s="150">
        <v>0</v>
      </c>
      <c r="T545" s="151">
        <f t="shared" si="83"/>
        <v>0</v>
      </c>
      <c r="AR545" s="152" t="s">
        <v>216</v>
      </c>
      <c r="AT545" s="152" t="s">
        <v>212</v>
      </c>
      <c r="AU545" s="152" t="s">
        <v>88</v>
      </c>
      <c r="AY545" s="13" t="s">
        <v>207</v>
      </c>
      <c r="BE545" s="153">
        <f t="shared" si="84"/>
        <v>0</v>
      </c>
      <c r="BF545" s="153">
        <f t="shared" si="85"/>
        <v>0</v>
      </c>
      <c r="BG545" s="153">
        <f t="shared" si="86"/>
        <v>0</v>
      </c>
      <c r="BH545" s="153">
        <f t="shared" si="87"/>
        <v>0</v>
      </c>
      <c r="BI545" s="153">
        <f t="shared" si="88"/>
        <v>0</v>
      </c>
      <c r="BJ545" s="13" t="s">
        <v>84</v>
      </c>
      <c r="BK545" s="153">
        <f t="shared" si="89"/>
        <v>0</v>
      </c>
      <c r="BL545" s="13" t="s">
        <v>216</v>
      </c>
      <c r="BM545" s="152" t="s">
        <v>1835</v>
      </c>
    </row>
    <row r="546" spans="2:65" s="1" customFormat="1" ht="24.2" customHeight="1">
      <c r="B546" s="139"/>
      <c r="C546" s="140" t="s">
        <v>1836</v>
      </c>
      <c r="D546" s="140" t="s">
        <v>212</v>
      </c>
      <c r="E546" s="141" t="s">
        <v>1837</v>
      </c>
      <c r="F546" s="142" t="s">
        <v>1838</v>
      </c>
      <c r="G546" s="143" t="s">
        <v>1786</v>
      </c>
      <c r="H546" s="144">
        <v>36.6</v>
      </c>
      <c r="I546" s="145"/>
      <c r="J546" s="146">
        <f t="shared" si="80"/>
        <v>0</v>
      </c>
      <c r="K546" s="147"/>
      <c r="L546" s="28"/>
      <c r="M546" s="148" t="s">
        <v>1</v>
      </c>
      <c r="N546" s="149" t="s">
        <v>38</v>
      </c>
      <c r="P546" s="150">
        <f t="shared" si="81"/>
        <v>0</v>
      </c>
      <c r="Q546" s="150">
        <v>0</v>
      </c>
      <c r="R546" s="150">
        <f t="shared" si="82"/>
        <v>0</v>
      </c>
      <c r="S546" s="150">
        <v>0</v>
      </c>
      <c r="T546" s="151">
        <f t="shared" si="83"/>
        <v>0</v>
      </c>
      <c r="AR546" s="152" t="s">
        <v>216</v>
      </c>
      <c r="AT546" s="152" t="s">
        <v>212</v>
      </c>
      <c r="AU546" s="152" t="s">
        <v>88</v>
      </c>
      <c r="AY546" s="13" t="s">
        <v>207</v>
      </c>
      <c r="BE546" s="153">
        <f t="shared" si="84"/>
        <v>0</v>
      </c>
      <c r="BF546" s="153">
        <f t="shared" si="85"/>
        <v>0</v>
      </c>
      <c r="BG546" s="153">
        <f t="shared" si="86"/>
        <v>0</v>
      </c>
      <c r="BH546" s="153">
        <f t="shared" si="87"/>
        <v>0</v>
      </c>
      <c r="BI546" s="153">
        <f t="shared" si="88"/>
        <v>0</v>
      </c>
      <c r="BJ546" s="13" t="s">
        <v>84</v>
      </c>
      <c r="BK546" s="153">
        <f t="shared" si="89"/>
        <v>0</v>
      </c>
      <c r="BL546" s="13" t="s">
        <v>216</v>
      </c>
      <c r="BM546" s="152" t="s">
        <v>1839</v>
      </c>
    </row>
    <row r="547" spans="2:65" s="1" customFormat="1" ht="49.15" customHeight="1">
      <c r="B547" s="139"/>
      <c r="C547" s="140" t="s">
        <v>1840</v>
      </c>
      <c r="D547" s="140" t="s">
        <v>212</v>
      </c>
      <c r="E547" s="141" t="s">
        <v>1841</v>
      </c>
      <c r="F547" s="142" t="s">
        <v>1842</v>
      </c>
      <c r="G547" s="143" t="s">
        <v>253</v>
      </c>
      <c r="H547" s="144">
        <v>1</v>
      </c>
      <c r="I547" s="145"/>
      <c r="J547" s="146">
        <f t="shared" si="80"/>
        <v>0</v>
      </c>
      <c r="K547" s="147"/>
      <c r="L547" s="28"/>
      <c r="M547" s="148" t="s">
        <v>1</v>
      </c>
      <c r="N547" s="149" t="s">
        <v>38</v>
      </c>
      <c r="P547" s="150">
        <f t="shared" si="81"/>
        <v>0</v>
      </c>
      <c r="Q547" s="150">
        <v>0</v>
      </c>
      <c r="R547" s="150">
        <f t="shared" si="82"/>
        <v>0</v>
      </c>
      <c r="S547" s="150">
        <v>0</v>
      </c>
      <c r="T547" s="151">
        <f t="shared" si="83"/>
        <v>0</v>
      </c>
      <c r="AR547" s="152" t="s">
        <v>216</v>
      </c>
      <c r="AT547" s="152" t="s">
        <v>212</v>
      </c>
      <c r="AU547" s="152" t="s">
        <v>88</v>
      </c>
      <c r="AY547" s="13" t="s">
        <v>207</v>
      </c>
      <c r="BE547" s="153">
        <f t="shared" si="84"/>
        <v>0</v>
      </c>
      <c r="BF547" s="153">
        <f t="shared" si="85"/>
        <v>0</v>
      </c>
      <c r="BG547" s="153">
        <f t="shared" si="86"/>
        <v>0</v>
      </c>
      <c r="BH547" s="153">
        <f t="shared" si="87"/>
        <v>0</v>
      </c>
      <c r="BI547" s="153">
        <f t="shared" si="88"/>
        <v>0</v>
      </c>
      <c r="BJ547" s="13" t="s">
        <v>84</v>
      </c>
      <c r="BK547" s="153">
        <f t="shared" si="89"/>
        <v>0</v>
      </c>
      <c r="BL547" s="13" t="s">
        <v>216</v>
      </c>
      <c r="BM547" s="152" t="s">
        <v>1843</v>
      </c>
    </row>
    <row r="548" spans="2:65" s="1" customFormat="1" ht="49.15" customHeight="1">
      <c r="B548" s="139"/>
      <c r="C548" s="140" t="s">
        <v>1844</v>
      </c>
      <c r="D548" s="140" t="s">
        <v>212</v>
      </c>
      <c r="E548" s="141" t="s">
        <v>1845</v>
      </c>
      <c r="F548" s="142" t="s">
        <v>1846</v>
      </c>
      <c r="G548" s="143" t="s">
        <v>253</v>
      </c>
      <c r="H548" s="144">
        <v>1</v>
      </c>
      <c r="I548" s="145"/>
      <c r="J548" s="146">
        <f t="shared" si="80"/>
        <v>0</v>
      </c>
      <c r="K548" s="147"/>
      <c r="L548" s="28"/>
      <c r="M548" s="148" t="s">
        <v>1</v>
      </c>
      <c r="N548" s="149" t="s">
        <v>38</v>
      </c>
      <c r="P548" s="150">
        <f t="shared" si="81"/>
        <v>0</v>
      </c>
      <c r="Q548" s="150">
        <v>0</v>
      </c>
      <c r="R548" s="150">
        <f t="shared" si="82"/>
        <v>0</v>
      </c>
      <c r="S548" s="150">
        <v>0</v>
      </c>
      <c r="T548" s="151">
        <f t="shared" si="83"/>
        <v>0</v>
      </c>
      <c r="AR548" s="152" t="s">
        <v>216</v>
      </c>
      <c r="AT548" s="152" t="s">
        <v>212</v>
      </c>
      <c r="AU548" s="152" t="s">
        <v>88</v>
      </c>
      <c r="AY548" s="13" t="s">
        <v>207</v>
      </c>
      <c r="BE548" s="153">
        <f t="shared" si="84"/>
        <v>0</v>
      </c>
      <c r="BF548" s="153">
        <f t="shared" si="85"/>
        <v>0</v>
      </c>
      <c r="BG548" s="153">
        <f t="shared" si="86"/>
        <v>0</v>
      </c>
      <c r="BH548" s="153">
        <f t="shared" si="87"/>
        <v>0</v>
      </c>
      <c r="BI548" s="153">
        <f t="shared" si="88"/>
        <v>0</v>
      </c>
      <c r="BJ548" s="13" t="s">
        <v>84</v>
      </c>
      <c r="BK548" s="153">
        <f t="shared" si="89"/>
        <v>0</v>
      </c>
      <c r="BL548" s="13" t="s">
        <v>216</v>
      </c>
      <c r="BM548" s="152" t="s">
        <v>1847</v>
      </c>
    </row>
    <row r="549" spans="2:65" s="1" customFormat="1" ht="33" customHeight="1">
      <c r="B549" s="139"/>
      <c r="C549" s="140" t="s">
        <v>1848</v>
      </c>
      <c r="D549" s="140" t="s">
        <v>212</v>
      </c>
      <c r="E549" s="141" t="s">
        <v>1849</v>
      </c>
      <c r="F549" s="142" t="s">
        <v>1850</v>
      </c>
      <c r="G549" s="143" t="s">
        <v>253</v>
      </c>
      <c r="H549" s="144">
        <v>2</v>
      </c>
      <c r="I549" s="145"/>
      <c r="J549" s="146">
        <f t="shared" si="80"/>
        <v>0</v>
      </c>
      <c r="K549" s="147"/>
      <c r="L549" s="28"/>
      <c r="M549" s="148" t="s">
        <v>1</v>
      </c>
      <c r="N549" s="149" t="s">
        <v>38</v>
      </c>
      <c r="P549" s="150">
        <f t="shared" si="81"/>
        <v>0</v>
      </c>
      <c r="Q549" s="150">
        <v>0</v>
      </c>
      <c r="R549" s="150">
        <f t="shared" si="82"/>
        <v>0</v>
      </c>
      <c r="S549" s="150">
        <v>0</v>
      </c>
      <c r="T549" s="151">
        <f t="shared" si="83"/>
        <v>0</v>
      </c>
      <c r="AR549" s="152" t="s">
        <v>216</v>
      </c>
      <c r="AT549" s="152" t="s">
        <v>212</v>
      </c>
      <c r="AU549" s="152" t="s">
        <v>88</v>
      </c>
      <c r="AY549" s="13" t="s">
        <v>207</v>
      </c>
      <c r="BE549" s="153">
        <f t="shared" si="84"/>
        <v>0</v>
      </c>
      <c r="BF549" s="153">
        <f t="shared" si="85"/>
        <v>0</v>
      </c>
      <c r="BG549" s="153">
        <f t="shared" si="86"/>
        <v>0</v>
      </c>
      <c r="BH549" s="153">
        <f t="shared" si="87"/>
        <v>0</v>
      </c>
      <c r="BI549" s="153">
        <f t="shared" si="88"/>
        <v>0</v>
      </c>
      <c r="BJ549" s="13" t="s">
        <v>84</v>
      </c>
      <c r="BK549" s="153">
        <f t="shared" si="89"/>
        <v>0</v>
      </c>
      <c r="BL549" s="13" t="s">
        <v>216</v>
      </c>
      <c r="BM549" s="152" t="s">
        <v>1851</v>
      </c>
    </row>
    <row r="550" spans="2:65" s="1" customFormat="1" ht="24.2" customHeight="1">
      <c r="B550" s="139"/>
      <c r="C550" s="140" t="s">
        <v>1852</v>
      </c>
      <c r="D550" s="140" t="s">
        <v>212</v>
      </c>
      <c r="E550" s="141" t="s">
        <v>1853</v>
      </c>
      <c r="F550" s="142" t="s">
        <v>1854</v>
      </c>
      <c r="G550" s="143" t="s">
        <v>1786</v>
      </c>
      <c r="H550" s="144">
        <v>8.16</v>
      </c>
      <c r="I550" s="145"/>
      <c r="J550" s="146">
        <f t="shared" si="80"/>
        <v>0</v>
      </c>
      <c r="K550" s="147"/>
      <c r="L550" s="28"/>
      <c r="M550" s="148" t="s">
        <v>1</v>
      </c>
      <c r="N550" s="149" t="s">
        <v>38</v>
      </c>
      <c r="P550" s="150">
        <f t="shared" si="81"/>
        <v>0</v>
      </c>
      <c r="Q550" s="150">
        <v>0</v>
      </c>
      <c r="R550" s="150">
        <f t="shared" si="82"/>
        <v>0</v>
      </c>
      <c r="S550" s="150">
        <v>0</v>
      </c>
      <c r="T550" s="151">
        <f t="shared" si="83"/>
        <v>0</v>
      </c>
      <c r="AR550" s="152" t="s">
        <v>216</v>
      </c>
      <c r="AT550" s="152" t="s">
        <v>212</v>
      </c>
      <c r="AU550" s="152" t="s">
        <v>88</v>
      </c>
      <c r="AY550" s="13" t="s">
        <v>207</v>
      </c>
      <c r="BE550" s="153">
        <f t="shared" si="84"/>
        <v>0</v>
      </c>
      <c r="BF550" s="153">
        <f t="shared" si="85"/>
        <v>0</v>
      </c>
      <c r="BG550" s="153">
        <f t="shared" si="86"/>
        <v>0</v>
      </c>
      <c r="BH550" s="153">
        <f t="shared" si="87"/>
        <v>0</v>
      </c>
      <c r="BI550" s="153">
        <f t="shared" si="88"/>
        <v>0</v>
      </c>
      <c r="BJ550" s="13" t="s">
        <v>84</v>
      </c>
      <c r="BK550" s="153">
        <f t="shared" si="89"/>
        <v>0</v>
      </c>
      <c r="BL550" s="13" t="s">
        <v>216</v>
      </c>
      <c r="BM550" s="152" t="s">
        <v>1855</v>
      </c>
    </row>
    <row r="551" spans="2:65" s="1" customFormat="1" ht="24.2" customHeight="1">
      <c r="B551" s="139"/>
      <c r="C551" s="140" t="s">
        <v>1856</v>
      </c>
      <c r="D551" s="140" t="s">
        <v>212</v>
      </c>
      <c r="E551" s="141" t="s">
        <v>1857</v>
      </c>
      <c r="F551" s="142" t="s">
        <v>1858</v>
      </c>
      <c r="G551" s="143" t="s">
        <v>1786</v>
      </c>
      <c r="H551" s="144">
        <v>0.56000000000000005</v>
      </c>
      <c r="I551" s="145"/>
      <c r="J551" s="146">
        <f t="shared" si="80"/>
        <v>0</v>
      </c>
      <c r="K551" s="147"/>
      <c r="L551" s="28"/>
      <c r="M551" s="148" t="s">
        <v>1</v>
      </c>
      <c r="N551" s="149" t="s">
        <v>38</v>
      </c>
      <c r="P551" s="150">
        <f t="shared" si="81"/>
        <v>0</v>
      </c>
      <c r="Q551" s="150">
        <v>0</v>
      </c>
      <c r="R551" s="150">
        <f t="shared" si="82"/>
        <v>0</v>
      </c>
      <c r="S551" s="150">
        <v>0</v>
      </c>
      <c r="T551" s="151">
        <f t="shared" si="83"/>
        <v>0</v>
      </c>
      <c r="AR551" s="152" t="s">
        <v>216</v>
      </c>
      <c r="AT551" s="152" t="s">
        <v>212</v>
      </c>
      <c r="AU551" s="152" t="s">
        <v>88</v>
      </c>
      <c r="AY551" s="13" t="s">
        <v>207</v>
      </c>
      <c r="BE551" s="153">
        <f t="shared" si="84"/>
        <v>0</v>
      </c>
      <c r="BF551" s="153">
        <f t="shared" si="85"/>
        <v>0</v>
      </c>
      <c r="BG551" s="153">
        <f t="shared" si="86"/>
        <v>0</v>
      </c>
      <c r="BH551" s="153">
        <f t="shared" si="87"/>
        <v>0</v>
      </c>
      <c r="BI551" s="153">
        <f t="shared" si="88"/>
        <v>0</v>
      </c>
      <c r="BJ551" s="13" t="s">
        <v>84</v>
      </c>
      <c r="BK551" s="153">
        <f t="shared" si="89"/>
        <v>0</v>
      </c>
      <c r="BL551" s="13" t="s">
        <v>216</v>
      </c>
      <c r="BM551" s="152" t="s">
        <v>1859</v>
      </c>
    </row>
    <row r="552" spans="2:65" s="1" customFormat="1" ht="24.2" customHeight="1">
      <c r="B552" s="139"/>
      <c r="C552" s="140" t="s">
        <v>1860</v>
      </c>
      <c r="D552" s="140" t="s">
        <v>212</v>
      </c>
      <c r="E552" s="141" t="s">
        <v>1861</v>
      </c>
      <c r="F552" s="142" t="s">
        <v>1862</v>
      </c>
      <c r="G552" s="143" t="s">
        <v>1786</v>
      </c>
      <c r="H552" s="144">
        <v>0.27200000000000002</v>
      </c>
      <c r="I552" s="145"/>
      <c r="J552" s="146">
        <f t="shared" si="80"/>
        <v>0</v>
      </c>
      <c r="K552" s="147"/>
      <c r="L552" s="28"/>
      <c r="M552" s="148" t="s">
        <v>1</v>
      </c>
      <c r="N552" s="149" t="s">
        <v>38</v>
      </c>
      <c r="P552" s="150">
        <f t="shared" si="81"/>
        <v>0</v>
      </c>
      <c r="Q552" s="150">
        <v>0</v>
      </c>
      <c r="R552" s="150">
        <f t="shared" si="82"/>
        <v>0</v>
      </c>
      <c r="S552" s="150">
        <v>0</v>
      </c>
      <c r="T552" s="151">
        <f t="shared" si="83"/>
        <v>0</v>
      </c>
      <c r="AR552" s="152" t="s">
        <v>216</v>
      </c>
      <c r="AT552" s="152" t="s">
        <v>212</v>
      </c>
      <c r="AU552" s="152" t="s">
        <v>88</v>
      </c>
      <c r="AY552" s="13" t="s">
        <v>207</v>
      </c>
      <c r="BE552" s="153">
        <f t="shared" si="84"/>
        <v>0</v>
      </c>
      <c r="BF552" s="153">
        <f t="shared" si="85"/>
        <v>0</v>
      </c>
      <c r="BG552" s="153">
        <f t="shared" si="86"/>
        <v>0</v>
      </c>
      <c r="BH552" s="153">
        <f t="shared" si="87"/>
        <v>0</v>
      </c>
      <c r="BI552" s="153">
        <f t="shared" si="88"/>
        <v>0</v>
      </c>
      <c r="BJ552" s="13" t="s">
        <v>84</v>
      </c>
      <c r="BK552" s="153">
        <f t="shared" si="89"/>
        <v>0</v>
      </c>
      <c r="BL552" s="13" t="s">
        <v>216</v>
      </c>
      <c r="BM552" s="152" t="s">
        <v>1863</v>
      </c>
    </row>
    <row r="553" spans="2:65" s="1" customFormat="1" ht="16.5" customHeight="1">
      <c r="B553" s="139"/>
      <c r="C553" s="140" t="s">
        <v>1864</v>
      </c>
      <c r="D553" s="140" t="s">
        <v>212</v>
      </c>
      <c r="E553" s="141" t="s">
        <v>1865</v>
      </c>
      <c r="F553" s="142" t="s">
        <v>1866</v>
      </c>
      <c r="G553" s="143" t="s">
        <v>405</v>
      </c>
      <c r="H553" s="144">
        <v>150</v>
      </c>
      <c r="I553" s="145"/>
      <c r="J553" s="146">
        <f t="shared" si="80"/>
        <v>0</v>
      </c>
      <c r="K553" s="147"/>
      <c r="L553" s="28"/>
      <c r="M553" s="148" t="s">
        <v>1</v>
      </c>
      <c r="N553" s="149" t="s">
        <v>38</v>
      </c>
      <c r="P553" s="150">
        <f t="shared" si="81"/>
        <v>0</v>
      </c>
      <c r="Q553" s="150">
        <v>0</v>
      </c>
      <c r="R553" s="150">
        <f t="shared" si="82"/>
        <v>0</v>
      </c>
      <c r="S553" s="150">
        <v>0</v>
      </c>
      <c r="T553" s="151">
        <f t="shared" si="83"/>
        <v>0</v>
      </c>
      <c r="AR553" s="152" t="s">
        <v>216</v>
      </c>
      <c r="AT553" s="152" t="s">
        <v>212</v>
      </c>
      <c r="AU553" s="152" t="s">
        <v>88</v>
      </c>
      <c r="AY553" s="13" t="s">
        <v>207</v>
      </c>
      <c r="BE553" s="153">
        <f t="shared" si="84"/>
        <v>0</v>
      </c>
      <c r="BF553" s="153">
        <f t="shared" si="85"/>
        <v>0</v>
      </c>
      <c r="BG553" s="153">
        <f t="shared" si="86"/>
        <v>0</v>
      </c>
      <c r="BH553" s="153">
        <f t="shared" si="87"/>
        <v>0</v>
      </c>
      <c r="BI553" s="153">
        <f t="shared" si="88"/>
        <v>0</v>
      </c>
      <c r="BJ553" s="13" t="s">
        <v>84</v>
      </c>
      <c r="BK553" s="153">
        <f t="shared" si="89"/>
        <v>0</v>
      </c>
      <c r="BL553" s="13" t="s">
        <v>216</v>
      </c>
      <c r="BM553" s="152" t="s">
        <v>1867</v>
      </c>
    </row>
    <row r="554" spans="2:65" s="1" customFormat="1" ht="16.5" customHeight="1">
      <c r="B554" s="139"/>
      <c r="C554" s="140" t="s">
        <v>1868</v>
      </c>
      <c r="D554" s="140" t="s">
        <v>212</v>
      </c>
      <c r="E554" s="141" t="s">
        <v>1869</v>
      </c>
      <c r="F554" s="142" t="s">
        <v>1870</v>
      </c>
      <c r="G554" s="143" t="s">
        <v>405</v>
      </c>
      <c r="H554" s="144">
        <v>150</v>
      </c>
      <c r="I554" s="145"/>
      <c r="J554" s="146">
        <f t="shared" si="80"/>
        <v>0</v>
      </c>
      <c r="K554" s="147"/>
      <c r="L554" s="28"/>
      <c r="M554" s="148" t="s">
        <v>1</v>
      </c>
      <c r="N554" s="149" t="s">
        <v>38</v>
      </c>
      <c r="P554" s="150">
        <f t="shared" si="81"/>
        <v>0</v>
      </c>
      <c r="Q554" s="150">
        <v>0</v>
      </c>
      <c r="R554" s="150">
        <f t="shared" si="82"/>
        <v>0</v>
      </c>
      <c r="S554" s="150">
        <v>0</v>
      </c>
      <c r="T554" s="151">
        <f t="shared" si="83"/>
        <v>0</v>
      </c>
      <c r="AR554" s="152" t="s">
        <v>216</v>
      </c>
      <c r="AT554" s="152" t="s">
        <v>212</v>
      </c>
      <c r="AU554" s="152" t="s">
        <v>88</v>
      </c>
      <c r="AY554" s="13" t="s">
        <v>207</v>
      </c>
      <c r="BE554" s="153">
        <f t="shared" si="84"/>
        <v>0</v>
      </c>
      <c r="BF554" s="153">
        <f t="shared" si="85"/>
        <v>0</v>
      </c>
      <c r="BG554" s="153">
        <f t="shared" si="86"/>
        <v>0</v>
      </c>
      <c r="BH554" s="153">
        <f t="shared" si="87"/>
        <v>0</v>
      </c>
      <c r="BI554" s="153">
        <f t="shared" si="88"/>
        <v>0</v>
      </c>
      <c r="BJ554" s="13" t="s">
        <v>84</v>
      </c>
      <c r="BK554" s="153">
        <f t="shared" si="89"/>
        <v>0</v>
      </c>
      <c r="BL554" s="13" t="s">
        <v>216</v>
      </c>
      <c r="BM554" s="152" t="s">
        <v>1871</v>
      </c>
    </row>
    <row r="555" spans="2:65" s="1" customFormat="1" ht="24.2" customHeight="1">
      <c r="B555" s="139"/>
      <c r="C555" s="140" t="s">
        <v>1872</v>
      </c>
      <c r="D555" s="140" t="s">
        <v>212</v>
      </c>
      <c r="E555" s="141" t="s">
        <v>1873</v>
      </c>
      <c r="F555" s="142" t="s">
        <v>1874</v>
      </c>
      <c r="G555" s="143" t="s">
        <v>1786</v>
      </c>
      <c r="H555" s="144">
        <v>200</v>
      </c>
      <c r="I555" s="145"/>
      <c r="J555" s="146">
        <f t="shared" si="80"/>
        <v>0</v>
      </c>
      <c r="K555" s="147"/>
      <c r="L555" s="28"/>
      <c r="M555" s="148" t="s">
        <v>1</v>
      </c>
      <c r="N555" s="149" t="s">
        <v>38</v>
      </c>
      <c r="P555" s="150">
        <f t="shared" si="81"/>
        <v>0</v>
      </c>
      <c r="Q555" s="150">
        <v>0</v>
      </c>
      <c r="R555" s="150">
        <f t="shared" si="82"/>
        <v>0</v>
      </c>
      <c r="S555" s="150">
        <v>0</v>
      </c>
      <c r="T555" s="151">
        <f t="shared" si="83"/>
        <v>0</v>
      </c>
      <c r="AR555" s="152" t="s">
        <v>216</v>
      </c>
      <c r="AT555" s="152" t="s">
        <v>212</v>
      </c>
      <c r="AU555" s="152" t="s">
        <v>88</v>
      </c>
      <c r="AY555" s="13" t="s">
        <v>207</v>
      </c>
      <c r="BE555" s="153">
        <f t="shared" si="84"/>
        <v>0</v>
      </c>
      <c r="BF555" s="153">
        <f t="shared" si="85"/>
        <v>0</v>
      </c>
      <c r="BG555" s="153">
        <f t="shared" si="86"/>
        <v>0</v>
      </c>
      <c r="BH555" s="153">
        <f t="shared" si="87"/>
        <v>0</v>
      </c>
      <c r="BI555" s="153">
        <f t="shared" si="88"/>
        <v>0</v>
      </c>
      <c r="BJ555" s="13" t="s">
        <v>84</v>
      </c>
      <c r="BK555" s="153">
        <f t="shared" si="89"/>
        <v>0</v>
      </c>
      <c r="BL555" s="13" t="s">
        <v>216</v>
      </c>
      <c r="BM555" s="152" t="s">
        <v>1875</v>
      </c>
    </row>
    <row r="556" spans="2:65" s="11" customFormat="1" ht="20.85" customHeight="1">
      <c r="B556" s="127"/>
      <c r="D556" s="128" t="s">
        <v>71</v>
      </c>
      <c r="E556" s="137" t="s">
        <v>71</v>
      </c>
      <c r="F556" s="137" t="s">
        <v>1876</v>
      </c>
      <c r="I556" s="130"/>
      <c r="J556" s="138">
        <f>BK556</f>
        <v>0</v>
      </c>
      <c r="L556" s="127"/>
      <c r="M556" s="132"/>
      <c r="P556" s="133">
        <f>SUM(P557:P561)</f>
        <v>0</v>
      </c>
      <c r="R556" s="133">
        <f>SUM(R557:R561)</f>
        <v>0</v>
      </c>
      <c r="T556" s="134">
        <f>SUM(T557:T561)</f>
        <v>58.309130000000003</v>
      </c>
      <c r="AR556" s="128" t="s">
        <v>79</v>
      </c>
      <c r="AT556" s="135" t="s">
        <v>71</v>
      </c>
      <c r="AU556" s="135" t="s">
        <v>84</v>
      </c>
      <c r="AY556" s="128" t="s">
        <v>207</v>
      </c>
      <c r="BK556" s="136">
        <f>SUM(BK557:BK561)</f>
        <v>0</v>
      </c>
    </row>
    <row r="557" spans="2:65" s="1" customFormat="1" ht="24.2" customHeight="1">
      <c r="B557" s="139"/>
      <c r="C557" s="140" t="s">
        <v>1877</v>
      </c>
      <c r="D557" s="140" t="s">
        <v>212</v>
      </c>
      <c r="E557" s="141" t="s">
        <v>1878</v>
      </c>
      <c r="F557" s="142" t="s">
        <v>1879</v>
      </c>
      <c r="G557" s="143" t="s">
        <v>1786</v>
      </c>
      <c r="H557" s="144">
        <v>194796</v>
      </c>
      <c r="I557" s="145"/>
      <c r="J557" s="146">
        <f>ROUND(I557*H557,2)</f>
        <v>0</v>
      </c>
      <c r="K557" s="147"/>
      <c r="L557" s="28"/>
      <c r="M557" s="148" t="s">
        <v>1</v>
      </c>
      <c r="N557" s="149" t="s">
        <v>38</v>
      </c>
      <c r="P557" s="150">
        <f>O557*H557</f>
        <v>0</v>
      </c>
      <c r="Q557" s="150">
        <v>0</v>
      </c>
      <c r="R557" s="150">
        <f>Q557*H557</f>
        <v>0</v>
      </c>
      <c r="S557" s="150">
        <v>0</v>
      </c>
      <c r="T557" s="151">
        <f>S557*H557</f>
        <v>0</v>
      </c>
      <c r="AR557" s="152" t="s">
        <v>216</v>
      </c>
      <c r="AT557" s="152" t="s">
        <v>212</v>
      </c>
      <c r="AU557" s="152" t="s">
        <v>88</v>
      </c>
      <c r="AY557" s="13" t="s">
        <v>207</v>
      </c>
      <c r="BE557" s="153">
        <f>IF(N557="základná",J557,0)</f>
        <v>0</v>
      </c>
      <c r="BF557" s="153">
        <f>IF(N557="znížená",J557,0)</f>
        <v>0</v>
      </c>
      <c r="BG557" s="153">
        <f>IF(N557="zákl. prenesená",J557,0)</f>
        <v>0</v>
      </c>
      <c r="BH557" s="153">
        <f>IF(N557="zníž. prenesená",J557,0)</f>
        <v>0</v>
      </c>
      <c r="BI557" s="153">
        <f>IF(N557="nulová",J557,0)</f>
        <v>0</v>
      </c>
      <c r="BJ557" s="13" t="s">
        <v>84</v>
      </c>
      <c r="BK557" s="153">
        <f>ROUND(I557*H557,2)</f>
        <v>0</v>
      </c>
      <c r="BL557" s="13" t="s">
        <v>216</v>
      </c>
      <c r="BM557" s="152" t="s">
        <v>1880</v>
      </c>
    </row>
    <row r="558" spans="2:65" s="1" customFormat="1" ht="16.5" customHeight="1">
      <c r="B558" s="139"/>
      <c r="C558" s="140" t="s">
        <v>1881</v>
      </c>
      <c r="D558" s="140" t="s">
        <v>212</v>
      </c>
      <c r="E558" s="141" t="s">
        <v>1882</v>
      </c>
      <c r="F558" s="142" t="s">
        <v>1883</v>
      </c>
      <c r="G558" s="143" t="s">
        <v>405</v>
      </c>
      <c r="H558" s="144">
        <v>4691</v>
      </c>
      <c r="I558" s="145"/>
      <c r="J558" s="146">
        <f>ROUND(I558*H558,2)</f>
        <v>0</v>
      </c>
      <c r="K558" s="147"/>
      <c r="L558" s="28"/>
      <c r="M558" s="148" t="s">
        <v>1</v>
      </c>
      <c r="N558" s="149" t="s">
        <v>38</v>
      </c>
      <c r="P558" s="150">
        <f>O558*H558</f>
        <v>0</v>
      </c>
      <c r="Q558" s="150">
        <v>0</v>
      </c>
      <c r="R558" s="150">
        <f>Q558*H558</f>
        <v>0</v>
      </c>
      <c r="S558" s="150">
        <v>1.243E-2</v>
      </c>
      <c r="T558" s="151">
        <f>S558*H558</f>
        <v>58.309130000000003</v>
      </c>
      <c r="AR558" s="152" t="s">
        <v>271</v>
      </c>
      <c r="AT558" s="152" t="s">
        <v>212</v>
      </c>
      <c r="AU558" s="152" t="s">
        <v>88</v>
      </c>
      <c r="AY558" s="13" t="s">
        <v>207</v>
      </c>
      <c r="BE558" s="153">
        <f>IF(N558="základná",J558,0)</f>
        <v>0</v>
      </c>
      <c r="BF558" s="153">
        <f>IF(N558="znížená",J558,0)</f>
        <v>0</v>
      </c>
      <c r="BG558" s="153">
        <f>IF(N558="zákl. prenesená",J558,0)</f>
        <v>0</v>
      </c>
      <c r="BH558" s="153">
        <f>IF(N558="zníž. prenesená",J558,0)</f>
        <v>0</v>
      </c>
      <c r="BI558" s="153">
        <f>IF(N558="nulová",J558,0)</f>
        <v>0</v>
      </c>
      <c r="BJ558" s="13" t="s">
        <v>84</v>
      </c>
      <c r="BK558" s="153">
        <f>ROUND(I558*H558,2)</f>
        <v>0</v>
      </c>
      <c r="BL558" s="13" t="s">
        <v>271</v>
      </c>
      <c r="BM558" s="152" t="s">
        <v>1884</v>
      </c>
    </row>
    <row r="559" spans="2:65" s="1" customFormat="1" ht="16.5" customHeight="1">
      <c r="B559" s="139"/>
      <c r="C559" s="140" t="s">
        <v>1885</v>
      </c>
      <c r="D559" s="140" t="s">
        <v>212</v>
      </c>
      <c r="E559" s="141" t="s">
        <v>1886</v>
      </c>
      <c r="F559" s="142" t="s">
        <v>1887</v>
      </c>
      <c r="G559" s="143" t="s">
        <v>405</v>
      </c>
      <c r="H559" s="144">
        <v>5160.1000000000004</v>
      </c>
      <c r="I559" s="145"/>
      <c r="J559" s="146">
        <f>ROUND(I559*H559,2)</f>
        <v>0</v>
      </c>
      <c r="K559" s="147"/>
      <c r="L559" s="28"/>
      <c r="M559" s="148" t="s">
        <v>1</v>
      </c>
      <c r="N559" s="149" t="s">
        <v>38</v>
      </c>
      <c r="P559" s="150">
        <f>O559*H559</f>
        <v>0</v>
      </c>
      <c r="Q559" s="150">
        <v>0</v>
      </c>
      <c r="R559" s="150">
        <f>Q559*H559</f>
        <v>0</v>
      </c>
      <c r="S559" s="150">
        <v>0</v>
      </c>
      <c r="T559" s="151">
        <f>S559*H559</f>
        <v>0</v>
      </c>
      <c r="AR559" s="152" t="s">
        <v>271</v>
      </c>
      <c r="AT559" s="152" t="s">
        <v>212</v>
      </c>
      <c r="AU559" s="152" t="s">
        <v>88</v>
      </c>
      <c r="AY559" s="13" t="s">
        <v>207</v>
      </c>
      <c r="BE559" s="153">
        <f>IF(N559="základná",J559,0)</f>
        <v>0</v>
      </c>
      <c r="BF559" s="153">
        <f>IF(N559="znížená",J559,0)</f>
        <v>0</v>
      </c>
      <c r="BG559" s="153">
        <f>IF(N559="zákl. prenesená",J559,0)</f>
        <v>0</v>
      </c>
      <c r="BH559" s="153">
        <f>IF(N559="zníž. prenesená",J559,0)</f>
        <v>0</v>
      </c>
      <c r="BI559" s="153">
        <f>IF(N559="nulová",J559,0)</f>
        <v>0</v>
      </c>
      <c r="BJ559" s="13" t="s">
        <v>84</v>
      </c>
      <c r="BK559" s="153">
        <f>ROUND(I559*H559,2)</f>
        <v>0</v>
      </c>
      <c r="BL559" s="13" t="s">
        <v>271</v>
      </c>
      <c r="BM559" s="152" t="s">
        <v>1888</v>
      </c>
    </row>
    <row r="560" spans="2:65" s="1" customFormat="1" ht="21.75" customHeight="1">
      <c r="B560" s="139"/>
      <c r="C560" s="140" t="s">
        <v>1889</v>
      </c>
      <c r="D560" s="140" t="s">
        <v>212</v>
      </c>
      <c r="E560" s="141" t="s">
        <v>1890</v>
      </c>
      <c r="F560" s="142" t="s">
        <v>1891</v>
      </c>
      <c r="G560" s="143" t="s">
        <v>1892</v>
      </c>
      <c r="H560" s="144">
        <v>58.923999999999999</v>
      </c>
      <c r="I560" s="145"/>
      <c r="J560" s="146">
        <f>ROUND(I560*H560,2)</f>
        <v>0</v>
      </c>
      <c r="K560" s="147"/>
      <c r="L560" s="28"/>
      <c r="M560" s="148" t="s">
        <v>1</v>
      </c>
      <c r="N560" s="149" t="s">
        <v>38</v>
      </c>
      <c r="P560" s="150">
        <f>O560*H560</f>
        <v>0</v>
      </c>
      <c r="Q560" s="150">
        <v>0</v>
      </c>
      <c r="R560" s="150">
        <f>Q560*H560</f>
        <v>0</v>
      </c>
      <c r="S560" s="150">
        <v>0</v>
      </c>
      <c r="T560" s="151">
        <f>S560*H560</f>
        <v>0</v>
      </c>
      <c r="AR560" s="152" t="s">
        <v>93</v>
      </c>
      <c r="AT560" s="152" t="s">
        <v>212</v>
      </c>
      <c r="AU560" s="152" t="s">
        <v>88</v>
      </c>
      <c r="AY560" s="13" t="s">
        <v>207</v>
      </c>
      <c r="BE560" s="153">
        <f>IF(N560="základná",J560,0)</f>
        <v>0</v>
      </c>
      <c r="BF560" s="153">
        <f>IF(N560="znížená",J560,0)</f>
        <v>0</v>
      </c>
      <c r="BG560" s="153">
        <f>IF(N560="zákl. prenesená",J560,0)</f>
        <v>0</v>
      </c>
      <c r="BH560" s="153">
        <f>IF(N560="zníž. prenesená",J560,0)</f>
        <v>0</v>
      </c>
      <c r="BI560" s="153">
        <f>IF(N560="nulová",J560,0)</f>
        <v>0</v>
      </c>
      <c r="BJ560" s="13" t="s">
        <v>84</v>
      </c>
      <c r="BK560" s="153">
        <f>ROUND(I560*H560,2)</f>
        <v>0</v>
      </c>
      <c r="BL560" s="13" t="s">
        <v>93</v>
      </c>
      <c r="BM560" s="152" t="s">
        <v>1893</v>
      </c>
    </row>
    <row r="561" spans="2:65" s="1" customFormat="1" ht="33" customHeight="1">
      <c r="B561" s="139"/>
      <c r="C561" s="140" t="s">
        <v>1894</v>
      </c>
      <c r="D561" s="140" t="s">
        <v>212</v>
      </c>
      <c r="E561" s="141" t="s">
        <v>1895</v>
      </c>
      <c r="F561" s="142" t="s">
        <v>1896</v>
      </c>
      <c r="G561" s="143" t="s">
        <v>1892</v>
      </c>
      <c r="H561" s="144">
        <v>58.923999999999999</v>
      </c>
      <c r="I561" s="145"/>
      <c r="J561" s="146">
        <f>ROUND(I561*H561,2)</f>
        <v>0</v>
      </c>
      <c r="K561" s="147"/>
      <c r="L561" s="28"/>
      <c r="M561" s="148" t="s">
        <v>1</v>
      </c>
      <c r="N561" s="149" t="s">
        <v>38</v>
      </c>
      <c r="P561" s="150">
        <f>O561*H561</f>
        <v>0</v>
      </c>
      <c r="Q561" s="150">
        <v>0</v>
      </c>
      <c r="R561" s="150">
        <f>Q561*H561</f>
        <v>0</v>
      </c>
      <c r="S561" s="150">
        <v>0</v>
      </c>
      <c r="T561" s="151">
        <f>S561*H561</f>
        <v>0</v>
      </c>
      <c r="AR561" s="152" t="s">
        <v>93</v>
      </c>
      <c r="AT561" s="152" t="s">
        <v>212</v>
      </c>
      <c r="AU561" s="152" t="s">
        <v>88</v>
      </c>
      <c r="AY561" s="13" t="s">
        <v>207</v>
      </c>
      <c r="BE561" s="153">
        <f>IF(N561="základná",J561,0)</f>
        <v>0</v>
      </c>
      <c r="BF561" s="153">
        <f>IF(N561="znížená",J561,0)</f>
        <v>0</v>
      </c>
      <c r="BG561" s="153">
        <f>IF(N561="zákl. prenesená",J561,0)</f>
        <v>0</v>
      </c>
      <c r="BH561" s="153">
        <f>IF(N561="zníž. prenesená",J561,0)</f>
        <v>0</v>
      </c>
      <c r="BI561" s="153">
        <f>IF(N561="nulová",J561,0)</f>
        <v>0</v>
      </c>
      <c r="BJ561" s="13" t="s">
        <v>84</v>
      </c>
      <c r="BK561" s="153">
        <f>ROUND(I561*H561,2)</f>
        <v>0</v>
      </c>
      <c r="BL561" s="13" t="s">
        <v>93</v>
      </c>
      <c r="BM561" s="152" t="s">
        <v>1897</v>
      </c>
    </row>
    <row r="562" spans="2:65" s="11" customFormat="1" ht="20.85" customHeight="1">
      <c r="B562" s="127"/>
      <c r="D562" s="128" t="s">
        <v>71</v>
      </c>
      <c r="E562" s="137" t="s">
        <v>1898</v>
      </c>
      <c r="F562" s="137" t="s">
        <v>1899</v>
      </c>
      <c r="I562" s="130"/>
      <c r="J562" s="138">
        <f>BK562</f>
        <v>0</v>
      </c>
      <c r="L562" s="127"/>
      <c r="M562" s="132"/>
      <c r="P562" s="133">
        <f>SUM(P563:P584)</f>
        <v>0</v>
      </c>
      <c r="R562" s="133">
        <f>SUM(R563:R584)</f>
        <v>2.0869599999999995</v>
      </c>
      <c r="T562" s="134">
        <f>SUM(T563:T584)</f>
        <v>0</v>
      </c>
      <c r="AR562" s="128" t="s">
        <v>84</v>
      </c>
      <c r="AT562" s="135" t="s">
        <v>71</v>
      </c>
      <c r="AU562" s="135" t="s">
        <v>84</v>
      </c>
      <c r="AY562" s="128" t="s">
        <v>207</v>
      </c>
      <c r="BK562" s="136">
        <f>SUM(BK563:BK584)</f>
        <v>0</v>
      </c>
    </row>
    <row r="563" spans="2:65" s="1" customFormat="1" ht="24.2" customHeight="1">
      <c r="B563" s="139"/>
      <c r="C563" s="140" t="s">
        <v>1900</v>
      </c>
      <c r="D563" s="140" t="s">
        <v>212</v>
      </c>
      <c r="E563" s="141" t="s">
        <v>1901</v>
      </c>
      <c r="F563" s="142" t="s">
        <v>1902</v>
      </c>
      <c r="G563" s="143" t="s">
        <v>405</v>
      </c>
      <c r="H563" s="144">
        <v>326</v>
      </c>
      <c r="I563" s="145"/>
      <c r="J563" s="146">
        <f t="shared" ref="J563:J584" si="90">ROUND(I563*H563,2)</f>
        <v>0</v>
      </c>
      <c r="K563" s="147"/>
      <c r="L563" s="28"/>
      <c r="M563" s="148" t="s">
        <v>1</v>
      </c>
      <c r="N563" s="149" t="s">
        <v>38</v>
      </c>
      <c r="P563" s="150">
        <f t="shared" ref="P563:P584" si="91">O563*H563</f>
        <v>0</v>
      </c>
      <c r="Q563" s="150">
        <v>1E-4</v>
      </c>
      <c r="R563" s="150">
        <f t="shared" ref="R563:R584" si="92">Q563*H563</f>
        <v>3.2600000000000004E-2</v>
      </c>
      <c r="S563" s="150">
        <v>0</v>
      </c>
      <c r="T563" s="151">
        <f t="shared" ref="T563:T584" si="93">S563*H563</f>
        <v>0</v>
      </c>
      <c r="AR563" s="152" t="s">
        <v>271</v>
      </c>
      <c r="AT563" s="152" t="s">
        <v>212</v>
      </c>
      <c r="AU563" s="152" t="s">
        <v>88</v>
      </c>
      <c r="AY563" s="13" t="s">
        <v>207</v>
      </c>
      <c r="BE563" s="153">
        <f t="shared" ref="BE563:BE584" si="94">IF(N563="základná",J563,0)</f>
        <v>0</v>
      </c>
      <c r="BF563" s="153">
        <f t="shared" ref="BF563:BF584" si="95">IF(N563="znížená",J563,0)</f>
        <v>0</v>
      </c>
      <c r="BG563" s="153">
        <f t="shared" ref="BG563:BG584" si="96">IF(N563="zákl. prenesená",J563,0)</f>
        <v>0</v>
      </c>
      <c r="BH563" s="153">
        <f t="shared" ref="BH563:BH584" si="97">IF(N563="zníž. prenesená",J563,0)</f>
        <v>0</v>
      </c>
      <c r="BI563" s="153">
        <f t="shared" ref="BI563:BI584" si="98">IF(N563="nulová",J563,0)</f>
        <v>0</v>
      </c>
      <c r="BJ563" s="13" t="s">
        <v>84</v>
      </c>
      <c r="BK563" s="153">
        <f t="shared" ref="BK563:BK584" si="99">ROUND(I563*H563,2)</f>
        <v>0</v>
      </c>
      <c r="BL563" s="13" t="s">
        <v>271</v>
      </c>
      <c r="BM563" s="152" t="s">
        <v>1903</v>
      </c>
    </row>
    <row r="564" spans="2:65" s="1" customFormat="1" ht="21.75" customHeight="1">
      <c r="B564" s="139"/>
      <c r="C564" s="155" t="s">
        <v>1904</v>
      </c>
      <c r="D564" s="155" t="s">
        <v>205</v>
      </c>
      <c r="E564" s="156" t="s">
        <v>1905</v>
      </c>
      <c r="F564" s="157" t="s">
        <v>1906</v>
      </c>
      <c r="G564" s="158" t="s">
        <v>405</v>
      </c>
      <c r="H564" s="159">
        <v>42.84</v>
      </c>
      <c r="I564" s="160"/>
      <c r="J564" s="161">
        <f t="shared" si="90"/>
        <v>0</v>
      </c>
      <c r="K564" s="162"/>
      <c r="L564" s="163"/>
      <c r="M564" s="164" t="s">
        <v>1</v>
      </c>
      <c r="N564" s="165" t="s">
        <v>38</v>
      </c>
      <c r="P564" s="150">
        <f t="shared" si="91"/>
        <v>0</v>
      </c>
      <c r="Q564" s="150">
        <v>3.2000000000000002E-3</v>
      </c>
      <c r="R564" s="150">
        <f t="shared" si="92"/>
        <v>0.13708800000000002</v>
      </c>
      <c r="S564" s="150">
        <v>0</v>
      </c>
      <c r="T564" s="151">
        <f t="shared" si="93"/>
        <v>0</v>
      </c>
      <c r="AR564" s="152" t="s">
        <v>334</v>
      </c>
      <c r="AT564" s="152" t="s">
        <v>205</v>
      </c>
      <c r="AU564" s="152" t="s">
        <v>88</v>
      </c>
      <c r="AY564" s="13" t="s">
        <v>207</v>
      </c>
      <c r="BE564" s="153">
        <f t="shared" si="94"/>
        <v>0</v>
      </c>
      <c r="BF564" s="153">
        <f t="shared" si="95"/>
        <v>0</v>
      </c>
      <c r="BG564" s="153">
        <f t="shared" si="96"/>
        <v>0</v>
      </c>
      <c r="BH564" s="153">
        <f t="shared" si="97"/>
        <v>0</v>
      </c>
      <c r="BI564" s="153">
        <f t="shared" si="98"/>
        <v>0</v>
      </c>
      <c r="BJ564" s="13" t="s">
        <v>84</v>
      </c>
      <c r="BK564" s="153">
        <f t="shared" si="99"/>
        <v>0</v>
      </c>
      <c r="BL564" s="13" t="s">
        <v>271</v>
      </c>
      <c r="BM564" s="152" t="s">
        <v>1907</v>
      </c>
    </row>
    <row r="565" spans="2:65" s="1" customFormat="1" ht="21.75" customHeight="1">
      <c r="B565" s="139"/>
      <c r="C565" s="155" t="s">
        <v>1908</v>
      </c>
      <c r="D565" s="155" t="s">
        <v>205</v>
      </c>
      <c r="E565" s="156" t="s">
        <v>1909</v>
      </c>
      <c r="F565" s="157" t="s">
        <v>1910</v>
      </c>
      <c r="G565" s="158" t="s">
        <v>405</v>
      </c>
      <c r="H565" s="159">
        <v>218.28</v>
      </c>
      <c r="I565" s="160"/>
      <c r="J565" s="161">
        <f t="shared" si="90"/>
        <v>0</v>
      </c>
      <c r="K565" s="162"/>
      <c r="L565" s="163"/>
      <c r="M565" s="164" t="s">
        <v>1</v>
      </c>
      <c r="N565" s="165" t="s">
        <v>38</v>
      </c>
      <c r="P565" s="150">
        <f t="shared" si="91"/>
        <v>0</v>
      </c>
      <c r="Q565" s="150">
        <v>4.7999999999999996E-3</v>
      </c>
      <c r="R565" s="150">
        <f t="shared" si="92"/>
        <v>1.047744</v>
      </c>
      <c r="S565" s="150">
        <v>0</v>
      </c>
      <c r="T565" s="151">
        <f t="shared" si="93"/>
        <v>0</v>
      </c>
      <c r="AR565" s="152" t="s">
        <v>334</v>
      </c>
      <c r="AT565" s="152" t="s">
        <v>205</v>
      </c>
      <c r="AU565" s="152" t="s">
        <v>88</v>
      </c>
      <c r="AY565" s="13" t="s">
        <v>207</v>
      </c>
      <c r="BE565" s="153">
        <f t="shared" si="94"/>
        <v>0</v>
      </c>
      <c r="BF565" s="153">
        <f t="shared" si="95"/>
        <v>0</v>
      </c>
      <c r="BG565" s="153">
        <f t="shared" si="96"/>
        <v>0</v>
      </c>
      <c r="BH565" s="153">
        <f t="shared" si="97"/>
        <v>0</v>
      </c>
      <c r="BI565" s="153">
        <f t="shared" si="98"/>
        <v>0</v>
      </c>
      <c r="BJ565" s="13" t="s">
        <v>84</v>
      </c>
      <c r="BK565" s="153">
        <f t="shared" si="99"/>
        <v>0</v>
      </c>
      <c r="BL565" s="13" t="s">
        <v>271</v>
      </c>
      <c r="BM565" s="152" t="s">
        <v>1911</v>
      </c>
    </row>
    <row r="566" spans="2:65" s="1" customFormat="1" ht="21.75" customHeight="1">
      <c r="B566" s="139"/>
      <c r="C566" s="155" t="s">
        <v>1912</v>
      </c>
      <c r="D566" s="155" t="s">
        <v>205</v>
      </c>
      <c r="E566" s="156" t="s">
        <v>1913</v>
      </c>
      <c r="F566" s="157" t="s">
        <v>1914</v>
      </c>
      <c r="G566" s="158" t="s">
        <v>405</v>
      </c>
      <c r="H566" s="159">
        <v>57.12</v>
      </c>
      <c r="I566" s="160"/>
      <c r="J566" s="161">
        <f t="shared" si="90"/>
        <v>0</v>
      </c>
      <c r="K566" s="162"/>
      <c r="L566" s="163"/>
      <c r="M566" s="164" t="s">
        <v>1</v>
      </c>
      <c r="N566" s="165" t="s">
        <v>38</v>
      </c>
      <c r="P566" s="150">
        <f t="shared" si="91"/>
        <v>0</v>
      </c>
      <c r="Q566" s="150">
        <v>6.4000000000000003E-3</v>
      </c>
      <c r="R566" s="150">
        <f t="shared" si="92"/>
        <v>0.365568</v>
      </c>
      <c r="S566" s="150">
        <v>0</v>
      </c>
      <c r="T566" s="151">
        <f t="shared" si="93"/>
        <v>0</v>
      </c>
      <c r="AR566" s="152" t="s">
        <v>334</v>
      </c>
      <c r="AT566" s="152" t="s">
        <v>205</v>
      </c>
      <c r="AU566" s="152" t="s">
        <v>88</v>
      </c>
      <c r="AY566" s="13" t="s">
        <v>207</v>
      </c>
      <c r="BE566" s="153">
        <f t="shared" si="94"/>
        <v>0</v>
      </c>
      <c r="BF566" s="153">
        <f t="shared" si="95"/>
        <v>0</v>
      </c>
      <c r="BG566" s="153">
        <f t="shared" si="96"/>
        <v>0</v>
      </c>
      <c r="BH566" s="153">
        <f t="shared" si="97"/>
        <v>0</v>
      </c>
      <c r="BI566" s="153">
        <f t="shared" si="98"/>
        <v>0</v>
      </c>
      <c r="BJ566" s="13" t="s">
        <v>84</v>
      </c>
      <c r="BK566" s="153">
        <f t="shared" si="99"/>
        <v>0</v>
      </c>
      <c r="BL566" s="13" t="s">
        <v>271</v>
      </c>
      <c r="BM566" s="152" t="s">
        <v>1915</v>
      </c>
    </row>
    <row r="567" spans="2:65" s="1" customFormat="1" ht="21.75" customHeight="1">
      <c r="B567" s="139"/>
      <c r="C567" s="155" t="s">
        <v>1916</v>
      </c>
      <c r="D567" s="155" t="s">
        <v>205</v>
      </c>
      <c r="E567" s="156" t="s">
        <v>1917</v>
      </c>
      <c r="F567" s="157" t="s">
        <v>1918</v>
      </c>
      <c r="G567" s="158" t="s">
        <v>405</v>
      </c>
      <c r="H567" s="159">
        <v>14.28</v>
      </c>
      <c r="I567" s="160"/>
      <c r="J567" s="161">
        <f t="shared" si="90"/>
        <v>0</v>
      </c>
      <c r="K567" s="162"/>
      <c r="L567" s="163"/>
      <c r="M567" s="164" t="s">
        <v>1</v>
      </c>
      <c r="N567" s="165" t="s">
        <v>38</v>
      </c>
      <c r="P567" s="150">
        <f t="shared" si="91"/>
        <v>0</v>
      </c>
      <c r="Q567" s="150">
        <v>8.0000000000000002E-3</v>
      </c>
      <c r="R567" s="150">
        <f t="shared" si="92"/>
        <v>0.11423999999999999</v>
      </c>
      <c r="S567" s="150">
        <v>0</v>
      </c>
      <c r="T567" s="151">
        <f t="shared" si="93"/>
        <v>0</v>
      </c>
      <c r="AR567" s="152" t="s">
        <v>726</v>
      </c>
      <c r="AT567" s="152" t="s">
        <v>205</v>
      </c>
      <c r="AU567" s="152" t="s">
        <v>88</v>
      </c>
      <c r="AY567" s="13" t="s">
        <v>207</v>
      </c>
      <c r="BE567" s="153">
        <f t="shared" si="94"/>
        <v>0</v>
      </c>
      <c r="BF567" s="153">
        <f t="shared" si="95"/>
        <v>0</v>
      </c>
      <c r="BG567" s="153">
        <f t="shared" si="96"/>
        <v>0</v>
      </c>
      <c r="BH567" s="153">
        <f t="shared" si="97"/>
        <v>0</v>
      </c>
      <c r="BI567" s="153">
        <f t="shared" si="98"/>
        <v>0</v>
      </c>
      <c r="BJ567" s="13" t="s">
        <v>84</v>
      </c>
      <c r="BK567" s="153">
        <f t="shared" si="99"/>
        <v>0</v>
      </c>
      <c r="BL567" s="13" t="s">
        <v>726</v>
      </c>
      <c r="BM567" s="152" t="s">
        <v>1919</v>
      </c>
    </row>
    <row r="568" spans="2:65" s="1" customFormat="1" ht="24.2" customHeight="1">
      <c r="B568" s="139"/>
      <c r="C568" s="140" t="s">
        <v>1920</v>
      </c>
      <c r="D568" s="140" t="s">
        <v>212</v>
      </c>
      <c r="E568" s="141" t="s">
        <v>1921</v>
      </c>
      <c r="F568" s="142" t="s">
        <v>1922</v>
      </c>
      <c r="G568" s="143" t="s">
        <v>405</v>
      </c>
      <c r="H568" s="144">
        <v>279</v>
      </c>
      <c r="I568" s="145"/>
      <c r="J568" s="146">
        <f t="shared" si="90"/>
        <v>0</v>
      </c>
      <c r="K568" s="147"/>
      <c r="L568" s="28"/>
      <c r="M568" s="148" t="s">
        <v>1</v>
      </c>
      <c r="N568" s="149" t="s">
        <v>38</v>
      </c>
      <c r="P568" s="150">
        <f t="shared" si="91"/>
        <v>0</v>
      </c>
      <c r="Q568" s="150">
        <v>8.0000000000000007E-5</v>
      </c>
      <c r="R568" s="150">
        <f t="shared" si="92"/>
        <v>2.2320000000000003E-2</v>
      </c>
      <c r="S568" s="150">
        <v>0</v>
      </c>
      <c r="T568" s="151">
        <f t="shared" si="93"/>
        <v>0</v>
      </c>
      <c r="AR568" s="152" t="s">
        <v>271</v>
      </c>
      <c r="AT568" s="152" t="s">
        <v>212</v>
      </c>
      <c r="AU568" s="152" t="s">
        <v>88</v>
      </c>
      <c r="AY568" s="13" t="s">
        <v>207</v>
      </c>
      <c r="BE568" s="153">
        <f t="shared" si="94"/>
        <v>0</v>
      </c>
      <c r="BF568" s="153">
        <f t="shared" si="95"/>
        <v>0</v>
      </c>
      <c r="BG568" s="153">
        <f t="shared" si="96"/>
        <v>0</v>
      </c>
      <c r="BH568" s="153">
        <f t="shared" si="97"/>
        <v>0</v>
      </c>
      <c r="BI568" s="153">
        <f t="shared" si="98"/>
        <v>0</v>
      </c>
      <c r="BJ568" s="13" t="s">
        <v>84</v>
      </c>
      <c r="BK568" s="153">
        <f t="shared" si="99"/>
        <v>0</v>
      </c>
      <c r="BL568" s="13" t="s">
        <v>271</v>
      </c>
      <c r="BM568" s="152" t="s">
        <v>1923</v>
      </c>
    </row>
    <row r="569" spans="2:65" s="1" customFormat="1" ht="24.2" customHeight="1">
      <c r="B569" s="139"/>
      <c r="C569" s="155" t="s">
        <v>1924</v>
      </c>
      <c r="D569" s="155" t="s">
        <v>205</v>
      </c>
      <c r="E569" s="156" t="s">
        <v>1925</v>
      </c>
      <c r="F569" s="157" t="s">
        <v>1926</v>
      </c>
      <c r="G569" s="158" t="s">
        <v>1892</v>
      </c>
      <c r="H569" s="159">
        <v>0.35199999999999998</v>
      </c>
      <c r="I569" s="160"/>
      <c r="J569" s="161">
        <f t="shared" si="90"/>
        <v>0</v>
      </c>
      <c r="K569" s="162"/>
      <c r="L569" s="163"/>
      <c r="M569" s="164" t="s">
        <v>1</v>
      </c>
      <c r="N569" s="165" t="s">
        <v>38</v>
      </c>
      <c r="P569" s="150">
        <f t="shared" si="91"/>
        <v>0</v>
      </c>
      <c r="Q569" s="150">
        <v>1</v>
      </c>
      <c r="R569" s="150">
        <f t="shared" si="92"/>
        <v>0.35199999999999998</v>
      </c>
      <c r="S569" s="150">
        <v>0</v>
      </c>
      <c r="T569" s="151">
        <f t="shared" si="93"/>
        <v>0</v>
      </c>
      <c r="AR569" s="152" t="s">
        <v>334</v>
      </c>
      <c r="AT569" s="152" t="s">
        <v>205</v>
      </c>
      <c r="AU569" s="152" t="s">
        <v>88</v>
      </c>
      <c r="AY569" s="13" t="s">
        <v>207</v>
      </c>
      <c r="BE569" s="153">
        <f t="shared" si="94"/>
        <v>0</v>
      </c>
      <c r="BF569" s="153">
        <f t="shared" si="95"/>
        <v>0</v>
      </c>
      <c r="BG569" s="153">
        <f t="shared" si="96"/>
        <v>0</v>
      </c>
      <c r="BH569" s="153">
        <f t="shared" si="97"/>
        <v>0</v>
      </c>
      <c r="BI569" s="153">
        <f t="shared" si="98"/>
        <v>0</v>
      </c>
      <c r="BJ569" s="13" t="s">
        <v>84</v>
      </c>
      <c r="BK569" s="153">
        <f t="shared" si="99"/>
        <v>0</v>
      </c>
      <c r="BL569" s="13" t="s">
        <v>271</v>
      </c>
      <c r="BM569" s="152" t="s">
        <v>1927</v>
      </c>
    </row>
    <row r="570" spans="2:65" s="1" customFormat="1" ht="24.2" customHeight="1">
      <c r="B570" s="139"/>
      <c r="C570" s="140" t="s">
        <v>1928</v>
      </c>
      <c r="D570" s="140" t="s">
        <v>212</v>
      </c>
      <c r="E570" s="141" t="s">
        <v>1929</v>
      </c>
      <c r="F570" s="142" t="s">
        <v>1930</v>
      </c>
      <c r="G570" s="143" t="s">
        <v>253</v>
      </c>
      <c r="H570" s="144">
        <v>2</v>
      </c>
      <c r="I570" s="145"/>
      <c r="J570" s="146">
        <f t="shared" si="90"/>
        <v>0</v>
      </c>
      <c r="K570" s="147"/>
      <c r="L570" s="28"/>
      <c r="M570" s="148" t="s">
        <v>1</v>
      </c>
      <c r="N570" s="149" t="s">
        <v>38</v>
      </c>
      <c r="P570" s="150">
        <f t="shared" si="91"/>
        <v>0</v>
      </c>
      <c r="Q570" s="150">
        <v>1E-4</v>
      </c>
      <c r="R570" s="150">
        <f t="shared" si="92"/>
        <v>2.0000000000000001E-4</v>
      </c>
      <c r="S570" s="150">
        <v>0</v>
      </c>
      <c r="T570" s="151">
        <f t="shared" si="93"/>
        <v>0</v>
      </c>
      <c r="AR570" s="152" t="s">
        <v>271</v>
      </c>
      <c r="AT570" s="152" t="s">
        <v>212</v>
      </c>
      <c r="AU570" s="152" t="s">
        <v>88</v>
      </c>
      <c r="AY570" s="13" t="s">
        <v>207</v>
      </c>
      <c r="BE570" s="153">
        <f t="shared" si="94"/>
        <v>0</v>
      </c>
      <c r="BF570" s="153">
        <f t="shared" si="95"/>
        <v>0</v>
      </c>
      <c r="BG570" s="153">
        <f t="shared" si="96"/>
        <v>0</v>
      </c>
      <c r="BH570" s="153">
        <f t="shared" si="97"/>
        <v>0</v>
      </c>
      <c r="BI570" s="153">
        <f t="shared" si="98"/>
        <v>0</v>
      </c>
      <c r="BJ570" s="13" t="s">
        <v>84</v>
      </c>
      <c r="BK570" s="153">
        <f t="shared" si="99"/>
        <v>0</v>
      </c>
      <c r="BL570" s="13" t="s">
        <v>271</v>
      </c>
      <c r="BM570" s="152" t="s">
        <v>1931</v>
      </c>
    </row>
    <row r="571" spans="2:65" s="1" customFormat="1" ht="24.2" customHeight="1">
      <c r="B571" s="139"/>
      <c r="C571" s="140" t="s">
        <v>1932</v>
      </c>
      <c r="D571" s="140" t="s">
        <v>212</v>
      </c>
      <c r="E571" s="141" t="s">
        <v>1933</v>
      </c>
      <c r="F571" s="142" t="s">
        <v>1934</v>
      </c>
      <c r="G571" s="143" t="s">
        <v>253</v>
      </c>
      <c r="H571" s="144">
        <v>6</v>
      </c>
      <c r="I571" s="145"/>
      <c r="J571" s="146">
        <f t="shared" si="90"/>
        <v>0</v>
      </c>
      <c r="K571" s="147"/>
      <c r="L571" s="28"/>
      <c r="M571" s="148" t="s">
        <v>1</v>
      </c>
      <c r="N571" s="149" t="s">
        <v>38</v>
      </c>
      <c r="P571" s="150">
        <f t="shared" si="91"/>
        <v>0</v>
      </c>
      <c r="Q571" s="150">
        <v>1E-4</v>
      </c>
      <c r="R571" s="150">
        <f t="shared" si="92"/>
        <v>6.0000000000000006E-4</v>
      </c>
      <c r="S571" s="150">
        <v>0</v>
      </c>
      <c r="T571" s="151">
        <f t="shared" si="93"/>
        <v>0</v>
      </c>
      <c r="AR571" s="152" t="s">
        <v>271</v>
      </c>
      <c r="AT571" s="152" t="s">
        <v>212</v>
      </c>
      <c r="AU571" s="152" t="s">
        <v>88</v>
      </c>
      <c r="AY571" s="13" t="s">
        <v>207</v>
      </c>
      <c r="BE571" s="153">
        <f t="shared" si="94"/>
        <v>0</v>
      </c>
      <c r="BF571" s="153">
        <f t="shared" si="95"/>
        <v>0</v>
      </c>
      <c r="BG571" s="153">
        <f t="shared" si="96"/>
        <v>0</v>
      </c>
      <c r="BH571" s="153">
        <f t="shared" si="97"/>
        <v>0</v>
      </c>
      <c r="BI571" s="153">
        <f t="shared" si="98"/>
        <v>0</v>
      </c>
      <c r="BJ571" s="13" t="s">
        <v>84</v>
      </c>
      <c r="BK571" s="153">
        <f t="shared" si="99"/>
        <v>0</v>
      </c>
      <c r="BL571" s="13" t="s">
        <v>271</v>
      </c>
      <c r="BM571" s="152" t="s">
        <v>1935</v>
      </c>
    </row>
    <row r="572" spans="2:65" s="1" customFormat="1" ht="24.2" customHeight="1">
      <c r="B572" s="139"/>
      <c r="C572" s="140" t="s">
        <v>1936</v>
      </c>
      <c r="D572" s="140" t="s">
        <v>212</v>
      </c>
      <c r="E572" s="141" t="s">
        <v>1937</v>
      </c>
      <c r="F572" s="142" t="s">
        <v>1938</v>
      </c>
      <c r="G572" s="143" t="s">
        <v>253</v>
      </c>
      <c r="H572" s="144">
        <v>4</v>
      </c>
      <c r="I572" s="145"/>
      <c r="J572" s="146">
        <f t="shared" si="90"/>
        <v>0</v>
      </c>
      <c r="K572" s="147"/>
      <c r="L572" s="28"/>
      <c r="M572" s="148" t="s">
        <v>1</v>
      </c>
      <c r="N572" s="149" t="s">
        <v>38</v>
      </c>
      <c r="P572" s="150">
        <f t="shared" si="91"/>
        <v>0</v>
      </c>
      <c r="Q572" s="150">
        <v>1E-4</v>
      </c>
      <c r="R572" s="150">
        <f t="shared" si="92"/>
        <v>4.0000000000000002E-4</v>
      </c>
      <c r="S572" s="150">
        <v>0</v>
      </c>
      <c r="T572" s="151">
        <f t="shared" si="93"/>
        <v>0</v>
      </c>
      <c r="AR572" s="152" t="s">
        <v>271</v>
      </c>
      <c r="AT572" s="152" t="s">
        <v>212</v>
      </c>
      <c r="AU572" s="152" t="s">
        <v>88</v>
      </c>
      <c r="AY572" s="13" t="s">
        <v>207</v>
      </c>
      <c r="BE572" s="153">
        <f t="shared" si="94"/>
        <v>0</v>
      </c>
      <c r="BF572" s="153">
        <f t="shared" si="95"/>
        <v>0</v>
      </c>
      <c r="BG572" s="153">
        <f t="shared" si="96"/>
        <v>0</v>
      </c>
      <c r="BH572" s="153">
        <f t="shared" si="97"/>
        <v>0</v>
      </c>
      <c r="BI572" s="153">
        <f t="shared" si="98"/>
        <v>0</v>
      </c>
      <c r="BJ572" s="13" t="s">
        <v>84</v>
      </c>
      <c r="BK572" s="153">
        <f t="shared" si="99"/>
        <v>0</v>
      </c>
      <c r="BL572" s="13" t="s">
        <v>271</v>
      </c>
      <c r="BM572" s="152" t="s">
        <v>1939</v>
      </c>
    </row>
    <row r="573" spans="2:65" s="1" customFormat="1" ht="33" customHeight="1">
      <c r="B573" s="139"/>
      <c r="C573" s="140" t="s">
        <v>1940</v>
      </c>
      <c r="D573" s="140" t="s">
        <v>212</v>
      </c>
      <c r="E573" s="141" t="s">
        <v>1941</v>
      </c>
      <c r="F573" s="142" t="s">
        <v>1942</v>
      </c>
      <c r="G573" s="143" t="s">
        <v>253</v>
      </c>
      <c r="H573" s="144">
        <v>2</v>
      </c>
      <c r="I573" s="145"/>
      <c r="J573" s="146">
        <f t="shared" si="90"/>
        <v>0</v>
      </c>
      <c r="K573" s="147"/>
      <c r="L573" s="28"/>
      <c r="M573" s="148" t="s">
        <v>1</v>
      </c>
      <c r="N573" s="149" t="s">
        <v>38</v>
      </c>
      <c r="P573" s="150">
        <f t="shared" si="91"/>
        <v>0</v>
      </c>
      <c r="Q573" s="150">
        <v>1E-4</v>
      </c>
      <c r="R573" s="150">
        <f t="shared" si="92"/>
        <v>2.0000000000000001E-4</v>
      </c>
      <c r="S573" s="150">
        <v>0</v>
      </c>
      <c r="T573" s="151">
        <f t="shared" si="93"/>
        <v>0</v>
      </c>
      <c r="AR573" s="152" t="s">
        <v>271</v>
      </c>
      <c r="AT573" s="152" t="s">
        <v>212</v>
      </c>
      <c r="AU573" s="152" t="s">
        <v>88</v>
      </c>
      <c r="AY573" s="13" t="s">
        <v>207</v>
      </c>
      <c r="BE573" s="153">
        <f t="shared" si="94"/>
        <v>0</v>
      </c>
      <c r="BF573" s="153">
        <f t="shared" si="95"/>
        <v>0</v>
      </c>
      <c r="BG573" s="153">
        <f t="shared" si="96"/>
        <v>0</v>
      </c>
      <c r="BH573" s="153">
        <f t="shared" si="97"/>
        <v>0</v>
      </c>
      <c r="BI573" s="153">
        <f t="shared" si="98"/>
        <v>0</v>
      </c>
      <c r="BJ573" s="13" t="s">
        <v>84</v>
      </c>
      <c r="BK573" s="153">
        <f t="shared" si="99"/>
        <v>0</v>
      </c>
      <c r="BL573" s="13" t="s">
        <v>271</v>
      </c>
      <c r="BM573" s="152" t="s">
        <v>1943</v>
      </c>
    </row>
    <row r="574" spans="2:65" s="1" customFormat="1" ht="33" customHeight="1">
      <c r="B574" s="139"/>
      <c r="C574" s="140" t="s">
        <v>1944</v>
      </c>
      <c r="D574" s="140" t="s">
        <v>212</v>
      </c>
      <c r="E574" s="141" t="s">
        <v>1945</v>
      </c>
      <c r="F574" s="142" t="s">
        <v>1946</v>
      </c>
      <c r="G574" s="143" t="s">
        <v>253</v>
      </c>
      <c r="H574" s="144">
        <v>4</v>
      </c>
      <c r="I574" s="145"/>
      <c r="J574" s="146">
        <f t="shared" si="90"/>
        <v>0</v>
      </c>
      <c r="K574" s="147"/>
      <c r="L574" s="28"/>
      <c r="M574" s="148" t="s">
        <v>1</v>
      </c>
      <c r="N574" s="149" t="s">
        <v>38</v>
      </c>
      <c r="P574" s="150">
        <f t="shared" si="91"/>
        <v>0</v>
      </c>
      <c r="Q574" s="150">
        <v>1E-4</v>
      </c>
      <c r="R574" s="150">
        <f t="shared" si="92"/>
        <v>4.0000000000000002E-4</v>
      </c>
      <c r="S574" s="150">
        <v>0</v>
      </c>
      <c r="T574" s="151">
        <f t="shared" si="93"/>
        <v>0</v>
      </c>
      <c r="AR574" s="152" t="s">
        <v>271</v>
      </c>
      <c r="AT574" s="152" t="s">
        <v>212</v>
      </c>
      <c r="AU574" s="152" t="s">
        <v>88</v>
      </c>
      <c r="AY574" s="13" t="s">
        <v>207</v>
      </c>
      <c r="BE574" s="153">
        <f t="shared" si="94"/>
        <v>0</v>
      </c>
      <c r="BF574" s="153">
        <f t="shared" si="95"/>
        <v>0</v>
      </c>
      <c r="BG574" s="153">
        <f t="shared" si="96"/>
        <v>0</v>
      </c>
      <c r="BH574" s="153">
        <f t="shared" si="97"/>
        <v>0</v>
      </c>
      <c r="BI574" s="153">
        <f t="shared" si="98"/>
        <v>0</v>
      </c>
      <c r="BJ574" s="13" t="s">
        <v>84</v>
      </c>
      <c r="BK574" s="153">
        <f t="shared" si="99"/>
        <v>0</v>
      </c>
      <c r="BL574" s="13" t="s">
        <v>271</v>
      </c>
      <c r="BM574" s="152" t="s">
        <v>1947</v>
      </c>
    </row>
    <row r="575" spans="2:65" s="1" customFormat="1" ht="33" customHeight="1">
      <c r="B575" s="139"/>
      <c r="C575" s="140" t="s">
        <v>1948</v>
      </c>
      <c r="D575" s="140" t="s">
        <v>212</v>
      </c>
      <c r="E575" s="141" t="s">
        <v>1949</v>
      </c>
      <c r="F575" s="142" t="s">
        <v>1950</v>
      </c>
      <c r="G575" s="143" t="s">
        <v>253</v>
      </c>
      <c r="H575" s="144">
        <v>12</v>
      </c>
      <c r="I575" s="145"/>
      <c r="J575" s="146">
        <f t="shared" si="90"/>
        <v>0</v>
      </c>
      <c r="K575" s="147"/>
      <c r="L575" s="28"/>
      <c r="M575" s="148" t="s">
        <v>1</v>
      </c>
      <c r="N575" s="149" t="s">
        <v>38</v>
      </c>
      <c r="P575" s="150">
        <f t="shared" si="91"/>
        <v>0</v>
      </c>
      <c r="Q575" s="150">
        <v>1E-4</v>
      </c>
      <c r="R575" s="150">
        <f t="shared" si="92"/>
        <v>1.2000000000000001E-3</v>
      </c>
      <c r="S575" s="150">
        <v>0</v>
      </c>
      <c r="T575" s="151">
        <f t="shared" si="93"/>
        <v>0</v>
      </c>
      <c r="AR575" s="152" t="s">
        <v>271</v>
      </c>
      <c r="AT575" s="152" t="s">
        <v>212</v>
      </c>
      <c r="AU575" s="152" t="s">
        <v>88</v>
      </c>
      <c r="AY575" s="13" t="s">
        <v>207</v>
      </c>
      <c r="BE575" s="153">
        <f t="shared" si="94"/>
        <v>0</v>
      </c>
      <c r="BF575" s="153">
        <f t="shared" si="95"/>
        <v>0</v>
      </c>
      <c r="BG575" s="153">
        <f t="shared" si="96"/>
        <v>0</v>
      </c>
      <c r="BH575" s="153">
        <f t="shared" si="97"/>
        <v>0</v>
      </c>
      <c r="BI575" s="153">
        <f t="shared" si="98"/>
        <v>0</v>
      </c>
      <c r="BJ575" s="13" t="s">
        <v>84</v>
      </c>
      <c r="BK575" s="153">
        <f t="shared" si="99"/>
        <v>0</v>
      </c>
      <c r="BL575" s="13" t="s">
        <v>271</v>
      </c>
      <c r="BM575" s="152" t="s">
        <v>1951</v>
      </c>
    </row>
    <row r="576" spans="2:65" s="1" customFormat="1" ht="33" customHeight="1">
      <c r="B576" s="139"/>
      <c r="C576" s="140" t="s">
        <v>1952</v>
      </c>
      <c r="D576" s="140" t="s">
        <v>212</v>
      </c>
      <c r="E576" s="141" t="s">
        <v>1953</v>
      </c>
      <c r="F576" s="142" t="s">
        <v>1954</v>
      </c>
      <c r="G576" s="143" t="s">
        <v>253</v>
      </c>
      <c r="H576" s="144">
        <v>2</v>
      </c>
      <c r="I576" s="145"/>
      <c r="J576" s="146">
        <f t="shared" si="90"/>
        <v>0</v>
      </c>
      <c r="K576" s="147"/>
      <c r="L576" s="28"/>
      <c r="M576" s="148" t="s">
        <v>1</v>
      </c>
      <c r="N576" s="149" t="s">
        <v>38</v>
      </c>
      <c r="P576" s="150">
        <f t="shared" si="91"/>
        <v>0</v>
      </c>
      <c r="Q576" s="150">
        <v>1E-4</v>
      </c>
      <c r="R576" s="150">
        <f t="shared" si="92"/>
        <v>2.0000000000000001E-4</v>
      </c>
      <c r="S576" s="150">
        <v>0</v>
      </c>
      <c r="T576" s="151">
        <f t="shared" si="93"/>
        <v>0</v>
      </c>
      <c r="AR576" s="152" t="s">
        <v>271</v>
      </c>
      <c r="AT576" s="152" t="s">
        <v>212</v>
      </c>
      <c r="AU576" s="152" t="s">
        <v>88</v>
      </c>
      <c r="AY576" s="13" t="s">
        <v>207</v>
      </c>
      <c r="BE576" s="153">
        <f t="shared" si="94"/>
        <v>0</v>
      </c>
      <c r="BF576" s="153">
        <f t="shared" si="95"/>
        <v>0</v>
      </c>
      <c r="BG576" s="153">
        <f t="shared" si="96"/>
        <v>0</v>
      </c>
      <c r="BH576" s="153">
        <f t="shared" si="97"/>
        <v>0</v>
      </c>
      <c r="BI576" s="153">
        <f t="shared" si="98"/>
        <v>0</v>
      </c>
      <c r="BJ576" s="13" t="s">
        <v>84</v>
      </c>
      <c r="BK576" s="153">
        <f t="shared" si="99"/>
        <v>0</v>
      </c>
      <c r="BL576" s="13" t="s">
        <v>271</v>
      </c>
      <c r="BM576" s="152" t="s">
        <v>1955</v>
      </c>
    </row>
    <row r="577" spans="2:65" s="1" customFormat="1" ht="33" customHeight="1">
      <c r="B577" s="139"/>
      <c r="C577" s="140" t="s">
        <v>1956</v>
      </c>
      <c r="D577" s="140" t="s">
        <v>212</v>
      </c>
      <c r="E577" s="141" t="s">
        <v>1957</v>
      </c>
      <c r="F577" s="142" t="s">
        <v>1958</v>
      </c>
      <c r="G577" s="143" t="s">
        <v>253</v>
      </c>
      <c r="H577" s="144">
        <v>2</v>
      </c>
      <c r="I577" s="145"/>
      <c r="J577" s="146">
        <f t="shared" si="90"/>
        <v>0</v>
      </c>
      <c r="K577" s="147"/>
      <c r="L577" s="28"/>
      <c r="M577" s="148" t="s">
        <v>1</v>
      </c>
      <c r="N577" s="149" t="s">
        <v>38</v>
      </c>
      <c r="P577" s="150">
        <f t="shared" si="91"/>
        <v>0</v>
      </c>
      <c r="Q577" s="150">
        <v>1E-4</v>
      </c>
      <c r="R577" s="150">
        <f t="shared" si="92"/>
        <v>2.0000000000000001E-4</v>
      </c>
      <c r="S577" s="150">
        <v>0</v>
      </c>
      <c r="T577" s="151">
        <f t="shared" si="93"/>
        <v>0</v>
      </c>
      <c r="AR577" s="152" t="s">
        <v>271</v>
      </c>
      <c r="AT577" s="152" t="s">
        <v>212</v>
      </c>
      <c r="AU577" s="152" t="s">
        <v>88</v>
      </c>
      <c r="AY577" s="13" t="s">
        <v>207</v>
      </c>
      <c r="BE577" s="153">
        <f t="shared" si="94"/>
        <v>0</v>
      </c>
      <c r="BF577" s="153">
        <f t="shared" si="95"/>
        <v>0</v>
      </c>
      <c r="BG577" s="153">
        <f t="shared" si="96"/>
        <v>0</v>
      </c>
      <c r="BH577" s="153">
        <f t="shared" si="97"/>
        <v>0</v>
      </c>
      <c r="BI577" s="153">
        <f t="shared" si="98"/>
        <v>0</v>
      </c>
      <c r="BJ577" s="13" t="s">
        <v>84</v>
      </c>
      <c r="BK577" s="153">
        <f t="shared" si="99"/>
        <v>0</v>
      </c>
      <c r="BL577" s="13" t="s">
        <v>271</v>
      </c>
      <c r="BM577" s="152" t="s">
        <v>1959</v>
      </c>
    </row>
    <row r="578" spans="2:65" s="1" customFormat="1" ht="33" customHeight="1">
      <c r="B578" s="139"/>
      <c r="C578" s="140" t="s">
        <v>1960</v>
      </c>
      <c r="D578" s="140" t="s">
        <v>212</v>
      </c>
      <c r="E578" s="141" t="s">
        <v>1961</v>
      </c>
      <c r="F578" s="142" t="s">
        <v>1962</v>
      </c>
      <c r="G578" s="143" t="s">
        <v>253</v>
      </c>
      <c r="H578" s="144">
        <v>4</v>
      </c>
      <c r="I578" s="145"/>
      <c r="J578" s="146">
        <f t="shared" si="90"/>
        <v>0</v>
      </c>
      <c r="K578" s="147"/>
      <c r="L578" s="28"/>
      <c r="M578" s="148" t="s">
        <v>1</v>
      </c>
      <c r="N578" s="149" t="s">
        <v>38</v>
      </c>
      <c r="P578" s="150">
        <f t="shared" si="91"/>
        <v>0</v>
      </c>
      <c r="Q578" s="150">
        <v>1E-4</v>
      </c>
      <c r="R578" s="150">
        <f t="shared" si="92"/>
        <v>4.0000000000000002E-4</v>
      </c>
      <c r="S578" s="150">
        <v>0</v>
      </c>
      <c r="T578" s="151">
        <f t="shared" si="93"/>
        <v>0</v>
      </c>
      <c r="AR578" s="152" t="s">
        <v>271</v>
      </c>
      <c r="AT578" s="152" t="s">
        <v>212</v>
      </c>
      <c r="AU578" s="152" t="s">
        <v>88</v>
      </c>
      <c r="AY578" s="13" t="s">
        <v>207</v>
      </c>
      <c r="BE578" s="153">
        <f t="shared" si="94"/>
        <v>0</v>
      </c>
      <c r="BF578" s="153">
        <f t="shared" si="95"/>
        <v>0</v>
      </c>
      <c r="BG578" s="153">
        <f t="shared" si="96"/>
        <v>0</v>
      </c>
      <c r="BH578" s="153">
        <f t="shared" si="97"/>
        <v>0</v>
      </c>
      <c r="BI578" s="153">
        <f t="shared" si="98"/>
        <v>0</v>
      </c>
      <c r="BJ578" s="13" t="s">
        <v>84</v>
      </c>
      <c r="BK578" s="153">
        <f t="shared" si="99"/>
        <v>0</v>
      </c>
      <c r="BL578" s="13" t="s">
        <v>271</v>
      </c>
      <c r="BM578" s="152" t="s">
        <v>1963</v>
      </c>
    </row>
    <row r="579" spans="2:65" s="1" customFormat="1" ht="33" customHeight="1">
      <c r="B579" s="139"/>
      <c r="C579" s="140" t="s">
        <v>1964</v>
      </c>
      <c r="D579" s="140" t="s">
        <v>212</v>
      </c>
      <c r="E579" s="141" t="s">
        <v>1965</v>
      </c>
      <c r="F579" s="142" t="s">
        <v>1966</v>
      </c>
      <c r="G579" s="143" t="s">
        <v>253</v>
      </c>
      <c r="H579" s="144">
        <v>24</v>
      </c>
      <c r="I579" s="145"/>
      <c r="J579" s="146">
        <f t="shared" si="90"/>
        <v>0</v>
      </c>
      <c r="K579" s="147"/>
      <c r="L579" s="28"/>
      <c r="M579" s="148" t="s">
        <v>1</v>
      </c>
      <c r="N579" s="149" t="s">
        <v>38</v>
      </c>
      <c r="P579" s="150">
        <f t="shared" si="91"/>
        <v>0</v>
      </c>
      <c r="Q579" s="150">
        <v>1E-4</v>
      </c>
      <c r="R579" s="150">
        <f t="shared" si="92"/>
        <v>2.4000000000000002E-3</v>
      </c>
      <c r="S579" s="150">
        <v>0</v>
      </c>
      <c r="T579" s="151">
        <f t="shared" si="93"/>
        <v>0</v>
      </c>
      <c r="AR579" s="152" t="s">
        <v>271</v>
      </c>
      <c r="AT579" s="152" t="s">
        <v>212</v>
      </c>
      <c r="AU579" s="152" t="s">
        <v>88</v>
      </c>
      <c r="AY579" s="13" t="s">
        <v>207</v>
      </c>
      <c r="BE579" s="153">
        <f t="shared" si="94"/>
        <v>0</v>
      </c>
      <c r="BF579" s="153">
        <f t="shared" si="95"/>
        <v>0</v>
      </c>
      <c r="BG579" s="153">
        <f t="shared" si="96"/>
        <v>0</v>
      </c>
      <c r="BH579" s="153">
        <f t="shared" si="97"/>
        <v>0</v>
      </c>
      <c r="BI579" s="153">
        <f t="shared" si="98"/>
        <v>0</v>
      </c>
      <c r="BJ579" s="13" t="s">
        <v>84</v>
      </c>
      <c r="BK579" s="153">
        <f t="shared" si="99"/>
        <v>0</v>
      </c>
      <c r="BL579" s="13" t="s">
        <v>271</v>
      </c>
      <c r="BM579" s="152" t="s">
        <v>1967</v>
      </c>
    </row>
    <row r="580" spans="2:65" s="1" customFormat="1" ht="33" customHeight="1">
      <c r="B580" s="139"/>
      <c r="C580" s="140" t="s">
        <v>1968</v>
      </c>
      <c r="D580" s="140" t="s">
        <v>212</v>
      </c>
      <c r="E580" s="141" t="s">
        <v>1969</v>
      </c>
      <c r="F580" s="142" t="s">
        <v>1970</v>
      </c>
      <c r="G580" s="143" t="s">
        <v>253</v>
      </c>
      <c r="H580" s="144">
        <v>8</v>
      </c>
      <c r="I580" s="145"/>
      <c r="J580" s="146">
        <f t="shared" si="90"/>
        <v>0</v>
      </c>
      <c r="K580" s="147"/>
      <c r="L580" s="28"/>
      <c r="M580" s="148" t="s">
        <v>1</v>
      </c>
      <c r="N580" s="149" t="s">
        <v>38</v>
      </c>
      <c r="P580" s="150">
        <f t="shared" si="91"/>
        <v>0</v>
      </c>
      <c r="Q580" s="150">
        <v>1E-4</v>
      </c>
      <c r="R580" s="150">
        <f t="shared" si="92"/>
        <v>8.0000000000000004E-4</v>
      </c>
      <c r="S580" s="150">
        <v>0</v>
      </c>
      <c r="T580" s="151">
        <f t="shared" si="93"/>
        <v>0</v>
      </c>
      <c r="AR580" s="152" t="s">
        <v>271</v>
      </c>
      <c r="AT580" s="152" t="s">
        <v>212</v>
      </c>
      <c r="AU580" s="152" t="s">
        <v>88</v>
      </c>
      <c r="AY580" s="13" t="s">
        <v>207</v>
      </c>
      <c r="BE580" s="153">
        <f t="shared" si="94"/>
        <v>0</v>
      </c>
      <c r="BF580" s="153">
        <f t="shared" si="95"/>
        <v>0</v>
      </c>
      <c r="BG580" s="153">
        <f t="shared" si="96"/>
        <v>0</v>
      </c>
      <c r="BH580" s="153">
        <f t="shared" si="97"/>
        <v>0</v>
      </c>
      <c r="BI580" s="153">
        <f t="shared" si="98"/>
        <v>0</v>
      </c>
      <c r="BJ580" s="13" t="s">
        <v>84</v>
      </c>
      <c r="BK580" s="153">
        <f t="shared" si="99"/>
        <v>0</v>
      </c>
      <c r="BL580" s="13" t="s">
        <v>271</v>
      </c>
      <c r="BM580" s="152" t="s">
        <v>1971</v>
      </c>
    </row>
    <row r="581" spans="2:65" s="1" customFormat="1" ht="33" customHeight="1">
      <c r="B581" s="139"/>
      <c r="C581" s="140" t="s">
        <v>1972</v>
      </c>
      <c r="D581" s="140" t="s">
        <v>212</v>
      </c>
      <c r="E581" s="141" t="s">
        <v>1973</v>
      </c>
      <c r="F581" s="142" t="s">
        <v>1974</v>
      </c>
      <c r="G581" s="143" t="s">
        <v>253</v>
      </c>
      <c r="H581" s="144">
        <v>51</v>
      </c>
      <c r="I581" s="145"/>
      <c r="J581" s="146">
        <f t="shared" si="90"/>
        <v>0</v>
      </c>
      <c r="K581" s="147"/>
      <c r="L581" s="28"/>
      <c r="M581" s="148" t="s">
        <v>1</v>
      </c>
      <c r="N581" s="149" t="s">
        <v>38</v>
      </c>
      <c r="P581" s="150">
        <f t="shared" si="91"/>
        <v>0</v>
      </c>
      <c r="Q581" s="150">
        <v>1E-4</v>
      </c>
      <c r="R581" s="150">
        <f t="shared" si="92"/>
        <v>5.1000000000000004E-3</v>
      </c>
      <c r="S581" s="150">
        <v>0</v>
      </c>
      <c r="T581" s="151">
        <f t="shared" si="93"/>
        <v>0</v>
      </c>
      <c r="AR581" s="152" t="s">
        <v>271</v>
      </c>
      <c r="AT581" s="152" t="s">
        <v>212</v>
      </c>
      <c r="AU581" s="152" t="s">
        <v>88</v>
      </c>
      <c r="AY581" s="13" t="s">
        <v>207</v>
      </c>
      <c r="BE581" s="153">
        <f t="shared" si="94"/>
        <v>0</v>
      </c>
      <c r="BF581" s="153">
        <f t="shared" si="95"/>
        <v>0</v>
      </c>
      <c r="BG581" s="153">
        <f t="shared" si="96"/>
        <v>0</v>
      </c>
      <c r="BH581" s="153">
        <f t="shared" si="97"/>
        <v>0</v>
      </c>
      <c r="BI581" s="153">
        <f t="shared" si="98"/>
        <v>0</v>
      </c>
      <c r="BJ581" s="13" t="s">
        <v>84</v>
      </c>
      <c r="BK581" s="153">
        <f t="shared" si="99"/>
        <v>0</v>
      </c>
      <c r="BL581" s="13" t="s">
        <v>271</v>
      </c>
      <c r="BM581" s="152" t="s">
        <v>1975</v>
      </c>
    </row>
    <row r="582" spans="2:65" s="1" customFormat="1" ht="33" customHeight="1">
      <c r="B582" s="139"/>
      <c r="C582" s="140" t="s">
        <v>1976</v>
      </c>
      <c r="D582" s="140" t="s">
        <v>212</v>
      </c>
      <c r="E582" s="141" t="s">
        <v>1977</v>
      </c>
      <c r="F582" s="142" t="s">
        <v>1978</v>
      </c>
      <c r="G582" s="143" t="s">
        <v>253</v>
      </c>
      <c r="H582" s="144">
        <v>16</v>
      </c>
      <c r="I582" s="145"/>
      <c r="J582" s="146">
        <f t="shared" si="90"/>
        <v>0</v>
      </c>
      <c r="K582" s="147"/>
      <c r="L582" s="28"/>
      <c r="M582" s="148" t="s">
        <v>1</v>
      </c>
      <c r="N582" s="149" t="s">
        <v>38</v>
      </c>
      <c r="P582" s="150">
        <f t="shared" si="91"/>
        <v>0</v>
      </c>
      <c r="Q582" s="150">
        <v>1E-4</v>
      </c>
      <c r="R582" s="150">
        <f t="shared" si="92"/>
        <v>1.6000000000000001E-3</v>
      </c>
      <c r="S582" s="150">
        <v>0</v>
      </c>
      <c r="T582" s="151">
        <f t="shared" si="93"/>
        <v>0</v>
      </c>
      <c r="AR582" s="152" t="s">
        <v>271</v>
      </c>
      <c r="AT582" s="152" t="s">
        <v>212</v>
      </c>
      <c r="AU582" s="152" t="s">
        <v>88</v>
      </c>
      <c r="AY582" s="13" t="s">
        <v>207</v>
      </c>
      <c r="BE582" s="153">
        <f t="shared" si="94"/>
        <v>0</v>
      </c>
      <c r="BF582" s="153">
        <f t="shared" si="95"/>
        <v>0</v>
      </c>
      <c r="BG582" s="153">
        <f t="shared" si="96"/>
        <v>0</v>
      </c>
      <c r="BH582" s="153">
        <f t="shared" si="97"/>
        <v>0</v>
      </c>
      <c r="BI582" s="153">
        <f t="shared" si="98"/>
        <v>0</v>
      </c>
      <c r="BJ582" s="13" t="s">
        <v>84</v>
      </c>
      <c r="BK582" s="153">
        <f t="shared" si="99"/>
        <v>0</v>
      </c>
      <c r="BL582" s="13" t="s">
        <v>271</v>
      </c>
      <c r="BM582" s="152" t="s">
        <v>1979</v>
      </c>
    </row>
    <row r="583" spans="2:65" s="1" customFormat="1" ht="33" customHeight="1">
      <c r="B583" s="139"/>
      <c r="C583" s="140" t="s">
        <v>1980</v>
      </c>
      <c r="D583" s="140" t="s">
        <v>212</v>
      </c>
      <c r="E583" s="141" t="s">
        <v>1981</v>
      </c>
      <c r="F583" s="142" t="s">
        <v>1982</v>
      </c>
      <c r="G583" s="143" t="s">
        <v>253</v>
      </c>
      <c r="H583" s="144">
        <v>12</v>
      </c>
      <c r="I583" s="145"/>
      <c r="J583" s="146">
        <f t="shared" si="90"/>
        <v>0</v>
      </c>
      <c r="K583" s="147"/>
      <c r="L583" s="28"/>
      <c r="M583" s="148" t="s">
        <v>1</v>
      </c>
      <c r="N583" s="149" t="s">
        <v>38</v>
      </c>
      <c r="P583" s="150">
        <f t="shared" si="91"/>
        <v>0</v>
      </c>
      <c r="Q583" s="150">
        <v>1E-4</v>
      </c>
      <c r="R583" s="150">
        <f t="shared" si="92"/>
        <v>1.2000000000000001E-3</v>
      </c>
      <c r="S583" s="150">
        <v>0</v>
      </c>
      <c r="T583" s="151">
        <f t="shared" si="93"/>
        <v>0</v>
      </c>
      <c r="AR583" s="152" t="s">
        <v>271</v>
      </c>
      <c r="AT583" s="152" t="s">
        <v>212</v>
      </c>
      <c r="AU583" s="152" t="s">
        <v>88</v>
      </c>
      <c r="AY583" s="13" t="s">
        <v>207</v>
      </c>
      <c r="BE583" s="153">
        <f t="shared" si="94"/>
        <v>0</v>
      </c>
      <c r="BF583" s="153">
        <f t="shared" si="95"/>
        <v>0</v>
      </c>
      <c r="BG583" s="153">
        <f t="shared" si="96"/>
        <v>0</v>
      </c>
      <c r="BH583" s="153">
        <f t="shared" si="97"/>
        <v>0</v>
      </c>
      <c r="BI583" s="153">
        <f t="shared" si="98"/>
        <v>0</v>
      </c>
      <c r="BJ583" s="13" t="s">
        <v>84</v>
      </c>
      <c r="BK583" s="153">
        <f t="shared" si="99"/>
        <v>0</v>
      </c>
      <c r="BL583" s="13" t="s">
        <v>271</v>
      </c>
      <c r="BM583" s="152" t="s">
        <v>1983</v>
      </c>
    </row>
    <row r="584" spans="2:65" s="1" customFormat="1" ht="33" customHeight="1">
      <c r="B584" s="139"/>
      <c r="C584" s="140" t="s">
        <v>1984</v>
      </c>
      <c r="D584" s="140" t="s">
        <v>212</v>
      </c>
      <c r="E584" s="141" t="s">
        <v>1985</v>
      </c>
      <c r="F584" s="142" t="s">
        <v>1986</v>
      </c>
      <c r="G584" s="143" t="s">
        <v>253</v>
      </c>
      <c r="H584" s="144">
        <v>5</v>
      </c>
      <c r="I584" s="145"/>
      <c r="J584" s="146">
        <f t="shared" si="90"/>
        <v>0</v>
      </c>
      <c r="K584" s="147"/>
      <c r="L584" s="28"/>
      <c r="M584" s="148" t="s">
        <v>1</v>
      </c>
      <c r="N584" s="149" t="s">
        <v>38</v>
      </c>
      <c r="P584" s="150">
        <f t="shared" si="91"/>
        <v>0</v>
      </c>
      <c r="Q584" s="150">
        <v>1E-4</v>
      </c>
      <c r="R584" s="150">
        <f t="shared" si="92"/>
        <v>5.0000000000000001E-4</v>
      </c>
      <c r="S584" s="150">
        <v>0</v>
      </c>
      <c r="T584" s="151">
        <f t="shared" si="93"/>
        <v>0</v>
      </c>
      <c r="AR584" s="152" t="s">
        <v>271</v>
      </c>
      <c r="AT584" s="152" t="s">
        <v>212</v>
      </c>
      <c r="AU584" s="152" t="s">
        <v>88</v>
      </c>
      <c r="AY584" s="13" t="s">
        <v>207</v>
      </c>
      <c r="BE584" s="153">
        <f t="shared" si="94"/>
        <v>0</v>
      </c>
      <c r="BF584" s="153">
        <f t="shared" si="95"/>
        <v>0</v>
      </c>
      <c r="BG584" s="153">
        <f t="shared" si="96"/>
        <v>0</v>
      </c>
      <c r="BH584" s="153">
        <f t="shared" si="97"/>
        <v>0</v>
      </c>
      <c r="BI584" s="153">
        <f t="shared" si="98"/>
        <v>0</v>
      </c>
      <c r="BJ584" s="13" t="s">
        <v>84</v>
      </c>
      <c r="BK584" s="153">
        <f t="shared" si="99"/>
        <v>0</v>
      </c>
      <c r="BL584" s="13" t="s">
        <v>271</v>
      </c>
      <c r="BM584" s="152" t="s">
        <v>1987</v>
      </c>
    </row>
    <row r="585" spans="2:65" s="11" customFormat="1" ht="20.85" customHeight="1">
      <c r="B585" s="127"/>
      <c r="D585" s="128" t="s">
        <v>71</v>
      </c>
      <c r="E585" s="137" t="s">
        <v>1988</v>
      </c>
      <c r="F585" s="137" t="s">
        <v>1989</v>
      </c>
      <c r="I585" s="130"/>
      <c r="J585" s="138">
        <f>BK585</f>
        <v>0</v>
      </c>
      <c r="L585" s="127"/>
      <c r="M585" s="132"/>
      <c r="P585" s="133">
        <f>SUM(P586:P587)</f>
        <v>0</v>
      </c>
      <c r="R585" s="133">
        <f>SUM(R586:R587)</f>
        <v>3.168E-2</v>
      </c>
      <c r="T585" s="134">
        <f>SUM(T586:T587)</f>
        <v>0</v>
      </c>
      <c r="AR585" s="128" t="s">
        <v>84</v>
      </c>
      <c r="AT585" s="135" t="s">
        <v>71</v>
      </c>
      <c r="AU585" s="135" t="s">
        <v>84</v>
      </c>
      <c r="AY585" s="128" t="s">
        <v>207</v>
      </c>
      <c r="BK585" s="136">
        <f>SUM(BK586:BK587)</f>
        <v>0</v>
      </c>
    </row>
    <row r="586" spans="2:65" s="1" customFormat="1" ht="21.75" customHeight="1">
      <c r="B586" s="139"/>
      <c r="C586" s="140" t="s">
        <v>1990</v>
      </c>
      <c r="D586" s="140" t="s">
        <v>212</v>
      </c>
      <c r="E586" s="141" t="s">
        <v>1991</v>
      </c>
      <c r="F586" s="142" t="s">
        <v>1992</v>
      </c>
      <c r="G586" s="143" t="s">
        <v>405</v>
      </c>
      <c r="H586" s="144">
        <v>99</v>
      </c>
      <c r="I586" s="145"/>
      <c r="J586" s="146">
        <f>ROUND(I586*H586,2)</f>
        <v>0</v>
      </c>
      <c r="K586" s="147"/>
      <c r="L586" s="28"/>
      <c r="M586" s="148" t="s">
        <v>1</v>
      </c>
      <c r="N586" s="149" t="s">
        <v>38</v>
      </c>
      <c r="P586" s="150">
        <f>O586*H586</f>
        <v>0</v>
      </c>
      <c r="Q586" s="150">
        <v>1.6000000000000001E-4</v>
      </c>
      <c r="R586" s="150">
        <f>Q586*H586</f>
        <v>1.584E-2</v>
      </c>
      <c r="S586" s="150">
        <v>0</v>
      </c>
      <c r="T586" s="151">
        <f>S586*H586</f>
        <v>0</v>
      </c>
      <c r="AR586" s="152" t="s">
        <v>271</v>
      </c>
      <c r="AT586" s="152" t="s">
        <v>212</v>
      </c>
      <c r="AU586" s="152" t="s">
        <v>88</v>
      </c>
      <c r="AY586" s="13" t="s">
        <v>207</v>
      </c>
      <c r="BE586" s="153">
        <f>IF(N586="základná",J586,0)</f>
        <v>0</v>
      </c>
      <c r="BF586" s="153">
        <f>IF(N586="znížená",J586,0)</f>
        <v>0</v>
      </c>
      <c r="BG586" s="153">
        <f>IF(N586="zákl. prenesená",J586,0)</f>
        <v>0</v>
      </c>
      <c r="BH586" s="153">
        <f>IF(N586="zníž. prenesená",J586,0)</f>
        <v>0</v>
      </c>
      <c r="BI586" s="153">
        <f>IF(N586="nulová",J586,0)</f>
        <v>0</v>
      </c>
      <c r="BJ586" s="13" t="s">
        <v>84</v>
      </c>
      <c r="BK586" s="153">
        <f>ROUND(I586*H586,2)</f>
        <v>0</v>
      </c>
      <c r="BL586" s="13" t="s">
        <v>271</v>
      </c>
      <c r="BM586" s="152" t="s">
        <v>1993</v>
      </c>
    </row>
    <row r="587" spans="2:65" s="1" customFormat="1" ht="16.5" customHeight="1">
      <c r="B587" s="139"/>
      <c r="C587" s="140" t="s">
        <v>1994</v>
      </c>
      <c r="D587" s="140" t="s">
        <v>212</v>
      </c>
      <c r="E587" s="141" t="s">
        <v>1995</v>
      </c>
      <c r="F587" s="142" t="s">
        <v>1996</v>
      </c>
      <c r="G587" s="143" t="s">
        <v>405</v>
      </c>
      <c r="H587" s="144">
        <v>99</v>
      </c>
      <c r="I587" s="145"/>
      <c r="J587" s="146">
        <f>ROUND(I587*H587,2)</f>
        <v>0</v>
      </c>
      <c r="K587" s="147"/>
      <c r="L587" s="28"/>
      <c r="M587" s="148" t="s">
        <v>1</v>
      </c>
      <c r="N587" s="149" t="s">
        <v>38</v>
      </c>
      <c r="P587" s="150">
        <f>O587*H587</f>
        <v>0</v>
      </c>
      <c r="Q587" s="150">
        <v>1.6000000000000001E-4</v>
      </c>
      <c r="R587" s="150">
        <f>Q587*H587</f>
        <v>1.584E-2</v>
      </c>
      <c r="S587" s="150">
        <v>0</v>
      </c>
      <c r="T587" s="151">
        <f>S587*H587</f>
        <v>0</v>
      </c>
      <c r="AR587" s="152" t="s">
        <v>271</v>
      </c>
      <c r="AT587" s="152" t="s">
        <v>212</v>
      </c>
      <c r="AU587" s="152" t="s">
        <v>88</v>
      </c>
      <c r="AY587" s="13" t="s">
        <v>207</v>
      </c>
      <c r="BE587" s="153">
        <f>IF(N587="základná",J587,0)</f>
        <v>0</v>
      </c>
      <c r="BF587" s="153">
        <f>IF(N587="znížená",J587,0)</f>
        <v>0</v>
      </c>
      <c r="BG587" s="153">
        <f>IF(N587="zákl. prenesená",J587,0)</f>
        <v>0</v>
      </c>
      <c r="BH587" s="153">
        <f>IF(N587="zníž. prenesená",J587,0)</f>
        <v>0</v>
      </c>
      <c r="BI587" s="153">
        <f>IF(N587="nulová",J587,0)</f>
        <v>0</v>
      </c>
      <c r="BJ587" s="13" t="s">
        <v>84</v>
      </c>
      <c r="BK587" s="153">
        <f>ROUND(I587*H587,2)</f>
        <v>0</v>
      </c>
      <c r="BL587" s="13" t="s">
        <v>271</v>
      </c>
      <c r="BM587" s="152" t="s">
        <v>1997</v>
      </c>
    </row>
    <row r="588" spans="2:65" s="11" customFormat="1" ht="20.85" customHeight="1">
      <c r="B588" s="127"/>
      <c r="D588" s="128" t="s">
        <v>71</v>
      </c>
      <c r="E588" s="137" t="s">
        <v>1998</v>
      </c>
      <c r="F588" s="137" t="s">
        <v>1999</v>
      </c>
      <c r="I588" s="130"/>
      <c r="J588" s="138">
        <f>BK588</f>
        <v>0</v>
      </c>
      <c r="L588" s="127"/>
      <c r="M588" s="132"/>
      <c r="P588" s="133">
        <f>SUM(P589:P626)</f>
        <v>0</v>
      </c>
      <c r="R588" s="133">
        <f>SUM(R589:R626)</f>
        <v>0</v>
      </c>
      <c r="T588" s="134">
        <f>SUM(T589:T626)</f>
        <v>0</v>
      </c>
      <c r="AR588" s="128" t="s">
        <v>93</v>
      </c>
      <c r="AT588" s="135" t="s">
        <v>71</v>
      </c>
      <c r="AU588" s="135" t="s">
        <v>84</v>
      </c>
      <c r="AY588" s="128" t="s">
        <v>207</v>
      </c>
      <c r="BK588" s="136">
        <f>SUM(BK589:BK626)</f>
        <v>0</v>
      </c>
    </row>
    <row r="589" spans="2:65" s="1" customFormat="1" ht="16.5" customHeight="1">
      <c r="B589" s="139"/>
      <c r="C589" s="140" t="s">
        <v>2000</v>
      </c>
      <c r="D589" s="140" t="s">
        <v>212</v>
      </c>
      <c r="E589" s="141" t="s">
        <v>2001</v>
      </c>
      <c r="F589" s="142" t="s">
        <v>2002</v>
      </c>
      <c r="G589" s="143" t="s">
        <v>215</v>
      </c>
      <c r="H589" s="144">
        <v>10</v>
      </c>
      <c r="I589" s="145"/>
      <c r="J589" s="146">
        <f t="shared" ref="J589:J626" si="100">ROUND(I589*H589,2)</f>
        <v>0</v>
      </c>
      <c r="K589" s="147"/>
      <c r="L589" s="28"/>
      <c r="M589" s="148" t="s">
        <v>1</v>
      </c>
      <c r="N589" s="149" t="s">
        <v>38</v>
      </c>
      <c r="P589" s="150">
        <f t="shared" ref="P589:P626" si="101">O589*H589</f>
        <v>0</v>
      </c>
      <c r="Q589" s="150">
        <v>0</v>
      </c>
      <c r="R589" s="150">
        <f t="shared" ref="R589:R626" si="102">Q589*H589</f>
        <v>0</v>
      </c>
      <c r="S589" s="150">
        <v>0</v>
      </c>
      <c r="T589" s="151">
        <f t="shared" ref="T589:T626" si="103">S589*H589</f>
        <v>0</v>
      </c>
      <c r="AR589" s="152" t="s">
        <v>93</v>
      </c>
      <c r="AT589" s="152" t="s">
        <v>212</v>
      </c>
      <c r="AU589" s="152" t="s">
        <v>88</v>
      </c>
      <c r="AY589" s="13" t="s">
        <v>207</v>
      </c>
      <c r="BE589" s="153">
        <f t="shared" ref="BE589:BE626" si="104">IF(N589="základná",J589,0)</f>
        <v>0</v>
      </c>
      <c r="BF589" s="153">
        <f t="shared" ref="BF589:BF626" si="105">IF(N589="znížená",J589,0)</f>
        <v>0</v>
      </c>
      <c r="BG589" s="153">
        <f t="shared" ref="BG589:BG626" si="106">IF(N589="zákl. prenesená",J589,0)</f>
        <v>0</v>
      </c>
      <c r="BH589" s="153">
        <f t="shared" ref="BH589:BH626" si="107">IF(N589="zníž. prenesená",J589,0)</f>
        <v>0</v>
      </c>
      <c r="BI589" s="153">
        <f t="shared" ref="BI589:BI626" si="108">IF(N589="nulová",J589,0)</f>
        <v>0</v>
      </c>
      <c r="BJ589" s="13" t="s">
        <v>84</v>
      </c>
      <c r="BK589" s="153">
        <f t="shared" ref="BK589:BK626" si="109">ROUND(I589*H589,2)</f>
        <v>0</v>
      </c>
      <c r="BL589" s="13" t="s">
        <v>93</v>
      </c>
      <c r="BM589" s="152" t="s">
        <v>2003</v>
      </c>
    </row>
    <row r="590" spans="2:65" s="1" customFormat="1" ht="16.5" customHeight="1">
      <c r="B590" s="139"/>
      <c r="C590" s="140" t="s">
        <v>2004</v>
      </c>
      <c r="D590" s="140" t="s">
        <v>212</v>
      </c>
      <c r="E590" s="141" t="s">
        <v>2005</v>
      </c>
      <c r="F590" s="142" t="s">
        <v>2006</v>
      </c>
      <c r="G590" s="143" t="s">
        <v>215</v>
      </c>
      <c r="H590" s="144">
        <v>33</v>
      </c>
      <c r="I590" s="145"/>
      <c r="J590" s="146">
        <f t="shared" si="100"/>
        <v>0</v>
      </c>
      <c r="K590" s="147"/>
      <c r="L590" s="28"/>
      <c r="M590" s="148" t="s">
        <v>1</v>
      </c>
      <c r="N590" s="149" t="s">
        <v>38</v>
      </c>
      <c r="P590" s="150">
        <f t="shared" si="101"/>
        <v>0</v>
      </c>
      <c r="Q590" s="150">
        <v>0</v>
      </c>
      <c r="R590" s="150">
        <f t="shared" si="102"/>
        <v>0</v>
      </c>
      <c r="S590" s="150">
        <v>0</v>
      </c>
      <c r="T590" s="151">
        <f t="shared" si="103"/>
        <v>0</v>
      </c>
      <c r="AR590" s="152" t="s">
        <v>93</v>
      </c>
      <c r="AT590" s="152" t="s">
        <v>212</v>
      </c>
      <c r="AU590" s="152" t="s">
        <v>88</v>
      </c>
      <c r="AY590" s="13" t="s">
        <v>207</v>
      </c>
      <c r="BE590" s="153">
        <f t="shared" si="104"/>
        <v>0</v>
      </c>
      <c r="BF590" s="153">
        <f t="shared" si="105"/>
        <v>0</v>
      </c>
      <c r="BG590" s="153">
        <f t="shared" si="106"/>
        <v>0</v>
      </c>
      <c r="BH590" s="153">
        <f t="shared" si="107"/>
        <v>0</v>
      </c>
      <c r="BI590" s="153">
        <f t="shared" si="108"/>
        <v>0</v>
      </c>
      <c r="BJ590" s="13" t="s">
        <v>84</v>
      </c>
      <c r="BK590" s="153">
        <f t="shared" si="109"/>
        <v>0</v>
      </c>
      <c r="BL590" s="13" t="s">
        <v>93</v>
      </c>
      <c r="BM590" s="152" t="s">
        <v>2007</v>
      </c>
    </row>
    <row r="591" spans="2:65" s="1" customFormat="1" ht="16.5" customHeight="1">
      <c r="B591" s="139"/>
      <c r="C591" s="140" t="s">
        <v>2008</v>
      </c>
      <c r="D591" s="140" t="s">
        <v>212</v>
      </c>
      <c r="E591" s="141" t="s">
        <v>2009</v>
      </c>
      <c r="F591" s="142" t="s">
        <v>2010</v>
      </c>
      <c r="G591" s="143" t="s">
        <v>215</v>
      </c>
      <c r="H591" s="144">
        <v>3</v>
      </c>
      <c r="I591" s="145"/>
      <c r="J591" s="146">
        <f t="shared" si="100"/>
        <v>0</v>
      </c>
      <c r="K591" s="147"/>
      <c r="L591" s="28"/>
      <c r="M591" s="148" t="s">
        <v>1</v>
      </c>
      <c r="N591" s="149" t="s">
        <v>38</v>
      </c>
      <c r="P591" s="150">
        <f t="shared" si="101"/>
        <v>0</v>
      </c>
      <c r="Q591" s="150">
        <v>0</v>
      </c>
      <c r="R591" s="150">
        <f t="shared" si="102"/>
        <v>0</v>
      </c>
      <c r="S591" s="150">
        <v>0</v>
      </c>
      <c r="T591" s="151">
        <f t="shared" si="103"/>
        <v>0</v>
      </c>
      <c r="AR591" s="152" t="s">
        <v>93</v>
      </c>
      <c r="AT591" s="152" t="s">
        <v>212</v>
      </c>
      <c r="AU591" s="152" t="s">
        <v>88</v>
      </c>
      <c r="AY591" s="13" t="s">
        <v>207</v>
      </c>
      <c r="BE591" s="153">
        <f t="shared" si="104"/>
        <v>0</v>
      </c>
      <c r="BF591" s="153">
        <f t="shared" si="105"/>
        <v>0</v>
      </c>
      <c r="BG591" s="153">
        <f t="shared" si="106"/>
        <v>0</v>
      </c>
      <c r="BH591" s="153">
        <f t="shared" si="107"/>
        <v>0</v>
      </c>
      <c r="BI591" s="153">
        <f t="shared" si="108"/>
        <v>0</v>
      </c>
      <c r="BJ591" s="13" t="s">
        <v>84</v>
      </c>
      <c r="BK591" s="153">
        <f t="shared" si="109"/>
        <v>0</v>
      </c>
      <c r="BL591" s="13" t="s">
        <v>93</v>
      </c>
      <c r="BM591" s="152" t="s">
        <v>2011</v>
      </c>
    </row>
    <row r="592" spans="2:65" s="1" customFormat="1" ht="16.5" customHeight="1">
      <c r="B592" s="139"/>
      <c r="C592" s="140" t="s">
        <v>2012</v>
      </c>
      <c r="D592" s="140" t="s">
        <v>212</v>
      </c>
      <c r="E592" s="141" t="s">
        <v>2013</v>
      </c>
      <c r="F592" s="142" t="s">
        <v>2014</v>
      </c>
      <c r="G592" s="143" t="s">
        <v>215</v>
      </c>
      <c r="H592" s="144">
        <v>47</v>
      </c>
      <c r="I592" s="145"/>
      <c r="J592" s="146">
        <f t="shared" si="100"/>
        <v>0</v>
      </c>
      <c r="K592" s="147"/>
      <c r="L592" s="28"/>
      <c r="M592" s="148" t="s">
        <v>1</v>
      </c>
      <c r="N592" s="149" t="s">
        <v>38</v>
      </c>
      <c r="P592" s="150">
        <f t="shared" si="101"/>
        <v>0</v>
      </c>
      <c r="Q592" s="150">
        <v>0</v>
      </c>
      <c r="R592" s="150">
        <f t="shared" si="102"/>
        <v>0</v>
      </c>
      <c r="S592" s="150">
        <v>0</v>
      </c>
      <c r="T592" s="151">
        <f t="shared" si="103"/>
        <v>0</v>
      </c>
      <c r="AR592" s="152" t="s">
        <v>93</v>
      </c>
      <c r="AT592" s="152" t="s">
        <v>212</v>
      </c>
      <c r="AU592" s="152" t="s">
        <v>88</v>
      </c>
      <c r="AY592" s="13" t="s">
        <v>207</v>
      </c>
      <c r="BE592" s="153">
        <f t="shared" si="104"/>
        <v>0</v>
      </c>
      <c r="BF592" s="153">
        <f t="shared" si="105"/>
        <v>0</v>
      </c>
      <c r="BG592" s="153">
        <f t="shared" si="106"/>
        <v>0</v>
      </c>
      <c r="BH592" s="153">
        <f t="shared" si="107"/>
        <v>0</v>
      </c>
      <c r="BI592" s="153">
        <f t="shared" si="108"/>
        <v>0</v>
      </c>
      <c r="BJ592" s="13" t="s">
        <v>84</v>
      </c>
      <c r="BK592" s="153">
        <f t="shared" si="109"/>
        <v>0</v>
      </c>
      <c r="BL592" s="13" t="s">
        <v>93</v>
      </c>
      <c r="BM592" s="152" t="s">
        <v>2015</v>
      </c>
    </row>
    <row r="593" spans="2:65" s="1" customFormat="1" ht="16.5" customHeight="1">
      <c r="B593" s="139"/>
      <c r="C593" s="140" t="s">
        <v>2016</v>
      </c>
      <c r="D593" s="140" t="s">
        <v>212</v>
      </c>
      <c r="E593" s="141" t="s">
        <v>2017</v>
      </c>
      <c r="F593" s="142" t="s">
        <v>2018</v>
      </c>
      <c r="G593" s="143" t="s">
        <v>215</v>
      </c>
      <c r="H593" s="144">
        <v>172.4</v>
      </c>
      <c r="I593" s="145"/>
      <c r="J593" s="146">
        <f t="shared" si="100"/>
        <v>0</v>
      </c>
      <c r="K593" s="147"/>
      <c r="L593" s="28"/>
      <c r="M593" s="148" t="s">
        <v>1</v>
      </c>
      <c r="N593" s="149" t="s">
        <v>38</v>
      </c>
      <c r="P593" s="150">
        <f t="shared" si="101"/>
        <v>0</v>
      </c>
      <c r="Q593" s="150">
        <v>0</v>
      </c>
      <c r="R593" s="150">
        <f t="shared" si="102"/>
        <v>0</v>
      </c>
      <c r="S593" s="150">
        <v>0</v>
      </c>
      <c r="T593" s="151">
        <f t="shared" si="103"/>
        <v>0</v>
      </c>
      <c r="AR593" s="152" t="s">
        <v>93</v>
      </c>
      <c r="AT593" s="152" t="s">
        <v>212</v>
      </c>
      <c r="AU593" s="152" t="s">
        <v>88</v>
      </c>
      <c r="AY593" s="13" t="s">
        <v>207</v>
      </c>
      <c r="BE593" s="153">
        <f t="shared" si="104"/>
        <v>0</v>
      </c>
      <c r="BF593" s="153">
        <f t="shared" si="105"/>
        <v>0</v>
      </c>
      <c r="BG593" s="153">
        <f t="shared" si="106"/>
        <v>0</v>
      </c>
      <c r="BH593" s="153">
        <f t="shared" si="107"/>
        <v>0</v>
      </c>
      <c r="BI593" s="153">
        <f t="shared" si="108"/>
        <v>0</v>
      </c>
      <c r="BJ593" s="13" t="s">
        <v>84</v>
      </c>
      <c r="BK593" s="153">
        <f t="shared" si="109"/>
        <v>0</v>
      </c>
      <c r="BL593" s="13" t="s">
        <v>93</v>
      </c>
      <c r="BM593" s="152" t="s">
        <v>2019</v>
      </c>
    </row>
    <row r="594" spans="2:65" s="1" customFormat="1" ht="16.5" customHeight="1">
      <c r="B594" s="139"/>
      <c r="C594" s="140" t="s">
        <v>2020</v>
      </c>
      <c r="D594" s="140" t="s">
        <v>212</v>
      </c>
      <c r="E594" s="141" t="s">
        <v>2021</v>
      </c>
      <c r="F594" s="142" t="s">
        <v>2022</v>
      </c>
      <c r="G594" s="143" t="s">
        <v>215</v>
      </c>
      <c r="H594" s="144">
        <v>64</v>
      </c>
      <c r="I594" s="145"/>
      <c r="J594" s="146">
        <f t="shared" si="100"/>
        <v>0</v>
      </c>
      <c r="K594" s="147"/>
      <c r="L594" s="28"/>
      <c r="M594" s="148" t="s">
        <v>1</v>
      </c>
      <c r="N594" s="149" t="s">
        <v>38</v>
      </c>
      <c r="P594" s="150">
        <f t="shared" si="101"/>
        <v>0</v>
      </c>
      <c r="Q594" s="150">
        <v>0</v>
      </c>
      <c r="R594" s="150">
        <f t="shared" si="102"/>
        <v>0</v>
      </c>
      <c r="S594" s="150">
        <v>0</v>
      </c>
      <c r="T594" s="151">
        <f t="shared" si="103"/>
        <v>0</v>
      </c>
      <c r="AR594" s="152" t="s">
        <v>93</v>
      </c>
      <c r="AT594" s="152" t="s">
        <v>212</v>
      </c>
      <c r="AU594" s="152" t="s">
        <v>88</v>
      </c>
      <c r="AY594" s="13" t="s">
        <v>207</v>
      </c>
      <c r="BE594" s="153">
        <f t="shared" si="104"/>
        <v>0</v>
      </c>
      <c r="BF594" s="153">
        <f t="shared" si="105"/>
        <v>0</v>
      </c>
      <c r="BG594" s="153">
        <f t="shared" si="106"/>
        <v>0</v>
      </c>
      <c r="BH594" s="153">
        <f t="shared" si="107"/>
        <v>0</v>
      </c>
      <c r="BI594" s="153">
        <f t="shared" si="108"/>
        <v>0</v>
      </c>
      <c r="BJ594" s="13" t="s">
        <v>84</v>
      </c>
      <c r="BK594" s="153">
        <f t="shared" si="109"/>
        <v>0</v>
      </c>
      <c r="BL594" s="13" t="s">
        <v>93</v>
      </c>
      <c r="BM594" s="152" t="s">
        <v>2023</v>
      </c>
    </row>
    <row r="595" spans="2:65" s="1" customFormat="1" ht="24.2" customHeight="1">
      <c r="B595" s="139"/>
      <c r="C595" s="140" t="s">
        <v>2024</v>
      </c>
      <c r="D595" s="140" t="s">
        <v>212</v>
      </c>
      <c r="E595" s="141" t="s">
        <v>2025</v>
      </c>
      <c r="F595" s="142" t="s">
        <v>2026</v>
      </c>
      <c r="G595" s="143" t="s">
        <v>215</v>
      </c>
      <c r="H595" s="144">
        <v>8</v>
      </c>
      <c r="I595" s="145"/>
      <c r="J595" s="146">
        <f t="shared" si="100"/>
        <v>0</v>
      </c>
      <c r="K595" s="147"/>
      <c r="L595" s="28"/>
      <c r="M595" s="148" t="s">
        <v>1</v>
      </c>
      <c r="N595" s="149" t="s">
        <v>38</v>
      </c>
      <c r="P595" s="150">
        <f t="shared" si="101"/>
        <v>0</v>
      </c>
      <c r="Q595" s="150">
        <v>0</v>
      </c>
      <c r="R595" s="150">
        <f t="shared" si="102"/>
        <v>0</v>
      </c>
      <c r="S595" s="150">
        <v>0</v>
      </c>
      <c r="T595" s="151">
        <f t="shared" si="103"/>
        <v>0</v>
      </c>
      <c r="AR595" s="152" t="s">
        <v>93</v>
      </c>
      <c r="AT595" s="152" t="s">
        <v>212</v>
      </c>
      <c r="AU595" s="152" t="s">
        <v>88</v>
      </c>
      <c r="AY595" s="13" t="s">
        <v>207</v>
      </c>
      <c r="BE595" s="153">
        <f t="shared" si="104"/>
        <v>0</v>
      </c>
      <c r="BF595" s="153">
        <f t="shared" si="105"/>
        <v>0</v>
      </c>
      <c r="BG595" s="153">
        <f t="shared" si="106"/>
        <v>0</v>
      </c>
      <c r="BH595" s="153">
        <f t="shared" si="107"/>
        <v>0</v>
      </c>
      <c r="BI595" s="153">
        <f t="shared" si="108"/>
        <v>0</v>
      </c>
      <c r="BJ595" s="13" t="s">
        <v>84</v>
      </c>
      <c r="BK595" s="153">
        <f t="shared" si="109"/>
        <v>0</v>
      </c>
      <c r="BL595" s="13" t="s">
        <v>93</v>
      </c>
      <c r="BM595" s="152" t="s">
        <v>2027</v>
      </c>
    </row>
    <row r="596" spans="2:65" s="1" customFormat="1" ht="24.2" customHeight="1">
      <c r="B596" s="139"/>
      <c r="C596" s="140" t="s">
        <v>2028</v>
      </c>
      <c r="D596" s="140" t="s">
        <v>212</v>
      </c>
      <c r="E596" s="141" t="s">
        <v>2029</v>
      </c>
      <c r="F596" s="142" t="s">
        <v>2030</v>
      </c>
      <c r="G596" s="143" t="s">
        <v>215</v>
      </c>
      <c r="H596" s="144">
        <v>60</v>
      </c>
      <c r="I596" s="145"/>
      <c r="J596" s="146">
        <f t="shared" si="100"/>
        <v>0</v>
      </c>
      <c r="K596" s="147"/>
      <c r="L596" s="28"/>
      <c r="M596" s="148" t="s">
        <v>1</v>
      </c>
      <c r="N596" s="149" t="s">
        <v>38</v>
      </c>
      <c r="P596" s="150">
        <f t="shared" si="101"/>
        <v>0</v>
      </c>
      <c r="Q596" s="150">
        <v>0</v>
      </c>
      <c r="R596" s="150">
        <f t="shared" si="102"/>
        <v>0</v>
      </c>
      <c r="S596" s="150">
        <v>0</v>
      </c>
      <c r="T596" s="151">
        <f t="shared" si="103"/>
        <v>0</v>
      </c>
      <c r="AR596" s="152" t="s">
        <v>93</v>
      </c>
      <c r="AT596" s="152" t="s">
        <v>212</v>
      </c>
      <c r="AU596" s="152" t="s">
        <v>88</v>
      </c>
      <c r="AY596" s="13" t="s">
        <v>207</v>
      </c>
      <c r="BE596" s="153">
        <f t="shared" si="104"/>
        <v>0</v>
      </c>
      <c r="BF596" s="153">
        <f t="shared" si="105"/>
        <v>0</v>
      </c>
      <c r="BG596" s="153">
        <f t="shared" si="106"/>
        <v>0</v>
      </c>
      <c r="BH596" s="153">
        <f t="shared" si="107"/>
        <v>0</v>
      </c>
      <c r="BI596" s="153">
        <f t="shared" si="108"/>
        <v>0</v>
      </c>
      <c r="BJ596" s="13" t="s">
        <v>84</v>
      </c>
      <c r="BK596" s="153">
        <f t="shared" si="109"/>
        <v>0</v>
      </c>
      <c r="BL596" s="13" t="s">
        <v>93</v>
      </c>
      <c r="BM596" s="152" t="s">
        <v>2031</v>
      </c>
    </row>
    <row r="597" spans="2:65" s="1" customFormat="1" ht="24.2" customHeight="1">
      <c r="B597" s="139"/>
      <c r="C597" s="140" t="s">
        <v>2032</v>
      </c>
      <c r="D597" s="140" t="s">
        <v>212</v>
      </c>
      <c r="E597" s="141" t="s">
        <v>2033</v>
      </c>
      <c r="F597" s="142" t="s">
        <v>2034</v>
      </c>
      <c r="G597" s="143" t="s">
        <v>215</v>
      </c>
      <c r="H597" s="144">
        <v>218</v>
      </c>
      <c r="I597" s="145"/>
      <c r="J597" s="146">
        <f t="shared" si="100"/>
        <v>0</v>
      </c>
      <c r="K597" s="147"/>
      <c r="L597" s="28"/>
      <c r="M597" s="148" t="s">
        <v>1</v>
      </c>
      <c r="N597" s="149" t="s">
        <v>38</v>
      </c>
      <c r="P597" s="150">
        <f t="shared" si="101"/>
        <v>0</v>
      </c>
      <c r="Q597" s="150">
        <v>0</v>
      </c>
      <c r="R597" s="150">
        <f t="shared" si="102"/>
        <v>0</v>
      </c>
      <c r="S597" s="150">
        <v>0</v>
      </c>
      <c r="T597" s="151">
        <f t="shared" si="103"/>
        <v>0</v>
      </c>
      <c r="AR597" s="152" t="s">
        <v>93</v>
      </c>
      <c r="AT597" s="152" t="s">
        <v>212</v>
      </c>
      <c r="AU597" s="152" t="s">
        <v>88</v>
      </c>
      <c r="AY597" s="13" t="s">
        <v>207</v>
      </c>
      <c r="BE597" s="153">
        <f t="shared" si="104"/>
        <v>0</v>
      </c>
      <c r="BF597" s="153">
        <f t="shared" si="105"/>
        <v>0</v>
      </c>
      <c r="BG597" s="153">
        <f t="shared" si="106"/>
        <v>0</v>
      </c>
      <c r="BH597" s="153">
        <f t="shared" si="107"/>
        <v>0</v>
      </c>
      <c r="BI597" s="153">
        <f t="shared" si="108"/>
        <v>0</v>
      </c>
      <c r="BJ597" s="13" t="s">
        <v>84</v>
      </c>
      <c r="BK597" s="153">
        <f t="shared" si="109"/>
        <v>0</v>
      </c>
      <c r="BL597" s="13" t="s">
        <v>93</v>
      </c>
      <c r="BM597" s="152" t="s">
        <v>2035</v>
      </c>
    </row>
    <row r="598" spans="2:65" s="1" customFormat="1" ht="24.2" customHeight="1">
      <c r="B598" s="139"/>
      <c r="C598" s="140" t="s">
        <v>2036</v>
      </c>
      <c r="D598" s="140" t="s">
        <v>212</v>
      </c>
      <c r="E598" s="141" t="s">
        <v>2037</v>
      </c>
      <c r="F598" s="142" t="s">
        <v>2038</v>
      </c>
      <c r="G598" s="143" t="s">
        <v>215</v>
      </c>
      <c r="H598" s="144">
        <v>10</v>
      </c>
      <c r="I598" s="145"/>
      <c r="J598" s="146">
        <f t="shared" si="100"/>
        <v>0</v>
      </c>
      <c r="K598" s="147"/>
      <c r="L598" s="28"/>
      <c r="M598" s="148" t="s">
        <v>1</v>
      </c>
      <c r="N598" s="149" t="s">
        <v>38</v>
      </c>
      <c r="P598" s="150">
        <f t="shared" si="101"/>
        <v>0</v>
      </c>
      <c r="Q598" s="150">
        <v>0</v>
      </c>
      <c r="R598" s="150">
        <f t="shared" si="102"/>
        <v>0</v>
      </c>
      <c r="S598" s="150">
        <v>0</v>
      </c>
      <c r="T598" s="151">
        <f t="shared" si="103"/>
        <v>0</v>
      </c>
      <c r="AR598" s="152" t="s">
        <v>93</v>
      </c>
      <c r="AT598" s="152" t="s">
        <v>212</v>
      </c>
      <c r="AU598" s="152" t="s">
        <v>88</v>
      </c>
      <c r="AY598" s="13" t="s">
        <v>207</v>
      </c>
      <c r="BE598" s="153">
        <f t="shared" si="104"/>
        <v>0</v>
      </c>
      <c r="BF598" s="153">
        <f t="shared" si="105"/>
        <v>0</v>
      </c>
      <c r="BG598" s="153">
        <f t="shared" si="106"/>
        <v>0</v>
      </c>
      <c r="BH598" s="153">
        <f t="shared" si="107"/>
        <v>0</v>
      </c>
      <c r="BI598" s="153">
        <f t="shared" si="108"/>
        <v>0</v>
      </c>
      <c r="BJ598" s="13" t="s">
        <v>84</v>
      </c>
      <c r="BK598" s="153">
        <f t="shared" si="109"/>
        <v>0</v>
      </c>
      <c r="BL598" s="13" t="s">
        <v>93</v>
      </c>
      <c r="BM598" s="152" t="s">
        <v>2039</v>
      </c>
    </row>
    <row r="599" spans="2:65" s="1" customFormat="1" ht="24.2" customHeight="1">
      <c r="B599" s="139"/>
      <c r="C599" s="140" t="s">
        <v>2040</v>
      </c>
      <c r="D599" s="140" t="s">
        <v>212</v>
      </c>
      <c r="E599" s="141" t="s">
        <v>2041</v>
      </c>
      <c r="F599" s="142" t="s">
        <v>2042</v>
      </c>
      <c r="G599" s="143" t="s">
        <v>215</v>
      </c>
      <c r="H599" s="144">
        <v>11</v>
      </c>
      <c r="I599" s="145"/>
      <c r="J599" s="146">
        <f t="shared" si="100"/>
        <v>0</v>
      </c>
      <c r="K599" s="147"/>
      <c r="L599" s="28"/>
      <c r="M599" s="148" t="s">
        <v>1</v>
      </c>
      <c r="N599" s="149" t="s">
        <v>38</v>
      </c>
      <c r="P599" s="150">
        <f t="shared" si="101"/>
        <v>0</v>
      </c>
      <c r="Q599" s="150">
        <v>0</v>
      </c>
      <c r="R599" s="150">
        <f t="shared" si="102"/>
        <v>0</v>
      </c>
      <c r="S599" s="150">
        <v>0</v>
      </c>
      <c r="T599" s="151">
        <f t="shared" si="103"/>
        <v>0</v>
      </c>
      <c r="AR599" s="152" t="s">
        <v>93</v>
      </c>
      <c r="AT599" s="152" t="s">
        <v>212</v>
      </c>
      <c r="AU599" s="152" t="s">
        <v>88</v>
      </c>
      <c r="AY599" s="13" t="s">
        <v>207</v>
      </c>
      <c r="BE599" s="153">
        <f t="shared" si="104"/>
        <v>0</v>
      </c>
      <c r="BF599" s="153">
        <f t="shared" si="105"/>
        <v>0</v>
      </c>
      <c r="BG599" s="153">
        <f t="shared" si="106"/>
        <v>0</v>
      </c>
      <c r="BH599" s="153">
        <f t="shared" si="107"/>
        <v>0</v>
      </c>
      <c r="BI599" s="153">
        <f t="shared" si="108"/>
        <v>0</v>
      </c>
      <c r="BJ599" s="13" t="s">
        <v>84</v>
      </c>
      <c r="BK599" s="153">
        <f t="shared" si="109"/>
        <v>0</v>
      </c>
      <c r="BL599" s="13" t="s">
        <v>93</v>
      </c>
      <c r="BM599" s="152" t="s">
        <v>2043</v>
      </c>
    </row>
    <row r="600" spans="2:65" s="1" customFormat="1" ht="24.2" customHeight="1">
      <c r="B600" s="139"/>
      <c r="C600" s="140" t="s">
        <v>2044</v>
      </c>
      <c r="D600" s="140" t="s">
        <v>212</v>
      </c>
      <c r="E600" s="141" t="s">
        <v>2045</v>
      </c>
      <c r="F600" s="142" t="s">
        <v>2046</v>
      </c>
      <c r="G600" s="143" t="s">
        <v>215</v>
      </c>
      <c r="H600" s="144">
        <v>8</v>
      </c>
      <c r="I600" s="145"/>
      <c r="J600" s="146">
        <f t="shared" si="100"/>
        <v>0</v>
      </c>
      <c r="K600" s="147"/>
      <c r="L600" s="28"/>
      <c r="M600" s="148" t="s">
        <v>1</v>
      </c>
      <c r="N600" s="149" t="s">
        <v>38</v>
      </c>
      <c r="P600" s="150">
        <f t="shared" si="101"/>
        <v>0</v>
      </c>
      <c r="Q600" s="150">
        <v>0</v>
      </c>
      <c r="R600" s="150">
        <f t="shared" si="102"/>
        <v>0</v>
      </c>
      <c r="S600" s="150">
        <v>0</v>
      </c>
      <c r="T600" s="151">
        <f t="shared" si="103"/>
        <v>0</v>
      </c>
      <c r="AR600" s="152" t="s">
        <v>93</v>
      </c>
      <c r="AT600" s="152" t="s">
        <v>212</v>
      </c>
      <c r="AU600" s="152" t="s">
        <v>88</v>
      </c>
      <c r="AY600" s="13" t="s">
        <v>207</v>
      </c>
      <c r="BE600" s="153">
        <f t="shared" si="104"/>
        <v>0</v>
      </c>
      <c r="BF600" s="153">
        <f t="shared" si="105"/>
        <v>0</v>
      </c>
      <c r="BG600" s="153">
        <f t="shared" si="106"/>
        <v>0</v>
      </c>
      <c r="BH600" s="153">
        <f t="shared" si="107"/>
        <v>0</v>
      </c>
      <c r="BI600" s="153">
        <f t="shared" si="108"/>
        <v>0</v>
      </c>
      <c r="BJ600" s="13" t="s">
        <v>84</v>
      </c>
      <c r="BK600" s="153">
        <f t="shared" si="109"/>
        <v>0</v>
      </c>
      <c r="BL600" s="13" t="s">
        <v>93</v>
      </c>
      <c r="BM600" s="152" t="s">
        <v>2047</v>
      </c>
    </row>
    <row r="601" spans="2:65" s="1" customFormat="1" ht="24.2" customHeight="1">
      <c r="B601" s="139"/>
      <c r="C601" s="140" t="s">
        <v>2048</v>
      </c>
      <c r="D601" s="140" t="s">
        <v>212</v>
      </c>
      <c r="E601" s="141" t="s">
        <v>2049</v>
      </c>
      <c r="F601" s="142" t="s">
        <v>2050</v>
      </c>
      <c r="G601" s="143" t="s">
        <v>215</v>
      </c>
      <c r="H601" s="144">
        <v>306</v>
      </c>
      <c r="I601" s="145"/>
      <c r="J601" s="146">
        <f t="shared" si="100"/>
        <v>0</v>
      </c>
      <c r="K601" s="147"/>
      <c r="L601" s="28"/>
      <c r="M601" s="148" t="s">
        <v>1</v>
      </c>
      <c r="N601" s="149" t="s">
        <v>38</v>
      </c>
      <c r="P601" s="150">
        <f t="shared" si="101"/>
        <v>0</v>
      </c>
      <c r="Q601" s="150">
        <v>0</v>
      </c>
      <c r="R601" s="150">
        <f t="shared" si="102"/>
        <v>0</v>
      </c>
      <c r="S601" s="150">
        <v>0</v>
      </c>
      <c r="T601" s="151">
        <f t="shared" si="103"/>
        <v>0</v>
      </c>
      <c r="AR601" s="152" t="s">
        <v>93</v>
      </c>
      <c r="AT601" s="152" t="s">
        <v>212</v>
      </c>
      <c r="AU601" s="152" t="s">
        <v>88</v>
      </c>
      <c r="AY601" s="13" t="s">
        <v>207</v>
      </c>
      <c r="BE601" s="153">
        <f t="shared" si="104"/>
        <v>0</v>
      </c>
      <c r="BF601" s="153">
        <f t="shared" si="105"/>
        <v>0</v>
      </c>
      <c r="BG601" s="153">
        <f t="shared" si="106"/>
        <v>0</v>
      </c>
      <c r="BH601" s="153">
        <f t="shared" si="107"/>
        <v>0</v>
      </c>
      <c r="BI601" s="153">
        <f t="shared" si="108"/>
        <v>0</v>
      </c>
      <c r="BJ601" s="13" t="s">
        <v>84</v>
      </c>
      <c r="BK601" s="153">
        <f t="shared" si="109"/>
        <v>0</v>
      </c>
      <c r="BL601" s="13" t="s">
        <v>93</v>
      </c>
      <c r="BM601" s="152" t="s">
        <v>2051</v>
      </c>
    </row>
    <row r="602" spans="2:65" s="1" customFormat="1" ht="24.2" customHeight="1">
      <c r="B602" s="139"/>
      <c r="C602" s="140" t="s">
        <v>2052</v>
      </c>
      <c r="D602" s="140" t="s">
        <v>212</v>
      </c>
      <c r="E602" s="141" t="s">
        <v>2053</v>
      </c>
      <c r="F602" s="142" t="s">
        <v>2054</v>
      </c>
      <c r="G602" s="143" t="s">
        <v>215</v>
      </c>
      <c r="H602" s="144">
        <v>1232</v>
      </c>
      <c r="I602" s="145"/>
      <c r="J602" s="146">
        <f t="shared" si="100"/>
        <v>0</v>
      </c>
      <c r="K602" s="147"/>
      <c r="L602" s="28"/>
      <c r="M602" s="148" t="s">
        <v>1</v>
      </c>
      <c r="N602" s="149" t="s">
        <v>38</v>
      </c>
      <c r="P602" s="150">
        <f t="shared" si="101"/>
        <v>0</v>
      </c>
      <c r="Q602" s="150">
        <v>0</v>
      </c>
      <c r="R602" s="150">
        <f t="shared" si="102"/>
        <v>0</v>
      </c>
      <c r="S602" s="150">
        <v>0</v>
      </c>
      <c r="T602" s="151">
        <f t="shared" si="103"/>
        <v>0</v>
      </c>
      <c r="AR602" s="152" t="s">
        <v>93</v>
      </c>
      <c r="AT602" s="152" t="s">
        <v>212</v>
      </c>
      <c r="AU602" s="152" t="s">
        <v>88</v>
      </c>
      <c r="AY602" s="13" t="s">
        <v>207</v>
      </c>
      <c r="BE602" s="153">
        <f t="shared" si="104"/>
        <v>0</v>
      </c>
      <c r="BF602" s="153">
        <f t="shared" si="105"/>
        <v>0</v>
      </c>
      <c r="BG602" s="153">
        <f t="shared" si="106"/>
        <v>0</v>
      </c>
      <c r="BH602" s="153">
        <f t="shared" si="107"/>
        <v>0</v>
      </c>
      <c r="BI602" s="153">
        <f t="shared" si="108"/>
        <v>0</v>
      </c>
      <c r="BJ602" s="13" t="s">
        <v>84</v>
      </c>
      <c r="BK602" s="153">
        <f t="shared" si="109"/>
        <v>0</v>
      </c>
      <c r="BL602" s="13" t="s">
        <v>93</v>
      </c>
      <c r="BM602" s="152" t="s">
        <v>2055</v>
      </c>
    </row>
    <row r="603" spans="2:65" s="1" customFormat="1" ht="24.2" customHeight="1">
      <c r="B603" s="139"/>
      <c r="C603" s="140" t="s">
        <v>2056</v>
      </c>
      <c r="D603" s="140" t="s">
        <v>212</v>
      </c>
      <c r="E603" s="141" t="s">
        <v>2057</v>
      </c>
      <c r="F603" s="142" t="s">
        <v>2058</v>
      </c>
      <c r="G603" s="143" t="s">
        <v>215</v>
      </c>
      <c r="H603" s="144">
        <v>424</v>
      </c>
      <c r="I603" s="145"/>
      <c r="J603" s="146">
        <f t="shared" si="100"/>
        <v>0</v>
      </c>
      <c r="K603" s="147"/>
      <c r="L603" s="28"/>
      <c r="M603" s="148" t="s">
        <v>1</v>
      </c>
      <c r="N603" s="149" t="s">
        <v>38</v>
      </c>
      <c r="P603" s="150">
        <f t="shared" si="101"/>
        <v>0</v>
      </c>
      <c r="Q603" s="150">
        <v>0</v>
      </c>
      <c r="R603" s="150">
        <f t="shared" si="102"/>
        <v>0</v>
      </c>
      <c r="S603" s="150">
        <v>0</v>
      </c>
      <c r="T603" s="151">
        <f t="shared" si="103"/>
        <v>0</v>
      </c>
      <c r="AR603" s="152" t="s">
        <v>93</v>
      </c>
      <c r="AT603" s="152" t="s">
        <v>212</v>
      </c>
      <c r="AU603" s="152" t="s">
        <v>88</v>
      </c>
      <c r="AY603" s="13" t="s">
        <v>207</v>
      </c>
      <c r="BE603" s="153">
        <f t="shared" si="104"/>
        <v>0</v>
      </c>
      <c r="BF603" s="153">
        <f t="shared" si="105"/>
        <v>0</v>
      </c>
      <c r="BG603" s="153">
        <f t="shared" si="106"/>
        <v>0</v>
      </c>
      <c r="BH603" s="153">
        <f t="shared" si="107"/>
        <v>0</v>
      </c>
      <c r="BI603" s="153">
        <f t="shared" si="108"/>
        <v>0</v>
      </c>
      <c r="BJ603" s="13" t="s">
        <v>84</v>
      </c>
      <c r="BK603" s="153">
        <f t="shared" si="109"/>
        <v>0</v>
      </c>
      <c r="BL603" s="13" t="s">
        <v>93</v>
      </c>
      <c r="BM603" s="152" t="s">
        <v>2059</v>
      </c>
    </row>
    <row r="604" spans="2:65" s="1" customFormat="1" ht="33" customHeight="1">
      <c r="B604" s="139"/>
      <c r="C604" s="140" t="s">
        <v>2060</v>
      </c>
      <c r="D604" s="140" t="s">
        <v>212</v>
      </c>
      <c r="E604" s="141" t="s">
        <v>2061</v>
      </c>
      <c r="F604" s="142" t="s">
        <v>2062</v>
      </c>
      <c r="G604" s="143" t="s">
        <v>253</v>
      </c>
      <c r="H604" s="144">
        <v>11</v>
      </c>
      <c r="I604" s="145"/>
      <c r="J604" s="146">
        <f t="shared" si="100"/>
        <v>0</v>
      </c>
      <c r="K604" s="147"/>
      <c r="L604" s="28"/>
      <c r="M604" s="148" t="s">
        <v>1</v>
      </c>
      <c r="N604" s="149" t="s">
        <v>38</v>
      </c>
      <c r="P604" s="150">
        <f t="shared" si="101"/>
        <v>0</v>
      </c>
      <c r="Q604" s="150">
        <v>0</v>
      </c>
      <c r="R604" s="150">
        <f t="shared" si="102"/>
        <v>0</v>
      </c>
      <c r="S604" s="150">
        <v>0</v>
      </c>
      <c r="T604" s="151">
        <f t="shared" si="103"/>
        <v>0</v>
      </c>
      <c r="AR604" s="152" t="s">
        <v>93</v>
      </c>
      <c r="AT604" s="152" t="s">
        <v>212</v>
      </c>
      <c r="AU604" s="152" t="s">
        <v>88</v>
      </c>
      <c r="AY604" s="13" t="s">
        <v>207</v>
      </c>
      <c r="BE604" s="153">
        <f t="shared" si="104"/>
        <v>0</v>
      </c>
      <c r="BF604" s="153">
        <f t="shared" si="105"/>
        <v>0</v>
      </c>
      <c r="BG604" s="153">
        <f t="shared" si="106"/>
        <v>0</v>
      </c>
      <c r="BH604" s="153">
        <f t="shared" si="107"/>
        <v>0</v>
      </c>
      <c r="BI604" s="153">
        <f t="shared" si="108"/>
        <v>0</v>
      </c>
      <c r="BJ604" s="13" t="s">
        <v>84</v>
      </c>
      <c r="BK604" s="153">
        <f t="shared" si="109"/>
        <v>0</v>
      </c>
      <c r="BL604" s="13" t="s">
        <v>93</v>
      </c>
      <c r="BM604" s="152" t="s">
        <v>2063</v>
      </c>
    </row>
    <row r="605" spans="2:65" s="1" customFormat="1" ht="33" customHeight="1">
      <c r="B605" s="139"/>
      <c r="C605" s="140" t="s">
        <v>2064</v>
      </c>
      <c r="D605" s="140" t="s">
        <v>212</v>
      </c>
      <c r="E605" s="141" t="s">
        <v>2065</v>
      </c>
      <c r="F605" s="142" t="s">
        <v>2066</v>
      </c>
      <c r="G605" s="143" t="s">
        <v>253</v>
      </c>
      <c r="H605" s="144">
        <v>36</v>
      </c>
      <c r="I605" s="145"/>
      <c r="J605" s="146">
        <f t="shared" si="100"/>
        <v>0</v>
      </c>
      <c r="K605" s="147"/>
      <c r="L605" s="28"/>
      <c r="M605" s="148" t="s">
        <v>1</v>
      </c>
      <c r="N605" s="149" t="s">
        <v>38</v>
      </c>
      <c r="P605" s="150">
        <f t="shared" si="101"/>
        <v>0</v>
      </c>
      <c r="Q605" s="150">
        <v>0</v>
      </c>
      <c r="R605" s="150">
        <f t="shared" si="102"/>
        <v>0</v>
      </c>
      <c r="S605" s="150">
        <v>0</v>
      </c>
      <c r="T605" s="151">
        <f t="shared" si="103"/>
        <v>0</v>
      </c>
      <c r="AR605" s="152" t="s">
        <v>93</v>
      </c>
      <c r="AT605" s="152" t="s">
        <v>212</v>
      </c>
      <c r="AU605" s="152" t="s">
        <v>88</v>
      </c>
      <c r="AY605" s="13" t="s">
        <v>207</v>
      </c>
      <c r="BE605" s="153">
        <f t="shared" si="104"/>
        <v>0</v>
      </c>
      <c r="BF605" s="153">
        <f t="shared" si="105"/>
        <v>0</v>
      </c>
      <c r="BG605" s="153">
        <f t="shared" si="106"/>
        <v>0</v>
      </c>
      <c r="BH605" s="153">
        <f t="shared" si="107"/>
        <v>0</v>
      </c>
      <c r="BI605" s="153">
        <f t="shared" si="108"/>
        <v>0</v>
      </c>
      <c r="BJ605" s="13" t="s">
        <v>84</v>
      </c>
      <c r="BK605" s="153">
        <f t="shared" si="109"/>
        <v>0</v>
      </c>
      <c r="BL605" s="13" t="s">
        <v>93</v>
      </c>
      <c r="BM605" s="152" t="s">
        <v>2067</v>
      </c>
    </row>
    <row r="606" spans="2:65" s="1" customFormat="1" ht="33" customHeight="1">
      <c r="B606" s="139"/>
      <c r="C606" s="140" t="s">
        <v>2068</v>
      </c>
      <c r="D606" s="140" t="s">
        <v>212</v>
      </c>
      <c r="E606" s="141" t="s">
        <v>2069</v>
      </c>
      <c r="F606" s="142" t="s">
        <v>2070</v>
      </c>
      <c r="G606" s="143" t="s">
        <v>253</v>
      </c>
      <c r="H606" s="144">
        <v>3</v>
      </c>
      <c r="I606" s="145"/>
      <c r="J606" s="146">
        <f t="shared" si="100"/>
        <v>0</v>
      </c>
      <c r="K606" s="147"/>
      <c r="L606" s="28"/>
      <c r="M606" s="148" t="s">
        <v>1</v>
      </c>
      <c r="N606" s="149" t="s">
        <v>38</v>
      </c>
      <c r="P606" s="150">
        <f t="shared" si="101"/>
        <v>0</v>
      </c>
      <c r="Q606" s="150">
        <v>0</v>
      </c>
      <c r="R606" s="150">
        <f t="shared" si="102"/>
        <v>0</v>
      </c>
      <c r="S606" s="150">
        <v>0</v>
      </c>
      <c r="T606" s="151">
        <f t="shared" si="103"/>
        <v>0</v>
      </c>
      <c r="AR606" s="152" t="s">
        <v>93</v>
      </c>
      <c r="AT606" s="152" t="s">
        <v>212</v>
      </c>
      <c r="AU606" s="152" t="s">
        <v>88</v>
      </c>
      <c r="AY606" s="13" t="s">
        <v>207</v>
      </c>
      <c r="BE606" s="153">
        <f t="shared" si="104"/>
        <v>0</v>
      </c>
      <c r="BF606" s="153">
        <f t="shared" si="105"/>
        <v>0</v>
      </c>
      <c r="BG606" s="153">
        <f t="shared" si="106"/>
        <v>0</v>
      </c>
      <c r="BH606" s="153">
        <f t="shared" si="107"/>
        <v>0</v>
      </c>
      <c r="BI606" s="153">
        <f t="shared" si="108"/>
        <v>0</v>
      </c>
      <c r="BJ606" s="13" t="s">
        <v>84</v>
      </c>
      <c r="BK606" s="153">
        <f t="shared" si="109"/>
        <v>0</v>
      </c>
      <c r="BL606" s="13" t="s">
        <v>93</v>
      </c>
      <c r="BM606" s="152" t="s">
        <v>2071</v>
      </c>
    </row>
    <row r="607" spans="2:65" s="1" customFormat="1" ht="33" customHeight="1">
      <c r="B607" s="139"/>
      <c r="C607" s="140" t="s">
        <v>2072</v>
      </c>
      <c r="D607" s="140" t="s">
        <v>212</v>
      </c>
      <c r="E607" s="141" t="s">
        <v>2073</v>
      </c>
      <c r="F607" s="142" t="s">
        <v>2074</v>
      </c>
      <c r="G607" s="143" t="s">
        <v>253</v>
      </c>
      <c r="H607" s="144">
        <v>52</v>
      </c>
      <c r="I607" s="145"/>
      <c r="J607" s="146">
        <f t="shared" si="100"/>
        <v>0</v>
      </c>
      <c r="K607" s="147"/>
      <c r="L607" s="28"/>
      <c r="M607" s="148" t="s">
        <v>1</v>
      </c>
      <c r="N607" s="149" t="s">
        <v>38</v>
      </c>
      <c r="P607" s="150">
        <f t="shared" si="101"/>
        <v>0</v>
      </c>
      <c r="Q607" s="150">
        <v>0</v>
      </c>
      <c r="R607" s="150">
        <f t="shared" si="102"/>
        <v>0</v>
      </c>
      <c r="S607" s="150">
        <v>0</v>
      </c>
      <c r="T607" s="151">
        <f t="shared" si="103"/>
        <v>0</v>
      </c>
      <c r="AR607" s="152" t="s">
        <v>93</v>
      </c>
      <c r="AT607" s="152" t="s">
        <v>212</v>
      </c>
      <c r="AU607" s="152" t="s">
        <v>88</v>
      </c>
      <c r="AY607" s="13" t="s">
        <v>207</v>
      </c>
      <c r="BE607" s="153">
        <f t="shared" si="104"/>
        <v>0</v>
      </c>
      <c r="BF607" s="153">
        <f t="shared" si="105"/>
        <v>0</v>
      </c>
      <c r="BG607" s="153">
        <f t="shared" si="106"/>
        <v>0</v>
      </c>
      <c r="BH607" s="153">
        <f t="shared" si="107"/>
        <v>0</v>
      </c>
      <c r="BI607" s="153">
        <f t="shared" si="108"/>
        <v>0</v>
      </c>
      <c r="BJ607" s="13" t="s">
        <v>84</v>
      </c>
      <c r="BK607" s="153">
        <f t="shared" si="109"/>
        <v>0</v>
      </c>
      <c r="BL607" s="13" t="s">
        <v>93</v>
      </c>
      <c r="BM607" s="152" t="s">
        <v>2075</v>
      </c>
    </row>
    <row r="608" spans="2:65" s="1" customFormat="1" ht="33" customHeight="1">
      <c r="B608" s="139"/>
      <c r="C608" s="140" t="s">
        <v>2076</v>
      </c>
      <c r="D608" s="140" t="s">
        <v>212</v>
      </c>
      <c r="E608" s="141" t="s">
        <v>2077</v>
      </c>
      <c r="F608" s="142" t="s">
        <v>2078</v>
      </c>
      <c r="G608" s="143" t="s">
        <v>253</v>
      </c>
      <c r="H608" s="144">
        <v>189</v>
      </c>
      <c r="I608" s="145"/>
      <c r="J608" s="146">
        <f t="shared" si="100"/>
        <v>0</v>
      </c>
      <c r="K608" s="147"/>
      <c r="L608" s="28"/>
      <c r="M608" s="148" t="s">
        <v>1</v>
      </c>
      <c r="N608" s="149" t="s">
        <v>38</v>
      </c>
      <c r="P608" s="150">
        <f t="shared" si="101"/>
        <v>0</v>
      </c>
      <c r="Q608" s="150">
        <v>0</v>
      </c>
      <c r="R608" s="150">
        <f t="shared" si="102"/>
        <v>0</v>
      </c>
      <c r="S608" s="150">
        <v>0</v>
      </c>
      <c r="T608" s="151">
        <f t="shared" si="103"/>
        <v>0</v>
      </c>
      <c r="AR608" s="152" t="s">
        <v>93</v>
      </c>
      <c r="AT608" s="152" t="s">
        <v>212</v>
      </c>
      <c r="AU608" s="152" t="s">
        <v>88</v>
      </c>
      <c r="AY608" s="13" t="s">
        <v>207</v>
      </c>
      <c r="BE608" s="153">
        <f t="shared" si="104"/>
        <v>0</v>
      </c>
      <c r="BF608" s="153">
        <f t="shared" si="105"/>
        <v>0</v>
      </c>
      <c r="BG608" s="153">
        <f t="shared" si="106"/>
        <v>0</v>
      </c>
      <c r="BH608" s="153">
        <f t="shared" si="107"/>
        <v>0</v>
      </c>
      <c r="BI608" s="153">
        <f t="shared" si="108"/>
        <v>0</v>
      </c>
      <c r="BJ608" s="13" t="s">
        <v>84</v>
      </c>
      <c r="BK608" s="153">
        <f t="shared" si="109"/>
        <v>0</v>
      </c>
      <c r="BL608" s="13" t="s">
        <v>93</v>
      </c>
      <c r="BM608" s="152" t="s">
        <v>2079</v>
      </c>
    </row>
    <row r="609" spans="2:65" s="1" customFormat="1" ht="33" customHeight="1">
      <c r="B609" s="139"/>
      <c r="C609" s="140" t="s">
        <v>2080</v>
      </c>
      <c r="D609" s="140" t="s">
        <v>212</v>
      </c>
      <c r="E609" s="141" t="s">
        <v>2081</v>
      </c>
      <c r="F609" s="142" t="s">
        <v>2082</v>
      </c>
      <c r="G609" s="143" t="s">
        <v>253</v>
      </c>
      <c r="H609" s="144">
        <v>70</v>
      </c>
      <c r="I609" s="145"/>
      <c r="J609" s="146">
        <f t="shared" si="100"/>
        <v>0</v>
      </c>
      <c r="K609" s="147"/>
      <c r="L609" s="28"/>
      <c r="M609" s="148" t="s">
        <v>1</v>
      </c>
      <c r="N609" s="149" t="s">
        <v>38</v>
      </c>
      <c r="P609" s="150">
        <f t="shared" si="101"/>
        <v>0</v>
      </c>
      <c r="Q609" s="150">
        <v>0</v>
      </c>
      <c r="R609" s="150">
        <f t="shared" si="102"/>
        <v>0</v>
      </c>
      <c r="S609" s="150">
        <v>0</v>
      </c>
      <c r="T609" s="151">
        <f t="shared" si="103"/>
        <v>0</v>
      </c>
      <c r="AR609" s="152" t="s">
        <v>93</v>
      </c>
      <c r="AT609" s="152" t="s">
        <v>212</v>
      </c>
      <c r="AU609" s="152" t="s">
        <v>88</v>
      </c>
      <c r="AY609" s="13" t="s">
        <v>207</v>
      </c>
      <c r="BE609" s="153">
        <f t="shared" si="104"/>
        <v>0</v>
      </c>
      <c r="BF609" s="153">
        <f t="shared" si="105"/>
        <v>0</v>
      </c>
      <c r="BG609" s="153">
        <f t="shared" si="106"/>
        <v>0</v>
      </c>
      <c r="BH609" s="153">
        <f t="shared" si="107"/>
        <v>0</v>
      </c>
      <c r="BI609" s="153">
        <f t="shared" si="108"/>
        <v>0</v>
      </c>
      <c r="BJ609" s="13" t="s">
        <v>84</v>
      </c>
      <c r="BK609" s="153">
        <f t="shared" si="109"/>
        <v>0</v>
      </c>
      <c r="BL609" s="13" t="s">
        <v>93</v>
      </c>
      <c r="BM609" s="152" t="s">
        <v>2083</v>
      </c>
    </row>
    <row r="610" spans="2:65" s="1" customFormat="1" ht="16.5" customHeight="1">
      <c r="B610" s="139"/>
      <c r="C610" s="140" t="s">
        <v>2084</v>
      </c>
      <c r="D610" s="140" t="s">
        <v>212</v>
      </c>
      <c r="E610" s="141" t="s">
        <v>2085</v>
      </c>
      <c r="F610" s="142" t="s">
        <v>2086</v>
      </c>
      <c r="G610" s="143" t="s">
        <v>2087</v>
      </c>
      <c r="H610" s="144">
        <v>1</v>
      </c>
      <c r="I610" s="145"/>
      <c r="J610" s="146">
        <f t="shared" si="100"/>
        <v>0</v>
      </c>
      <c r="K610" s="147"/>
      <c r="L610" s="28"/>
      <c r="M610" s="148" t="s">
        <v>1</v>
      </c>
      <c r="N610" s="149" t="s">
        <v>38</v>
      </c>
      <c r="P610" s="150">
        <f t="shared" si="101"/>
        <v>0</v>
      </c>
      <c r="Q610" s="150">
        <v>0</v>
      </c>
      <c r="R610" s="150">
        <f t="shared" si="102"/>
        <v>0</v>
      </c>
      <c r="S610" s="150">
        <v>0</v>
      </c>
      <c r="T610" s="151">
        <f t="shared" si="103"/>
        <v>0</v>
      </c>
      <c r="AR610" s="152" t="s">
        <v>93</v>
      </c>
      <c r="AT610" s="152" t="s">
        <v>212</v>
      </c>
      <c r="AU610" s="152" t="s">
        <v>88</v>
      </c>
      <c r="AY610" s="13" t="s">
        <v>207</v>
      </c>
      <c r="BE610" s="153">
        <f t="shared" si="104"/>
        <v>0</v>
      </c>
      <c r="BF610" s="153">
        <f t="shared" si="105"/>
        <v>0</v>
      </c>
      <c r="BG610" s="153">
        <f t="shared" si="106"/>
        <v>0</v>
      </c>
      <c r="BH610" s="153">
        <f t="shared" si="107"/>
        <v>0</v>
      </c>
      <c r="BI610" s="153">
        <f t="shared" si="108"/>
        <v>0</v>
      </c>
      <c r="BJ610" s="13" t="s">
        <v>84</v>
      </c>
      <c r="BK610" s="153">
        <f t="shared" si="109"/>
        <v>0</v>
      </c>
      <c r="BL610" s="13" t="s">
        <v>93</v>
      </c>
      <c r="BM610" s="152" t="s">
        <v>2088</v>
      </c>
    </row>
    <row r="611" spans="2:65" s="1" customFormat="1" ht="16.5" customHeight="1">
      <c r="B611" s="139"/>
      <c r="C611" s="140" t="s">
        <v>2089</v>
      </c>
      <c r="D611" s="140" t="s">
        <v>212</v>
      </c>
      <c r="E611" s="141" t="s">
        <v>2090</v>
      </c>
      <c r="F611" s="142" t="s">
        <v>2091</v>
      </c>
      <c r="G611" s="143" t="s">
        <v>2087</v>
      </c>
      <c r="H611" s="144">
        <v>1</v>
      </c>
      <c r="I611" s="145"/>
      <c r="J611" s="146">
        <f t="shared" si="100"/>
        <v>0</v>
      </c>
      <c r="K611" s="147"/>
      <c r="L611" s="28"/>
      <c r="M611" s="148" t="s">
        <v>1</v>
      </c>
      <c r="N611" s="149" t="s">
        <v>38</v>
      </c>
      <c r="P611" s="150">
        <f t="shared" si="101"/>
        <v>0</v>
      </c>
      <c r="Q611" s="150">
        <v>0</v>
      </c>
      <c r="R611" s="150">
        <f t="shared" si="102"/>
        <v>0</v>
      </c>
      <c r="S611" s="150">
        <v>0</v>
      </c>
      <c r="T611" s="151">
        <f t="shared" si="103"/>
        <v>0</v>
      </c>
      <c r="AR611" s="152" t="s">
        <v>93</v>
      </c>
      <c r="AT611" s="152" t="s">
        <v>212</v>
      </c>
      <c r="AU611" s="152" t="s">
        <v>88</v>
      </c>
      <c r="AY611" s="13" t="s">
        <v>207</v>
      </c>
      <c r="BE611" s="153">
        <f t="shared" si="104"/>
        <v>0</v>
      </c>
      <c r="BF611" s="153">
        <f t="shared" si="105"/>
        <v>0</v>
      </c>
      <c r="BG611" s="153">
        <f t="shared" si="106"/>
        <v>0</v>
      </c>
      <c r="BH611" s="153">
        <f t="shared" si="107"/>
        <v>0</v>
      </c>
      <c r="BI611" s="153">
        <f t="shared" si="108"/>
        <v>0</v>
      </c>
      <c r="BJ611" s="13" t="s">
        <v>84</v>
      </c>
      <c r="BK611" s="153">
        <f t="shared" si="109"/>
        <v>0</v>
      </c>
      <c r="BL611" s="13" t="s">
        <v>93</v>
      </c>
      <c r="BM611" s="152" t="s">
        <v>2092</v>
      </c>
    </row>
    <row r="612" spans="2:65" s="1" customFormat="1" ht="16.5" customHeight="1">
      <c r="B612" s="139"/>
      <c r="C612" s="140" t="s">
        <v>2093</v>
      </c>
      <c r="D612" s="140" t="s">
        <v>212</v>
      </c>
      <c r="E612" s="141" t="s">
        <v>2094</v>
      </c>
      <c r="F612" s="142" t="s">
        <v>2095</v>
      </c>
      <c r="G612" s="143" t="s">
        <v>2087</v>
      </c>
      <c r="H612" s="144">
        <v>1</v>
      </c>
      <c r="I612" s="145"/>
      <c r="J612" s="146">
        <f t="shared" si="100"/>
        <v>0</v>
      </c>
      <c r="K612" s="147"/>
      <c r="L612" s="28"/>
      <c r="M612" s="148" t="s">
        <v>1</v>
      </c>
      <c r="N612" s="149" t="s">
        <v>38</v>
      </c>
      <c r="P612" s="150">
        <f t="shared" si="101"/>
        <v>0</v>
      </c>
      <c r="Q612" s="150">
        <v>0</v>
      </c>
      <c r="R612" s="150">
        <f t="shared" si="102"/>
        <v>0</v>
      </c>
      <c r="S612" s="150">
        <v>0</v>
      </c>
      <c r="T612" s="151">
        <f t="shared" si="103"/>
        <v>0</v>
      </c>
      <c r="AR612" s="152" t="s">
        <v>93</v>
      </c>
      <c r="AT612" s="152" t="s">
        <v>212</v>
      </c>
      <c r="AU612" s="152" t="s">
        <v>88</v>
      </c>
      <c r="AY612" s="13" t="s">
        <v>207</v>
      </c>
      <c r="BE612" s="153">
        <f t="shared" si="104"/>
        <v>0</v>
      </c>
      <c r="BF612" s="153">
        <f t="shared" si="105"/>
        <v>0</v>
      </c>
      <c r="BG612" s="153">
        <f t="shared" si="106"/>
        <v>0</v>
      </c>
      <c r="BH612" s="153">
        <f t="shared" si="107"/>
        <v>0</v>
      </c>
      <c r="BI612" s="153">
        <f t="shared" si="108"/>
        <v>0</v>
      </c>
      <c r="BJ612" s="13" t="s">
        <v>84</v>
      </c>
      <c r="BK612" s="153">
        <f t="shared" si="109"/>
        <v>0</v>
      </c>
      <c r="BL612" s="13" t="s">
        <v>93</v>
      </c>
      <c r="BM612" s="152" t="s">
        <v>2096</v>
      </c>
    </row>
    <row r="613" spans="2:65" s="1" customFormat="1" ht="16.5" customHeight="1">
      <c r="B613" s="139"/>
      <c r="C613" s="140" t="s">
        <v>2097</v>
      </c>
      <c r="D613" s="140" t="s">
        <v>212</v>
      </c>
      <c r="E613" s="141" t="s">
        <v>2098</v>
      </c>
      <c r="F613" s="142" t="s">
        <v>2099</v>
      </c>
      <c r="G613" s="143" t="s">
        <v>2087</v>
      </c>
      <c r="H613" s="144">
        <v>1</v>
      </c>
      <c r="I613" s="145"/>
      <c r="J613" s="146">
        <f t="shared" si="100"/>
        <v>0</v>
      </c>
      <c r="K613" s="147"/>
      <c r="L613" s="28"/>
      <c r="M613" s="148" t="s">
        <v>1</v>
      </c>
      <c r="N613" s="149" t="s">
        <v>38</v>
      </c>
      <c r="P613" s="150">
        <f t="shared" si="101"/>
        <v>0</v>
      </c>
      <c r="Q613" s="150">
        <v>0</v>
      </c>
      <c r="R613" s="150">
        <f t="shared" si="102"/>
        <v>0</v>
      </c>
      <c r="S613" s="150">
        <v>0</v>
      </c>
      <c r="T613" s="151">
        <f t="shared" si="103"/>
        <v>0</v>
      </c>
      <c r="AR613" s="152" t="s">
        <v>93</v>
      </c>
      <c r="AT613" s="152" t="s">
        <v>212</v>
      </c>
      <c r="AU613" s="152" t="s">
        <v>88</v>
      </c>
      <c r="AY613" s="13" t="s">
        <v>207</v>
      </c>
      <c r="BE613" s="153">
        <f t="shared" si="104"/>
        <v>0</v>
      </c>
      <c r="BF613" s="153">
        <f t="shared" si="105"/>
        <v>0</v>
      </c>
      <c r="BG613" s="153">
        <f t="shared" si="106"/>
        <v>0</v>
      </c>
      <c r="BH613" s="153">
        <f t="shared" si="107"/>
        <v>0</v>
      </c>
      <c r="BI613" s="153">
        <f t="shared" si="108"/>
        <v>0</v>
      </c>
      <c r="BJ613" s="13" t="s">
        <v>84</v>
      </c>
      <c r="BK613" s="153">
        <f t="shared" si="109"/>
        <v>0</v>
      </c>
      <c r="BL613" s="13" t="s">
        <v>93</v>
      </c>
      <c r="BM613" s="152" t="s">
        <v>2100</v>
      </c>
    </row>
    <row r="614" spans="2:65" s="1" customFormat="1" ht="16.5" customHeight="1">
      <c r="B614" s="139"/>
      <c r="C614" s="140" t="s">
        <v>2101</v>
      </c>
      <c r="D614" s="140" t="s">
        <v>212</v>
      </c>
      <c r="E614" s="141" t="s">
        <v>2102</v>
      </c>
      <c r="F614" s="142" t="s">
        <v>2103</v>
      </c>
      <c r="G614" s="143" t="s">
        <v>2087</v>
      </c>
      <c r="H614" s="144">
        <v>1</v>
      </c>
      <c r="I614" s="145"/>
      <c r="J614" s="146">
        <f t="shared" si="100"/>
        <v>0</v>
      </c>
      <c r="K614" s="147"/>
      <c r="L614" s="28"/>
      <c r="M614" s="148" t="s">
        <v>1</v>
      </c>
      <c r="N614" s="149" t="s">
        <v>38</v>
      </c>
      <c r="P614" s="150">
        <f t="shared" si="101"/>
        <v>0</v>
      </c>
      <c r="Q614" s="150">
        <v>0</v>
      </c>
      <c r="R614" s="150">
        <f t="shared" si="102"/>
        <v>0</v>
      </c>
      <c r="S614" s="150">
        <v>0</v>
      </c>
      <c r="T614" s="151">
        <f t="shared" si="103"/>
        <v>0</v>
      </c>
      <c r="AR614" s="152" t="s">
        <v>93</v>
      </c>
      <c r="AT614" s="152" t="s">
        <v>212</v>
      </c>
      <c r="AU614" s="152" t="s">
        <v>88</v>
      </c>
      <c r="AY614" s="13" t="s">
        <v>207</v>
      </c>
      <c r="BE614" s="153">
        <f t="shared" si="104"/>
        <v>0</v>
      </c>
      <c r="BF614" s="153">
        <f t="shared" si="105"/>
        <v>0</v>
      </c>
      <c r="BG614" s="153">
        <f t="shared" si="106"/>
        <v>0</v>
      </c>
      <c r="BH614" s="153">
        <f t="shared" si="107"/>
        <v>0</v>
      </c>
      <c r="BI614" s="153">
        <f t="shared" si="108"/>
        <v>0</v>
      </c>
      <c r="BJ614" s="13" t="s">
        <v>84</v>
      </c>
      <c r="BK614" s="153">
        <f t="shared" si="109"/>
        <v>0</v>
      </c>
      <c r="BL614" s="13" t="s">
        <v>93</v>
      </c>
      <c r="BM614" s="152" t="s">
        <v>2104</v>
      </c>
    </row>
    <row r="615" spans="2:65" s="1" customFormat="1" ht="16.5" customHeight="1">
      <c r="B615" s="139"/>
      <c r="C615" s="140" t="s">
        <v>2105</v>
      </c>
      <c r="D615" s="140" t="s">
        <v>212</v>
      </c>
      <c r="E615" s="141" t="s">
        <v>2106</v>
      </c>
      <c r="F615" s="142" t="s">
        <v>2107</v>
      </c>
      <c r="G615" s="143" t="s">
        <v>2087</v>
      </c>
      <c r="H615" s="144">
        <v>1</v>
      </c>
      <c r="I615" s="145"/>
      <c r="J615" s="146">
        <f t="shared" si="100"/>
        <v>0</v>
      </c>
      <c r="K615" s="147"/>
      <c r="L615" s="28"/>
      <c r="M615" s="148" t="s">
        <v>1</v>
      </c>
      <c r="N615" s="149" t="s">
        <v>38</v>
      </c>
      <c r="P615" s="150">
        <f t="shared" si="101"/>
        <v>0</v>
      </c>
      <c r="Q615" s="150">
        <v>0</v>
      </c>
      <c r="R615" s="150">
        <f t="shared" si="102"/>
        <v>0</v>
      </c>
      <c r="S615" s="150">
        <v>0</v>
      </c>
      <c r="T615" s="151">
        <f t="shared" si="103"/>
        <v>0</v>
      </c>
      <c r="AR615" s="152" t="s">
        <v>93</v>
      </c>
      <c r="AT615" s="152" t="s">
        <v>212</v>
      </c>
      <c r="AU615" s="152" t="s">
        <v>88</v>
      </c>
      <c r="AY615" s="13" t="s">
        <v>207</v>
      </c>
      <c r="BE615" s="153">
        <f t="shared" si="104"/>
        <v>0</v>
      </c>
      <c r="BF615" s="153">
        <f t="shared" si="105"/>
        <v>0</v>
      </c>
      <c r="BG615" s="153">
        <f t="shared" si="106"/>
        <v>0</v>
      </c>
      <c r="BH615" s="153">
        <f t="shared" si="107"/>
        <v>0</v>
      </c>
      <c r="BI615" s="153">
        <f t="shared" si="108"/>
        <v>0</v>
      </c>
      <c r="BJ615" s="13" t="s">
        <v>84</v>
      </c>
      <c r="BK615" s="153">
        <f t="shared" si="109"/>
        <v>0</v>
      </c>
      <c r="BL615" s="13" t="s">
        <v>93</v>
      </c>
      <c r="BM615" s="152" t="s">
        <v>2108</v>
      </c>
    </row>
    <row r="616" spans="2:65" s="1" customFormat="1" ht="21.75" customHeight="1">
      <c r="B616" s="139"/>
      <c r="C616" s="140" t="s">
        <v>2109</v>
      </c>
      <c r="D616" s="140" t="s">
        <v>212</v>
      </c>
      <c r="E616" s="141" t="s">
        <v>2110</v>
      </c>
      <c r="F616" s="142" t="s">
        <v>2111</v>
      </c>
      <c r="G616" s="143" t="s">
        <v>215</v>
      </c>
      <c r="H616" s="144">
        <v>8</v>
      </c>
      <c r="I616" s="145"/>
      <c r="J616" s="146">
        <f t="shared" si="100"/>
        <v>0</v>
      </c>
      <c r="K616" s="147"/>
      <c r="L616" s="28"/>
      <c r="M616" s="148" t="s">
        <v>1</v>
      </c>
      <c r="N616" s="149" t="s">
        <v>38</v>
      </c>
      <c r="P616" s="150">
        <f t="shared" si="101"/>
        <v>0</v>
      </c>
      <c r="Q616" s="150">
        <v>0</v>
      </c>
      <c r="R616" s="150">
        <f t="shared" si="102"/>
        <v>0</v>
      </c>
      <c r="S616" s="150">
        <v>0</v>
      </c>
      <c r="T616" s="151">
        <f t="shared" si="103"/>
        <v>0</v>
      </c>
      <c r="AR616" s="152" t="s">
        <v>93</v>
      </c>
      <c r="AT616" s="152" t="s">
        <v>212</v>
      </c>
      <c r="AU616" s="152" t="s">
        <v>88</v>
      </c>
      <c r="AY616" s="13" t="s">
        <v>207</v>
      </c>
      <c r="BE616" s="153">
        <f t="shared" si="104"/>
        <v>0</v>
      </c>
      <c r="BF616" s="153">
        <f t="shared" si="105"/>
        <v>0</v>
      </c>
      <c r="BG616" s="153">
        <f t="shared" si="106"/>
        <v>0</v>
      </c>
      <c r="BH616" s="153">
        <f t="shared" si="107"/>
        <v>0</v>
      </c>
      <c r="BI616" s="153">
        <f t="shared" si="108"/>
        <v>0</v>
      </c>
      <c r="BJ616" s="13" t="s">
        <v>84</v>
      </c>
      <c r="BK616" s="153">
        <f t="shared" si="109"/>
        <v>0</v>
      </c>
      <c r="BL616" s="13" t="s">
        <v>93</v>
      </c>
      <c r="BM616" s="152" t="s">
        <v>2112</v>
      </c>
    </row>
    <row r="617" spans="2:65" s="1" customFormat="1" ht="24.2" customHeight="1">
      <c r="B617" s="139"/>
      <c r="C617" s="140" t="s">
        <v>2113</v>
      </c>
      <c r="D617" s="140" t="s">
        <v>212</v>
      </c>
      <c r="E617" s="141" t="s">
        <v>2114</v>
      </c>
      <c r="F617" s="142" t="s">
        <v>2115</v>
      </c>
      <c r="G617" s="143" t="s">
        <v>215</v>
      </c>
      <c r="H617" s="144">
        <v>60</v>
      </c>
      <c r="I617" s="145"/>
      <c r="J617" s="146">
        <f t="shared" si="100"/>
        <v>0</v>
      </c>
      <c r="K617" s="147"/>
      <c r="L617" s="28"/>
      <c r="M617" s="148" t="s">
        <v>1</v>
      </c>
      <c r="N617" s="149" t="s">
        <v>38</v>
      </c>
      <c r="P617" s="150">
        <f t="shared" si="101"/>
        <v>0</v>
      </c>
      <c r="Q617" s="150">
        <v>0</v>
      </c>
      <c r="R617" s="150">
        <f t="shared" si="102"/>
        <v>0</v>
      </c>
      <c r="S617" s="150">
        <v>0</v>
      </c>
      <c r="T617" s="151">
        <f t="shared" si="103"/>
        <v>0</v>
      </c>
      <c r="AR617" s="152" t="s">
        <v>93</v>
      </c>
      <c r="AT617" s="152" t="s">
        <v>212</v>
      </c>
      <c r="AU617" s="152" t="s">
        <v>88</v>
      </c>
      <c r="AY617" s="13" t="s">
        <v>207</v>
      </c>
      <c r="BE617" s="153">
        <f t="shared" si="104"/>
        <v>0</v>
      </c>
      <c r="BF617" s="153">
        <f t="shared" si="105"/>
        <v>0</v>
      </c>
      <c r="BG617" s="153">
        <f t="shared" si="106"/>
        <v>0</v>
      </c>
      <c r="BH617" s="153">
        <f t="shared" si="107"/>
        <v>0</v>
      </c>
      <c r="BI617" s="153">
        <f t="shared" si="108"/>
        <v>0</v>
      </c>
      <c r="BJ617" s="13" t="s">
        <v>84</v>
      </c>
      <c r="BK617" s="153">
        <f t="shared" si="109"/>
        <v>0</v>
      </c>
      <c r="BL617" s="13" t="s">
        <v>93</v>
      </c>
      <c r="BM617" s="152" t="s">
        <v>2116</v>
      </c>
    </row>
    <row r="618" spans="2:65" s="1" customFormat="1" ht="24.2" customHeight="1">
      <c r="B618" s="139"/>
      <c r="C618" s="140" t="s">
        <v>2117</v>
      </c>
      <c r="D618" s="140" t="s">
        <v>212</v>
      </c>
      <c r="E618" s="141" t="s">
        <v>2118</v>
      </c>
      <c r="F618" s="142" t="s">
        <v>2119</v>
      </c>
      <c r="G618" s="143" t="s">
        <v>215</v>
      </c>
      <c r="H618" s="144">
        <v>228</v>
      </c>
      <c r="I618" s="145"/>
      <c r="J618" s="146">
        <f t="shared" si="100"/>
        <v>0</v>
      </c>
      <c r="K618" s="147"/>
      <c r="L618" s="28"/>
      <c r="M618" s="148" t="s">
        <v>1</v>
      </c>
      <c r="N618" s="149" t="s">
        <v>38</v>
      </c>
      <c r="P618" s="150">
        <f t="shared" si="101"/>
        <v>0</v>
      </c>
      <c r="Q618" s="150">
        <v>0</v>
      </c>
      <c r="R618" s="150">
        <f t="shared" si="102"/>
        <v>0</v>
      </c>
      <c r="S618" s="150">
        <v>0</v>
      </c>
      <c r="T618" s="151">
        <f t="shared" si="103"/>
        <v>0</v>
      </c>
      <c r="AR618" s="152" t="s">
        <v>93</v>
      </c>
      <c r="AT618" s="152" t="s">
        <v>212</v>
      </c>
      <c r="AU618" s="152" t="s">
        <v>88</v>
      </c>
      <c r="AY618" s="13" t="s">
        <v>207</v>
      </c>
      <c r="BE618" s="153">
        <f t="shared" si="104"/>
        <v>0</v>
      </c>
      <c r="BF618" s="153">
        <f t="shared" si="105"/>
        <v>0</v>
      </c>
      <c r="BG618" s="153">
        <f t="shared" si="106"/>
        <v>0</v>
      </c>
      <c r="BH618" s="153">
        <f t="shared" si="107"/>
        <v>0</v>
      </c>
      <c r="BI618" s="153">
        <f t="shared" si="108"/>
        <v>0</v>
      </c>
      <c r="BJ618" s="13" t="s">
        <v>84</v>
      </c>
      <c r="BK618" s="153">
        <f t="shared" si="109"/>
        <v>0</v>
      </c>
      <c r="BL618" s="13" t="s">
        <v>93</v>
      </c>
      <c r="BM618" s="152" t="s">
        <v>2120</v>
      </c>
    </row>
    <row r="619" spans="2:65" s="1" customFormat="1" ht="24.2" customHeight="1">
      <c r="B619" s="139"/>
      <c r="C619" s="140" t="s">
        <v>2121</v>
      </c>
      <c r="D619" s="140" t="s">
        <v>212</v>
      </c>
      <c r="E619" s="141" t="s">
        <v>2122</v>
      </c>
      <c r="F619" s="142" t="s">
        <v>2123</v>
      </c>
      <c r="G619" s="143" t="s">
        <v>215</v>
      </c>
      <c r="H619" s="144">
        <v>19</v>
      </c>
      <c r="I619" s="145"/>
      <c r="J619" s="146">
        <f t="shared" si="100"/>
        <v>0</v>
      </c>
      <c r="K619" s="147"/>
      <c r="L619" s="28"/>
      <c r="M619" s="148" t="s">
        <v>1</v>
      </c>
      <c r="N619" s="149" t="s">
        <v>38</v>
      </c>
      <c r="P619" s="150">
        <f t="shared" si="101"/>
        <v>0</v>
      </c>
      <c r="Q619" s="150">
        <v>0</v>
      </c>
      <c r="R619" s="150">
        <f t="shared" si="102"/>
        <v>0</v>
      </c>
      <c r="S619" s="150">
        <v>0</v>
      </c>
      <c r="T619" s="151">
        <f t="shared" si="103"/>
        <v>0</v>
      </c>
      <c r="AR619" s="152" t="s">
        <v>93</v>
      </c>
      <c r="AT619" s="152" t="s">
        <v>212</v>
      </c>
      <c r="AU619" s="152" t="s">
        <v>88</v>
      </c>
      <c r="AY619" s="13" t="s">
        <v>207</v>
      </c>
      <c r="BE619" s="153">
        <f t="shared" si="104"/>
        <v>0</v>
      </c>
      <c r="BF619" s="153">
        <f t="shared" si="105"/>
        <v>0</v>
      </c>
      <c r="BG619" s="153">
        <f t="shared" si="106"/>
        <v>0</v>
      </c>
      <c r="BH619" s="153">
        <f t="shared" si="107"/>
        <v>0</v>
      </c>
      <c r="BI619" s="153">
        <f t="shared" si="108"/>
        <v>0</v>
      </c>
      <c r="BJ619" s="13" t="s">
        <v>84</v>
      </c>
      <c r="BK619" s="153">
        <f t="shared" si="109"/>
        <v>0</v>
      </c>
      <c r="BL619" s="13" t="s">
        <v>93</v>
      </c>
      <c r="BM619" s="152" t="s">
        <v>2124</v>
      </c>
    </row>
    <row r="620" spans="2:65" s="1" customFormat="1" ht="24.2" customHeight="1">
      <c r="B620" s="139"/>
      <c r="C620" s="140" t="s">
        <v>2125</v>
      </c>
      <c r="D620" s="140" t="s">
        <v>212</v>
      </c>
      <c r="E620" s="141" t="s">
        <v>2126</v>
      </c>
      <c r="F620" s="142" t="s">
        <v>2127</v>
      </c>
      <c r="G620" s="143" t="s">
        <v>215</v>
      </c>
      <c r="H620" s="144">
        <v>1546</v>
      </c>
      <c r="I620" s="145"/>
      <c r="J620" s="146">
        <f t="shared" si="100"/>
        <v>0</v>
      </c>
      <c r="K620" s="147"/>
      <c r="L620" s="28"/>
      <c r="M620" s="148" t="s">
        <v>1</v>
      </c>
      <c r="N620" s="149" t="s">
        <v>38</v>
      </c>
      <c r="P620" s="150">
        <f t="shared" si="101"/>
        <v>0</v>
      </c>
      <c r="Q620" s="150">
        <v>0</v>
      </c>
      <c r="R620" s="150">
        <f t="shared" si="102"/>
        <v>0</v>
      </c>
      <c r="S620" s="150">
        <v>0</v>
      </c>
      <c r="T620" s="151">
        <f t="shared" si="103"/>
        <v>0</v>
      </c>
      <c r="AR620" s="152" t="s">
        <v>93</v>
      </c>
      <c r="AT620" s="152" t="s">
        <v>212</v>
      </c>
      <c r="AU620" s="152" t="s">
        <v>88</v>
      </c>
      <c r="AY620" s="13" t="s">
        <v>207</v>
      </c>
      <c r="BE620" s="153">
        <f t="shared" si="104"/>
        <v>0</v>
      </c>
      <c r="BF620" s="153">
        <f t="shared" si="105"/>
        <v>0</v>
      </c>
      <c r="BG620" s="153">
        <f t="shared" si="106"/>
        <v>0</v>
      </c>
      <c r="BH620" s="153">
        <f t="shared" si="107"/>
        <v>0</v>
      </c>
      <c r="BI620" s="153">
        <f t="shared" si="108"/>
        <v>0</v>
      </c>
      <c r="BJ620" s="13" t="s">
        <v>84</v>
      </c>
      <c r="BK620" s="153">
        <f t="shared" si="109"/>
        <v>0</v>
      </c>
      <c r="BL620" s="13" t="s">
        <v>93</v>
      </c>
      <c r="BM620" s="152" t="s">
        <v>2128</v>
      </c>
    </row>
    <row r="621" spans="2:65" s="1" customFormat="1" ht="24.2" customHeight="1">
      <c r="B621" s="139"/>
      <c r="C621" s="140" t="s">
        <v>2129</v>
      </c>
      <c r="D621" s="140" t="s">
        <v>212</v>
      </c>
      <c r="E621" s="141" t="s">
        <v>2130</v>
      </c>
      <c r="F621" s="142" t="s">
        <v>2131</v>
      </c>
      <c r="G621" s="143" t="s">
        <v>215</v>
      </c>
      <c r="H621" s="144">
        <v>424</v>
      </c>
      <c r="I621" s="145"/>
      <c r="J621" s="146">
        <f t="shared" si="100"/>
        <v>0</v>
      </c>
      <c r="K621" s="147"/>
      <c r="L621" s="28"/>
      <c r="M621" s="148" t="s">
        <v>1</v>
      </c>
      <c r="N621" s="149" t="s">
        <v>38</v>
      </c>
      <c r="P621" s="150">
        <f t="shared" si="101"/>
        <v>0</v>
      </c>
      <c r="Q621" s="150">
        <v>0</v>
      </c>
      <c r="R621" s="150">
        <f t="shared" si="102"/>
        <v>0</v>
      </c>
      <c r="S621" s="150">
        <v>0</v>
      </c>
      <c r="T621" s="151">
        <f t="shared" si="103"/>
        <v>0</v>
      </c>
      <c r="AR621" s="152" t="s">
        <v>93</v>
      </c>
      <c r="AT621" s="152" t="s">
        <v>212</v>
      </c>
      <c r="AU621" s="152" t="s">
        <v>88</v>
      </c>
      <c r="AY621" s="13" t="s">
        <v>207</v>
      </c>
      <c r="BE621" s="153">
        <f t="shared" si="104"/>
        <v>0</v>
      </c>
      <c r="BF621" s="153">
        <f t="shared" si="105"/>
        <v>0</v>
      </c>
      <c r="BG621" s="153">
        <f t="shared" si="106"/>
        <v>0</v>
      </c>
      <c r="BH621" s="153">
        <f t="shared" si="107"/>
        <v>0</v>
      </c>
      <c r="BI621" s="153">
        <f t="shared" si="108"/>
        <v>0</v>
      </c>
      <c r="BJ621" s="13" t="s">
        <v>84</v>
      </c>
      <c r="BK621" s="153">
        <f t="shared" si="109"/>
        <v>0</v>
      </c>
      <c r="BL621" s="13" t="s">
        <v>93</v>
      </c>
      <c r="BM621" s="152" t="s">
        <v>2132</v>
      </c>
    </row>
    <row r="622" spans="2:65" s="1" customFormat="1" ht="24.2" customHeight="1">
      <c r="B622" s="139"/>
      <c r="C622" s="140" t="s">
        <v>2133</v>
      </c>
      <c r="D622" s="140" t="s">
        <v>212</v>
      </c>
      <c r="E622" s="141" t="s">
        <v>2134</v>
      </c>
      <c r="F622" s="142" t="s">
        <v>2135</v>
      </c>
      <c r="G622" s="143" t="s">
        <v>253</v>
      </c>
      <c r="H622" s="144">
        <v>1</v>
      </c>
      <c r="I622" s="145"/>
      <c r="J622" s="146">
        <f t="shared" si="100"/>
        <v>0</v>
      </c>
      <c r="K622" s="147"/>
      <c r="L622" s="28"/>
      <c r="M622" s="148" t="s">
        <v>1</v>
      </c>
      <c r="N622" s="149" t="s">
        <v>38</v>
      </c>
      <c r="P622" s="150">
        <f t="shared" si="101"/>
        <v>0</v>
      </c>
      <c r="Q622" s="150">
        <v>0</v>
      </c>
      <c r="R622" s="150">
        <f t="shared" si="102"/>
        <v>0</v>
      </c>
      <c r="S622" s="150">
        <v>0</v>
      </c>
      <c r="T622" s="151">
        <f t="shared" si="103"/>
        <v>0</v>
      </c>
      <c r="AR622" s="152" t="s">
        <v>216</v>
      </c>
      <c r="AT622" s="152" t="s">
        <v>212</v>
      </c>
      <c r="AU622" s="152" t="s">
        <v>88</v>
      </c>
      <c r="AY622" s="13" t="s">
        <v>207</v>
      </c>
      <c r="BE622" s="153">
        <f t="shared" si="104"/>
        <v>0</v>
      </c>
      <c r="BF622" s="153">
        <f t="shared" si="105"/>
        <v>0</v>
      </c>
      <c r="BG622" s="153">
        <f t="shared" si="106"/>
        <v>0</v>
      </c>
      <c r="BH622" s="153">
        <f t="shared" si="107"/>
        <v>0</v>
      </c>
      <c r="BI622" s="153">
        <f t="shared" si="108"/>
        <v>0</v>
      </c>
      <c r="BJ622" s="13" t="s">
        <v>84</v>
      </c>
      <c r="BK622" s="153">
        <f t="shared" si="109"/>
        <v>0</v>
      </c>
      <c r="BL622" s="13" t="s">
        <v>216</v>
      </c>
      <c r="BM622" s="152" t="s">
        <v>2136</v>
      </c>
    </row>
    <row r="623" spans="2:65" s="1" customFormat="1" ht="24.2" customHeight="1">
      <c r="B623" s="139"/>
      <c r="C623" s="140" t="s">
        <v>2137</v>
      </c>
      <c r="D623" s="140" t="s">
        <v>212</v>
      </c>
      <c r="E623" s="141" t="s">
        <v>2138</v>
      </c>
      <c r="F623" s="142" t="s">
        <v>2139</v>
      </c>
      <c r="G623" s="143" t="s">
        <v>215</v>
      </c>
      <c r="H623" s="144">
        <v>286</v>
      </c>
      <c r="I623" s="145"/>
      <c r="J623" s="146">
        <f t="shared" si="100"/>
        <v>0</v>
      </c>
      <c r="K623" s="147"/>
      <c r="L623" s="28"/>
      <c r="M623" s="148" t="s">
        <v>1</v>
      </c>
      <c r="N623" s="149" t="s">
        <v>38</v>
      </c>
      <c r="P623" s="150">
        <f t="shared" si="101"/>
        <v>0</v>
      </c>
      <c r="Q623" s="150">
        <v>0</v>
      </c>
      <c r="R623" s="150">
        <f t="shared" si="102"/>
        <v>0</v>
      </c>
      <c r="S623" s="150">
        <v>0</v>
      </c>
      <c r="T623" s="151">
        <f t="shared" si="103"/>
        <v>0</v>
      </c>
      <c r="AR623" s="152" t="s">
        <v>93</v>
      </c>
      <c r="AT623" s="152" t="s">
        <v>212</v>
      </c>
      <c r="AU623" s="152" t="s">
        <v>88</v>
      </c>
      <c r="AY623" s="13" t="s">
        <v>207</v>
      </c>
      <c r="BE623" s="153">
        <f t="shared" si="104"/>
        <v>0</v>
      </c>
      <c r="BF623" s="153">
        <f t="shared" si="105"/>
        <v>0</v>
      </c>
      <c r="BG623" s="153">
        <f t="shared" si="106"/>
        <v>0</v>
      </c>
      <c r="BH623" s="153">
        <f t="shared" si="107"/>
        <v>0</v>
      </c>
      <c r="BI623" s="153">
        <f t="shared" si="108"/>
        <v>0</v>
      </c>
      <c r="BJ623" s="13" t="s">
        <v>84</v>
      </c>
      <c r="BK623" s="153">
        <f t="shared" si="109"/>
        <v>0</v>
      </c>
      <c r="BL623" s="13" t="s">
        <v>93</v>
      </c>
      <c r="BM623" s="152" t="s">
        <v>2140</v>
      </c>
    </row>
    <row r="624" spans="2:65" s="1" customFormat="1" ht="24.2" customHeight="1">
      <c r="B624" s="139"/>
      <c r="C624" s="140" t="s">
        <v>2141</v>
      </c>
      <c r="D624" s="140" t="s">
        <v>212</v>
      </c>
      <c r="E624" s="141" t="s">
        <v>2142</v>
      </c>
      <c r="F624" s="142" t="s">
        <v>2143</v>
      </c>
      <c r="G624" s="143" t="s">
        <v>215</v>
      </c>
      <c r="H624" s="144">
        <v>21</v>
      </c>
      <c r="I624" s="145"/>
      <c r="J624" s="146">
        <f t="shared" si="100"/>
        <v>0</v>
      </c>
      <c r="K624" s="147"/>
      <c r="L624" s="28"/>
      <c r="M624" s="148" t="s">
        <v>1</v>
      </c>
      <c r="N624" s="149" t="s">
        <v>38</v>
      </c>
      <c r="P624" s="150">
        <f t="shared" si="101"/>
        <v>0</v>
      </c>
      <c r="Q624" s="150">
        <v>0</v>
      </c>
      <c r="R624" s="150">
        <f t="shared" si="102"/>
        <v>0</v>
      </c>
      <c r="S624" s="150">
        <v>0</v>
      </c>
      <c r="T624" s="151">
        <f t="shared" si="103"/>
        <v>0</v>
      </c>
      <c r="AR624" s="152" t="s">
        <v>93</v>
      </c>
      <c r="AT624" s="152" t="s">
        <v>212</v>
      </c>
      <c r="AU624" s="152" t="s">
        <v>88</v>
      </c>
      <c r="AY624" s="13" t="s">
        <v>207</v>
      </c>
      <c r="BE624" s="153">
        <f t="shared" si="104"/>
        <v>0</v>
      </c>
      <c r="BF624" s="153">
        <f t="shared" si="105"/>
        <v>0</v>
      </c>
      <c r="BG624" s="153">
        <f t="shared" si="106"/>
        <v>0</v>
      </c>
      <c r="BH624" s="153">
        <f t="shared" si="107"/>
        <v>0</v>
      </c>
      <c r="BI624" s="153">
        <f t="shared" si="108"/>
        <v>0</v>
      </c>
      <c r="BJ624" s="13" t="s">
        <v>84</v>
      </c>
      <c r="BK624" s="153">
        <f t="shared" si="109"/>
        <v>0</v>
      </c>
      <c r="BL624" s="13" t="s">
        <v>93</v>
      </c>
      <c r="BM624" s="152" t="s">
        <v>2144</v>
      </c>
    </row>
    <row r="625" spans="2:65" s="1" customFormat="1" ht="24.2" customHeight="1">
      <c r="B625" s="139"/>
      <c r="C625" s="140" t="s">
        <v>2145</v>
      </c>
      <c r="D625" s="140" t="s">
        <v>212</v>
      </c>
      <c r="E625" s="141" t="s">
        <v>2146</v>
      </c>
      <c r="F625" s="142" t="s">
        <v>2147</v>
      </c>
      <c r="G625" s="143" t="s">
        <v>215</v>
      </c>
      <c r="H625" s="144">
        <v>314</v>
      </c>
      <c r="I625" s="145"/>
      <c r="J625" s="146">
        <f t="shared" si="100"/>
        <v>0</v>
      </c>
      <c r="K625" s="147"/>
      <c r="L625" s="28"/>
      <c r="M625" s="148" t="s">
        <v>1</v>
      </c>
      <c r="N625" s="149" t="s">
        <v>38</v>
      </c>
      <c r="P625" s="150">
        <f t="shared" si="101"/>
        <v>0</v>
      </c>
      <c r="Q625" s="150">
        <v>0</v>
      </c>
      <c r="R625" s="150">
        <f t="shared" si="102"/>
        <v>0</v>
      </c>
      <c r="S625" s="150">
        <v>0</v>
      </c>
      <c r="T625" s="151">
        <f t="shared" si="103"/>
        <v>0</v>
      </c>
      <c r="AR625" s="152" t="s">
        <v>93</v>
      </c>
      <c r="AT625" s="152" t="s">
        <v>212</v>
      </c>
      <c r="AU625" s="152" t="s">
        <v>88</v>
      </c>
      <c r="AY625" s="13" t="s">
        <v>207</v>
      </c>
      <c r="BE625" s="153">
        <f t="shared" si="104"/>
        <v>0</v>
      </c>
      <c r="BF625" s="153">
        <f t="shared" si="105"/>
        <v>0</v>
      </c>
      <c r="BG625" s="153">
        <f t="shared" si="106"/>
        <v>0</v>
      </c>
      <c r="BH625" s="153">
        <f t="shared" si="107"/>
        <v>0</v>
      </c>
      <c r="BI625" s="153">
        <f t="shared" si="108"/>
        <v>0</v>
      </c>
      <c r="BJ625" s="13" t="s">
        <v>84</v>
      </c>
      <c r="BK625" s="153">
        <f t="shared" si="109"/>
        <v>0</v>
      </c>
      <c r="BL625" s="13" t="s">
        <v>93</v>
      </c>
      <c r="BM625" s="152" t="s">
        <v>2148</v>
      </c>
    </row>
    <row r="626" spans="2:65" s="1" customFormat="1" ht="24.2" customHeight="1">
      <c r="B626" s="139"/>
      <c r="C626" s="140" t="s">
        <v>2149</v>
      </c>
      <c r="D626" s="140" t="s">
        <v>212</v>
      </c>
      <c r="E626" s="141" t="s">
        <v>2150</v>
      </c>
      <c r="F626" s="142" t="s">
        <v>2151</v>
      </c>
      <c r="G626" s="143" t="s">
        <v>215</v>
      </c>
      <c r="H626" s="144">
        <v>1656</v>
      </c>
      <c r="I626" s="145"/>
      <c r="J626" s="146">
        <f t="shared" si="100"/>
        <v>0</v>
      </c>
      <c r="K626" s="147"/>
      <c r="L626" s="28"/>
      <c r="M626" s="148" t="s">
        <v>1</v>
      </c>
      <c r="N626" s="149" t="s">
        <v>38</v>
      </c>
      <c r="P626" s="150">
        <f t="shared" si="101"/>
        <v>0</v>
      </c>
      <c r="Q626" s="150">
        <v>0</v>
      </c>
      <c r="R626" s="150">
        <f t="shared" si="102"/>
        <v>0</v>
      </c>
      <c r="S626" s="150">
        <v>0</v>
      </c>
      <c r="T626" s="151">
        <f t="shared" si="103"/>
        <v>0</v>
      </c>
      <c r="AR626" s="152" t="s">
        <v>93</v>
      </c>
      <c r="AT626" s="152" t="s">
        <v>212</v>
      </c>
      <c r="AU626" s="152" t="s">
        <v>88</v>
      </c>
      <c r="AY626" s="13" t="s">
        <v>207</v>
      </c>
      <c r="BE626" s="153">
        <f t="shared" si="104"/>
        <v>0</v>
      </c>
      <c r="BF626" s="153">
        <f t="shared" si="105"/>
        <v>0</v>
      </c>
      <c r="BG626" s="153">
        <f t="shared" si="106"/>
        <v>0</v>
      </c>
      <c r="BH626" s="153">
        <f t="shared" si="107"/>
        <v>0</v>
      </c>
      <c r="BI626" s="153">
        <f t="shared" si="108"/>
        <v>0</v>
      </c>
      <c r="BJ626" s="13" t="s">
        <v>84</v>
      </c>
      <c r="BK626" s="153">
        <f t="shared" si="109"/>
        <v>0</v>
      </c>
      <c r="BL626" s="13" t="s">
        <v>93</v>
      </c>
      <c r="BM626" s="152" t="s">
        <v>2152</v>
      </c>
    </row>
    <row r="627" spans="2:65" s="11" customFormat="1" ht="25.9" customHeight="1">
      <c r="B627" s="127"/>
      <c r="D627" s="128" t="s">
        <v>71</v>
      </c>
      <c r="E627" s="129" t="s">
        <v>2153</v>
      </c>
      <c r="F627" s="129" t="s">
        <v>2154</v>
      </c>
      <c r="I627" s="130"/>
      <c r="J627" s="131">
        <f>BK627</f>
        <v>0</v>
      </c>
      <c r="L627" s="127"/>
      <c r="M627" s="132"/>
      <c r="P627" s="133">
        <f>P628</f>
        <v>0</v>
      </c>
      <c r="R627" s="133">
        <f>R628</f>
        <v>0</v>
      </c>
      <c r="T627" s="134">
        <f>T628</f>
        <v>0</v>
      </c>
      <c r="AR627" s="128" t="s">
        <v>168</v>
      </c>
      <c r="AT627" s="135" t="s">
        <v>71</v>
      </c>
      <c r="AU627" s="135" t="s">
        <v>72</v>
      </c>
      <c r="AY627" s="128" t="s">
        <v>207</v>
      </c>
      <c r="BK627" s="136">
        <f>BK628</f>
        <v>0</v>
      </c>
    </row>
    <row r="628" spans="2:65" s="1" customFormat="1" ht="44.25" customHeight="1">
      <c r="B628" s="139"/>
      <c r="C628" s="140" t="s">
        <v>2155</v>
      </c>
      <c r="D628" s="140" t="s">
        <v>212</v>
      </c>
      <c r="E628" s="141" t="s">
        <v>2156</v>
      </c>
      <c r="F628" s="142" t="s">
        <v>2157</v>
      </c>
      <c r="G628" s="143" t="s">
        <v>2158</v>
      </c>
      <c r="H628" s="144">
        <v>2.5000000000000001E-2</v>
      </c>
      <c r="I628" s="145"/>
      <c r="J628" s="146">
        <f>ROUND(I628*H628,2)</f>
        <v>0</v>
      </c>
      <c r="K628" s="147"/>
      <c r="L628" s="28"/>
      <c r="M628" s="166" t="s">
        <v>1</v>
      </c>
      <c r="N628" s="167" t="s">
        <v>38</v>
      </c>
      <c r="O628" s="168"/>
      <c r="P628" s="169">
        <f>O628*H628</f>
        <v>0</v>
      </c>
      <c r="Q628" s="169">
        <v>0</v>
      </c>
      <c r="R628" s="169">
        <f>Q628*H628</f>
        <v>0</v>
      </c>
      <c r="S628" s="169">
        <v>0</v>
      </c>
      <c r="T628" s="170">
        <f>S628*H628</f>
        <v>0</v>
      </c>
      <c r="AR628" s="152" t="s">
        <v>2159</v>
      </c>
      <c r="AT628" s="152" t="s">
        <v>212</v>
      </c>
      <c r="AU628" s="152" t="s">
        <v>79</v>
      </c>
      <c r="AY628" s="13" t="s">
        <v>207</v>
      </c>
      <c r="BE628" s="153">
        <f>IF(N628="základná",J628,0)</f>
        <v>0</v>
      </c>
      <c r="BF628" s="153">
        <f>IF(N628="znížená",J628,0)</f>
        <v>0</v>
      </c>
      <c r="BG628" s="153">
        <f>IF(N628="zákl. prenesená",J628,0)</f>
        <v>0</v>
      </c>
      <c r="BH628" s="153">
        <f>IF(N628="zníž. prenesená",J628,0)</f>
        <v>0</v>
      </c>
      <c r="BI628" s="153">
        <f>IF(N628="nulová",J628,0)</f>
        <v>0</v>
      </c>
      <c r="BJ628" s="13" t="s">
        <v>84</v>
      </c>
      <c r="BK628" s="153">
        <f>ROUND(I628*H628,2)</f>
        <v>0</v>
      </c>
      <c r="BL628" s="13" t="s">
        <v>2159</v>
      </c>
      <c r="BM628" s="152" t="s">
        <v>2160</v>
      </c>
    </row>
    <row r="629" spans="2:65" s="1" customFormat="1" ht="6.95" customHeight="1">
      <c r="B629" s="43"/>
      <c r="C629" s="44"/>
      <c r="D629" s="44"/>
      <c r="E629" s="44"/>
      <c r="F629" s="44"/>
      <c r="G629" s="44"/>
      <c r="H629" s="44"/>
      <c r="I629" s="44"/>
      <c r="J629" s="44"/>
      <c r="K629" s="44"/>
      <c r="L629" s="28"/>
    </row>
  </sheetData>
  <autoFilter ref="C134:K628" xr:uid="{00000000-0009-0000-0000-000001000000}"/>
  <mergeCells count="15">
    <mergeCell ref="E121:H121"/>
    <mergeCell ref="E125:H125"/>
    <mergeCell ref="E123:H123"/>
    <mergeCell ref="E127:H127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BM130"/>
  <sheetViews>
    <sheetView showGridLines="0" workbookViewId="0">
      <selection activeCell="A18" sqref="A1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160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170</v>
      </c>
      <c r="L4" s="16"/>
      <c r="M4" s="92" t="s">
        <v>8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13</v>
      </c>
      <c r="L6" s="16"/>
    </row>
    <row r="7" spans="2:46" ht="16.5" customHeight="1">
      <c r="B7" s="16"/>
      <c r="E7" s="220" t="str">
        <f>'Rekapitulácia stavby'!K6</f>
        <v>III.etapa – Vetva V2 Mesto – časť od bodu č.17  po AUPARK</v>
      </c>
      <c r="F7" s="221"/>
      <c r="G7" s="221"/>
      <c r="H7" s="221"/>
      <c r="L7" s="16"/>
    </row>
    <row r="8" spans="2:46" ht="12.75">
      <c r="B8" s="16"/>
      <c r="D8" s="23" t="s">
        <v>171</v>
      </c>
      <c r="L8" s="16"/>
    </row>
    <row r="9" spans="2:46" ht="16.5" customHeight="1">
      <c r="B9" s="16"/>
      <c r="E9" s="220" t="s">
        <v>172</v>
      </c>
      <c r="F9" s="184"/>
      <c r="G9" s="184"/>
      <c r="H9" s="184"/>
      <c r="L9" s="16"/>
    </row>
    <row r="10" spans="2:46" ht="12" customHeight="1">
      <c r="B10" s="16"/>
      <c r="D10" s="23" t="s">
        <v>173</v>
      </c>
      <c r="L10" s="16"/>
    </row>
    <row r="11" spans="2:46" s="1" customFormat="1" ht="16.5" customHeight="1">
      <c r="B11" s="28"/>
      <c r="E11" s="212" t="s">
        <v>174</v>
      </c>
      <c r="F11" s="222"/>
      <c r="G11" s="222"/>
      <c r="H11" s="222"/>
      <c r="L11" s="28"/>
    </row>
    <row r="12" spans="2:46" s="1" customFormat="1" ht="12" customHeight="1">
      <c r="B12" s="28"/>
      <c r="D12" s="23" t="s">
        <v>4758</v>
      </c>
      <c r="L12" s="28"/>
    </row>
    <row r="13" spans="2:46" s="1" customFormat="1" ht="16.5" customHeight="1">
      <c r="B13" s="28"/>
      <c r="E13" s="199" t="s">
        <v>4769</v>
      </c>
      <c r="F13" s="222"/>
      <c r="G13" s="222"/>
      <c r="H13" s="222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15</v>
      </c>
      <c r="F15" s="21" t="s">
        <v>1</v>
      </c>
      <c r="I15" s="23" t="s">
        <v>16</v>
      </c>
      <c r="J15" s="21" t="s">
        <v>1</v>
      </c>
      <c r="L15" s="28"/>
    </row>
    <row r="16" spans="2:46" s="1" customFormat="1" ht="12" customHeight="1">
      <c r="B16" s="28"/>
      <c r="D16" s="23" t="s">
        <v>17</v>
      </c>
      <c r="F16" s="21" t="s">
        <v>18</v>
      </c>
      <c r="I16" s="23" t="s">
        <v>19</v>
      </c>
      <c r="J16" s="51" t="str">
        <f>'Rekapitulácia stavby'!AN8</f>
        <v>13. 5. 2022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21</v>
      </c>
      <c r="I18" s="23" t="s">
        <v>22</v>
      </c>
      <c r="J18" s="172">
        <v>36211541</v>
      </c>
      <c r="L18" s="28"/>
    </row>
    <row r="19" spans="2:12" s="1" customFormat="1" ht="18" customHeight="1">
      <c r="B19" s="28"/>
      <c r="E19" s="171" t="s">
        <v>5451</v>
      </c>
      <c r="I19" s="23" t="s">
        <v>23</v>
      </c>
      <c r="J19" s="171" t="s">
        <v>5452</v>
      </c>
      <c r="L19" s="28"/>
    </row>
    <row r="20" spans="2:12" s="1" customFormat="1" ht="6.95" customHeight="1">
      <c r="B20" s="28"/>
      <c r="L20" s="28"/>
    </row>
    <row r="21" spans="2:12" s="1" customFormat="1" ht="12" customHeight="1">
      <c r="B21" s="28"/>
      <c r="D21" s="23" t="s">
        <v>24</v>
      </c>
      <c r="I21" s="23" t="s">
        <v>22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23" t="str">
        <f>'Rekapitulácia stavby'!E14</f>
        <v>Vyplň údaj</v>
      </c>
      <c r="F22" s="191"/>
      <c r="G22" s="191"/>
      <c r="H22" s="191"/>
      <c r="I22" s="23" t="s">
        <v>23</v>
      </c>
      <c r="J22" s="24" t="str">
        <f>'Rekapitulácia stavby'!AN14</f>
        <v>Vyplň údaj</v>
      </c>
      <c r="L22" s="28"/>
    </row>
    <row r="23" spans="2:12" s="1" customFormat="1" ht="6.95" customHeight="1">
      <c r="B23" s="28"/>
      <c r="L23" s="28"/>
    </row>
    <row r="24" spans="2:12" s="1" customFormat="1" ht="12" customHeight="1">
      <c r="B24" s="28"/>
      <c r="D24" s="23" t="s">
        <v>26</v>
      </c>
      <c r="I24" s="23" t="s">
        <v>22</v>
      </c>
      <c r="J24" s="21" t="s">
        <v>1</v>
      </c>
      <c r="L24" s="28"/>
    </row>
    <row r="25" spans="2:12" s="1" customFormat="1" ht="18" customHeight="1">
      <c r="B25" s="28"/>
      <c r="E25" s="21" t="s">
        <v>27</v>
      </c>
      <c r="I25" s="23" t="s">
        <v>23</v>
      </c>
      <c r="J25" s="21" t="s">
        <v>1</v>
      </c>
      <c r="L25" s="28"/>
    </row>
    <row r="26" spans="2:12" s="1" customFormat="1" ht="6.95" customHeight="1">
      <c r="B26" s="28"/>
      <c r="L26" s="28"/>
    </row>
    <row r="27" spans="2:12" s="1" customFormat="1" ht="12" customHeight="1">
      <c r="B27" s="28"/>
      <c r="D27" s="23" t="s">
        <v>29</v>
      </c>
      <c r="I27" s="23" t="s">
        <v>22</v>
      </c>
      <c r="J27" s="21" t="s">
        <v>1</v>
      </c>
      <c r="L27" s="28"/>
    </row>
    <row r="28" spans="2:12" s="1" customFormat="1" ht="18" customHeight="1">
      <c r="B28" s="28"/>
      <c r="E28" s="21" t="s">
        <v>30</v>
      </c>
      <c r="I28" s="23" t="s">
        <v>23</v>
      </c>
      <c r="J28" s="21" t="s">
        <v>1</v>
      </c>
      <c r="L28" s="28"/>
    </row>
    <row r="29" spans="2:12" s="1" customFormat="1" ht="6.95" customHeight="1">
      <c r="B29" s="28"/>
      <c r="L29" s="28"/>
    </row>
    <row r="30" spans="2:12" s="1" customFormat="1" ht="12" customHeight="1">
      <c r="B30" s="28"/>
      <c r="D30" s="23" t="s">
        <v>31</v>
      </c>
      <c r="L30" s="28"/>
    </row>
    <row r="31" spans="2:12" s="7" customFormat="1" ht="16.5" customHeight="1">
      <c r="B31" s="93"/>
      <c r="E31" s="195" t="s">
        <v>1</v>
      </c>
      <c r="F31" s="195"/>
      <c r="G31" s="195"/>
      <c r="H31" s="195"/>
      <c r="L31" s="93"/>
    </row>
    <row r="32" spans="2:12" s="1" customFormat="1" ht="6.95" customHeight="1">
      <c r="B32" s="28"/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35" customHeight="1">
      <c r="B34" s="28"/>
      <c r="D34" s="94" t="s">
        <v>32</v>
      </c>
      <c r="J34" s="65">
        <f>ROUND(J126, 2)</f>
        <v>0</v>
      </c>
      <c r="L34" s="28"/>
    </row>
    <row r="35" spans="2:12" s="1" customFormat="1" ht="6.95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45" customHeight="1">
      <c r="B36" s="28"/>
      <c r="F36" s="31" t="s">
        <v>34</v>
      </c>
      <c r="I36" s="31" t="s">
        <v>33</v>
      </c>
      <c r="J36" s="31" t="s">
        <v>35</v>
      </c>
      <c r="L36" s="28"/>
    </row>
    <row r="37" spans="2:12" s="1" customFormat="1" ht="14.45" customHeight="1">
      <c r="B37" s="28"/>
      <c r="D37" s="54" t="s">
        <v>36</v>
      </c>
      <c r="E37" s="33" t="s">
        <v>37</v>
      </c>
      <c r="F37" s="95">
        <f>ROUND((SUM(BE126:BE129)),  2)</f>
        <v>0</v>
      </c>
      <c r="G37" s="96"/>
      <c r="H37" s="96"/>
      <c r="I37" s="97">
        <v>0.2</v>
      </c>
      <c r="J37" s="95">
        <f>ROUND(((SUM(BE126:BE129))*I37),  2)</f>
        <v>0</v>
      </c>
      <c r="L37" s="28"/>
    </row>
    <row r="38" spans="2:12" s="1" customFormat="1" ht="14.45" customHeight="1">
      <c r="B38" s="28"/>
      <c r="E38" s="33" t="s">
        <v>38</v>
      </c>
      <c r="F38" s="95">
        <f>ROUND((SUM(BF126:BF129)),  2)</f>
        <v>0</v>
      </c>
      <c r="G38" s="96"/>
      <c r="H38" s="96"/>
      <c r="I38" s="97">
        <v>0.2</v>
      </c>
      <c r="J38" s="95">
        <f>ROUND(((SUM(BF126:BF129))*I38),  2)</f>
        <v>0</v>
      </c>
      <c r="L38" s="28"/>
    </row>
    <row r="39" spans="2:12" s="1" customFormat="1" ht="14.45" hidden="1" customHeight="1">
      <c r="B39" s="28"/>
      <c r="E39" s="23" t="s">
        <v>39</v>
      </c>
      <c r="F39" s="84">
        <f>ROUND((SUM(BG126:BG129)),  2)</f>
        <v>0</v>
      </c>
      <c r="I39" s="98">
        <v>0.2</v>
      </c>
      <c r="J39" s="84">
        <f>0</f>
        <v>0</v>
      </c>
      <c r="L39" s="28"/>
    </row>
    <row r="40" spans="2:12" s="1" customFormat="1" ht="14.45" hidden="1" customHeight="1">
      <c r="B40" s="28"/>
      <c r="E40" s="23" t="s">
        <v>40</v>
      </c>
      <c r="F40" s="84">
        <f>ROUND((SUM(BH126:BH129)),  2)</f>
        <v>0</v>
      </c>
      <c r="I40" s="98">
        <v>0.2</v>
      </c>
      <c r="J40" s="84">
        <f>0</f>
        <v>0</v>
      </c>
      <c r="L40" s="28"/>
    </row>
    <row r="41" spans="2:12" s="1" customFormat="1" ht="14.45" hidden="1" customHeight="1">
      <c r="B41" s="28"/>
      <c r="E41" s="33" t="s">
        <v>41</v>
      </c>
      <c r="F41" s="95">
        <f>ROUND((SUM(BI126:BI129)),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6.95" customHeight="1">
      <c r="B42" s="28"/>
      <c r="L42" s="28"/>
    </row>
    <row r="43" spans="2:12" s="1" customFormat="1" ht="25.35" customHeight="1">
      <c r="B43" s="28"/>
      <c r="C43" s="99"/>
      <c r="D43" s="100" t="s">
        <v>42</v>
      </c>
      <c r="E43" s="56"/>
      <c r="F43" s="56"/>
      <c r="G43" s="101" t="s">
        <v>43</v>
      </c>
      <c r="H43" s="102" t="s">
        <v>44</v>
      </c>
      <c r="I43" s="56"/>
      <c r="J43" s="103">
        <f>SUM(J34:J41)</f>
        <v>0</v>
      </c>
      <c r="K43" s="104"/>
      <c r="L43" s="28"/>
    </row>
    <row r="44" spans="2:12" s="1" customFormat="1" ht="14.45" customHeight="1">
      <c r="B44" s="28"/>
      <c r="L44" s="28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47</v>
      </c>
      <c r="E61" s="30"/>
      <c r="F61" s="105" t="s">
        <v>48</v>
      </c>
      <c r="G61" s="42" t="s">
        <v>47</v>
      </c>
      <c r="H61" s="30"/>
      <c r="I61" s="30"/>
      <c r="J61" s="106" t="s">
        <v>48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49</v>
      </c>
      <c r="E65" s="41"/>
      <c r="F65" s="41"/>
      <c r="G65" s="40" t="s">
        <v>50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47</v>
      </c>
      <c r="E76" s="30"/>
      <c r="F76" s="105" t="s">
        <v>48</v>
      </c>
      <c r="G76" s="42" t="s">
        <v>47</v>
      </c>
      <c r="H76" s="30"/>
      <c r="I76" s="30"/>
      <c r="J76" s="106" t="s">
        <v>48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hidden="1" customHeight="1">
      <c r="B82" s="28"/>
      <c r="C82" s="17" t="s">
        <v>177</v>
      </c>
      <c r="L82" s="28"/>
    </row>
    <row r="83" spans="2:12" s="1" customFormat="1" ht="6.95" hidden="1" customHeight="1">
      <c r="B83" s="28"/>
      <c r="L83" s="28"/>
    </row>
    <row r="84" spans="2:12" s="1" customFormat="1" ht="12" hidden="1" customHeight="1">
      <c r="B84" s="28"/>
      <c r="C84" s="23" t="s">
        <v>13</v>
      </c>
      <c r="L84" s="28"/>
    </row>
    <row r="85" spans="2:12" s="1" customFormat="1" ht="16.5" hidden="1" customHeight="1">
      <c r="B85" s="28"/>
      <c r="E85" s="220" t="str">
        <f>E7</f>
        <v>III.etapa – Vetva V2 Mesto – časť od bodu č.17  po AUPARK</v>
      </c>
      <c r="F85" s="221"/>
      <c r="G85" s="221"/>
      <c r="H85" s="221"/>
      <c r="L85" s="28"/>
    </row>
    <row r="86" spans="2:12" ht="12" hidden="1" customHeight="1">
      <c r="B86" s="16"/>
      <c r="C86" s="23" t="s">
        <v>171</v>
      </c>
      <c r="L86" s="16"/>
    </row>
    <row r="87" spans="2:12" ht="16.5" hidden="1" customHeight="1">
      <c r="B87" s="16"/>
      <c r="E87" s="220" t="s">
        <v>172</v>
      </c>
      <c r="F87" s="184"/>
      <c r="G87" s="184"/>
      <c r="H87" s="184"/>
      <c r="L87" s="16"/>
    </row>
    <row r="88" spans="2:12" ht="12" hidden="1" customHeight="1">
      <c r="B88" s="16"/>
      <c r="C88" s="23" t="s">
        <v>173</v>
      </c>
      <c r="L88" s="16"/>
    </row>
    <row r="89" spans="2:12" s="1" customFormat="1" ht="16.5" hidden="1" customHeight="1">
      <c r="B89" s="28"/>
      <c r="E89" s="212" t="s">
        <v>174</v>
      </c>
      <c r="F89" s="222"/>
      <c r="G89" s="222"/>
      <c r="H89" s="222"/>
      <c r="L89" s="28"/>
    </row>
    <row r="90" spans="2:12" s="1" customFormat="1" ht="12" hidden="1" customHeight="1">
      <c r="B90" s="28"/>
      <c r="C90" s="23" t="s">
        <v>4758</v>
      </c>
      <c r="L90" s="28"/>
    </row>
    <row r="91" spans="2:12" s="1" customFormat="1" ht="16.5" hidden="1" customHeight="1">
      <c r="B91" s="28"/>
      <c r="E91" s="199" t="str">
        <f>E13</f>
        <v>1g - Optické prepojenie</v>
      </c>
      <c r="F91" s="222"/>
      <c r="G91" s="222"/>
      <c r="H91" s="222"/>
      <c r="L91" s="28"/>
    </row>
    <row r="92" spans="2:12" s="1" customFormat="1" ht="6.95" hidden="1" customHeight="1">
      <c r="B92" s="28"/>
      <c r="L92" s="28"/>
    </row>
    <row r="93" spans="2:12" s="1" customFormat="1" ht="12" hidden="1" customHeight="1">
      <c r="B93" s="28"/>
      <c r="C93" s="23" t="s">
        <v>17</v>
      </c>
      <c r="F93" s="21" t="str">
        <f>F16</f>
        <v>Žilina</v>
      </c>
      <c r="I93" s="23" t="s">
        <v>19</v>
      </c>
      <c r="J93" s="51" t="str">
        <f>IF(J16="","",J16)</f>
        <v>13. 5. 2022</v>
      </c>
      <c r="L93" s="28"/>
    </row>
    <row r="94" spans="2:12" s="1" customFormat="1" ht="6.95" hidden="1" customHeight="1">
      <c r="B94" s="28"/>
      <c r="L94" s="28"/>
    </row>
    <row r="95" spans="2:12" s="1" customFormat="1" ht="15.2" hidden="1" customHeight="1">
      <c r="B95" s="28"/>
      <c r="C95" s="23" t="s">
        <v>21</v>
      </c>
      <c r="F95" s="21" t="str">
        <f>E19</f>
        <v>MH Teplárenský holding, a.s.</v>
      </c>
      <c r="I95" s="23" t="s">
        <v>26</v>
      </c>
      <c r="J95" s="26" t="str">
        <f>E25</f>
        <v>ENERGIA, s.r.o.</v>
      </c>
      <c r="L95" s="28"/>
    </row>
    <row r="96" spans="2:12" s="1" customFormat="1" ht="15.2" hidden="1" customHeight="1">
      <c r="B96" s="28"/>
      <c r="C96" s="23" t="s">
        <v>24</v>
      </c>
      <c r="F96" s="21" t="str">
        <f>IF(E22="","",E22)</f>
        <v>Vyplň údaj</v>
      </c>
      <c r="I96" s="23" t="s">
        <v>29</v>
      </c>
      <c r="J96" s="26" t="str">
        <f>E28</f>
        <v>Balog</v>
      </c>
      <c r="L96" s="28"/>
    </row>
    <row r="97" spans="2:47" s="1" customFormat="1" ht="10.35" hidden="1" customHeight="1">
      <c r="B97" s="28"/>
      <c r="L97" s="28"/>
    </row>
    <row r="98" spans="2:47" s="1" customFormat="1" ht="29.25" hidden="1" customHeight="1">
      <c r="B98" s="28"/>
      <c r="C98" s="107" t="s">
        <v>178</v>
      </c>
      <c r="D98" s="99"/>
      <c r="E98" s="99"/>
      <c r="F98" s="99"/>
      <c r="G98" s="99"/>
      <c r="H98" s="99"/>
      <c r="I98" s="99"/>
      <c r="J98" s="108" t="s">
        <v>179</v>
      </c>
      <c r="K98" s="99"/>
      <c r="L98" s="28"/>
    </row>
    <row r="99" spans="2:47" s="1" customFormat="1" ht="10.35" hidden="1" customHeight="1">
      <c r="B99" s="28"/>
      <c r="L99" s="28"/>
    </row>
    <row r="100" spans="2:47" s="1" customFormat="1" ht="22.9" hidden="1" customHeight="1">
      <c r="B100" s="28"/>
      <c r="C100" s="109" t="s">
        <v>180</v>
      </c>
      <c r="J100" s="65">
        <f>J126</f>
        <v>0</v>
      </c>
      <c r="L100" s="28"/>
      <c r="AU100" s="13" t="s">
        <v>181</v>
      </c>
    </row>
    <row r="101" spans="2:47" s="8" customFormat="1" ht="24.95" hidden="1" customHeight="1">
      <c r="B101" s="110"/>
      <c r="D101" s="111" t="s">
        <v>182</v>
      </c>
      <c r="E101" s="112"/>
      <c r="F101" s="112"/>
      <c r="G101" s="112"/>
      <c r="H101" s="112"/>
      <c r="I101" s="112"/>
      <c r="J101" s="113">
        <f>J127</f>
        <v>0</v>
      </c>
      <c r="L101" s="110"/>
    </row>
    <row r="102" spans="2:47" s="9" customFormat="1" ht="19.899999999999999" hidden="1" customHeight="1">
      <c r="B102" s="114"/>
      <c r="D102" s="115" t="s">
        <v>4770</v>
      </c>
      <c r="E102" s="116"/>
      <c r="F102" s="116"/>
      <c r="G102" s="116"/>
      <c r="H102" s="116"/>
      <c r="I102" s="116"/>
      <c r="J102" s="117">
        <f>J128</f>
        <v>0</v>
      </c>
      <c r="L102" s="114"/>
    </row>
    <row r="103" spans="2:47" s="1" customFormat="1" ht="21.75" hidden="1" customHeight="1">
      <c r="B103" s="28"/>
      <c r="L103" s="28"/>
    </row>
    <row r="104" spans="2:47" s="1" customFormat="1" ht="6.95" hidden="1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28"/>
    </row>
    <row r="105" spans="2:47" hidden="1"/>
    <row r="106" spans="2:47" hidden="1"/>
    <row r="107" spans="2:47" hidden="1"/>
    <row r="108" spans="2:47" s="1" customFormat="1" ht="6.95" customHeight="1"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28"/>
    </row>
    <row r="109" spans="2:47" s="1" customFormat="1" ht="24.95" customHeight="1">
      <c r="B109" s="28"/>
      <c r="C109" s="17" t="s">
        <v>193</v>
      </c>
      <c r="L109" s="28"/>
    </row>
    <row r="110" spans="2:47" s="1" customFormat="1" ht="6.95" customHeight="1">
      <c r="B110" s="28"/>
      <c r="L110" s="28"/>
    </row>
    <row r="111" spans="2:47" s="1" customFormat="1" ht="12" customHeight="1">
      <c r="B111" s="28"/>
      <c r="C111" s="23" t="s">
        <v>13</v>
      </c>
      <c r="L111" s="28"/>
    </row>
    <row r="112" spans="2:47" s="1" customFormat="1" ht="16.5" customHeight="1">
      <c r="B112" s="28"/>
      <c r="E112" s="220" t="str">
        <f>E7</f>
        <v>III.etapa – Vetva V2 Mesto – časť od bodu č.17  po AUPARK</v>
      </c>
      <c r="F112" s="221"/>
      <c r="G112" s="221"/>
      <c r="H112" s="221"/>
      <c r="L112" s="28"/>
    </row>
    <row r="113" spans="2:63" ht="12" customHeight="1">
      <c r="B113" s="16"/>
      <c r="C113" s="23" t="s">
        <v>171</v>
      </c>
      <c r="L113" s="16"/>
    </row>
    <row r="114" spans="2:63" ht="16.5" customHeight="1">
      <c r="B114" s="16"/>
      <c r="E114" s="220" t="s">
        <v>172</v>
      </c>
      <c r="F114" s="184"/>
      <c r="G114" s="184"/>
      <c r="H114" s="184"/>
      <c r="L114" s="16"/>
    </row>
    <row r="115" spans="2:63" ht="12" customHeight="1">
      <c r="B115" s="16"/>
      <c r="C115" s="23" t="s">
        <v>173</v>
      </c>
      <c r="L115" s="16"/>
    </row>
    <row r="116" spans="2:63" s="1" customFormat="1" ht="16.5" customHeight="1">
      <c r="B116" s="28"/>
      <c r="E116" s="212" t="s">
        <v>174</v>
      </c>
      <c r="F116" s="222"/>
      <c r="G116" s="222"/>
      <c r="H116" s="222"/>
      <c r="L116" s="28"/>
    </row>
    <row r="117" spans="2:63" s="1" customFormat="1" ht="12" customHeight="1">
      <c r="B117" s="28"/>
      <c r="C117" s="23" t="s">
        <v>4758</v>
      </c>
      <c r="L117" s="28"/>
    </row>
    <row r="118" spans="2:63" s="1" customFormat="1" ht="16.5" customHeight="1">
      <c r="B118" s="28"/>
      <c r="E118" s="199" t="str">
        <f>E13</f>
        <v>1g - Optické prepojenie</v>
      </c>
      <c r="F118" s="222"/>
      <c r="G118" s="222"/>
      <c r="H118" s="222"/>
      <c r="L118" s="28"/>
    </row>
    <row r="119" spans="2:63" s="1" customFormat="1" ht="6.95" customHeight="1">
      <c r="B119" s="28"/>
      <c r="L119" s="28"/>
    </row>
    <row r="120" spans="2:63" s="1" customFormat="1" ht="12" customHeight="1">
      <c r="B120" s="28"/>
      <c r="C120" s="23" t="s">
        <v>17</v>
      </c>
      <c r="F120" s="21" t="str">
        <f>F16</f>
        <v>Žilina</v>
      </c>
      <c r="I120" s="23" t="s">
        <v>19</v>
      </c>
      <c r="J120" s="51" t="str">
        <f>IF(J16="","",J16)</f>
        <v>13. 5. 2022</v>
      </c>
      <c r="L120" s="28"/>
    </row>
    <row r="121" spans="2:63" s="1" customFormat="1" ht="6.95" customHeight="1">
      <c r="B121" s="28"/>
      <c r="L121" s="28"/>
    </row>
    <row r="122" spans="2:63" s="1" customFormat="1" ht="15.2" customHeight="1">
      <c r="B122" s="28"/>
      <c r="C122" s="23" t="s">
        <v>21</v>
      </c>
      <c r="F122" s="21" t="str">
        <f>E19</f>
        <v>MH Teplárenský holding, a.s.</v>
      </c>
      <c r="I122" s="23" t="s">
        <v>26</v>
      </c>
      <c r="J122" s="26" t="str">
        <f>E25</f>
        <v>ENERGIA, s.r.o.</v>
      </c>
      <c r="L122" s="28"/>
    </row>
    <row r="123" spans="2:63" s="1" customFormat="1" ht="15.2" customHeight="1">
      <c r="B123" s="28"/>
      <c r="C123" s="23" t="s">
        <v>24</v>
      </c>
      <c r="F123" s="21" t="str">
        <f>IF(E22="","",E22)</f>
        <v>Vyplň údaj</v>
      </c>
      <c r="I123" s="23" t="s">
        <v>29</v>
      </c>
      <c r="J123" s="26" t="str">
        <f>E28</f>
        <v>Balog</v>
      </c>
      <c r="L123" s="28"/>
    </row>
    <row r="124" spans="2:63" s="1" customFormat="1" ht="10.35" customHeight="1">
      <c r="B124" s="28"/>
      <c r="L124" s="28"/>
    </row>
    <row r="125" spans="2:63" s="10" customFormat="1" ht="29.25" customHeight="1">
      <c r="B125" s="118"/>
      <c r="C125" s="119" t="s">
        <v>194</v>
      </c>
      <c r="D125" s="120" t="s">
        <v>57</v>
      </c>
      <c r="E125" s="120" t="s">
        <v>53</v>
      </c>
      <c r="F125" s="120" t="s">
        <v>54</v>
      </c>
      <c r="G125" s="120" t="s">
        <v>195</v>
      </c>
      <c r="H125" s="120" t="s">
        <v>196</v>
      </c>
      <c r="I125" s="120" t="s">
        <v>197</v>
      </c>
      <c r="J125" s="121" t="s">
        <v>179</v>
      </c>
      <c r="K125" s="122" t="s">
        <v>198</v>
      </c>
      <c r="L125" s="118"/>
      <c r="M125" s="58" t="s">
        <v>1</v>
      </c>
      <c r="N125" s="59" t="s">
        <v>36</v>
      </c>
      <c r="O125" s="59" t="s">
        <v>199</v>
      </c>
      <c r="P125" s="59" t="s">
        <v>200</v>
      </c>
      <c r="Q125" s="59" t="s">
        <v>201</v>
      </c>
      <c r="R125" s="59" t="s">
        <v>202</v>
      </c>
      <c r="S125" s="59" t="s">
        <v>203</v>
      </c>
      <c r="T125" s="60" t="s">
        <v>204</v>
      </c>
    </row>
    <row r="126" spans="2:63" s="1" customFormat="1" ht="22.9" customHeight="1">
      <c r="B126" s="28"/>
      <c r="C126" s="63" t="s">
        <v>180</v>
      </c>
      <c r="J126" s="123">
        <f>BK126</f>
        <v>0</v>
      </c>
      <c r="L126" s="28"/>
      <c r="M126" s="61"/>
      <c r="N126" s="52"/>
      <c r="O126" s="52"/>
      <c r="P126" s="124">
        <f>P127</f>
        <v>0</v>
      </c>
      <c r="Q126" s="52"/>
      <c r="R126" s="124">
        <f>R127</f>
        <v>0</v>
      </c>
      <c r="S126" s="52"/>
      <c r="T126" s="125">
        <f>T127</f>
        <v>0</v>
      </c>
      <c r="AT126" s="13" t="s">
        <v>71</v>
      </c>
      <c r="AU126" s="13" t="s">
        <v>181</v>
      </c>
      <c r="BK126" s="126">
        <f>BK127</f>
        <v>0</v>
      </c>
    </row>
    <row r="127" spans="2:63" s="11" customFormat="1" ht="25.9" customHeight="1">
      <c r="B127" s="127"/>
      <c r="D127" s="128" t="s">
        <v>71</v>
      </c>
      <c r="E127" s="129" t="s">
        <v>205</v>
      </c>
      <c r="F127" s="129" t="s">
        <v>206</v>
      </c>
      <c r="I127" s="130"/>
      <c r="J127" s="131">
        <f>BK127</f>
        <v>0</v>
      </c>
      <c r="L127" s="127"/>
      <c r="M127" s="132"/>
      <c r="P127" s="133">
        <f>P128</f>
        <v>0</v>
      </c>
      <c r="R127" s="133">
        <f>R128</f>
        <v>0</v>
      </c>
      <c r="T127" s="134">
        <f>T128</f>
        <v>0</v>
      </c>
      <c r="AR127" s="128" t="s">
        <v>88</v>
      </c>
      <c r="AT127" s="135" t="s">
        <v>71</v>
      </c>
      <c r="AU127" s="135" t="s">
        <v>72</v>
      </c>
      <c r="AY127" s="128" t="s">
        <v>207</v>
      </c>
      <c r="BK127" s="136">
        <f>BK128</f>
        <v>0</v>
      </c>
    </row>
    <row r="128" spans="2:63" s="11" customFormat="1" ht="22.9" customHeight="1">
      <c r="B128" s="127"/>
      <c r="D128" s="128" t="s">
        <v>71</v>
      </c>
      <c r="E128" s="137" t="s">
        <v>4771</v>
      </c>
      <c r="F128" s="137" t="s">
        <v>4772</v>
      </c>
      <c r="I128" s="130"/>
      <c r="J128" s="138">
        <f>BK128</f>
        <v>0</v>
      </c>
      <c r="L128" s="127"/>
      <c r="M128" s="132"/>
      <c r="P128" s="133">
        <f>P129</f>
        <v>0</v>
      </c>
      <c r="R128" s="133">
        <f>R129</f>
        <v>0</v>
      </c>
      <c r="T128" s="134">
        <f>T129</f>
        <v>0</v>
      </c>
      <c r="AR128" s="128" t="s">
        <v>88</v>
      </c>
      <c r="AT128" s="135" t="s">
        <v>71</v>
      </c>
      <c r="AU128" s="135" t="s">
        <v>79</v>
      </c>
      <c r="AY128" s="128" t="s">
        <v>207</v>
      </c>
      <c r="BK128" s="136">
        <f>BK129</f>
        <v>0</v>
      </c>
    </row>
    <row r="129" spans="2:65" s="1" customFormat="1" ht="16.5" customHeight="1">
      <c r="B129" s="139"/>
      <c r="C129" s="140" t="s">
        <v>79</v>
      </c>
      <c r="D129" s="140" t="s">
        <v>212</v>
      </c>
      <c r="E129" s="141" t="s">
        <v>4773</v>
      </c>
      <c r="F129" s="142" t="s">
        <v>4774</v>
      </c>
      <c r="G129" s="143" t="s">
        <v>4775</v>
      </c>
      <c r="H129" s="144">
        <v>1</v>
      </c>
      <c r="I129" s="145"/>
      <c r="J129" s="146">
        <f>ROUND(I129*H129,2)</f>
        <v>0</v>
      </c>
      <c r="K129" s="147"/>
      <c r="L129" s="28"/>
      <c r="M129" s="166" t="s">
        <v>1</v>
      </c>
      <c r="N129" s="167" t="s">
        <v>38</v>
      </c>
      <c r="O129" s="168"/>
      <c r="P129" s="169">
        <f>O129*H129</f>
        <v>0</v>
      </c>
      <c r="Q129" s="169">
        <v>0</v>
      </c>
      <c r="R129" s="169">
        <f>Q129*H129</f>
        <v>0</v>
      </c>
      <c r="S129" s="169">
        <v>0</v>
      </c>
      <c r="T129" s="170">
        <f>S129*H129</f>
        <v>0</v>
      </c>
      <c r="AR129" s="152" t="s">
        <v>216</v>
      </c>
      <c r="AT129" s="152" t="s">
        <v>212</v>
      </c>
      <c r="AU129" s="152" t="s">
        <v>84</v>
      </c>
      <c r="AY129" s="13" t="s">
        <v>207</v>
      </c>
      <c r="BE129" s="153">
        <f>IF(N129="základná",J129,0)</f>
        <v>0</v>
      </c>
      <c r="BF129" s="153">
        <f>IF(N129="znížená",J129,0)</f>
        <v>0</v>
      </c>
      <c r="BG129" s="153">
        <f>IF(N129="zákl. prenesená",J129,0)</f>
        <v>0</v>
      </c>
      <c r="BH129" s="153">
        <f>IF(N129="zníž. prenesená",J129,0)</f>
        <v>0</v>
      </c>
      <c r="BI129" s="153">
        <f>IF(N129="nulová",J129,0)</f>
        <v>0</v>
      </c>
      <c r="BJ129" s="13" t="s">
        <v>84</v>
      </c>
      <c r="BK129" s="153">
        <f>ROUND(I129*H129,2)</f>
        <v>0</v>
      </c>
      <c r="BL129" s="13" t="s">
        <v>216</v>
      </c>
      <c r="BM129" s="152" t="s">
        <v>4776</v>
      </c>
    </row>
    <row r="130" spans="2:65" s="1" customFormat="1" ht="6.95" customHeight="1">
      <c r="B130" s="43"/>
      <c r="C130" s="44"/>
      <c r="D130" s="44"/>
      <c r="E130" s="44"/>
      <c r="F130" s="44"/>
      <c r="G130" s="44"/>
      <c r="H130" s="44"/>
      <c r="I130" s="44"/>
      <c r="J130" s="44"/>
      <c r="K130" s="44"/>
      <c r="L130" s="28"/>
    </row>
  </sheetData>
  <autoFilter ref="C125:K129" xr:uid="{00000000-0009-0000-0000-000013000000}"/>
  <mergeCells count="15">
    <mergeCell ref="E112:H112"/>
    <mergeCell ref="E116:H116"/>
    <mergeCell ref="E114:H114"/>
    <mergeCell ref="E118:H118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BM340"/>
  <sheetViews>
    <sheetView showGridLines="0" workbookViewId="0">
      <selection activeCell="A18" sqref="A1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164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170</v>
      </c>
      <c r="L4" s="16"/>
      <c r="M4" s="92" t="s">
        <v>8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13</v>
      </c>
      <c r="L6" s="16"/>
    </row>
    <row r="7" spans="2:46" ht="16.5" customHeight="1">
      <c r="B7" s="16"/>
      <c r="E7" s="220" t="str">
        <f>'Rekapitulácia stavby'!K6</f>
        <v>III.etapa – Vetva V2 Mesto – časť od bodu č.17  po AUPARK</v>
      </c>
      <c r="F7" s="221"/>
      <c r="G7" s="221"/>
      <c r="H7" s="221"/>
      <c r="L7" s="16"/>
    </row>
    <row r="8" spans="2:46" ht="12.75">
      <c r="B8" s="16"/>
      <c r="D8" s="23" t="s">
        <v>171</v>
      </c>
      <c r="L8" s="16"/>
    </row>
    <row r="9" spans="2:46" ht="16.5" customHeight="1">
      <c r="B9" s="16"/>
      <c r="E9" s="220" t="s">
        <v>172</v>
      </c>
      <c r="F9" s="184"/>
      <c r="G9" s="184"/>
      <c r="H9" s="184"/>
      <c r="L9" s="16"/>
    </row>
    <row r="10" spans="2:46" ht="12" customHeight="1">
      <c r="B10" s="16"/>
      <c r="D10" s="23" t="s">
        <v>173</v>
      </c>
      <c r="L10" s="16"/>
    </row>
    <row r="11" spans="2:46" s="1" customFormat="1" ht="16.5" customHeight="1">
      <c r="B11" s="28"/>
      <c r="E11" s="212" t="s">
        <v>4777</v>
      </c>
      <c r="F11" s="222"/>
      <c r="G11" s="222"/>
      <c r="H11" s="222"/>
      <c r="L11" s="28"/>
    </row>
    <row r="12" spans="2:46" s="1" customFormat="1" ht="12" customHeight="1">
      <c r="B12" s="28"/>
      <c r="D12" s="23" t="s">
        <v>4758</v>
      </c>
      <c r="L12" s="28"/>
    </row>
    <row r="13" spans="2:46" s="1" customFormat="1" ht="16.5" customHeight="1">
      <c r="B13" s="28"/>
      <c r="E13" s="199" t="s">
        <v>4778</v>
      </c>
      <c r="F13" s="222"/>
      <c r="G13" s="222"/>
      <c r="H13" s="222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15</v>
      </c>
      <c r="F15" s="21" t="s">
        <v>1</v>
      </c>
      <c r="I15" s="23" t="s">
        <v>16</v>
      </c>
      <c r="J15" s="21" t="s">
        <v>1</v>
      </c>
      <c r="L15" s="28"/>
    </row>
    <row r="16" spans="2:46" s="1" customFormat="1" ht="12" customHeight="1">
      <c r="B16" s="28"/>
      <c r="D16" s="23" t="s">
        <v>17</v>
      </c>
      <c r="F16" s="21" t="s">
        <v>18</v>
      </c>
      <c r="I16" s="23" t="s">
        <v>19</v>
      </c>
      <c r="J16" s="51" t="str">
        <f>'Rekapitulácia stavby'!AN8</f>
        <v>13. 5. 2022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21</v>
      </c>
      <c r="I18" s="23" t="s">
        <v>22</v>
      </c>
      <c r="J18" s="172">
        <v>36211541</v>
      </c>
      <c r="L18" s="28"/>
    </row>
    <row r="19" spans="2:12" s="1" customFormat="1" ht="18" customHeight="1">
      <c r="B19" s="28"/>
      <c r="E19" s="171" t="s">
        <v>5451</v>
      </c>
      <c r="I19" s="23" t="s">
        <v>23</v>
      </c>
      <c r="J19" s="171" t="s">
        <v>5452</v>
      </c>
      <c r="L19" s="28"/>
    </row>
    <row r="20" spans="2:12" s="1" customFormat="1" ht="6.95" customHeight="1">
      <c r="B20" s="28"/>
      <c r="L20" s="28"/>
    </row>
    <row r="21" spans="2:12" s="1" customFormat="1" ht="12" customHeight="1">
      <c r="B21" s="28"/>
      <c r="D21" s="23" t="s">
        <v>24</v>
      </c>
      <c r="I21" s="23" t="s">
        <v>22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23" t="str">
        <f>'Rekapitulácia stavby'!E14</f>
        <v>Vyplň údaj</v>
      </c>
      <c r="F22" s="191"/>
      <c r="G22" s="191"/>
      <c r="H22" s="191"/>
      <c r="I22" s="23" t="s">
        <v>23</v>
      </c>
      <c r="J22" s="24" t="str">
        <f>'Rekapitulácia stavby'!AN14</f>
        <v>Vyplň údaj</v>
      </c>
      <c r="L22" s="28"/>
    </row>
    <row r="23" spans="2:12" s="1" customFormat="1" ht="6.95" customHeight="1">
      <c r="B23" s="28"/>
      <c r="L23" s="28"/>
    </row>
    <row r="24" spans="2:12" s="1" customFormat="1" ht="12" customHeight="1">
      <c r="B24" s="28"/>
      <c r="D24" s="23" t="s">
        <v>26</v>
      </c>
      <c r="I24" s="23" t="s">
        <v>22</v>
      </c>
      <c r="J24" s="21" t="s">
        <v>1</v>
      </c>
      <c r="L24" s="28"/>
    </row>
    <row r="25" spans="2:12" s="1" customFormat="1" ht="18" customHeight="1">
      <c r="B25" s="28"/>
      <c r="E25" s="21" t="s">
        <v>27</v>
      </c>
      <c r="I25" s="23" t="s">
        <v>23</v>
      </c>
      <c r="J25" s="21" t="s">
        <v>1</v>
      </c>
      <c r="L25" s="28"/>
    </row>
    <row r="26" spans="2:12" s="1" customFormat="1" ht="6.95" customHeight="1">
      <c r="B26" s="28"/>
      <c r="L26" s="28"/>
    </row>
    <row r="27" spans="2:12" s="1" customFormat="1" ht="12" customHeight="1">
      <c r="B27" s="28"/>
      <c r="D27" s="23" t="s">
        <v>29</v>
      </c>
      <c r="I27" s="23" t="s">
        <v>22</v>
      </c>
      <c r="J27" s="21" t="s">
        <v>1</v>
      </c>
      <c r="L27" s="28"/>
    </row>
    <row r="28" spans="2:12" s="1" customFormat="1" ht="18" customHeight="1">
      <c r="B28" s="28"/>
      <c r="E28" s="21" t="s">
        <v>30</v>
      </c>
      <c r="I28" s="23" t="s">
        <v>23</v>
      </c>
      <c r="J28" s="21" t="s">
        <v>1</v>
      </c>
      <c r="L28" s="28"/>
    </row>
    <row r="29" spans="2:12" s="1" customFormat="1" ht="6.95" customHeight="1">
      <c r="B29" s="28"/>
      <c r="L29" s="28"/>
    </row>
    <row r="30" spans="2:12" s="1" customFormat="1" ht="12" customHeight="1">
      <c r="B30" s="28"/>
      <c r="D30" s="23" t="s">
        <v>31</v>
      </c>
      <c r="L30" s="28"/>
    </row>
    <row r="31" spans="2:12" s="7" customFormat="1" ht="16.5" customHeight="1">
      <c r="B31" s="93"/>
      <c r="E31" s="195" t="s">
        <v>1</v>
      </c>
      <c r="F31" s="195"/>
      <c r="G31" s="195"/>
      <c r="H31" s="195"/>
      <c r="L31" s="93"/>
    </row>
    <row r="32" spans="2:12" s="1" customFormat="1" ht="6.95" customHeight="1">
      <c r="B32" s="28"/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35" customHeight="1">
      <c r="B34" s="28"/>
      <c r="D34" s="94" t="s">
        <v>32</v>
      </c>
      <c r="J34" s="65">
        <f>ROUND(J144, 2)</f>
        <v>0</v>
      </c>
      <c r="L34" s="28"/>
    </row>
    <row r="35" spans="2:12" s="1" customFormat="1" ht="6.95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45" customHeight="1">
      <c r="B36" s="28"/>
      <c r="F36" s="31" t="s">
        <v>34</v>
      </c>
      <c r="I36" s="31" t="s">
        <v>33</v>
      </c>
      <c r="J36" s="31" t="s">
        <v>35</v>
      </c>
      <c r="L36" s="28"/>
    </row>
    <row r="37" spans="2:12" s="1" customFormat="1" ht="14.45" customHeight="1">
      <c r="B37" s="28"/>
      <c r="D37" s="54" t="s">
        <v>36</v>
      </c>
      <c r="E37" s="33" t="s">
        <v>37</v>
      </c>
      <c r="F37" s="95">
        <f>ROUND((SUM(BE144:BE339)),  2)</f>
        <v>0</v>
      </c>
      <c r="G37" s="96"/>
      <c r="H37" s="96"/>
      <c r="I37" s="97">
        <v>0.2</v>
      </c>
      <c r="J37" s="95">
        <f>ROUND(((SUM(BE144:BE339))*I37),  2)</f>
        <v>0</v>
      </c>
      <c r="L37" s="28"/>
    </row>
    <row r="38" spans="2:12" s="1" customFormat="1" ht="14.45" customHeight="1">
      <c r="B38" s="28"/>
      <c r="E38" s="33" t="s">
        <v>38</v>
      </c>
      <c r="F38" s="95">
        <f>ROUND((SUM(BF144:BF339)),  2)</f>
        <v>0</v>
      </c>
      <c r="G38" s="96"/>
      <c r="H38" s="96"/>
      <c r="I38" s="97">
        <v>0.2</v>
      </c>
      <c r="J38" s="95">
        <f>ROUND(((SUM(BF144:BF339))*I38),  2)</f>
        <v>0</v>
      </c>
      <c r="L38" s="28"/>
    </row>
    <row r="39" spans="2:12" s="1" customFormat="1" ht="14.45" hidden="1" customHeight="1">
      <c r="B39" s="28"/>
      <c r="E39" s="23" t="s">
        <v>39</v>
      </c>
      <c r="F39" s="84">
        <f>ROUND((SUM(BG144:BG339)),  2)</f>
        <v>0</v>
      </c>
      <c r="I39" s="98">
        <v>0.2</v>
      </c>
      <c r="J39" s="84">
        <f>0</f>
        <v>0</v>
      </c>
      <c r="L39" s="28"/>
    </row>
    <row r="40" spans="2:12" s="1" customFormat="1" ht="14.45" hidden="1" customHeight="1">
      <c r="B40" s="28"/>
      <c r="E40" s="23" t="s">
        <v>40</v>
      </c>
      <c r="F40" s="84">
        <f>ROUND((SUM(BH144:BH339)),  2)</f>
        <v>0</v>
      </c>
      <c r="I40" s="98">
        <v>0.2</v>
      </c>
      <c r="J40" s="84">
        <f>0</f>
        <v>0</v>
      </c>
      <c r="L40" s="28"/>
    </row>
    <row r="41" spans="2:12" s="1" customFormat="1" ht="14.45" hidden="1" customHeight="1">
      <c r="B41" s="28"/>
      <c r="E41" s="33" t="s">
        <v>41</v>
      </c>
      <c r="F41" s="95">
        <f>ROUND((SUM(BI144:BI339)),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6.95" customHeight="1">
      <c r="B42" s="28"/>
      <c r="L42" s="28"/>
    </row>
    <row r="43" spans="2:12" s="1" customFormat="1" ht="25.35" customHeight="1">
      <c r="B43" s="28"/>
      <c r="C43" s="99"/>
      <c r="D43" s="100" t="s">
        <v>42</v>
      </c>
      <c r="E43" s="56"/>
      <c r="F43" s="56"/>
      <c r="G43" s="101" t="s">
        <v>43</v>
      </c>
      <c r="H43" s="102" t="s">
        <v>44</v>
      </c>
      <c r="I43" s="56"/>
      <c r="J43" s="103">
        <f>SUM(J34:J41)</f>
        <v>0</v>
      </c>
      <c r="K43" s="104"/>
      <c r="L43" s="28"/>
    </row>
    <row r="44" spans="2:12" s="1" customFormat="1" ht="14.45" customHeight="1">
      <c r="B44" s="28"/>
      <c r="L44" s="28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47</v>
      </c>
      <c r="E61" s="30"/>
      <c r="F61" s="105" t="s">
        <v>48</v>
      </c>
      <c r="G61" s="42" t="s">
        <v>47</v>
      </c>
      <c r="H61" s="30"/>
      <c r="I61" s="30"/>
      <c r="J61" s="106" t="s">
        <v>48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49</v>
      </c>
      <c r="E65" s="41"/>
      <c r="F65" s="41"/>
      <c r="G65" s="40" t="s">
        <v>50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47</v>
      </c>
      <c r="E76" s="30"/>
      <c r="F76" s="105" t="s">
        <v>48</v>
      </c>
      <c r="G76" s="42" t="s">
        <v>47</v>
      </c>
      <c r="H76" s="30"/>
      <c r="I76" s="30"/>
      <c r="J76" s="106" t="s">
        <v>48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hidden="1" customHeight="1">
      <c r="B82" s="28"/>
      <c r="C82" s="17" t="s">
        <v>177</v>
      </c>
      <c r="L82" s="28"/>
    </row>
    <row r="83" spans="2:12" s="1" customFormat="1" ht="6.95" hidden="1" customHeight="1">
      <c r="B83" s="28"/>
      <c r="L83" s="28"/>
    </row>
    <row r="84" spans="2:12" s="1" customFormat="1" ht="12" hidden="1" customHeight="1">
      <c r="B84" s="28"/>
      <c r="C84" s="23" t="s">
        <v>13</v>
      </c>
      <c r="L84" s="28"/>
    </row>
    <row r="85" spans="2:12" s="1" customFormat="1" ht="16.5" hidden="1" customHeight="1">
      <c r="B85" s="28"/>
      <c r="E85" s="220" t="str">
        <f>E7</f>
        <v>III.etapa – Vetva V2 Mesto – časť od bodu č.17  po AUPARK</v>
      </c>
      <c r="F85" s="221"/>
      <c r="G85" s="221"/>
      <c r="H85" s="221"/>
      <c r="L85" s="28"/>
    </row>
    <row r="86" spans="2:12" ht="12" hidden="1" customHeight="1">
      <c r="B86" s="16"/>
      <c r="C86" s="23" t="s">
        <v>171</v>
      </c>
      <c r="L86" s="16"/>
    </row>
    <row r="87" spans="2:12" ht="16.5" hidden="1" customHeight="1">
      <c r="B87" s="16"/>
      <c r="E87" s="220" t="s">
        <v>172</v>
      </c>
      <c r="F87" s="184"/>
      <c r="G87" s="184"/>
      <c r="H87" s="184"/>
      <c r="L87" s="16"/>
    </row>
    <row r="88" spans="2:12" ht="12" hidden="1" customHeight="1">
      <c r="B88" s="16"/>
      <c r="C88" s="23" t="s">
        <v>173</v>
      </c>
      <c r="L88" s="16"/>
    </row>
    <row r="89" spans="2:12" s="1" customFormat="1" ht="16.5" hidden="1" customHeight="1">
      <c r="B89" s="28"/>
      <c r="E89" s="212" t="s">
        <v>4777</v>
      </c>
      <c r="F89" s="222"/>
      <c r="G89" s="222"/>
      <c r="H89" s="222"/>
      <c r="L89" s="28"/>
    </row>
    <row r="90" spans="2:12" s="1" customFormat="1" ht="12" hidden="1" customHeight="1">
      <c r="B90" s="28"/>
      <c r="C90" s="23" t="s">
        <v>4758</v>
      </c>
      <c r="L90" s="28"/>
    </row>
    <row r="91" spans="2:12" s="1" customFormat="1" ht="16.5" hidden="1" customHeight="1">
      <c r="B91" s="28"/>
      <c r="E91" s="199" t="str">
        <f>E13</f>
        <v>1 - Hlavna trasa, O4, O5, O6, O7, O8, O9</v>
      </c>
      <c r="F91" s="222"/>
      <c r="G91" s="222"/>
      <c r="H91" s="222"/>
      <c r="L91" s="28"/>
    </row>
    <row r="92" spans="2:12" s="1" customFormat="1" ht="6.95" hidden="1" customHeight="1">
      <c r="B92" s="28"/>
      <c r="L92" s="28"/>
    </row>
    <row r="93" spans="2:12" s="1" customFormat="1" ht="12" hidden="1" customHeight="1">
      <c r="B93" s="28"/>
      <c r="C93" s="23" t="s">
        <v>17</v>
      </c>
      <c r="F93" s="21" t="str">
        <f>F16</f>
        <v>Žilina</v>
      </c>
      <c r="I93" s="23" t="s">
        <v>19</v>
      </c>
      <c r="J93" s="51" t="str">
        <f>IF(J16="","",J16)</f>
        <v>13. 5. 2022</v>
      </c>
      <c r="L93" s="28"/>
    </row>
    <row r="94" spans="2:12" s="1" customFormat="1" ht="6.95" hidden="1" customHeight="1">
      <c r="B94" s="28"/>
      <c r="L94" s="28"/>
    </row>
    <row r="95" spans="2:12" s="1" customFormat="1" ht="15.2" hidden="1" customHeight="1">
      <c r="B95" s="28"/>
      <c r="C95" s="23" t="s">
        <v>21</v>
      </c>
      <c r="F95" s="21" t="str">
        <f>E19</f>
        <v>MH Teplárenský holding, a.s.</v>
      </c>
      <c r="I95" s="23" t="s">
        <v>26</v>
      </c>
      <c r="J95" s="26" t="str">
        <f>E25</f>
        <v>ENERGIA, s.r.o.</v>
      </c>
      <c r="L95" s="28"/>
    </row>
    <row r="96" spans="2:12" s="1" customFormat="1" ht="15.2" hidden="1" customHeight="1">
      <c r="B96" s="28"/>
      <c r="C96" s="23" t="s">
        <v>24</v>
      </c>
      <c r="F96" s="21" t="str">
        <f>IF(E22="","",E22)</f>
        <v>Vyplň údaj</v>
      </c>
      <c r="I96" s="23" t="s">
        <v>29</v>
      </c>
      <c r="J96" s="26" t="str">
        <f>E28</f>
        <v>Balog</v>
      </c>
      <c r="L96" s="28"/>
    </row>
    <row r="97" spans="2:47" s="1" customFormat="1" ht="10.35" hidden="1" customHeight="1">
      <c r="B97" s="28"/>
      <c r="L97" s="28"/>
    </row>
    <row r="98" spans="2:47" s="1" customFormat="1" ht="29.25" hidden="1" customHeight="1">
      <c r="B98" s="28"/>
      <c r="C98" s="107" t="s">
        <v>178</v>
      </c>
      <c r="D98" s="99"/>
      <c r="E98" s="99"/>
      <c r="F98" s="99"/>
      <c r="G98" s="99"/>
      <c r="H98" s="99"/>
      <c r="I98" s="99"/>
      <c r="J98" s="108" t="s">
        <v>179</v>
      </c>
      <c r="K98" s="99"/>
      <c r="L98" s="28"/>
    </row>
    <row r="99" spans="2:47" s="1" customFormat="1" ht="10.35" hidden="1" customHeight="1">
      <c r="B99" s="28"/>
      <c r="L99" s="28"/>
    </row>
    <row r="100" spans="2:47" s="1" customFormat="1" ht="22.9" hidden="1" customHeight="1">
      <c r="B100" s="28"/>
      <c r="C100" s="109" t="s">
        <v>180</v>
      </c>
      <c r="J100" s="65">
        <f>J144</f>
        <v>0</v>
      </c>
      <c r="L100" s="28"/>
      <c r="AU100" s="13" t="s">
        <v>181</v>
      </c>
    </row>
    <row r="101" spans="2:47" s="8" customFormat="1" ht="24.95" hidden="1" customHeight="1">
      <c r="B101" s="110"/>
      <c r="D101" s="111" t="s">
        <v>4779</v>
      </c>
      <c r="E101" s="112"/>
      <c r="F101" s="112"/>
      <c r="G101" s="112"/>
      <c r="H101" s="112"/>
      <c r="I101" s="112"/>
      <c r="J101" s="113">
        <f>J145</f>
        <v>0</v>
      </c>
      <c r="L101" s="110"/>
    </row>
    <row r="102" spans="2:47" s="9" customFormat="1" ht="19.899999999999999" hidden="1" customHeight="1">
      <c r="B102" s="114"/>
      <c r="D102" s="115" t="s">
        <v>4780</v>
      </c>
      <c r="E102" s="116"/>
      <c r="F102" s="116"/>
      <c r="G102" s="116"/>
      <c r="H102" s="116"/>
      <c r="I102" s="116"/>
      <c r="J102" s="117">
        <f>J146</f>
        <v>0</v>
      </c>
      <c r="L102" s="114"/>
    </row>
    <row r="103" spans="2:47" s="9" customFormat="1" ht="19.899999999999999" hidden="1" customHeight="1">
      <c r="B103" s="114"/>
      <c r="D103" s="115" t="s">
        <v>4781</v>
      </c>
      <c r="E103" s="116"/>
      <c r="F103" s="116"/>
      <c r="G103" s="116"/>
      <c r="H103" s="116"/>
      <c r="I103" s="116"/>
      <c r="J103" s="117">
        <f>J182</f>
        <v>0</v>
      </c>
      <c r="L103" s="114"/>
    </row>
    <row r="104" spans="2:47" s="9" customFormat="1" ht="19.899999999999999" hidden="1" customHeight="1">
      <c r="B104" s="114"/>
      <c r="D104" s="115" t="s">
        <v>4782</v>
      </c>
      <c r="E104" s="116"/>
      <c r="F104" s="116"/>
      <c r="G104" s="116"/>
      <c r="H104" s="116"/>
      <c r="I104" s="116"/>
      <c r="J104" s="117">
        <f>J188</f>
        <v>0</v>
      </c>
      <c r="L104" s="114"/>
    </row>
    <row r="105" spans="2:47" s="9" customFormat="1" ht="19.899999999999999" hidden="1" customHeight="1">
      <c r="B105" s="114"/>
      <c r="D105" s="115" t="s">
        <v>4783</v>
      </c>
      <c r="E105" s="116"/>
      <c r="F105" s="116"/>
      <c r="G105" s="116"/>
      <c r="H105" s="116"/>
      <c r="I105" s="116"/>
      <c r="J105" s="117">
        <f>J198</f>
        <v>0</v>
      </c>
      <c r="L105" s="114"/>
    </row>
    <row r="106" spans="2:47" s="9" customFormat="1" ht="19.899999999999999" hidden="1" customHeight="1">
      <c r="B106" s="114"/>
      <c r="D106" s="115" t="s">
        <v>4784</v>
      </c>
      <c r="E106" s="116"/>
      <c r="F106" s="116"/>
      <c r="G106" s="116"/>
      <c r="H106" s="116"/>
      <c r="I106" s="116"/>
      <c r="J106" s="117">
        <f>J215</f>
        <v>0</v>
      </c>
      <c r="L106" s="114"/>
    </row>
    <row r="107" spans="2:47" s="9" customFormat="1" ht="19.899999999999999" hidden="1" customHeight="1">
      <c r="B107" s="114"/>
      <c r="D107" s="115" t="s">
        <v>4785</v>
      </c>
      <c r="E107" s="116"/>
      <c r="F107" s="116"/>
      <c r="G107" s="116"/>
      <c r="H107" s="116"/>
      <c r="I107" s="116"/>
      <c r="J107" s="117">
        <f>J221</f>
        <v>0</v>
      </c>
      <c r="L107" s="114"/>
    </row>
    <row r="108" spans="2:47" s="9" customFormat="1" ht="19.899999999999999" hidden="1" customHeight="1">
      <c r="B108" s="114"/>
      <c r="D108" s="115" t="s">
        <v>4786</v>
      </c>
      <c r="E108" s="116"/>
      <c r="F108" s="116"/>
      <c r="G108" s="116"/>
      <c r="H108" s="116"/>
      <c r="I108" s="116"/>
      <c r="J108" s="117">
        <f>J238</f>
        <v>0</v>
      </c>
      <c r="L108" s="114"/>
    </row>
    <row r="109" spans="2:47" s="9" customFormat="1" ht="19.899999999999999" hidden="1" customHeight="1">
      <c r="B109" s="114"/>
      <c r="D109" s="115" t="s">
        <v>4787</v>
      </c>
      <c r="E109" s="116"/>
      <c r="F109" s="116"/>
      <c r="G109" s="116"/>
      <c r="H109" s="116"/>
      <c r="I109" s="116"/>
      <c r="J109" s="117">
        <f>J241</f>
        <v>0</v>
      </c>
      <c r="L109" s="114"/>
    </row>
    <row r="110" spans="2:47" s="9" customFormat="1" ht="19.899999999999999" hidden="1" customHeight="1">
      <c r="B110" s="114"/>
      <c r="D110" s="115" t="s">
        <v>4788</v>
      </c>
      <c r="E110" s="116"/>
      <c r="F110" s="116"/>
      <c r="G110" s="116"/>
      <c r="H110" s="116"/>
      <c r="I110" s="116"/>
      <c r="J110" s="117">
        <f>J267</f>
        <v>0</v>
      </c>
      <c r="L110" s="114"/>
    </row>
    <row r="111" spans="2:47" s="9" customFormat="1" ht="14.85" hidden="1" customHeight="1">
      <c r="B111" s="114"/>
      <c r="D111" s="115" t="s">
        <v>4789</v>
      </c>
      <c r="E111" s="116"/>
      <c r="F111" s="116"/>
      <c r="G111" s="116"/>
      <c r="H111" s="116"/>
      <c r="I111" s="116"/>
      <c r="J111" s="117">
        <f>J294</f>
        <v>0</v>
      </c>
      <c r="L111" s="114"/>
    </row>
    <row r="112" spans="2:47" s="9" customFormat="1" ht="19.899999999999999" hidden="1" customHeight="1">
      <c r="B112" s="114"/>
      <c r="D112" s="115" t="s">
        <v>4790</v>
      </c>
      <c r="E112" s="116"/>
      <c r="F112" s="116"/>
      <c r="G112" s="116"/>
      <c r="H112" s="116"/>
      <c r="I112" s="116"/>
      <c r="J112" s="117">
        <f>J300</f>
        <v>0</v>
      </c>
      <c r="L112" s="114"/>
    </row>
    <row r="113" spans="2:12" s="8" customFormat="1" ht="24.95" hidden="1" customHeight="1">
      <c r="B113" s="110"/>
      <c r="D113" s="111" t="s">
        <v>4791</v>
      </c>
      <c r="E113" s="112"/>
      <c r="F113" s="112"/>
      <c r="G113" s="112"/>
      <c r="H113" s="112"/>
      <c r="I113" s="112"/>
      <c r="J113" s="113">
        <f>J302</f>
        <v>0</v>
      </c>
      <c r="L113" s="110"/>
    </row>
    <row r="114" spans="2:12" s="9" customFormat="1" ht="19.899999999999999" hidden="1" customHeight="1">
      <c r="B114" s="114"/>
      <c r="D114" s="115" t="s">
        <v>4792</v>
      </c>
      <c r="E114" s="116"/>
      <c r="F114" s="116"/>
      <c r="G114" s="116"/>
      <c r="H114" s="116"/>
      <c r="I114" s="116"/>
      <c r="J114" s="117">
        <f>J303</f>
        <v>0</v>
      </c>
      <c r="L114" s="114"/>
    </row>
    <row r="115" spans="2:12" s="9" customFormat="1" ht="19.899999999999999" hidden="1" customHeight="1">
      <c r="B115" s="114"/>
      <c r="D115" s="115" t="s">
        <v>4793</v>
      </c>
      <c r="E115" s="116"/>
      <c r="F115" s="116"/>
      <c r="G115" s="116"/>
      <c r="H115" s="116"/>
      <c r="I115" s="116"/>
      <c r="J115" s="117">
        <f>J307</f>
        <v>0</v>
      </c>
      <c r="L115" s="114"/>
    </row>
    <row r="116" spans="2:12" s="9" customFormat="1" ht="19.899999999999999" hidden="1" customHeight="1">
      <c r="B116" s="114"/>
      <c r="D116" s="115" t="s">
        <v>4794</v>
      </c>
      <c r="E116" s="116"/>
      <c r="F116" s="116"/>
      <c r="G116" s="116"/>
      <c r="H116" s="116"/>
      <c r="I116" s="116"/>
      <c r="J116" s="117">
        <f>J326</f>
        <v>0</v>
      </c>
      <c r="L116" s="114"/>
    </row>
    <row r="117" spans="2:12" s="8" customFormat="1" ht="24.95" hidden="1" customHeight="1">
      <c r="B117" s="110"/>
      <c r="D117" s="111" t="s">
        <v>4795</v>
      </c>
      <c r="E117" s="112"/>
      <c r="F117" s="112"/>
      <c r="G117" s="112"/>
      <c r="H117" s="112"/>
      <c r="I117" s="112"/>
      <c r="J117" s="113">
        <f>J330</f>
        <v>0</v>
      </c>
      <c r="L117" s="110"/>
    </row>
    <row r="118" spans="2:12" s="9" customFormat="1" ht="19.899999999999999" hidden="1" customHeight="1">
      <c r="B118" s="114"/>
      <c r="D118" s="115" t="s">
        <v>4796</v>
      </c>
      <c r="E118" s="116"/>
      <c r="F118" s="116"/>
      <c r="G118" s="116"/>
      <c r="H118" s="116"/>
      <c r="I118" s="116"/>
      <c r="J118" s="117">
        <f>J331</f>
        <v>0</v>
      </c>
      <c r="L118" s="114"/>
    </row>
    <row r="119" spans="2:12" s="9" customFormat="1" ht="19.899999999999999" hidden="1" customHeight="1">
      <c r="B119" s="114"/>
      <c r="D119" s="115" t="s">
        <v>4797</v>
      </c>
      <c r="E119" s="116"/>
      <c r="F119" s="116"/>
      <c r="G119" s="116"/>
      <c r="H119" s="116"/>
      <c r="I119" s="116"/>
      <c r="J119" s="117">
        <f>J334</f>
        <v>0</v>
      </c>
      <c r="L119" s="114"/>
    </row>
    <row r="120" spans="2:12" s="8" customFormat="1" ht="24.95" hidden="1" customHeight="1">
      <c r="B120" s="110"/>
      <c r="D120" s="111" t="s">
        <v>4798</v>
      </c>
      <c r="E120" s="112"/>
      <c r="F120" s="112"/>
      <c r="G120" s="112"/>
      <c r="H120" s="112"/>
      <c r="I120" s="112"/>
      <c r="J120" s="113">
        <f>J338</f>
        <v>0</v>
      </c>
      <c r="L120" s="110"/>
    </row>
    <row r="121" spans="2:12" s="1" customFormat="1" ht="21.75" hidden="1" customHeight="1">
      <c r="B121" s="28"/>
      <c r="L121" s="28"/>
    </row>
    <row r="122" spans="2:12" s="1" customFormat="1" ht="6.95" hidden="1" customHeight="1">
      <c r="B122" s="43"/>
      <c r="C122" s="44"/>
      <c r="D122" s="44"/>
      <c r="E122" s="44"/>
      <c r="F122" s="44"/>
      <c r="G122" s="44"/>
      <c r="H122" s="44"/>
      <c r="I122" s="44"/>
      <c r="J122" s="44"/>
      <c r="K122" s="44"/>
      <c r="L122" s="28"/>
    </row>
    <row r="123" spans="2:12" hidden="1"/>
    <row r="124" spans="2:12" hidden="1"/>
    <row r="125" spans="2:12" hidden="1"/>
    <row r="126" spans="2:12" s="1" customFormat="1" ht="6.95" customHeight="1">
      <c r="B126" s="45"/>
      <c r="C126" s="46"/>
      <c r="D126" s="46"/>
      <c r="E126" s="46"/>
      <c r="F126" s="46"/>
      <c r="G126" s="46"/>
      <c r="H126" s="46"/>
      <c r="I126" s="46"/>
      <c r="J126" s="46"/>
      <c r="K126" s="46"/>
      <c r="L126" s="28"/>
    </row>
    <row r="127" spans="2:12" s="1" customFormat="1" ht="24.95" customHeight="1">
      <c r="B127" s="28"/>
      <c r="C127" s="17" t="s">
        <v>193</v>
      </c>
      <c r="L127" s="28"/>
    </row>
    <row r="128" spans="2:12" s="1" customFormat="1" ht="6.95" customHeight="1">
      <c r="B128" s="28"/>
      <c r="L128" s="28"/>
    </row>
    <row r="129" spans="2:63" s="1" customFormat="1" ht="12" customHeight="1">
      <c r="B129" s="28"/>
      <c r="C129" s="23" t="s">
        <v>13</v>
      </c>
      <c r="L129" s="28"/>
    </row>
    <row r="130" spans="2:63" s="1" customFormat="1" ht="16.5" customHeight="1">
      <c r="B130" s="28"/>
      <c r="E130" s="220" t="str">
        <f>E7</f>
        <v>III.etapa – Vetva V2 Mesto – časť od bodu č.17  po AUPARK</v>
      </c>
      <c r="F130" s="221"/>
      <c r="G130" s="221"/>
      <c r="H130" s="221"/>
      <c r="L130" s="28"/>
    </row>
    <row r="131" spans="2:63" ht="12" customHeight="1">
      <c r="B131" s="16"/>
      <c r="C131" s="23" t="s">
        <v>171</v>
      </c>
      <c r="L131" s="16"/>
    </row>
    <row r="132" spans="2:63" ht="16.5" customHeight="1">
      <c r="B132" s="16"/>
      <c r="E132" s="220" t="s">
        <v>172</v>
      </c>
      <c r="F132" s="184"/>
      <c r="G132" s="184"/>
      <c r="H132" s="184"/>
      <c r="L132" s="16"/>
    </row>
    <row r="133" spans="2:63" ht="12" customHeight="1">
      <c r="B133" s="16"/>
      <c r="C133" s="23" t="s">
        <v>173</v>
      </c>
      <c r="L133" s="16"/>
    </row>
    <row r="134" spans="2:63" s="1" customFormat="1" ht="16.5" customHeight="1">
      <c r="B134" s="28"/>
      <c r="E134" s="212" t="s">
        <v>4777</v>
      </c>
      <c r="F134" s="222"/>
      <c r="G134" s="222"/>
      <c r="H134" s="222"/>
      <c r="L134" s="28"/>
    </row>
    <row r="135" spans="2:63" s="1" customFormat="1" ht="12" customHeight="1">
      <c r="B135" s="28"/>
      <c r="C135" s="23" t="s">
        <v>4758</v>
      </c>
      <c r="L135" s="28"/>
    </row>
    <row r="136" spans="2:63" s="1" customFormat="1" ht="16.5" customHeight="1">
      <c r="B136" s="28"/>
      <c r="E136" s="199" t="str">
        <f>E13</f>
        <v>1 - Hlavna trasa, O4, O5, O6, O7, O8, O9</v>
      </c>
      <c r="F136" s="222"/>
      <c r="G136" s="222"/>
      <c r="H136" s="222"/>
      <c r="L136" s="28"/>
    </row>
    <row r="137" spans="2:63" s="1" customFormat="1" ht="6.95" customHeight="1">
      <c r="B137" s="28"/>
      <c r="L137" s="28"/>
    </row>
    <row r="138" spans="2:63" s="1" customFormat="1" ht="12" customHeight="1">
      <c r="B138" s="28"/>
      <c r="C138" s="23" t="s">
        <v>17</v>
      </c>
      <c r="F138" s="21" t="str">
        <f>F16</f>
        <v>Žilina</v>
      </c>
      <c r="I138" s="23" t="s">
        <v>19</v>
      </c>
      <c r="J138" s="51" t="str">
        <f>IF(J16="","",J16)</f>
        <v>13. 5. 2022</v>
      </c>
      <c r="L138" s="28"/>
    </row>
    <row r="139" spans="2:63" s="1" customFormat="1" ht="6.95" customHeight="1">
      <c r="B139" s="28"/>
      <c r="L139" s="28"/>
    </row>
    <row r="140" spans="2:63" s="1" customFormat="1" ht="15.2" customHeight="1">
      <c r="B140" s="28"/>
      <c r="C140" s="23" t="s">
        <v>21</v>
      </c>
      <c r="F140" s="21" t="str">
        <f>E19</f>
        <v>MH Teplárenský holding, a.s.</v>
      </c>
      <c r="I140" s="23" t="s">
        <v>26</v>
      </c>
      <c r="J140" s="26" t="str">
        <f>E25</f>
        <v>ENERGIA, s.r.o.</v>
      </c>
      <c r="L140" s="28"/>
    </row>
    <row r="141" spans="2:63" s="1" customFormat="1" ht="15.2" customHeight="1">
      <c r="B141" s="28"/>
      <c r="C141" s="23" t="s">
        <v>24</v>
      </c>
      <c r="F141" s="21" t="str">
        <f>IF(E22="","",E22)</f>
        <v>Vyplň údaj</v>
      </c>
      <c r="I141" s="23" t="s">
        <v>29</v>
      </c>
      <c r="J141" s="26" t="str">
        <f>E28</f>
        <v>Balog</v>
      </c>
      <c r="L141" s="28"/>
    </row>
    <row r="142" spans="2:63" s="1" customFormat="1" ht="10.35" customHeight="1">
      <c r="B142" s="28"/>
      <c r="L142" s="28"/>
    </row>
    <row r="143" spans="2:63" s="10" customFormat="1" ht="29.25" customHeight="1">
      <c r="B143" s="118"/>
      <c r="C143" s="119" t="s">
        <v>194</v>
      </c>
      <c r="D143" s="120" t="s">
        <v>57</v>
      </c>
      <c r="E143" s="120" t="s">
        <v>53</v>
      </c>
      <c r="F143" s="120" t="s">
        <v>54</v>
      </c>
      <c r="G143" s="120" t="s">
        <v>195</v>
      </c>
      <c r="H143" s="120" t="s">
        <v>196</v>
      </c>
      <c r="I143" s="120" t="s">
        <v>197</v>
      </c>
      <c r="J143" s="121" t="s">
        <v>179</v>
      </c>
      <c r="K143" s="122" t="s">
        <v>198</v>
      </c>
      <c r="L143" s="118"/>
      <c r="M143" s="58" t="s">
        <v>1</v>
      </c>
      <c r="N143" s="59" t="s">
        <v>36</v>
      </c>
      <c r="O143" s="59" t="s">
        <v>199</v>
      </c>
      <c r="P143" s="59" t="s">
        <v>200</v>
      </c>
      <c r="Q143" s="59" t="s">
        <v>201</v>
      </c>
      <c r="R143" s="59" t="s">
        <v>202</v>
      </c>
      <c r="S143" s="59" t="s">
        <v>203</v>
      </c>
      <c r="T143" s="60" t="s">
        <v>204</v>
      </c>
    </row>
    <row r="144" spans="2:63" s="1" customFormat="1" ht="22.9" customHeight="1">
      <c r="B144" s="28"/>
      <c r="C144" s="63" t="s">
        <v>180</v>
      </c>
      <c r="J144" s="123">
        <f>BK144</f>
        <v>0</v>
      </c>
      <c r="L144" s="28"/>
      <c r="M144" s="61"/>
      <c r="N144" s="52"/>
      <c r="O144" s="52"/>
      <c r="P144" s="124">
        <f>P145+P302+P330+P338</f>
        <v>0</v>
      </c>
      <c r="Q144" s="52"/>
      <c r="R144" s="124">
        <f>R145+R302+R330+R338</f>
        <v>5681.1907221900001</v>
      </c>
      <c r="S144" s="52"/>
      <c r="T144" s="125">
        <f>T145+T302+T330+T338</f>
        <v>3532.1326640000007</v>
      </c>
      <c r="AT144" s="13" t="s">
        <v>71</v>
      </c>
      <c r="AU144" s="13" t="s">
        <v>181</v>
      </c>
      <c r="BK144" s="126">
        <f>BK145+BK302+BK330+BK338</f>
        <v>0</v>
      </c>
    </row>
    <row r="145" spans="2:65" s="11" customFormat="1" ht="25.9" customHeight="1">
      <c r="B145" s="127"/>
      <c r="D145" s="128" t="s">
        <v>71</v>
      </c>
      <c r="E145" s="129" t="s">
        <v>4799</v>
      </c>
      <c r="F145" s="129" t="s">
        <v>4800</v>
      </c>
      <c r="I145" s="130"/>
      <c r="J145" s="131">
        <f>BK145</f>
        <v>0</v>
      </c>
      <c r="L145" s="127"/>
      <c r="M145" s="132"/>
      <c r="P145" s="133">
        <f>P146+P182+P188+P198+P215+P221+P238+P241+P267+P300</f>
        <v>0</v>
      </c>
      <c r="R145" s="133">
        <f>R146+R182+R188+R198+R215+R221+R238+R241+R267+R300</f>
        <v>5667.0960962099998</v>
      </c>
      <c r="T145" s="134">
        <f>T146+T182+T188+T198+T215+T221+T238+T241+T267+T300</f>
        <v>3532.1326640000007</v>
      </c>
      <c r="AR145" s="128" t="s">
        <v>79</v>
      </c>
      <c r="AT145" s="135" t="s">
        <v>71</v>
      </c>
      <c r="AU145" s="135" t="s">
        <v>72</v>
      </c>
      <c r="AY145" s="128" t="s">
        <v>207</v>
      </c>
      <c r="BK145" s="136">
        <f>BK146+BK182+BK188+BK198+BK215+BK221+BK238+BK241+BK267+BK300</f>
        <v>0</v>
      </c>
    </row>
    <row r="146" spans="2:65" s="11" customFormat="1" ht="22.9" customHeight="1">
      <c r="B146" s="127"/>
      <c r="D146" s="128" t="s">
        <v>71</v>
      </c>
      <c r="E146" s="137" t="s">
        <v>79</v>
      </c>
      <c r="F146" s="137" t="s">
        <v>4801</v>
      </c>
      <c r="I146" s="130"/>
      <c r="J146" s="138">
        <f>BK146</f>
        <v>0</v>
      </c>
      <c r="L146" s="127"/>
      <c r="M146" s="132"/>
      <c r="P146" s="133">
        <f>SUM(P147:P181)</f>
        <v>0</v>
      </c>
      <c r="R146" s="133">
        <f>SUM(R147:R181)</f>
        <v>2556.2943762499999</v>
      </c>
      <c r="T146" s="134">
        <f>SUM(T147:T181)</f>
        <v>1552.231119</v>
      </c>
      <c r="AR146" s="128" t="s">
        <v>79</v>
      </c>
      <c r="AT146" s="135" t="s">
        <v>71</v>
      </c>
      <c r="AU146" s="135" t="s">
        <v>79</v>
      </c>
      <c r="AY146" s="128" t="s">
        <v>207</v>
      </c>
      <c r="BK146" s="136">
        <f>SUM(BK147:BK181)</f>
        <v>0</v>
      </c>
    </row>
    <row r="147" spans="2:65" s="1" customFormat="1" ht="24.2" customHeight="1">
      <c r="B147" s="139"/>
      <c r="C147" s="140" t="s">
        <v>79</v>
      </c>
      <c r="D147" s="140" t="s">
        <v>212</v>
      </c>
      <c r="E147" s="141" t="s">
        <v>4802</v>
      </c>
      <c r="F147" s="142" t="s">
        <v>4803</v>
      </c>
      <c r="G147" s="143" t="s">
        <v>253</v>
      </c>
      <c r="H147" s="144">
        <v>25</v>
      </c>
      <c r="I147" s="145"/>
      <c r="J147" s="146">
        <f t="shared" ref="J147:J181" si="0">ROUND(I147*H147,2)</f>
        <v>0</v>
      </c>
      <c r="K147" s="147"/>
      <c r="L147" s="28"/>
      <c r="M147" s="148" t="s">
        <v>1</v>
      </c>
      <c r="N147" s="149" t="s">
        <v>38</v>
      </c>
      <c r="P147" s="150">
        <f t="shared" ref="P147:P181" si="1">O147*H147</f>
        <v>0</v>
      </c>
      <c r="Q147" s="150">
        <v>0</v>
      </c>
      <c r="R147" s="150">
        <f t="shared" ref="R147:R181" si="2">Q147*H147</f>
        <v>0</v>
      </c>
      <c r="S147" s="150">
        <v>0</v>
      </c>
      <c r="T147" s="151">
        <f t="shared" ref="T147:T181" si="3">S147*H147</f>
        <v>0</v>
      </c>
      <c r="AR147" s="152" t="s">
        <v>93</v>
      </c>
      <c r="AT147" s="152" t="s">
        <v>212</v>
      </c>
      <c r="AU147" s="152" t="s">
        <v>84</v>
      </c>
      <c r="AY147" s="13" t="s">
        <v>207</v>
      </c>
      <c r="BE147" s="153">
        <f t="shared" ref="BE147:BE181" si="4">IF(N147="základná",J147,0)</f>
        <v>0</v>
      </c>
      <c r="BF147" s="153">
        <f t="shared" ref="BF147:BF181" si="5">IF(N147="znížená",J147,0)</f>
        <v>0</v>
      </c>
      <c r="BG147" s="153">
        <f t="shared" ref="BG147:BG181" si="6">IF(N147="zákl. prenesená",J147,0)</f>
        <v>0</v>
      </c>
      <c r="BH147" s="153">
        <f t="shared" ref="BH147:BH181" si="7">IF(N147="zníž. prenesená",J147,0)</f>
        <v>0</v>
      </c>
      <c r="BI147" s="153">
        <f t="shared" ref="BI147:BI181" si="8">IF(N147="nulová",J147,0)</f>
        <v>0</v>
      </c>
      <c r="BJ147" s="13" t="s">
        <v>84</v>
      </c>
      <c r="BK147" s="153">
        <f t="shared" ref="BK147:BK181" si="9">ROUND(I147*H147,2)</f>
        <v>0</v>
      </c>
      <c r="BL147" s="13" t="s">
        <v>93</v>
      </c>
      <c r="BM147" s="152" t="s">
        <v>4804</v>
      </c>
    </row>
    <row r="148" spans="2:65" s="1" customFormat="1" ht="24.2" customHeight="1">
      <c r="B148" s="139"/>
      <c r="C148" s="140" t="s">
        <v>84</v>
      </c>
      <c r="D148" s="140" t="s">
        <v>212</v>
      </c>
      <c r="E148" s="141" t="s">
        <v>4805</v>
      </c>
      <c r="F148" s="142" t="s">
        <v>4806</v>
      </c>
      <c r="G148" s="143" t="s">
        <v>253</v>
      </c>
      <c r="H148" s="144">
        <v>25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38</v>
      </c>
      <c r="P148" s="150">
        <f t="shared" si="1"/>
        <v>0</v>
      </c>
      <c r="Q148" s="150">
        <v>1.0000000000000001E-5</v>
      </c>
      <c r="R148" s="150">
        <f t="shared" si="2"/>
        <v>2.5000000000000001E-4</v>
      </c>
      <c r="S148" s="150">
        <v>0</v>
      </c>
      <c r="T148" s="151">
        <f t="shared" si="3"/>
        <v>0</v>
      </c>
      <c r="AR148" s="152" t="s">
        <v>93</v>
      </c>
      <c r="AT148" s="152" t="s">
        <v>212</v>
      </c>
      <c r="AU148" s="152" t="s">
        <v>84</v>
      </c>
      <c r="AY148" s="13" t="s">
        <v>207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84</v>
      </c>
      <c r="BK148" s="153">
        <f t="shared" si="9"/>
        <v>0</v>
      </c>
      <c r="BL148" s="13" t="s">
        <v>93</v>
      </c>
      <c r="BM148" s="152" t="s">
        <v>4807</v>
      </c>
    </row>
    <row r="149" spans="2:65" s="1" customFormat="1" ht="24.2" customHeight="1">
      <c r="B149" s="139"/>
      <c r="C149" s="140" t="s">
        <v>88</v>
      </c>
      <c r="D149" s="140" t="s">
        <v>212</v>
      </c>
      <c r="E149" s="141" t="s">
        <v>4808</v>
      </c>
      <c r="F149" s="142" t="s">
        <v>4809</v>
      </c>
      <c r="G149" s="143" t="s">
        <v>253</v>
      </c>
      <c r="H149" s="144">
        <v>25</v>
      </c>
      <c r="I149" s="145"/>
      <c r="J149" s="146">
        <f t="shared" si="0"/>
        <v>0</v>
      </c>
      <c r="K149" s="147"/>
      <c r="L149" s="28"/>
      <c r="M149" s="148" t="s">
        <v>1</v>
      </c>
      <c r="N149" s="149" t="s">
        <v>38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93</v>
      </c>
      <c r="AT149" s="152" t="s">
        <v>212</v>
      </c>
      <c r="AU149" s="152" t="s">
        <v>84</v>
      </c>
      <c r="AY149" s="13" t="s">
        <v>207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84</v>
      </c>
      <c r="BK149" s="153">
        <f t="shared" si="9"/>
        <v>0</v>
      </c>
      <c r="BL149" s="13" t="s">
        <v>93</v>
      </c>
      <c r="BM149" s="152" t="s">
        <v>4810</v>
      </c>
    </row>
    <row r="150" spans="2:65" s="1" customFormat="1" ht="33" customHeight="1">
      <c r="B150" s="139"/>
      <c r="C150" s="140" t="s">
        <v>93</v>
      </c>
      <c r="D150" s="140" t="s">
        <v>212</v>
      </c>
      <c r="E150" s="141" t="s">
        <v>4811</v>
      </c>
      <c r="F150" s="142" t="s">
        <v>4812</v>
      </c>
      <c r="G150" s="143" t="s">
        <v>4813</v>
      </c>
      <c r="H150" s="144">
        <v>202.11600000000001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38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93</v>
      </c>
      <c r="AT150" s="152" t="s">
        <v>212</v>
      </c>
      <c r="AU150" s="152" t="s">
        <v>84</v>
      </c>
      <c r="AY150" s="13" t="s">
        <v>207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84</v>
      </c>
      <c r="BK150" s="153">
        <f t="shared" si="9"/>
        <v>0</v>
      </c>
      <c r="BL150" s="13" t="s">
        <v>93</v>
      </c>
      <c r="BM150" s="152" t="s">
        <v>4814</v>
      </c>
    </row>
    <row r="151" spans="2:65" s="1" customFormat="1" ht="24.2" customHeight="1">
      <c r="B151" s="139"/>
      <c r="C151" s="140" t="s">
        <v>168</v>
      </c>
      <c r="D151" s="140" t="s">
        <v>212</v>
      </c>
      <c r="E151" s="141" t="s">
        <v>4815</v>
      </c>
      <c r="F151" s="142" t="s">
        <v>4816</v>
      </c>
      <c r="G151" s="143" t="s">
        <v>405</v>
      </c>
      <c r="H151" s="144">
        <v>266.08100000000002</v>
      </c>
      <c r="I151" s="145"/>
      <c r="J151" s="146">
        <f t="shared" si="0"/>
        <v>0</v>
      </c>
      <c r="K151" s="147"/>
      <c r="L151" s="28"/>
      <c r="M151" s="148" t="s">
        <v>1</v>
      </c>
      <c r="N151" s="149" t="s">
        <v>38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0.26</v>
      </c>
      <c r="T151" s="151">
        <f t="shared" si="3"/>
        <v>69.181060000000002</v>
      </c>
      <c r="AR151" s="152" t="s">
        <v>93</v>
      </c>
      <c r="AT151" s="152" t="s">
        <v>212</v>
      </c>
      <c r="AU151" s="152" t="s">
        <v>84</v>
      </c>
      <c r="AY151" s="13" t="s">
        <v>207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84</v>
      </c>
      <c r="BK151" s="153">
        <f t="shared" si="9"/>
        <v>0</v>
      </c>
      <c r="BL151" s="13" t="s">
        <v>93</v>
      </c>
      <c r="BM151" s="152" t="s">
        <v>4817</v>
      </c>
    </row>
    <row r="152" spans="2:65" s="1" customFormat="1" ht="33" customHeight="1">
      <c r="B152" s="139"/>
      <c r="C152" s="140" t="s">
        <v>230</v>
      </c>
      <c r="D152" s="140" t="s">
        <v>212</v>
      </c>
      <c r="E152" s="141" t="s">
        <v>4818</v>
      </c>
      <c r="F152" s="142" t="s">
        <v>4819</v>
      </c>
      <c r="G152" s="143" t="s">
        <v>405</v>
      </c>
      <c r="H152" s="144">
        <v>2510.7310000000002</v>
      </c>
      <c r="I152" s="145"/>
      <c r="J152" s="146">
        <f t="shared" si="0"/>
        <v>0</v>
      </c>
      <c r="K152" s="147"/>
      <c r="L152" s="28"/>
      <c r="M152" s="148" t="s">
        <v>1</v>
      </c>
      <c r="N152" s="149" t="s">
        <v>38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9.8000000000000004E-2</v>
      </c>
      <c r="T152" s="151">
        <f t="shared" si="3"/>
        <v>246.05163800000003</v>
      </c>
      <c r="AR152" s="152" t="s">
        <v>93</v>
      </c>
      <c r="AT152" s="152" t="s">
        <v>212</v>
      </c>
      <c r="AU152" s="152" t="s">
        <v>84</v>
      </c>
      <c r="AY152" s="13" t="s">
        <v>207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84</v>
      </c>
      <c r="BK152" s="153">
        <f t="shared" si="9"/>
        <v>0</v>
      </c>
      <c r="BL152" s="13" t="s">
        <v>93</v>
      </c>
      <c r="BM152" s="152" t="s">
        <v>4820</v>
      </c>
    </row>
    <row r="153" spans="2:65" s="1" customFormat="1" ht="24.2" customHeight="1">
      <c r="B153" s="139"/>
      <c r="C153" s="140" t="s">
        <v>234</v>
      </c>
      <c r="D153" s="140" t="s">
        <v>212</v>
      </c>
      <c r="E153" s="141" t="s">
        <v>4821</v>
      </c>
      <c r="F153" s="142" t="s">
        <v>4822</v>
      </c>
      <c r="G153" s="143" t="s">
        <v>215</v>
      </c>
      <c r="H153" s="144">
        <v>55</v>
      </c>
      <c r="I153" s="145"/>
      <c r="J153" s="146">
        <f t="shared" si="0"/>
        <v>0</v>
      </c>
      <c r="K153" s="147"/>
      <c r="L153" s="28"/>
      <c r="M153" s="148" t="s">
        <v>1</v>
      </c>
      <c r="N153" s="149" t="s">
        <v>38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0.28999999999999998</v>
      </c>
      <c r="T153" s="151">
        <f t="shared" si="3"/>
        <v>15.95</v>
      </c>
      <c r="AR153" s="152" t="s">
        <v>93</v>
      </c>
      <c r="AT153" s="152" t="s">
        <v>212</v>
      </c>
      <c r="AU153" s="152" t="s">
        <v>84</v>
      </c>
      <c r="AY153" s="13" t="s">
        <v>207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84</v>
      </c>
      <c r="BK153" s="153">
        <f t="shared" si="9"/>
        <v>0</v>
      </c>
      <c r="BL153" s="13" t="s">
        <v>93</v>
      </c>
      <c r="BM153" s="152" t="s">
        <v>4823</v>
      </c>
    </row>
    <row r="154" spans="2:65" s="1" customFormat="1" ht="33" customHeight="1">
      <c r="B154" s="139"/>
      <c r="C154" s="140" t="s">
        <v>238</v>
      </c>
      <c r="D154" s="140" t="s">
        <v>212</v>
      </c>
      <c r="E154" s="141" t="s">
        <v>4824</v>
      </c>
      <c r="F154" s="142" t="s">
        <v>4825</v>
      </c>
      <c r="G154" s="143" t="s">
        <v>405</v>
      </c>
      <c r="H154" s="144">
        <v>503.13600000000002</v>
      </c>
      <c r="I154" s="145"/>
      <c r="J154" s="146">
        <f t="shared" si="0"/>
        <v>0</v>
      </c>
      <c r="K154" s="147"/>
      <c r="L154" s="28"/>
      <c r="M154" s="148" t="s">
        <v>1</v>
      </c>
      <c r="N154" s="149" t="s">
        <v>38</v>
      </c>
      <c r="P154" s="150">
        <f t="shared" si="1"/>
        <v>0</v>
      </c>
      <c r="Q154" s="150">
        <v>0</v>
      </c>
      <c r="R154" s="150">
        <f t="shared" si="2"/>
        <v>0</v>
      </c>
      <c r="S154" s="150">
        <v>0.23499999999999999</v>
      </c>
      <c r="T154" s="151">
        <f t="shared" si="3"/>
        <v>118.23696</v>
      </c>
      <c r="AR154" s="152" t="s">
        <v>93</v>
      </c>
      <c r="AT154" s="152" t="s">
        <v>212</v>
      </c>
      <c r="AU154" s="152" t="s">
        <v>84</v>
      </c>
      <c r="AY154" s="13" t="s">
        <v>207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84</v>
      </c>
      <c r="BK154" s="153">
        <f t="shared" si="9"/>
        <v>0</v>
      </c>
      <c r="BL154" s="13" t="s">
        <v>93</v>
      </c>
      <c r="BM154" s="152" t="s">
        <v>4826</v>
      </c>
    </row>
    <row r="155" spans="2:65" s="1" customFormat="1" ht="33" customHeight="1">
      <c r="B155" s="139"/>
      <c r="C155" s="140" t="s">
        <v>242</v>
      </c>
      <c r="D155" s="140" t="s">
        <v>212</v>
      </c>
      <c r="E155" s="141" t="s">
        <v>4827</v>
      </c>
      <c r="F155" s="142" t="s">
        <v>4828</v>
      </c>
      <c r="G155" s="143" t="s">
        <v>405</v>
      </c>
      <c r="H155" s="144">
        <v>1684.6869999999999</v>
      </c>
      <c r="I155" s="145"/>
      <c r="J155" s="146">
        <f t="shared" si="0"/>
        <v>0</v>
      </c>
      <c r="K155" s="147"/>
      <c r="L155" s="28"/>
      <c r="M155" s="148" t="s">
        <v>1</v>
      </c>
      <c r="N155" s="149" t="s">
        <v>38</v>
      </c>
      <c r="P155" s="150">
        <f t="shared" si="1"/>
        <v>0</v>
      </c>
      <c r="Q155" s="150">
        <v>0</v>
      </c>
      <c r="R155" s="150">
        <f t="shared" si="2"/>
        <v>0</v>
      </c>
      <c r="S155" s="150">
        <v>0.4</v>
      </c>
      <c r="T155" s="151">
        <f t="shared" si="3"/>
        <v>673.87480000000005</v>
      </c>
      <c r="AR155" s="152" t="s">
        <v>93</v>
      </c>
      <c r="AT155" s="152" t="s">
        <v>212</v>
      </c>
      <c r="AU155" s="152" t="s">
        <v>84</v>
      </c>
      <c r="AY155" s="13" t="s">
        <v>207</v>
      </c>
      <c r="BE155" s="153">
        <f t="shared" si="4"/>
        <v>0</v>
      </c>
      <c r="BF155" s="153">
        <f t="shared" si="5"/>
        <v>0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3" t="s">
        <v>84</v>
      </c>
      <c r="BK155" s="153">
        <f t="shared" si="9"/>
        <v>0</v>
      </c>
      <c r="BL155" s="13" t="s">
        <v>93</v>
      </c>
      <c r="BM155" s="152" t="s">
        <v>4829</v>
      </c>
    </row>
    <row r="156" spans="2:65" s="1" customFormat="1" ht="33" customHeight="1">
      <c r="B156" s="139"/>
      <c r="C156" s="140" t="s">
        <v>246</v>
      </c>
      <c r="D156" s="140" t="s">
        <v>212</v>
      </c>
      <c r="E156" s="141" t="s">
        <v>4830</v>
      </c>
      <c r="F156" s="142" t="s">
        <v>4831</v>
      </c>
      <c r="G156" s="143" t="s">
        <v>405</v>
      </c>
      <c r="H156" s="144">
        <v>107.961</v>
      </c>
      <c r="I156" s="145"/>
      <c r="J156" s="146">
        <f t="shared" si="0"/>
        <v>0</v>
      </c>
      <c r="K156" s="147"/>
      <c r="L156" s="28"/>
      <c r="M156" s="148" t="s">
        <v>1</v>
      </c>
      <c r="N156" s="149" t="s">
        <v>38</v>
      </c>
      <c r="P156" s="150">
        <f t="shared" si="1"/>
        <v>0</v>
      </c>
      <c r="Q156" s="150">
        <v>0</v>
      </c>
      <c r="R156" s="150">
        <f t="shared" si="2"/>
        <v>0</v>
      </c>
      <c r="S156" s="150">
        <v>0.5</v>
      </c>
      <c r="T156" s="151">
        <f t="shared" si="3"/>
        <v>53.980499999999999</v>
      </c>
      <c r="AR156" s="152" t="s">
        <v>93</v>
      </c>
      <c r="AT156" s="152" t="s">
        <v>212</v>
      </c>
      <c r="AU156" s="152" t="s">
        <v>84</v>
      </c>
      <c r="AY156" s="13" t="s">
        <v>207</v>
      </c>
      <c r="BE156" s="153">
        <f t="shared" si="4"/>
        <v>0</v>
      </c>
      <c r="BF156" s="153">
        <f t="shared" si="5"/>
        <v>0</v>
      </c>
      <c r="BG156" s="153">
        <f t="shared" si="6"/>
        <v>0</v>
      </c>
      <c r="BH156" s="153">
        <f t="shared" si="7"/>
        <v>0</v>
      </c>
      <c r="BI156" s="153">
        <f t="shared" si="8"/>
        <v>0</v>
      </c>
      <c r="BJ156" s="13" t="s">
        <v>84</v>
      </c>
      <c r="BK156" s="153">
        <f t="shared" si="9"/>
        <v>0</v>
      </c>
      <c r="BL156" s="13" t="s">
        <v>93</v>
      </c>
      <c r="BM156" s="152" t="s">
        <v>4832</v>
      </c>
    </row>
    <row r="157" spans="2:65" s="1" customFormat="1" ht="24.2" customHeight="1">
      <c r="B157" s="139"/>
      <c r="C157" s="140" t="s">
        <v>250</v>
      </c>
      <c r="D157" s="140" t="s">
        <v>212</v>
      </c>
      <c r="E157" s="141" t="s">
        <v>4833</v>
      </c>
      <c r="F157" s="142" t="s">
        <v>4834</v>
      </c>
      <c r="G157" s="143" t="s">
        <v>405</v>
      </c>
      <c r="H157" s="144">
        <v>2071.5810000000001</v>
      </c>
      <c r="I157" s="145"/>
      <c r="J157" s="146">
        <f t="shared" si="0"/>
        <v>0</v>
      </c>
      <c r="K157" s="147"/>
      <c r="L157" s="28"/>
      <c r="M157" s="148" t="s">
        <v>1</v>
      </c>
      <c r="N157" s="149" t="s">
        <v>38</v>
      </c>
      <c r="P157" s="150">
        <f t="shared" si="1"/>
        <v>0</v>
      </c>
      <c r="Q157" s="150">
        <v>0</v>
      </c>
      <c r="R157" s="150">
        <f t="shared" si="2"/>
        <v>0</v>
      </c>
      <c r="S157" s="150">
        <v>0.18099999999999999</v>
      </c>
      <c r="T157" s="151">
        <f t="shared" si="3"/>
        <v>374.95616100000001</v>
      </c>
      <c r="AR157" s="152" t="s">
        <v>93</v>
      </c>
      <c r="AT157" s="152" t="s">
        <v>212</v>
      </c>
      <c r="AU157" s="152" t="s">
        <v>84</v>
      </c>
      <c r="AY157" s="13" t="s">
        <v>207</v>
      </c>
      <c r="BE157" s="153">
        <f t="shared" si="4"/>
        <v>0</v>
      </c>
      <c r="BF157" s="153">
        <f t="shared" si="5"/>
        <v>0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3" t="s">
        <v>84</v>
      </c>
      <c r="BK157" s="153">
        <f t="shared" si="9"/>
        <v>0</v>
      </c>
      <c r="BL157" s="13" t="s">
        <v>93</v>
      </c>
      <c r="BM157" s="152" t="s">
        <v>4835</v>
      </c>
    </row>
    <row r="158" spans="2:65" s="1" customFormat="1" ht="24.2" customHeight="1">
      <c r="B158" s="139"/>
      <c r="C158" s="140" t="s">
        <v>255</v>
      </c>
      <c r="D158" s="140" t="s">
        <v>212</v>
      </c>
      <c r="E158" s="141" t="s">
        <v>4836</v>
      </c>
      <c r="F158" s="142" t="s">
        <v>4837</v>
      </c>
      <c r="G158" s="143" t="s">
        <v>4813</v>
      </c>
      <c r="H158" s="144">
        <v>4567.3280000000004</v>
      </c>
      <c r="I158" s="145"/>
      <c r="J158" s="146">
        <f t="shared" si="0"/>
        <v>0</v>
      </c>
      <c r="K158" s="147"/>
      <c r="L158" s="28"/>
      <c r="M158" s="148" t="s">
        <v>1</v>
      </c>
      <c r="N158" s="149" t="s">
        <v>38</v>
      </c>
      <c r="P158" s="150">
        <f t="shared" si="1"/>
        <v>0</v>
      </c>
      <c r="Q158" s="150">
        <v>0</v>
      </c>
      <c r="R158" s="150">
        <f t="shared" si="2"/>
        <v>0</v>
      </c>
      <c r="S158" s="150">
        <v>0</v>
      </c>
      <c r="T158" s="151">
        <f t="shared" si="3"/>
        <v>0</v>
      </c>
      <c r="AR158" s="152" t="s">
        <v>93</v>
      </c>
      <c r="AT158" s="152" t="s">
        <v>212</v>
      </c>
      <c r="AU158" s="152" t="s">
        <v>84</v>
      </c>
      <c r="AY158" s="13" t="s">
        <v>207</v>
      </c>
      <c r="BE158" s="153">
        <f t="shared" si="4"/>
        <v>0</v>
      </c>
      <c r="BF158" s="153">
        <f t="shared" si="5"/>
        <v>0</v>
      </c>
      <c r="BG158" s="153">
        <f t="shared" si="6"/>
        <v>0</v>
      </c>
      <c r="BH158" s="153">
        <f t="shared" si="7"/>
        <v>0</v>
      </c>
      <c r="BI158" s="153">
        <f t="shared" si="8"/>
        <v>0</v>
      </c>
      <c r="BJ158" s="13" t="s">
        <v>84</v>
      </c>
      <c r="BK158" s="153">
        <f t="shared" si="9"/>
        <v>0</v>
      </c>
      <c r="BL158" s="13" t="s">
        <v>93</v>
      </c>
      <c r="BM158" s="152" t="s">
        <v>4838</v>
      </c>
    </row>
    <row r="159" spans="2:65" s="1" customFormat="1" ht="37.9" customHeight="1">
      <c r="B159" s="139"/>
      <c r="C159" s="140" t="s">
        <v>259</v>
      </c>
      <c r="D159" s="140" t="s">
        <v>212</v>
      </c>
      <c r="E159" s="141" t="s">
        <v>4839</v>
      </c>
      <c r="F159" s="142" t="s">
        <v>4840</v>
      </c>
      <c r="G159" s="143" t="s">
        <v>4813</v>
      </c>
      <c r="H159" s="144">
        <v>4567.3280000000004</v>
      </c>
      <c r="I159" s="145"/>
      <c r="J159" s="146">
        <f t="shared" si="0"/>
        <v>0</v>
      </c>
      <c r="K159" s="147"/>
      <c r="L159" s="28"/>
      <c r="M159" s="148" t="s">
        <v>1</v>
      </c>
      <c r="N159" s="149" t="s">
        <v>38</v>
      </c>
      <c r="P159" s="150">
        <f t="shared" si="1"/>
        <v>0</v>
      </c>
      <c r="Q159" s="150">
        <v>0</v>
      </c>
      <c r="R159" s="150">
        <f t="shared" si="2"/>
        <v>0</v>
      </c>
      <c r="S159" s="150">
        <v>0</v>
      </c>
      <c r="T159" s="151">
        <f t="shared" si="3"/>
        <v>0</v>
      </c>
      <c r="AR159" s="152" t="s">
        <v>93</v>
      </c>
      <c r="AT159" s="152" t="s">
        <v>212</v>
      </c>
      <c r="AU159" s="152" t="s">
        <v>84</v>
      </c>
      <c r="AY159" s="13" t="s">
        <v>207</v>
      </c>
      <c r="BE159" s="153">
        <f t="shared" si="4"/>
        <v>0</v>
      </c>
      <c r="BF159" s="153">
        <f t="shared" si="5"/>
        <v>0</v>
      </c>
      <c r="BG159" s="153">
        <f t="shared" si="6"/>
        <v>0</v>
      </c>
      <c r="BH159" s="153">
        <f t="shared" si="7"/>
        <v>0</v>
      </c>
      <c r="BI159" s="153">
        <f t="shared" si="8"/>
        <v>0</v>
      </c>
      <c r="BJ159" s="13" t="s">
        <v>84</v>
      </c>
      <c r="BK159" s="153">
        <f t="shared" si="9"/>
        <v>0</v>
      </c>
      <c r="BL159" s="13" t="s">
        <v>93</v>
      </c>
      <c r="BM159" s="152" t="s">
        <v>4841</v>
      </c>
    </row>
    <row r="160" spans="2:65" s="1" customFormat="1" ht="24.2" customHeight="1">
      <c r="B160" s="139"/>
      <c r="C160" s="140" t="s">
        <v>263</v>
      </c>
      <c r="D160" s="140" t="s">
        <v>212</v>
      </c>
      <c r="E160" s="141" t="s">
        <v>4842</v>
      </c>
      <c r="F160" s="142" t="s">
        <v>4843</v>
      </c>
      <c r="G160" s="143" t="s">
        <v>405</v>
      </c>
      <c r="H160" s="144">
        <v>6060.308</v>
      </c>
      <c r="I160" s="145"/>
      <c r="J160" s="146">
        <f t="shared" si="0"/>
        <v>0</v>
      </c>
      <c r="K160" s="147"/>
      <c r="L160" s="28"/>
      <c r="M160" s="148" t="s">
        <v>1</v>
      </c>
      <c r="N160" s="149" t="s">
        <v>38</v>
      </c>
      <c r="P160" s="150">
        <f t="shared" si="1"/>
        <v>0</v>
      </c>
      <c r="Q160" s="150">
        <v>9.7000000000000005E-4</v>
      </c>
      <c r="R160" s="150">
        <f t="shared" si="2"/>
        <v>5.8784987600000003</v>
      </c>
      <c r="S160" s="150">
        <v>0</v>
      </c>
      <c r="T160" s="151">
        <f t="shared" si="3"/>
        <v>0</v>
      </c>
      <c r="AR160" s="152" t="s">
        <v>93</v>
      </c>
      <c r="AT160" s="152" t="s">
        <v>212</v>
      </c>
      <c r="AU160" s="152" t="s">
        <v>84</v>
      </c>
      <c r="AY160" s="13" t="s">
        <v>207</v>
      </c>
      <c r="BE160" s="153">
        <f t="shared" si="4"/>
        <v>0</v>
      </c>
      <c r="BF160" s="153">
        <f t="shared" si="5"/>
        <v>0</v>
      </c>
      <c r="BG160" s="153">
        <f t="shared" si="6"/>
        <v>0</v>
      </c>
      <c r="BH160" s="153">
        <f t="shared" si="7"/>
        <v>0</v>
      </c>
      <c r="BI160" s="153">
        <f t="shared" si="8"/>
        <v>0</v>
      </c>
      <c r="BJ160" s="13" t="s">
        <v>84</v>
      </c>
      <c r="BK160" s="153">
        <f t="shared" si="9"/>
        <v>0</v>
      </c>
      <c r="BL160" s="13" t="s">
        <v>93</v>
      </c>
      <c r="BM160" s="152" t="s">
        <v>4844</v>
      </c>
    </row>
    <row r="161" spans="2:65" s="1" customFormat="1" ht="24.2" customHeight="1">
      <c r="B161" s="139"/>
      <c r="C161" s="140" t="s">
        <v>267</v>
      </c>
      <c r="D161" s="140" t="s">
        <v>212</v>
      </c>
      <c r="E161" s="141" t="s">
        <v>4845</v>
      </c>
      <c r="F161" s="142" t="s">
        <v>4846</v>
      </c>
      <c r="G161" s="143" t="s">
        <v>405</v>
      </c>
      <c r="H161" s="144">
        <v>6060.308</v>
      </c>
      <c r="I161" s="145"/>
      <c r="J161" s="146">
        <f t="shared" si="0"/>
        <v>0</v>
      </c>
      <c r="K161" s="147"/>
      <c r="L161" s="28"/>
      <c r="M161" s="148" t="s">
        <v>1</v>
      </c>
      <c r="N161" s="149" t="s">
        <v>38</v>
      </c>
      <c r="P161" s="150">
        <f t="shared" si="1"/>
        <v>0</v>
      </c>
      <c r="Q161" s="150">
        <v>0</v>
      </c>
      <c r="R161" s="150">
        <f t="shared" si="2"/>
        <v>0</v>
      </c>
      <c r="S161" s="150">
        <v>0</v>
      </c>
      <c r="T161" s="151">
        <f t="shared" si="3"/>
        <v>0</v>
      </c>
      <c r="AR161" s="152" t="s">
        <v>93</v>
      </c>
      <c r="AT161" s="152" t="s">
        <v>212</v>
      </c>
      <c r="AU161" s="152" t="s">
        <v>84</v>
      </c>
      <c r="AY161" s="13" t="s">
        <v>207</v>
      </c>
      <c r="BE161" s="153">
        <f t="shared" si="4"/>
        <v>0</v>
      </c>
      <c r="BF161" s="153">
        <f t="shared" si="5"/>
        <v>0</v>
      </c>
      <c r="BG161" s="153">
        <f t="shared" si="6"/>
        <v>0</v>
      </c>
      <c r="BH161" s="153">
        <f t="shared" si="7"/>
        <v>0</v>
      </c>
      <c r="BI161" s="153">
        <f t="shared" si="8"/>
        <v>0</v>
      </c>
      <c r="BJ161" s="13" t="s">
        <v>84</v>
      </c>
      <c r="BK161" s="153">
        <f t="shared" si="9"/>
        <v>0</v>
      </c>
      <c r="BL161" s="13" t="s">
        <v>93</v>
      </c>
      <c r="BM161" s="152" t="s">
        <v>4847</v>
      </c>
    </row>
    <row r="162" spans="2:65" s="1" customFormat="1" ht="33" customHeight="1">
      <c r="B162" s="139"/>
      <c r="C162" s="140" t="s">
        <v>271</v>
      </c>
      <c r="D162" s="140" t="s">
        <v>212</v>
      </c>
      <c r="E162" s="141" t="s">
        <v>4848</v>
      </c>
      <c r="F162" s="142" t="s">
        <v>4849</v>
      </c>
      <c r="G162" s="143" t="s">
        <v>4813</v>
      </c>
      <c r="H162" s="144">
        <v>9169.3140000000003</v>
      </c>
      <c r="I162" s="145"/>
      <c r="J162" s="146">
        <f t="shared" si="0"/>
        <v>0</v>
      </c>
      <c r="K162" s="147"/>
      <c r="L162" s="28"/>
      <c r="M162" s="148" t="s">
        <v>1</v>
      </c>
      <c r="N162" s="149" t="s">
        <v>38</v>
      </c>
      <c r="P162" s="150">
        <f t="shared" si="1"/>
        <v>0</v>
      </c>
      <c r="Q162" s="150">
        <v>0</v>
      </c>
      <c r="R162" s="150">
        <f t="shared" si="2"/>
        <v>0</v>
      </c>
      <c r="S162" s="150">
        <v>0</v>
      </c>
      <c r="T162" s="151">
        <f t="shared" si="3"/>
        <v>0</v>
      </c>
      <c r="AR162" s="152" t="s">
        <v>93</v>
      </c>
      <c r="AT162" s="152" t="s">
        <v>212</v>
      </c>
      <c r="AU162" s="152" t="s">
        <v>84</v>
      </c>
      <c r="AY162" s="13" t="s">
        <v>207</v>
      </c>
      <c r="BE162" s="153">
        <f t="shared" si="4"/>
        <v>0</v>
      </c>
      <c r="BF162" s="153">
        <f t="shared" si="5"/>
        <v>0</v>
      </c>
      <c r="BG162" s="153">
        <f t="shared" si="6"/>
        <v>0</v>
      </c>
      <c r="BH162" s="153">
        <f t="shared" si="7"/>
        <v>0</v>
      </c>
      <c r="BI162" s="153">
        <f t="shared" si="8"/>
        <v>0</v>
      </c>
      <c r="BJ162" s="13" t="s">
        <v>84</v>
      </c>
      <c r="BK162" s="153">
        <f t="shared" si="9"/>
        <v>0</v>
      </c>
      <c r="BL162" s="13" t="s">
        <v>93</v>
      </c>
      <c r="BM162" s="152" t="s">
        <v>4850</v>
      </c>
    </row>
    <row r="163" spans="2:65" s="1" customFormat="1" ht="37.9" customHeight="1">
      <c r="B163" s="139"/>
      <c r="C163" s="140" t="s">
        <v>275</v>
      </c>
      <c r="D163" s="140" t="s">
        <v>212</v>
      </c>
      <c r="E163" s="141" t="s">
        <v>4851</v>
      </c>
      <c r="F163" s="142" t="s">
        <v>4852</v>
      </c>
      <c r="G163" s="143" t="s">
        <v>4813</v>
      </c>
      <c r="H163" s="144">
        <v>64185.197999999997</v>
      </c>
      <c r="I163" s="145"/>
      <c r="J163" s="146">
        <f t="shared" si="0"/>
        <v>0</v>
      </c>
      <c r="K163" s="147"/>
      <c r="L163" s="28"/>
      <c r="M163" s="148" t="s">
        <v>1</v>
      </c>
      <c r="N163" s="149" t="s">
        <v>38</v>
      </c>
      <c r="P163" s="150">
        <f t="shared" si="1"/>
        <v>0</v>
      </c>
      <c r="Q163" s="150">
        <v>0</v>
      </c>
      <c r="R163" s="150">
        <f t="shared" si="2"/>
        <v>0</v>
      </c>
      <c r="S163" s="150">
        <v>0</v>
      </c>
      <c r="T163" s="151">
        <f t="shared" si="3"/>
        <v>0</v>
      </c>
      <c r="AR163" s="152" t="s">
        <v>93</v>
      </c>
      <c r="AT163" s="152" t="s">
        <v>212</v>
      </c>
      <c r="AU163" s="152" t="s">
        <v>84</v>
      </c>
      <c r="AY163" s="13" t="s">
        <v>207</v>
      </c>
      <c r="BE163" s="153">
        <f t="shared" si="4"/>
        <v>0</v>
      </c>
      <c r="BF163" s="153">
        <f t="shared" si="5"/>
        <v>0</v>
      </c>
      <c r="BG163" s="153">
        <f t="shared" si="6"/>
        <v>0</v>
      </c>
      <c r="BH163" s="153">
        <f t="shared" si="7"/>
        <v>0</v>
      </c>
      <c r="BI163" s="153">
        <f t="shared" si="8"/>
        <v>0</v>
      </c>
      <c r="BJ163" s="13" t="s">
        <v>84</v>
      </c>
      <c r="BK163" s="153">
        <f t="shared" si="9"/>
        <v>0</v>
      </c>
      <c r="BL163" s="13" t="s">
        <v>93</v>
      </c>
      <c r="BM163" s="152" t="s">
        <v>4853</v>
      </c>
    </row>
    <row r="164" spans="2:65" s="1" customFormat="1" ht="24.2" customHeight="1">
      <c r="B164" s="139"/>
      <c r="C164" s="140" t="s">
        <v>279</v>
      </c>
      <c r="D164" s="140" t="s">
        <v>212</v>
      </c>
      <c r="E164" s="141" t="s">
        <v>4854</v>
      </c>
      <c r="F164" s="142" t="s">
        <v>4855</v>
      </c>
      <c r="G164" s="143" t="s">
        <v>4813</v>
      </c>
      <c r="H164" s="144">
        <v>4001.2910000000002</v>
      </c>
      <c r="I164" s="145"/>
      <c r="J164" s="146">
        <f t="shared" si="0"/>
        <v>0</v>
      </c>
      <c r="K164" s="147"/>
      <c r="L164" s="28"/>
      <c r="M164" s="148" t="s">
        <v>1</v>
      </c>
      <c r="N164" s="149" t="s">
        <v>38</v>
      </c>
      <c r="P164" s="150">
        <f t="shared" si="1"/>
        <v>0</v>
      </c>
      <c r="Q164" s="150">
        <v>0</v>
      </c>
      <c r="R164" s="150">
        <f t="shared" si="2"/>
        <v>0</v>
      </c>
      <c r="S164" s="150">
        <v>0</v>
      </c>
      <c r="T164" s="151">
        <f t="shared" si="3"/>
        <v>0</v>
      </c>
      <c r="AR164" s="152" t="s">
        <v>93</v>
      </c>
      <c r="AT164" s="152" t="s">
        <v>212</v>
      </c>
      <c r="AU164" s="152" t="s">
        <v>84</v>
      </c>
      <c r="AY164" s="13" t="s">
        <v>207</v>
      </c>
      <c r="BE164" s="153">
        <f t="shared" si="4"/>
        <v>0</v>
      </c>
      <c r="BF164" s="153">
        <f t="shared" si="5"/>
        <v>0</v>
      </c>
      <c r="BG164" s="153">
        <f t="shared" si="6"/>
        <v>0</v>
      </c>
      <c r="BH164" s="153">
        <f t="shared" si="7"/>
        <v>0</v>
      </c>
      <c r="BI164" s="153">
        <f t="shared" si="8"/>
        <v>0</v>
      </c>
      <c r="BJ164" s="13" t="s">
        <v>84</v>
      </c>
      <c r="BK164" s="153">
        <f t="shared" si="9"/>
        <v>0</v>
      </c>
      <c r="BL164" s="13" t="s">
        <v>93</v>
      </c>
      <c r="BM164" s="152" t="s">
        <v>4856</v>
      </c>
    </row>
    <row r="165" spans="2:65" s="1" customFormat="1" ht="16.5" customHeight="1">
      <c r="B165" s="139"/>
      <c r="C165" s="140" t="s">
        <v>283</v>
      </c>
      <c r="D165" s="140" t="s">
        <v>212</v>
      </c>
      <c r="E165" s="141" t="s">
        <v>4857</v>
      </c>
      <c r="F165" s="142" t="s">
        <v>4858</v>
      </c>
      <c r="G165" s="143" t="s">
        <v>4813</v>
      </c>
      <c r="H165" s="144">
        <v>661.601</v>
      </c>
      <c r="I165" s="145"/>
      <c r="J165" s="146">
        <f t="shared" si="0"/>
        <v>0</v>
      </c>
      <c r="K165" s="147"/>
      <c r="L165" s="28"/>
      <c r="M165" s="148" t="s">
        <v>1</v>
      </c>
      <c r="N165" s="149" t="s">
        <v>38</v>
      </c>
      <c r="P165" s="150">
        <f t="shared" si="1"/>
        <v>0</v>
      </c>
      <c r="Q165" s="150">
        <v>0</v>
      </c>
      <c r="R165" s="150">
        <f t="shared" si="2"/>
        <v>0</v>
      </c>
      <c r="S165" s="150">
        <v>0</v>
      </c>
      <c r="T165" s="151">
        <f t="shared" si="3"/>
        <v>0</v>
      </c>
      <c r="AR165" s="152" t="s">
        <v>93</v>
      </c>
      <c r="AT165" s="152" t="s">
        <v>212</v>
      </c>
      <c r="AU165" s="152" t="s">
        <v>84</v>
      </c>
      <c r="AY165" s="13" t="s">
        <v>207</v>
      </c>
      <c r="BE165" s="153">
        <f t="shared" si="4"/>
        <v>0</v>
      </c>
      <c r="BF165" s="153">
        <f t="shared" si="5"/>
        <v>0</v>
      </c>
      <c r="BG165" s="153">
        <f t="shared" si="6"/>
        <v>0</v>
      </c>
      <c r="BH165" s="153">
        <f t="shared" si="7"/>
        <v>0</v>
      </c>
      <c r="BI165" s="153">
        <f t="shared" si="8"/>
        <v>0</v>
      </c>
      <c r="BJ165" s="13" t="s">
        <v>84</v>
      </c>
      <c r="BK165" s="153">
        <f t="shared" si="9"/>
        <v>0</v>
      </c>
      <c r="BL165" s="13" t="s">
        <v>93</v>
      </c>
      <c r="BM165" s="152" t="s">
        <v>4859</v>
      </c>
    </row>
    <row r="166" spans="2:65" s="1" customFormat="1" ht="16.5" customHeight="1">
      <c r="B166" s="139"/>
      <c r="C166" s="140" t="s">
        <v>7</v>
      </c>
      <c r="D166" s="140" t="s">
        <v>212</v>
      </c>
      <c r="E166" s="141" t="s">
        <v>4860</v>
      </c>
      <c r="F166" s="142" t="s">
        <v>4861</v>
      </c>
      <c r="G166" s="143" t="s">
        <v>1892</v>
      </c>
      <c r="H166" s="144">
        <v>1320.5070000000001</v>
      </c>
      <c r="I166" s="145"/>
      <c r="J166" s="146">
        <f t="shared" si="0"/>
        <v>0</v>
      </c>
      <c r="K166" s="147"/>
      <c r="L166" s="28"/>
      <c r="M166" s="148" t="s">
        <v>1</v>
      </c>
      <c r="N166" s="149" t="s">
        <v>38</v>
      </c>
      <c r="P166" s="150">
        <f t="shared" si="1"/>
        <v>0</v>
      </c>
      <c r="Q166" s="150">
        <v>0</v>
      </c>
      <c r="R166" s="150">
        <f t="shared" si="2"/>
        <v>0</v>
      </c>
      <c r="S166" s="150">
        <v>0</v>
      </c>
      <c r="T166" s="151">
        <f t="shared" si="3"/>
        <v>0</v>
      </c>
      <c r="AR166" s="152" t="s">
        <v>93</v>
      </c>
      <c r="AT166" s="152" t="s">
        <v>212</v>
      </c>
      <c r="AU166" s="152" t="s">
        <v>84</v>
      </c>
      <c r="AY166" s="13" t="s">
        <v>207</v>
      </c>
      <c r="BE166" s="153">
        <f t="shared" si="4"/>
        <v>0</v>
      </c>
      <c r="BF166" s="153">
        <f t="shared" si="5"/>
        <v>0</v>
      </c>
      <c r="BG166" s="153">
        <f t="shared" si="6"/>
        <v>0</v>
      </c>
      <c r="BH166" s="153">
        <f t="shared" si="7"/>
        <v>0</v>
      </c>
      <c r="BI166" s="153">
        <f t="shared" si="8"/>
        <v>0</v>
      </c>
      <c r="BJ166" s="13" t="s">
        <v>84</v>
      </c>
      <c r="BK166" s="153">
        <f t="shared" si="9"/>
        <v>0</v>
      </c>
      <c r="BL166" s="13" t="s">
        <v>93</v>
      </c>
      <c r="BM166" s="152" t="s">
        <v>4862</v>
      </c>
    </row>
    <row r="167" spans="2:65" s="1" customFormat="1" ht="33" customHeight="1">
      <c r="B167" s="139"/>
      <c r="C167" s="140" t="s">
        <v>290</v>
      </c>
      <c r="D167" s="140" t="s">
        <v>212</v>
      </c>
      <c r="E167" s="141" t="s">
        <v>4863</v>
      </c>
      <c r="F167" s="142" t="s">
        <v>4864</v>
      </c>
      <c r="G167" s="143" t="s">
        <v>4813</v>
      </c>
      <c r="H167" s="144">
        <v>4047.0259999999998</v>
      </c>
      <c r="I167" s="145"/>
      <c r="J167" s="146">
        <f t="shared" si="0"/>
        <v>0</v>
      </c>
      <c r="K167" s="147"/>
      <c r="L167" s="28"/>
      <c r="M167" s="148" t="s">
        <v>1</v>
      </c>
      <c r="N167" s="149" t="s">
        <v>38</v>
      </c>
      <c r="P167" s="150">
        <f t="shared" si="1"/>
        <v>0</v>
      </c>
      <c r="Q167" s="150">
        <v>0</v>
      </c>
      <c r="R167" s="150">
        <f t="shared" si="2"/>
        <v>0</v>
      </c>
      <c r="S167" s="150">
        <v>0</v>
      </c>
      <c r="T167" s="151">
        <f t="shared" si="3"/>
        <v>0</v>
      </c>
      <c r="AR167" s="152" t="s">
        <v>93</v>
      </c>
      <c r="AT167" s="152" t="s">
        <v>212</v>
      </c>
      <c r="AU167" s="152" t="s">
        <v>84</v>
      </c>
      <c r="AY167" s="13" t="s">
        <v>207</v>
      </c>
      <c r="BE167" s="153">
        <f t="shared" si="4"/>
        <v>0</v>
      </c>
      <c r="BF167" s="153">
        <f t="shared" si="5"/>
        <v>0</v>
      </c>
      <c r="BG167" s="153">
        <f t="shared" si="6"/>
        <v>0</v>
      </c>
      <c r="BH167" s="153">
        <f t="shared" si="7"/>
        <v>0</v>
      </c>
      <c r="BI167" s="153">
        <f t="shared" si="8"/>
        <v>0</v>
      </c>
      <c r="BJ167" s="13" t="s">
        <v>84</v>
      </c>
      <c r="BK167" s="153">
        <f t="shared" si="9"/>
        <v>0</v>
      </c>
      <c r="BL167" s="13" t="s">
        <v>93</v>
      </c>
      <c r="BM167" s="152" t="s">
        <v>4865</v>
      </c>
    </row>
    <row r="168" spans="2:65" s="1" customFormat="1" ht="37.9" customHeight="1">
      <c r="B168" s="139"/>
      <c r="C168" s="140" t="s">
        <v>294</v>
      </c>
      <c r="D168" s="140" t="s">
        <v>212</v>
      </c>
      <c r="E168" s="141" t="s">
        <v>4866</v>
      </c>
      <c r="F168" s="142" t="s">
        <v>4867</v>
      </c>
      <c r="G168" s="143" t="s">
        <v>253</v>
      </c>
      <c r="H168" s="144">
        <v>25</v>
      </c>
      <c r="I168" s="145"/>
      <c r="J168" s="146">
        <f t="shared" si="0"/>
        <v>0</v>
      </c>
      <c r="K168" s="147"/>
      <c r="L168" s="28"/>
      <c r="M168" s="148" t="s">
        <v>1</v>
      </c>
      <c r="N168" s="149" t="s">
        <v>38</v>
      </c>
      <c r="P168" s="150">
        <f t="shared" si="1"/>
        <v>0</v>
      </c>
      <c r="Q168" s="150">
        <v>0</v>
      </c>
      <c r="R168" s="150">
        <f t="shared" si="2"/>
        <v>0</v>
      </c>
      <c r="S168" s="150">
        <v>0</v>
      </c>
      <c r="T168" s="151">
        <f t="shared" si="3"/>
        <v>0</v>
      </c>
      <c r="AR168" s="152" t="s">
        <v>93</v>
      </c>
      <c r="AT168" s="152" t="s">
        <v>212</v>
      </c>
      <c r="AU168" s="152" t="s">
        <v>84</v>
      </c>
      <c r="AY168" s="13" t="s">
        <v>207</v>
      </c>
      <c r="BE168" s="153">
        <f t="shared" si="4"/>
        <v>0</v>
      </c>
      <c r="BF168" s="153">
        <f t="shared" si="5"/>
        <v>0</v>
      </c>
      <c r="BG168" s="153">
        <f t="shared" si="6"/>
        <v>0</v>
      </c>
      <c r="BH168" s="153">
        <f t="shared" si="7"/>
        <v>0</v>
      </c>
      <c r="BI168" s="153">
        <f t="shared" si="8"/>
        <v>0</v>
      </c>
      <c r="BJ168" s="13" t="s">
        <v>84</v>
      </c>
      <c r="BK168" s="153">
        <f t="shared" si="9"/>
        <v>0</v>
      </c>
      <c r="BL168" s="13" t="s">
        <v>93</v>
      </c>
      <c r="BM168" s="152" t="s">
        <v>4868</v>
      </c>
    </row>
    <row r="169" spans="2:65" s="1" customFormat="1" ht="33" customHeight="1">
      <c r="B169" s="139"/>
      <c r="C169" s="140" t="s">
        <v>298</v>
      </c>
      <c r="D169" s="140" t="s">
        <v>212</v>
      </c>
      <c r="E169" s="141" t="s">
        <v>4869</v>
      </c>
      <c r="F169" s="142" t="s">
        <v>4870</v>
      </c>
      <c r="G169" s="143" t="s">
        <v>253</v>
      </c>
      <c r="H169" s="144">
        <v>25</v>
      </c>
      <c r="I169" s="145"/>
      <c r="J169" s="146">
        <f t="shared" si="0"/>
        <v>0</v>
      </c>
      <c r="K169" s="147"/>
      <c r="L169" s="28"/>
      <c r="M169" s="148" t="s">
        <v>1</v>
      </c>
      <c r="N169" s="149" t="s">
        <v>38</v>
      </c>
      <c r="P169" s="150">
        <f t="shared" si="1"/>
        <v>0</v>
      </c>
      <c r="Q169" s="150">
        <v>0</v>
      </c>
      <c r="R169" s="150">
        <f t="shared" si="2"/>
        <v>0</v>
      </c>
      <c r="S169" s="150">
        <v>0</v>
      </c>
      <c r="T169" s="151">
        <f t="shared" si="3"/>
        <v>0</v>
      </c>
      <c r="AR169" s="152" t="s">
        <v>93</v>
      </c>
      <c r="AT169" s="152" t="s">
        <v>212</v>
      </c>
      <c r="AU169" s="152" t="s">
        <v>84</v>
      </c>
      <c r="AY169" s="13" t="s">
        <v>207</v>
      </c>
      <c r="BE169" s="153">
        <f t="shared" si="4"/>
        <v>0</v>
      </c>
      <c r="BF169" s="153">
        <f t="shared" si="5"/>
        <v>0</v>
      </c>
      <c r="BG169" s="153">
        <f t="shared" si="6"/>
        <v>0</v>
      </c>
      <c r="BH169" s="153">
        <f t="shared" si="7"/>
        <v>0</v>
      </c>
      <c r="BI169" s="153">
        <f t="shared" si="8"/>
        <v>0</v>
      </c>
      <c r="BJ169" s="13" t="s">
        <v>84</v>
      </c>
      <c r="BK169" s="153">
        <f t="shared" si="9"/>
        <v>0</v>
      </c>
      <c r="BL169" s="13" t="s">
        <v>93</v>
      </c>
      <c r="BM169" s="152" t="s">
        <v>4871</v>
      </c>
    </row>
    <row r="170" spans="2:65" s="1" customFormat="1" ht="16.5" customHeight="1">
      <c r="B170" s="139"/>
      <c r="C170" s="155" t="s">
        <v>302</v>
      </c>
      <c r="D170" s="155" t="s">
        <v>205</v>
      </c>
      <c r="E170" s="156" t="s">
        <v>4872</v>
      </c>
      <c r="F170" s="157" t="s">
        <v>4873</v>
      </c>
      <c r="G170" s="158" t="s">
        <v>253</v>
      </c>
      <c r="H170" s="159">
        <v>17</v>
      </c>
      <c r="I170" s="160"/>
      <c r="J170" s="161">
        <f t="shared" si="0"/>
        <v>0</v>
      </c>
      <c r="K170" s="162"/>
      <c r="L170" s="163"/>
      <c r="M170" s="164" t="s">
        <v>1</v>
      </c>
      <c r="N170" s="165" t="s">
        <v>38</v>
      </c>
      <c r="P170" s="150">
        <f t="shared" si="1"/>
        <v>0</v>
      </c>
      <c r="Q170" s="150">
        <v>1.6999999999999999E-3</v>
      </c>
      <c r="R170" s="150">
        <f t="shared" si="2"/>
        <v>2.8899999999999999E-2</v>
      </c>
      <c r="S170" s="150">
        <v>0</v>
      </c>
      <c r="T170" s="151">
        <f t="shared" si="3"/>
        <v>0</v>
      </c>
      <c r="AR170" s="152" t="s">
        <v>238</v>
      </c>
      <c r="AT170" s="152" t="s">
        <v>205</v>
      </c>
      <c r="AU170" s="152" t="s">
        <v>84</v>
      </c>
      <c r="AY170" s="13" t="s">
        <v>207</v>
      </c>
      <c r="BE170" s="153">
        <f t="shared" si="4"/>
        <v>0</v>
      </c>
      <c r="BF170" s="153">
        <f t="shared" si="5"/>
        <v>0</v>
      </c>
      <c r="BG170" s="153">
        <f t="shared" si="6"/>
        <v>0</v>
      </c>
      <c r="BH170" s="153">
        <f t="shared" si="7"/>
        <v>0</v>
      </c>
      <c r="BI170" s="153">
        <f t="shared" si="8"/>
        <v>0</v>
      </c>
      <c r="BJ170" s="13" t="s">
        <v>84</v>
      </c>
      <c r="BK170" s="153">
        <f t="shared" si="9"/>
        <v>0</v>
      </c>
      <c r="BL170" s="13" t="s">
        <v>93</v>
      </c>
      <c r="BM170" s="152" t="s">
        <v>4874</v>
      </c>
    </row>
    <row r="171" spans="2:65" s="1" customFormat="1" ht="16.5" customHeight="1">
      <c r="B171" s="139"/>
      <c r="C171" s="155" t="s">
        <v>306</v>
      </c>
      <c r="D171" s="155" t="s">
        <v>205</v>
      </c>
      <c r="E171" s="156" t="s">
        <v>4875</v>
      </c>
      <c r="F171" s="157" t="s">
        <v>4876</v>
      </c>
      <c r="G171" s="158" t="s">
        <v>253</v>
      </c>
      <c r="H171" s="159">
        <v>8</v>
      </c>
      <c r="I171" s="160"/>
      <c r="J171" s="161">
        <f t="shared" si="0"/>
        <v>0</v>
      </c>
      <c r="K171" s="162"/>
      <c r="L171" s="163"/>
      <c r="M171" s="164" t="s">
        <v>1</v>
      </c>
      <c r="N171" s="165" t="s">
        <v>38</v>
      </c>
      <c r="P171" s="150">
        <f t="shared" si="1"/>
        <v>0</v>
      </c>
      <c r="Q171" s="150">
        <v>1.6999999999999999E-3</v>
      </c>
      <c r="R171" s="150">
        <f t="shared" si="2"/>
        <v>1.3599999999999999E-2</v>
      </c>
      <c r="S171" s="150">
        <v>0</v>
      </c>
      <c r="T171" s="151">
        <f t="shared" si="3"/>
        <v>0</v>
      </c>
      <c r="AR171" s="152" t="s">
        <v>238</v>
      </c>
      <c r="AT171" s="152" t="s">
        <v>205</v>
      </c>
      <c r="AU171" s="152" t="s">
        <v>84</v>
      </c>
      <c r="AY171" s="13" t="s">
        <v>207</v>
      </c>
      <c r="BE171" s="153">
        <f t="shared" si="4"/>
        <v>0</v>
      </c>
      <c r="BF171" s="153">
        <f t="shared" si="5"/>
        <v>0</v>
      </c>
      <c r="BG171" s="153">
        <f t="shared" si="6"/>
        <v>0</v>
      </c>
      <c r="BH171" s="153">
        <f t="shared" si="7"/>
        <v>0</v>
      </c>
      <c r="BI171" s="153">
        <f t="shared" si="8"/>
        <v>0</v>
      </c>
      <c r="BJ171" s="13" t="s">
        <v>84</v>
      </c>
      <c r="BK171" s="153">
        <f t="shared" si="9"/>
        <v>0</v>
      </c>
      <c r="BL171" s="13" t="s">
        <v>93</v>
      </c>
      <c r="BM171" s="152" t="s">
        <v>4877</v>
      </c>
    </row>
    <row r="172" spans="2:65" s="1" customFormat="1" ht="33" customHeight="1">
      <c r="B172" s="139"/>
      <c r="C172" s="140" t="s">
        <v>310</v>
      </c>
      <c r="D172" s="140" t="s">
        <v>212</v>
      </c>
      <c r="E172" s="141" t="s">
        <v>4878</v>
      </c>
      <c r="F172" s="142" t="s">
        <v>4879</v>
      </c>
      <c r="G172" s="143" t="s">
        <v>253</v>
      </c>
      <c r="H172" s="144">
        <v>25</v>
      </c>
      <c r="I172" s="145"/>
      <c r="J172" s="146">
        <f t="shared" si="0"/>
        <v>0</v>
      </c>
      <c r="K172" s="147"/>
      <c r="L172" s="28"/>
      <c r="M172" s="148" t="s">
        <v>1</v>
      </c>
      <c r="N172" s="149" t="s">
        <v>38</v>
      </c>
      <c r="P172" s="150">
        <f t="shared" si="1"/>
        <v>0</v>
      </c>
      <c r="Q172" s="150">
        <v>3.8999999999999999E-4</v>
      </c>
      <c r="R172" s="150">
        <f t="shared" si="2"/>
        <v>9.75E-3</v>
      </c>
      <c r="S172" s="150">
        <v>0</v>
      </c>
      <c r="T172" s="151">
        <f t="shared" si="3"/>
        <v>0</v>
      </c>
      <c r="AR172" s="152" t="s">
        <v>93</v>
      </c>
      <c r="AT172" s="152" t="s">
        <v>212</v>
      </c>
      <c r="AU172" s="152" t="s">
        <v>84</v>
      </c>
      <c r="AY172" s="13" t="s">
        <v>207</v>
      </c>
      <c r="BE172" s="153">
        <f t="shared" si="4"/>
        <v>0</v>
      </c>
      <c r="BF172" s="153">
        <f t="shared" si="5"/>
        <v>0</v>
      </c>
      <c r="BG172" s="153">
        <f t="shared" si="6"/>
        <v>0</v>
      </c>
      <c r="BH172" s="153">
        <f t="shared" si="7"/>
        <v>0</v>
      </c>
      <c r="BI172" s="153">
        <f t="shared" si="8"/>
        <v>0</v>
      </c>
      <c r="BJ172" s="13" t="s">
        <v>84</v>
      </c>
      <c r="BK172" s="153">
        <f t="shared" si="9"/>
        <v>0</v>
      </c>
      <c r="BL172" s="13" t="s">
        <v>93</v>
      </c>
      <c r="BM172" s="152" t="s">
        <v>4880</v>
      </c>
    </row>
    <row r="173" spans="2:65" s="1" customFormat="1" ht="24.2" customHeight="1">
      <c r="B173" s="139"/>
      <c r="C173" s="155" t="s">
        <v>314</v>
      </c>
      <c r="D173" s="155" t="s">
        <v>205</v>
      </c>
      <c r="E173" s="156" t="s">
        <v>4881</v>
      </c>
      <c r="F173" s="157" t="s">
        <v>4882</v>
      </c>
      <c r="G173" s="158" t="s">
        <v>253</v>
      </c>
      <c r="H173" s="159">
        <v>25</v>
      </c>
      <c r="I173" s="160"/>
      <c r="J173" s="161">
        <f t="shared" si="0"/>
        <v>0</v>
      </c>
      <c r="K173" s="162"/>
      <c r="L173" s="163"/>
      <c r="M173" s="164" t="s">
        <v>1</v>
      </c>
      <c r="N173" s="165" t="s">
        <v>38</v>
      </c>
      <c r="P173" s="150">
        <f t="shared" si="1"/>
        <v>0</v>
      </c>
      <c r="Q173" s="150">
        <v>1.2E-2</v>
      </c>
      <c r="R173" s="150">
        <f t="shared" si="2"/>
        <v>0.3</v>
      </c>
      <c r="S173" s="150">
        <v>0</v>
      </c>
      <c r="T173" s="151">
        <f t="shared" si="3"/>
        <v>0</v>
      </c>
      <c r="AR173" s="152" t="s">
        <v>238</v>
      </c>
      <c r="AT173" s="152" t="s">
        <v>205</v>
      </c>
      <c r="AU173" s="152" t="s">
        <v>84</v>
      </c>
      <c r="AY173" s="13" t="s">
        <v>207</v>
      </c>
      <c r="BE173" s="153">
        <f t="shared" si="4"/>
        <v>0</v>
      </c>
      <c r="BF173" s="153">
        <f t="shared" si="5"/>
        <v>0</v>
      </c>
      <c r="BG173" s="153">
        <f t="shared" si="6"/>
        <v>0</v>
      </c>
      <c r="BH173" s="153">
        <f t="shared" si="7"/>
        <v>0</v>
      </c>
      <c r="BI173" s="153">
        <f t="shared" si="8"/>
        <v>0</v>
      </c>
      <c r="BJ173" s="13" t="s">
        <v>84</v>
      </c>
      <c r="BK173" s="153">
        <f t="shared" si="9"/>
        <v>0</v>
      </c>
      <c r="BL173" s="13" t="s">
        <v>93</v>
      </c>
      <c r="BM173" s="152" t="s">
        <v>4883</v>
      </c>
    </row>
    <row r="174" spans="2:65" s="1" customFormat="1" ht="37.9" customHeight="1">
      <c r="B174" s="139"/>
      <c r="C174" s="140" t="s">
        <v>318</v>
      </c>
      <c r="D174" s="140" t="s">
        <v>212</v>
      </c>
      <c r="E174" s="141" t="s">
        <v>4884</v>
      </c>
      <c r="F174" s="142" t="s">
        <v>4885</v>
      </c>
      <c r="G174" s="143" t="s">
        <v>4813</v>
      </c>
      <c r="H174" s="144">
        <v>236.73699999999999</v>
      </c>
      <c r="I174" s="145"/>
      <c r="J174" s="146">
        <f t="shared" si="0"/>
        <v>0</v>
      </c>
      <c r="K174" s="147"/>
      <c r="L174" s="28"/>
      <c r="M174" s="148" t="s">
        <v>1</v>
      </c>
      <c r="N174" s="149" t="s">
        <v>38</v>
      </c>
      <c r="P174" s="150">
        <f t="shared" si="1"/>
        <v>0</v>
      </c>
      <c r="Q174" s="150">
        <v>1.8907700000000001</v>
      </c>
      <c r="R174" s="150">
        <f t="shared" si="2"/>
        <v>447.61521749000002</v>
      </c>
      <c r="S174" s="150">
        <v>0</v>
      </c>
      <c r="T174" s="151">
        <f t="shared" si="3"/>
        <v>0</v>
      </c>
      <c r="AR174" s="152" t="s">
        <v>93</v>
      </c>
      <c r="AT174" s="152" t="s">
        <v>212</v>
      </c>
      <c r="AU174" s="152" t="s">
        <v>84</v>
      </c>
      <c r="AY174" s="13" t="s">
        <v>207</v>
      </c>
      <c r="BE174" s="153">
        <f t="shared" si="4"/>
        <v>0</v>
      </c>
      <c r="BF174" s="153">
        <f t="shared" si="5"/>
        <v>0</v>
      </c>
      <c r="BG174" s="153">
        <f t="shared" si="6"/>
        <v>0</v>
      </c>
      <c r="BH174" s="153">
        <f t="shared" si="7"/>
        <v>0</v>
      </c>
      <c r="BI174" s="153">
        <f t="shared" si="8"/>
        <v>0</v>
      </c>
      <c r="BJ174" s="13" t="s">
        <v>84</v>
      </c>
      <c r="BK174" s="153">
        <f t="shared" si="9"/>
        <v>0</v>
      </c>
      <c r="BL174" s="13" t="s">
        <v>93</v>
      </c>
      <c r="BM174" s="152" t="s">
        <v>4886</v>
      </c>
    </row>
    <row r="175" spans="2:65" s="1" customFormat="1" ht="24.2" customHeight="1">
      <c r="B175" s="139"/>
      <c r="C175" s="140" t="s">
        <v>322</v>
      </c>
      <c r="D175" s="140" t="s">
        <v>212</v>
      </c>
      <c r="E175" s="141" t="s">
        <v>4887</v>
      </c>
      <c r="F175" s="142" t="s">
        <v>4888</v>
      </c>
      <c r="G175" s="143" t="s">
        <v>4813</v>
      </c>
      <c r="H175" s="144">
        <v>1116.145</v>
      </c>
      <c r="I175" s="145"/>
      <c r="J175" s="146">
        <f t="shared" si="0"/>
        <v>0</v>
      </c>
      <c r="K175" s="147"/>
      <c r="L175" s="28"/>
      <c r="M175" s="148" t="s">
        <v>1</v>
      </c>
      <c r="N175" s="149" t="s">
        <v>38</v>
      </c>
      <c r="P175" s="150">
        <f t="shared" si="1"/>
        <v>0</v>
      </c>
      <c r="Q175" s="150">
        <v>0</v>
      </c>
      <c r="R175" s="150">
        <f t="shared" si="2"/>
        <v>0</v>
      </c>
      <c r="S175" s="150">
        <v>0</v>
      </c>
      <c r="T175" s="151">
        <f t="shared" si="3"/>
        <v>0</v>
      </c>
      <c r="AR175" s="152" t="s">
        <v>93</v>
      </c>
      <c r="AT175" s="152" t="s">
        <v>212</v>
      </c>
      <c r="AU175" s="152" t="s">
        <v>84</v>
      </c>
      <c r="AY175" s="13" t="s">
        <v>207</v>
      </c>
      <c r="BE175" s="153">
        <f t="shared" si="4"/>
        <v>0</v>
      </c>
      <c r="BF175" s="153">
        <f t="shared" si="5"/>
        <v>0</v>
      </c>
      <c r="BG175" s="153">
        <f t="shared" si="6"/>
        <v>0</v>
      </c>
      <c r="BH175" s="153">
        <f t="shared" si="7"/>
        <v>0</v>
      </c>
      <c r="BI175" s="153">
        <f t="shared" si="8"/>
        <v>0</v>
      </c>
      <c r="BJ175" s="13" t="s">
        <v>84</v>
      </c>
      <c r="BK175" s="153">
        <f t="shared" si="9"/>
        <v>0</v>
      </c>
      <c r="BL175" s="13" t="s">
        <v>93</v>
      </c>
      <c r="BM175" s="152" t="s">
        <v>4889</v>
      </c>
    </row>
    <row r="176" spans="2:65" s="1" customFormat="1" ht="16.5" customHeight="1">
      <c r="B176" s="139"/>
      <c r="C176" s="155" t="s">
        <v>326</v>
      </c>
      <c r="D176" s="155" t="s">
        <v>205</v>
      </c>
      <c r="E176" s="156" t="s">
        <v>4890</v>
      </c>
      <c r="F176" s="157" t="s">
        <v>4891</v>
      </c>
      <c r="G176" s="158" t="s">
        <v>1892</v>
      </c>
      <c r="H176" s="159">
        <v>2009.058</v>
      </c>
      <c r="I176" s="160"/>
      <c r="J176" s="161">
        <f t="shared" si="0"/>
        <v>0</v>
      </c>
      <c r="K176" s="162"/>
      <c r="L176" s="163"/>
      <c r="M176" s="164" t="s">
        <v>1</v>
      </c>
      <c r="N176" s="165" t="s">
        <v>38</v>
      </c>
      <c r="P176" s="150">
        <f t="shared" si="1"/>
        <v>0</v>
      </c>
      <c r="Q176" s="150">
        <v>1</v>
      </c>
      <c r="R176" s="150">
        <f t="shared" si="2"/>
        <v>2009.058</v>
      </c>
      <c r="S176" s="150">
        <v>0</v>
      </c>
      <c r="T176" s="151">
        <f t="shared" si="3"/>
        <v>0</v>
      </c>
      <c r="AR176" s="152" t="s">
        <v>238</v>
      </c>
      <c r="AT176" s="152" t="s">
        <v>205</v>
      </c>
      <c r="AU176" s="152" t="s">
        <v>84</v>
      </c>
      <c r="AY176" s="13" t="s">
        <v>207</v>
      </c>
      <c r="BE176" s="153">
        <f t="shared" si="4"/>
        <v>0</v>
      </c>
      <c r="BF176" s="153">
        <f t="shared" si="5"/>
        <v>0</v>
      </c>
      <c r="BG176" s="153">
        <f t="shared" si="6"/>
        <v>0</v>
      </c>
      <c r="BH176" s="153">
        <f t="shared" si="7"/>
        <v>0</v>
      </c>
      <c r="BI176" s="153">
        <f t="shared" si="8"/>
        <v>0</v>
      </c>
      <c r="BJ176" s="13" t="s">
        <v>84</v>
      </c>
      <c r="BK176" s="153">
        <f t="shared" si="9"/>
        <v>0</v>
      </c>
      <c r="BL176" s="13" t="s">
        <v>93</v>
      </c>
      <c r="BM176" s="152" t="s">
        <v>4892</v>
      </c>
    </row>
    <row r="177" spans="2:65" s="1" customFormat="1" ht="24.2" customHeight="1">
      <c r="B177" s="139"/>
      <c r="C177" s="140" t="s">
        <v>330</v>
      </c>
      <c r="D177" s="140" t="s">
        <v>212</v>
      </c>
      <c r="E177" s="141" t="s">
        <v>4893</v>
      </c>
      <c r="F177" s="142" t="s">
        <v>4894</v>
      </c>
      <c r="G177" s="143" t="s">
        <v>405</v>
      </c>
      <c r="H177" s="144">
        <v>1305.3240000000001</v>
      </c>
      <c r="I177" s="145"/>
      <c r="J177" s="146">
        <f t="shared" si="0"/>
        <v>0</v>
      </c>
      <c r="K177" s="147"/>
      <c r="L177" s="28"/>
      <c r="M177" s="148" t="s">
        <v>1</v>
      </c>
      <c r="N177" s="149" t="s">
        <v>38</v>
      </c>
      <c r="P177" s="150">
        <f t="shared" si="1"/>
        <v>0</v>
      </c>
      <c r="Q177" s="150">
        <v>0</v>
      </c>
      <c r="R177" s="150">
        <f t="shared" si="2"/>
        <v>0</v>
      </c>
      <c r="S177" s="150">
        <v>0</v>
      </c>
      <c r="T177" s="151">
        <f t="shared" si="3"/>
        <v>0</v>
      </c>
      <c r="AR177" s="152" t="s">
        <v>93</v>
      </c>
      <c r="AT177" s="152" t="s">
        <v>212</v>
      </c>
      <c r="AU177" s="152" t="s">
        <v>84</v>
      </c>
      <c r="AY177" s="13" t="s">
        <v>207</v>
      </c>
      <c r="BE177" s="153">
        <f t="shared" si="4"/>
        <v>0</v>
      </c>
      <c r="BF177" s="153">
        <f t="shared" si="5"/>
        <v>0</v>
      </c>
      <c r="BG177" s="153">
        <f t="shared" si="6"/>
        <v>0</v>
      </c>
      <c r="BH177" s="153">
        <f t="shared" si="7"/>
        <v>0</v>
      </c>
      <c r="BI177" s="153">
        <f t="shared" si="8"/>
        <v>0</v>
      </c>
      <c r="BJ177" s="13" t="s">
        <v>84</v>
      </c>
      <c r="BK177" s="153">
        <f t="shared" si="9"/>
        <v>0</v>
      </c>
      <c r="BL177" s="13" t="s">
        <v>93</v>
      </c>
      <c r="BM177" s="152" t="s">
        <v>4895</v>
      </c>
    </row>
    <row r="178" spans="2:65" s="1" customFormat="1" ht="16.5" customHeight="1">
      <c r="B178" s="139"/>
      <c r="C178" s="155" t="s">
        <v>334</v>
      </c>
      <c r="D178" s="155" t="s">
        <v>205</v>
      </c>
      <c r="E178" s="156" t="s">
        <v>4896</v>
      </c>
      <c r="F178" s="157" t="s">
        <v>4897</v>
      </c>
      <c r="G178" s="158" t="s">
        <v>1786</v>
      </c>
      <c r="H178" s="159">
        <v>39.159999999999997</v>
      </c>
      <c r="I178" s="160"/>
      <c r="J178" s="161">
        <f t="shared" si="0"/>
        <v>0</v>
      </c>
      <c r="K178" s="162"/>
      <c r="L178" s="163"/>
      <c r="M178" s="164" t="s">
        <v>1</v>
      </c>
      <c r="N178" s="165" t="s">
        <v>38</v>
      </c>
      <c r="P178" s="150">
        <f t="shared" si="1"/>
        <v>0</v>
      </c>
      <c r="Q178" s="150">
        <v>1E-3</v>
      </c>
      <c r="R178" s="150">
        <f t="shared" si="2"/>
        <v>3.916E-2</v>
      </c>
      <c r="S178" s="150">
        <v>0</v>
      </c>
      <c r="T178" s="151">
        <f t="shared" si="3"/>
        <v>0</v>
      </c>
      <c r="AR178" s="152" t="s">
        <v>238</v>
      </c>
      <c r="AT178" s="152" t="s">
        <v>205</v>
      </c>
      <c r="AU178" s="152" t="s">
        <v>84</v>
      </c>
      <c r="AY178" s="13" t="s">
        <v>207</v>
      </c>
      <c r="BE178" s="153">
        <f t="shared" si="4"/>
        <v>0</v>
      </c>
      <c r="BF178" s="153">
        <f t="shared" si="5"/>
        <v>0</v>
      </c>
      <c r="BG178" s="153">
        <f t="shared" si="6"/>
        <v>0</v>
      </c>
      <c r="BH178" s="153">
        <f t="shared" si="7"/>
        <v>0</v>
      </c>
      <c r="BI178" s="153">
        <f t="shared" si="8"/>
        <v>0</v>
      </c>
      <c r="BJ178" s="13" t="s">
        <v>84</v>
      </c>
      <c r="BK178" s="153">
        <f t="shared" si="9"/>
        <v>0</v>
      </c>
      <c r="BL178" s="13" t="s">
        <v>93</v>
      </c>
      <c r="BM178" s="152" t="s">
        <v>4898</v>
      </c>
    </row>
    <row r="179" spans="2:65" s="1" customFormat="1" ht="24.2" customHeight="1">
      <c r="B179" s="139"/>
      <c r="C179" s="140" t="s">
        <v>338</v>
      </c>
      <c r="D179" s="140" t="s">
        <v>212</v>
      </c>
      <c r="E179" s="141" t="s">
        <v>4899</v>
      </c>
      <c r="F179" s="142" t="s">
        <v>4900</v>
      </c>
      <c r="G179" s="143" t="s">
        <v>405</v>
      </c>
      <c r="H179" s="144">
        <v>1305.3240000000001</v>
      </c>
      <c r="I179" s="145"/>
      <c r="J179" s="146">
        <f t="shared" si="0"/>
        <v>0</v>
      </c>
      <c r="K179" s="147"/>
      <c r="L179" s="28"/>
      <c r="M179" s="148" t="s">
        <v>1</v>
      </c>
      <c r="N179" s="149" t="s">
        <v>38</v>
      </c>
      <c r="P179" s="150">
        <f t="shared" si="1"/>
        <v>0</v>
      </c>
      <c r="Q179" s="150">
        <v>0</v>
      </c>
      <c r="R179" s="150">
        <f t="shared" si="2"/>
        <v>0</v>
      </c>
      <c r="S179" s="150">
        <v>0</v>
      </c>
      <c r="T179" s="151">
        <f t="shared" si="3"/>
        <v>0</v>
      </c>
      <c r="AR179" s="152" t="s">
        <v>93</v>
      </c>
      <c r="AT179" s="152" t="s">
        <v>212</v>
      </c>
      <c r="AU179" s="152" t="s">
        <v>84</v>
      </c>
      <c r="AY179" s="13" t="s">
        <v>207</v>
      </c>
      <c r="BE179" s="153">
        <f t="shared" si="4"/>
        <v>0</v>
      </c>
      <c r="BF179" s="153">
        <f t="shared" si="5"/>
        <v>0</v>
      </c>
      <c r="BG179" s="153">
        <f t="shared" si="6"/>
        <v>0</v>
      </c>
      <c r="BH179" s="153">
        <f t="shared" si="7"/>
        <v>0</v>
      </c>
      <c r="BI179" s="153">
        <f t="shared" si="8"/>
        <v>0</v>
      </c>
      <c r="BJ179" s="13" t="s">
        <v>84</v>
      </c>
      <c r="BK179" s="153">
        <f t="shared" si="9"/>
        <v>0</v>
      </c>
      <c r="BL179" s="13" t="s">
        <v>93</v>
      </c>
      <c r="BM179" s="152" t="s">
        <v>4901</v>
      </c>
    </row>
    <row r="180" spans="2:65" s="1" customFormat="1" ht="33" customHeight="1">
      <c r="B180" s="139"/>
      <c r="C180" s="140" t="s">
        <v>342</v>
      </c>
      <c r="D180" s="140" t="s">
        <v>212</v>
      </c>
      <c r="E180" s="141" t="s">
        <v>4902</v>
      </c>
      <c r="F180" s="142" t="s">
        <v>4903</v>
      </c>
      <c r="G180" s="143" t="s">
        <v>405</v>
      </c>
      <c r="H180" s="144">
        <v>1305.3240000000001</v>
      </c>
      <c r="I180" s="145"/>
      <c r="J180" s="146">
        <f t="shared" si="0"/>
        <v>0</v>
      </c>
      <c r="K180" s="147"/>
      <c r="L180" s="28"/>
      <c r="M180" s="148" t="s">
        <v>1</v>
      </c>
      <c r="N180" s="149" t="s">
        <v>38</v>
      </c>
      <c r="P180" s="150">
        <f t="shared" si="1"/>
        <v>0</v>
      </c>
      <c r="Q180" s="150">
        <v>0</v>
      </c>
      <c r="R180" s="150">
        <f t="shared" si="2"/>
        <v>0</v>
      </c>
      <c r="S180" s="150">
        <v>0</v>
      </c>
      <c r="T180" s="151">
        <f t="shared" si="3"/>
        <v>0</v>
      </c>
      <c r="AR180" s="152" t="s">
        <v>93</v>
      </c>
      <c r="AT180" s="152" t="s">
        <v>212</v>
      </c>
      <c r="AU180" s="152" t="s">
        <v>84</v>
      </c>
      <c r="AY180" s="13" t="s">
        <v>207</v>
      </c>
      <c r="BE180" s="153">
        <f t="shared" si="4"/>
        <v>0</v>
      </c>
      <c r="BF180" s="153">
        <f t="shared" si="5"/>
        <v>0</v>
      </c>
      <c r="BG180" s="153">
        <f t="shared" si="6"/>
        <v>0</v>
      </c>
      <c r="BH180" s="153">
        <f t="shared" si="7"/>
        <v>0</v>
      </c>
      <c r="BI180" s="153">
        <f t="shared" si="8"/>
        <v>0</v>
      </c>
      <c r="BJ180" s="13" t="s">
        <v>84</v>
      </c>
      <c r="BK180" s="153">
        <f t="shared" si="9"/>
        <v>0</v>
      </c>
      <c r="BL180" s="13" t="s">
        <v>93</v>
      </c>
      <c r="BM180" s="152" t="s">
        <v>4904</v>
      </c>
    </row>
    <row r="181" spans="2:65" s="1" customFormat="1" ht="24.2" customHeight="1">
      <c r="B181" s="139"/>
      <c r="C181" s="155" t="s">
        <v>346</v>
      </c>
      <c r="D181" s="155" t="s">
        <v>205</v>
      </c>
      <c r="E181" s="156" t="s">
        <v>4905</v>
      </c>
      <c r="F181" s="157" t="s">
        <v>4906</v>
      </c>
      <c r="G181" s="158" t="s">
        <v>1892</v>
      </c>
      <c r="H181" s="159">
        <v>93.350999999999999</v>
      </c>
      <c r="I181" s="160"/>
      <c r="J181" s="161">
        <f t="shared" si="0"/>
        <v>0</v>
      </c>
      <c r="K181" s="162"/>
      <c r="L181" s="163"/>
      <c r="M181" s="164" t="s">
        <v>1</v>
      </c>
      <c r="N181" s="165" t="s">
        <v>38</v>
      </c>
      <c r="P181" s="150">
        <f t="shared" si="1"/>
        <v>0</v>
      </c>
      <c r="Q181" s="150">
        <v>1</v>
      </c>
      <c r="R181" s="150">
        <f t="shared" si="2"/>
        <v>93.350999999999999</v>
      </c>
      <c r="S181" s="150">
        <v>0</v>
      </c>
      <c r="T181" s="151">
        <f t="shared" si="3"/>
        <v>0</v>
      </c>
      <c r="AR181" s="152" t="s">
        <v>238</v>
      </c>
      <c r="AT181" s="152" t="s">
        <v>205</v>
      </c>
      <c r="AU181" s="152" t="s">
        <v>84</v>
      </c>
      <c r="AY181" s="13" t="s">
        <v>207</v>
      </c>
      <c r="BE181" s="153">
        <f t="shared" si="4"/>
        <v>0</v>
      </c>
      <c r="BF181" s="153">
        <f t="shared" si="5"/>
        <v>0</v>
      </c>
      <c r="BG181" s="153">
        <f t="shared" si="6"/>
        <v>0</v>
      </c>
      <c r="BH181" s="153">
        <f t="shared" si="7"/>
        <v>0</v>
      </c>
      <c r="BI181" s="153">
        <f t="shared" si="8"/>
        <v>0</v>
      </c>
      <c r="BJ181" s="13" t="s">
        <v>84</v>
      </c>
      <c r="BK181" s="153">
        <f t="shared" si="9"/>
        <v>0</v>
      </c>
      <c r="BL181" s="13" t="s">
        <v>93</v>
      </c>
      <c r="BM181" s="152" t="s">
        <v>4907</v>
      </c>
    </row>
    <row r="182" spans="2:65" s="11" customFormat="1" ht="22.9" customHeight="1">
      <c r="B182" s="127"/>
      <c r="D182" s="128" t="s">
        <v>71</v>
      </c>
      <c r="E182" s="137" t="s">
        <v>84</v>
      </c>
      <c r="F182" s="137" t="s">
        <v>4908</v>
      </c>
      <c r="I182" s="130"/>
      <c r="J182" s="138">
        <f>BK182</f>
        <v>0</v>
      </c>
      <c r="L182" s="127"/>
      <c r="M182" s="132"/>
      <c r="P182" s="133">
        <f>SUM(P183:P187)</f>
        <v>0</v>
      </c>
      <c r="R182" s="133">
        <f>SUM(R183:R187)</f>
        <v>6.5229034799999992</v>
      </c>
      <c r="T182" s="134">
        <f>SUM(T183:T187)</f>
        <v>0</v>
      </c>
      <c r="AR182" s="128" t="s">
        <v>79</v>
      </c>
      <c r="AT182" s="135" t="s">
        <v>71</v>
      </c>
      <c r="AU182" s="135" t="s">
        <v>79</v>
      </c>
      <c r="AY182" s="128" t="s">
        <v>207</v>
      </c>
      <c r="BK182" s="136">
        <f>SUM(BK183:BK187)</f>
        <v>0</v>
      </c>
    </row>
    <row r="183" spans="2:65" s="1" customFormat="1" ht="16.5" customHeight="1">
      <c r="B183" s="139"/>
      <c r="C183" s="140" t="s">
        <v>350</v>
      </c>
      <c r="D183" s="140" t="s">
        <v>212</v>
      </c>
      <c r="E183" s="141" t="s">
        <v>4909</v>
      </c>
      <c r="F183" s="142" t="s">
        <v>4910</v>
      </c>
      <c r="G183" s="143" t="s">
        <v>4813</v>
      </c>
      <c r="H183" s="144">
        <v>1.165</v>
      </c>
      <c r="I183" s="145"/>
      <c r="J183" s="146">
        <f>ROUND(I183*H183,2)</f>
        <v>0</v>
      </c>
      <c r="K183" s="147"/>
      <c r="L183" s="28"/>
      <c r="M183" s="148" t="s">
        <v>1</v>
      </c>
      <c r="N183" s="149" t="s">
        <v>38</v>
      </c>
      <c r="P183" s="150">
        <f>O183*H183</f>
        <v>0</v>
      </c>
      <c r="Q183" s="150">
        <v>2.0663999999999998</v>
      </c>
      <c r="R183" s="150">
        <f>Q183*H183</f>
        <v>2.4073560000000001</v>
      </c>
      <c r="S183" s="150">
        <v>0</v>
      </c>
      <c r="T183" s="151">
        <f>S183*H183</f>
        <v>0</v>
      </c>
      <c r="AR183" s="152" t="s">
        <v>93</v>
      </c>
      <c r="AT183" s="152" t="s">
        <v>212</v>
      </c>
      <c r="AU183" s="152" t="s">
        <v>84</v>
      </c>
      <c r="AY183" s="13" t="s">
        <v>207</v>
      </c>
      <c r="BE183" s="153">
        <f>IF(N183="základná",J183,0)</f>
        <v>0</v>
      </c>
      <c r="BF183" s="153">
        <f>IF(N183="znížená",J183,0)</f>
        <v>0</v>
      </c>
      <c r="BG183" s="153">
        <f>IF(N183="zákl. prenesená",J183,0)</f>
        <v>0</v>
      </c>
      <c r="BH183" s="153">
        <f>IF(N183="zníž. prenesená",J183,0)</f>
        <v>0</v>
      </c>
      <c r="BI183" s="153">
        <f>IF(N183="nulová",J183,0)</f>
        <v>0</v>
      </c>
      <c r="BJ183" s="13" t="s">
        <v>84</v>
      </c>
      <c r="BK183" s="153">
        <f>ROUND(I183*H183,2)</f>
        <v>0</v>
      </c>
      <c r="BL183" s="13" t="s">
        <v>93</v>
      </c>
      <c r="BM183" s="152" t="s">
        <v>4911</v>
      </c>
    </row>
    <row r="184" spans="2:65" s="1" customFormat="1" ht="24.2" customHeight="1">
      <c r="B184" s="139"/>
      <c r="C184" s="140" t="s">
        <v>354</v>
      </c>
      <c r="D184" s="140" t="s">
        <v>212</v>
      </c>
      <c r="E184" s="141" t="s">
        <v>4912</v>
      </c>
      <c r="F184" s="142" t="s">
        <v>4913</v>
      </c>
      <c r="G184" s="143" t="s">
        <v>4813</v>
      </c>
      <c r="H184" s="144">
        <v>1.746</v>
      </c>
      <c r="I184" s="145"/>
      <c r="J184" s="146">
        <f>ROUND(I184*H184,2)</f>
        <v>0</v>
      </c>
      <c r="K184" s="147"/>
      <c r="L184" s="28"/>
      <c r="M184" s="148" t="s">
        <v>1</v>
      </c>
      <c r="N184" s="149" t="s">
        <v>38</v>
      </c>
      <c r="P184" s="150">
        <f>O184*H184</f>
        <v>0</v>
      </c>
      <c r="Q184" s="150">
        <v>2.2151299999999998</v>
      </c>
      <c r="R184" s="150">
        <f>Q184*H184</f>
        <v>3.8676169799999998</v>
      </c>
      <c r="S184" s="150">
        <v>0</v>
      </c>
      <c r="T184" s="151">
        <f>S184*H184</f>
        <v>0</v>
      </c>
      <c r="AR184" s="152" t="s">
        <v>93</v>
      </c>
      <c r="AT184" s="152" t="s">
        <v>212</v>
      </c>
      <c r="AU184" s="152" t="s">
        <v>84</v>
      </c>
      <c r="AY184" s="13" t="s">
        <v>207</v>
      </c>
      <c r="BE184" s="153">
        <f>IF(N184="základná",J184,0)</f>
        <v>0</v>
      </c>
      <c r="BF184" s="153">
        <f>IF(N184="znížená",J184,0)</f>
        <v>0</v>
      </c>
      <c r="BG184" s="153">
        <f>IF(N184="zákl. prenesená",J184,0)</f>
        <v>0</v>
      </c>
      <c r="BH184" s="153">
        <f>IF(N184="zníž. prenesená",J184,0)</f>
        <v>0</v>
      </c>
      <c r="BI184" s="153">
        <f>IF(N184="nulová",J184,0)</f>
        <v>0</v>
      </c>
      <c r="BJ184" s="13" t="s">
        <v>84</v>
      </c>
      <c r="BK184" s="153">
        <f>ROUND(I184*H184,2)</f>
        <v>0</v>
      </c>
      <c r="BL184" s="13" t="s">
        <v>93</v>
      </c>
      <c r="BM184" s="152" t="s">
        <v>4914</v>
      </c>
    </row>
    <row r="185" spans="2:65" s="1" customFormat="1" ht="16.5" customHeight="1">
      <c r="B185" s="139"/>
      <c r="C185" s="140" t="s">
        <v>358</v>
      </c>
      <c r="D185" s="140" t="s">
        <v>212</v>
      </c>
      <c r="E185" s="141" t="s">
        <v>4915</v>
      </c>
      <c r="F185" s="142" t="s">
        <v>4916</v>
      </c>
      <c r="G185" s="143" t="s">
        <v>405</v>
      </c>
      <c r="H185" s="144">
        <v>3.585</v>
      </c>
      <c r="I185" s="145"/>
      <c r="J185" s="146">
        <f>ROUND(I185*H185,2)</f>
        <v>0</v>
      </c>
      <c r="K185" s="147"/>
      <c r="L185" s="28"/>
      <c r="M185" s="148" t="s">
        <v>1</v>
      </c>
      <c r="N185" s="149" t="s">
        <v>38</v>
      </c>
      <c r="P185" s="150">
        <f>O185*H185</f>
        <v>0</v>
      </c>
      <c r="Q185" s="150">
        <v>4.0699999999999998E-3</v>
      </c>
      <c r="R185" s="150">
        <f>Q185*H185</f>
        <v>1.459095E-2</v>
      </c>
      <c r="S185" s="150">
        <v>0</v>
      </c>
      <c r="T185" s="151">
        <f>S185*H185</f>
        <v>0</v>
      </c>
      <c r="AR185" s="152" t="s">
        <v>93</v>
      </c>
      <c r="AT185" s="152" t="s">
        <v>212</v>
      </c>
      <c r="AU185" s="152" t="s">
        <v>84</v>
      </c>
      <c r="AY185" s="13" t="s">
        <v>207</v>
      </c>
      <c r="BE185" s="153">
        <f>IF(N185="základná",J185,0)</f>
        <v>0</v>
      </c>
      <c r="BF185" s="153">
        <f>IF(N185="znížená",J185,0)</f>
        <v>0</v>
      </c>
      <c r="BG185" s="153">
        <f>IF(N185="zákl. prenesená",J185,0)</f>
        <v>0</v>
      </c>
      <c r="BH185" s="153">
        <f>IF(N185="zníž. prenesená",J185,0)</f>
        <v>0</v>
      </c>
      <c r="BI185" s="153">
        <f>IF(N185="nulová",J185,0)</f>
        <v>0</v>
      </c>
      <c r="BJ185" s="13" t="s">
        <v>84</v>
      </c>
      <c r="BK185" s="153">
        <f>ROUND(I185*H185,2)</f>
        <v>0</v>
      </c>
      <c r="BL185" s="13" t="s">
        <v>93</v>
      </c>
      <c r="BM185" s="152" t="s">
        <v>4917</v>
      </c>
    </row>
    <row r="186" spans="2:65" s="1" customFormat="1" ht="16.5" customHeight="1">
      <c r="B186" s="139"/>
      <c r="C186" s="140" t="s">
        <v>362</v>
      </c>
      <c r="D186" s="140" t="s">
        <v>212</v>
      </c>
      <c r="E186" s="141" t="s">
        <v>4918</v>
      </c>
      <c r="F186" s="142" t="s">
        <v>4919</v>
      </c>
      <c r="G186" s="143" t="s">
        <v>405</v>
      </c>
      <c r="H186" s="144">
        <v>3.585</v>
      </c>
      <c r="I186" s="145"/>
      <c r="J186" s="146">
        <f>ROUND(I186*H186,2)</f>
        <v>0</v>
      </c>
      <c r="K186" s="147"/>
      <c r="L186" s="28"/>
      <c r="M186" s="148" t="s">
        <v>1</v>
      </c>
      <c r="N186" s="149" t="s">
        <v>38</v>
      </c>
      <c r="P186" s="150">
        <f>O186*H186</f>
        <v>0</v>
      </c>
      <c r="Q186" s="150">
        <v>0</v>
      </c>
      <c r="R186" s="150">
        <f>Q186*H186</f>
        <v>0</v>
      </c>
      <c r="S186" s="150">
        <v>0</v>
      </c>
      <c r="T186" s="151">
        <f>S186*H186</f>
        <v>0</v>
      </c>
      <c r="AR186" s="152" t="s">
        <v>93</v>
      </c>
      <c r="AT186" s="152" t="s">
        <v>212</v>
      </c>
      <c r="AU186" s="152" t="s">
        <v>84</v>
      </c>
      <c r="AY186" s="13" t="s">
        <v>207</v>
      </c>
      <c r="BE186" s="153">
        <f>IF(N186="základná",J186,0)</f>
        <v>0</v>
      </c>
      <c r="BF186" s="153">
        <f>IF(N186="znížená",J186,0)</f>
        <v>0</v>
      </c>
      <c r="BG186" s="153">
        <f>IF(N186="zákl. prenesená",J186,0)</f>
        <v>0</v>
      </c>
      <c r="BH186" s="153">
        <f>IF(N186="zníž. prenesená",J186,0)</f>
        <v>0</v>
      </c>
      <c r="BI186" s="153">
        <f>IF(N186="nulová",J186,0)</f>
        <v>0</v>
      </c>
      <c r="BJ186" s="13" t="s">
        <v>84</v>
      </c>
      <c r="BK186" s="153">
        <f>ROUND(I186*H186,2)</f>
        <v>0</v>
      </c>
      <c r="BL186" s="13" t="s">
        <v>93</v>
      </c>
      <c r="BM186" s="152" t="s">
        <v>4920</v>
      </c>
    </row>
    <row r="187" spans="2:65" s="1" customFormat="1" ht="16.5" customHeight="1">
      <c r="B187" s="139"/>
      <c r="C187" s="140" t="s">
        <v>366</v>
      </c>
      <c r="D187" s="140" t="s">
        <v>212</v>
      </c>
      <c r="E187" s="141" t="s">
        <v>4921</v>
      </c>
      <c r="F187" s="142" t="s">
        <v>4922</v>
      </c>
      <c r="G187" s="143" t="s">
        <v>1892</v>
      </c>
      <c r="H187" s="144">
        <v>0.22900000000000001</v>
      </c>
      <c r="I187" s="145"/>
      <c r="J187" s="146">
        <f>ROUND(I187*H187,2)</f>
        <v>0</v>
      </c>
      <c r="K187" s="147"/>
      <c r="L187" s="28"/>
      <c r="M187" s="148" t="s">
        <v>1</v>
      </c>
      <c r="N187" s="149" t="s">
        <v>38</v>
      </c>
      <c r="P187" s="150">
        <f>O187*H187</f>
        <v>0</v>
      </c>
      <c r="Q187" s="150">
        <v>1.01895</v>
      </c>
      <c r="R187" s="150">
        <f>Q187*H187</f>
        <v>0.23333955000000001</v>
      </c>
      <c r="S187" s="150">
        <v>0</v>
      </c>
      <c r="T187" s="151">
        <f>S187*H187</f>
        <v>0</v>
      </c>
      <c r="AR187" s="152" t="s">
        <v>93</v>
      </c>
      <c r="AT187" s="152" t="s">
        <v>212</v>
      </c>
      <c r="AU187" s="152" t="s">
        <v>84</v>
      </c>
      <c r="AY187" s="13" t="s">
        <v>207</v>
      </c>
      <c r="BE187" s="153">
        <f>IF(N187="základná",J187,0)</f>
        <v>0</v>
      </c>
      <c r="BF187" s="153">
        <f>IF(N187="znížená",J187,0)</f>
        <v>0</v>
      </c>
      <c r="BG187" s="153">
        <f>IF(N187="zákl. prenesená",J187,0)</f>
        <v>0</v>
      </c>
      <c r="BH187" s="153">
        <f>IF(N187="zníž. prenesená",J187,0)</f>
        <v>0</v>
      </c>
      <c r="BI187" s="153">
        <f>IF(N187="nulová",J187,0)</f>
        <v>0</v>
      </c>
      <c r="BJ187" s="13" t="s">
        <v>84</v>
      </c>
      <c r="BK187" s="153">
        <f>ROUND(I187*H187,2)</f>
        <v>0</v>
      </c>
      <c r="BL187" s="13" t="s">
        <v>93</v>
      </c>
      <c r="BM187" s="152" t="s">
        <v>4923</v>
      </c>
    </row>
    <row r="188" spans="2:65" s="11" customFormat="1" ht="22.9" customHeight="1">
      <c r="B188" s="127"/>
      <c r="D188" s="128" t="s">
        <v>71</v>
      </c>
      <c r="E188" s="137" t="s">
        <v>88</v>
      </c>
      <c r="F188" s="137" t="s">
        <v>4924</v>
      </c>
      <c r="I188" s="130"/>
      <c r="J188" s="138">
        <f>BK188</f>
        <v>0</v>
      </c>
      <c r="L188" s="127"/>
      <c r="M188" s="132"/>
      <c r="P188" s="133">
        <f>SUM(P189:P197)</f>
        <v>0</v>
      </c>
      <c r="R188" s="133">
        <f>SUM(R189:R197)</f>
        <v>648.50315220000005</v>
      </c>
      <c r="T188" s="134">
        <f>SUM(T189:T197)</f>
        <v>0</v>
      </c>
      <c r="AR188" s="128" t="s">
        <v>79</v>
      </c>
      <c r="AT188" s="135" t="s">
        <v>71</v>
      </c>
      <c r="AU188" s="135" t="s">
        <v>79</v>
      </c>
      <c r="AY188" s="128" t="s">
        <v>207</v>
      </c>
      <c r="BK188" s="136">
        <f>SUM(BK189:BK197)</f>
        <v>0</v>
      </c>
    </row>
    <row r="189" spans="2:65" s="1" customFormat="1" ht="33" customHeight="1">
      <c r="B189" s="139"/>
      <c r="C189" s="140" t="s">
        <v>370</v>
      </c>
      <c r="D189" s="140" t="s">
        <v>212</v>
      </c>
      <c r="E189" s="141" t="s">
        <v>4925</v>
      </c>
      <c r="F189" s="142" t="s">
        <v>4926</v>
      </c>
      <c r="G189" s="143" t="s">
        <v>4813</v>
      </c>
      <c r="H189" s="144">
        <v>2.1800000000000002</v>
      </c>
      <c r="I189" s="145"/>
      <c r="J189" s="146">
        <f t="shared" ref="J189:J197" si="10">ROUND(I189*H189,2)</f>
        <v>0</v>
      </c>
      <c r="K189" s="147"/>
      <c r="L189" s="28"/>
      <c r="M189" s="148" t="s">
        <v>1</v>
      </c>
      <c r="N189" s="149" t="s">
        <v>38</v>
      </c>
      <c r="P189" s="150">
        <f t="shared" ref="P189:P197" si="11">O189*H189</f>
        <v>0</v>
      </c>
      <c r="Q189" s="150">
        <v>2.16499</v>
      </c>
      <c r="R189" s="150">
        <f t="shared" ref="R189:R197" si="12">Q189*H189</f>
        <v>4.7196782000000006</v>
      </c>
      <c r="S189" s="150">
        <v>0</v>
      </c>
      <c r="T189" s="151">
        <f t="shared" ref="T189:T197" si="13">S189*H189</f>
        <v>0</v>
      </c>
      <c r="AR189" s="152" t="s">
        <v>93</v>
      </c>
      <c r="AT189" s="152" t="s">
        <v>212</v>
      </c>
      <c r="AU189" s="152" t="s">
        <v>84</v>
      </c>
      <c r="AY189" s="13" t="s">
        <v>207</v>
      </c>
      <c r="BE189" s="153">
        <f t="shared" ref="BE189:BE197" si="14">IF(N189="základná",J189,0)</f>
        <v>0</v>
      </c>
      <c r="BF189" s="153">
        <f t="shared" ref="BF189:BF197" si="15">IF(N189="znížená",J189,0)</f>
        <v>0</v>
      </c>
      <c r="BG189" s="153">
        <f t="shared" ref="BG189:BG197" si="16">IF(N189="zákl. prenesená",J189,0)</f>
        <v>0</v>
      </c>
      <c r="BH189" s="153">
        <f t="shared" ref="BH189:BH197" si="17">IF(N189="zníž. prenesená",J189,0)</f>
        <v>0</v>
      </c>
      <c r="BI189" s="153">
        <f t="shared" ref="BI189:BI197" si="18">IF(N189="nulová",J189,0)</f>
        <v>0</v>
      </c>
      <c r="BJ189" s="13" t="s">
        <v>84</v>
      </c>
      <c r="BK189" s="153">
        <f t="shared" ref="BK189:BK197" si="19">ROUND(I189*H189,2)</f>
        <v>0</v>
      </c>
      <c r="BL189" s="13" t="s">
        <v>93</v>
      </c>
      <c r="BM189" s="152" t="s">
        <v>4927</v>
      </c>
    </row>
    <row r="190" spans="2:65" s="1" customFormat="1" ht="33" customHeight="1">
      <c r="B190" s="139"/>
      <c r="C190" s="140" t="s">
        <v>374</v>
      </c>
      <c r="D190" s="140" t="s">
        <v>212</v>
      </c>
      <c r="E190" s="141" t="s">
        <v>4928</v>
      </c>
      <c r="F190" s="142" t="s">
        <v>4929</v>
      </c>
      <c r="G190" s="143" t="s">
        <v>1892</v>
      </c>
      <c r="H190" s="144">
        <v>0.252</v>
      </c>
      <c r="I190" s="145"/>
      <c r="J190" s="146">
        <f t="shared" si="10"/>
        <v>0</v>
      </c>
      <c r="K190" s="147"/>
      <c r="L190" s="28"/>
      <c r="M190" s="148" t="s">
        <v>1</v>
      </c>
      <c r="N190" s="149" t="s">
        <v>38</v>
      </c>
      <c r="P190" s="150">
        <f t="shared" si="11"/>
        <v>0</v>
      </c>
      <c r="Q190" s="150">
        <v>1.002</v>
      </c>
      <c r="R190" s="150">
        <f t="shared" si="12"/>
        <v>0.25250400000000001</v>
      </c>
      <c r="S190" s="150">
        <v>0</v>
      </c>
      <c r="T190" s="151">
        <f t="shared" si="13"/>
        <v>0</v>
      </c>
      <c r="AR190" s="152" t="s">
        <v>93</v>
      </c>
      <c r="AT190" s="152" t="s">
        <v>212</v>
      </c>
      <c r="AU190" s="152" t="s">
        <v>84</v>
      </c>
      <c r="AY190" s="13" t="s">
        <v>207</v>
      </c>
      <c r="BE190" s="153">
        <f t="shared" si="14"/>
        <v>0</v>
      </c>
      <c r="BF190" s="153">
        <f t="shared" si="15"/>
        <v>0</v>
      </c>
      <c r="BG190" s="153">
        <f t="shared" si="16"/>
        <v>0</v>
      </c>
      <c r="BH190" s="153">
        <f t="shared" si="17"/>
        <v>0</v>
      </c>
      <c r="BI190" s="153">
        <f t="shared" si="18"/>
        <v>0</v>
      </c>
      <c r="BJ190" s="13" t="s">
        <v>84</v>
      </c>
      <c r="BK190" s="153">
        <f t="shared" si="19"/>
        <v>0</v>
      </c>
      <c r="BL190" s="13" t="s">
        <v>93</v>
      </c>
      <c r="BM190" s="152" t="s">
        <v>4930</v>
      </c>
    </row>
    <row r="191" spans="2:65" s="1" customFormat="1" ht="24.2" customHeight="1">
      <c r="B191" s="139"/>
      <c r="C191" s="140" t="s">
        <v>378</v>
      </c>
      <c r="D191" s="140" t="s">
        <v>212</v>
      </c>
      <c r="E191" s="141" t="s">
        <v>4931</v>
      </c>
      <c r="F191" s="142" t="s">
        <v>4932</v>
      </c>
      <c r="G191" s="143" t="s">
        <v>253</v>
      </c>
      <c r="H191" s="144">
        <v>2</v>
      </c>
      <c r="I191" s="145"/>
      <c r="J191" s="146">
        <f t="shared" si="10"/>
        <v>0</v>
      </c>
      <c r="K191" s="147"/>
      <c r="L191" s="28"/>
      <c r="M191" s="148" t="s">
        <v>1</v>
      </c>
      <c r="N191" s="149" t="s">
        <v>38</v>
      </c>
      <c r="P191" s="150">
        <f t="shared" si="11"/>
        <v>0</v>
      </c>
      <c r="Q191" s="150">
        <v>1.9130000000000001E-2</v>
      </c>
      <c r="R191" s="150">
        <f t="shared" si="12"/>
        <v>3.8260000000000002E-2</v>
      </c>
      <c r="S191" s="150">
        <v>0</v>
      </c>
      <c r="T191" s="151">
        <f t="shared" si="13"/>
        <v>0</v>
      </c>
      <c r="AR191" s="152" t="s">
        <v>93</v>
      </c>
      <c r="AT191" s="152" t="s">
        <v>212</v>
      </c>
      <c r="AU191" s="152" t="s">
        <v>84</v>
      </c>
      <c r="AY191" s="13" t="s">
        <v>207</v>
      </c>
      <c r="BE191" s="153">
        <f t="shared" si="14"/>
        <v>0</v>
      </c>
      <c r="BF191" s="153">
        <f t="shared" si="15"/>
        <v>0</v>
      </c>
      <c r="BG191" s="153">
        <f t="shared" si="16"/>
        <v>0</v>
      </c>
      <c r="BH191" s="153">
        <f t="shared" si="17"/>
        <v>0</v>
      </c>
      <c r="BI191" s="153">
        <f t="shared" si="18"/>
        <v>0</v>
      </c>
      <c r="BJ191" s="13" t="s">
        <v>84</v>
      </c>
      <c r="BK191" s="153">
        <f t="shared" si="19"/>
        <v>0</v>
      </c>
      <c r="BL191" s="13" t="s">
        <v>93</v>
      </c>
      <c r="BM191" s="152" t="s">
        <v>4933</v>
      </c>
    </row>
    <row r="192" spans="2:65" s="1" customFormat="1" ht="24.2" customHeight="1">
      <c r="B192" s="139"/>
      <c r="C192" s="140" t="s">
        <v>382</v>
      </c>
      <c r="D192" s="140" t="s">
        <v>212</v>
      </c>
      <c r="E192" s="141" t="s">
        <v>4934</v>
      </c>
      <c r="F192" s="142" t="s">
        <v>4935</v>
      </c>
      <c r="G192" s="143" t="s">
        <v>253</v>
      </c>
      <c r="H192" s="144">
        <v>5</v>
      </c>
      <c r="I192" s="145"/>
      <c r="J192" s="146">
        <f t="shared" si="10"/>
        <v>0</v>
      </c>
      <c r="K192" s="147"/>
      <c r="L192" s="28"/>
      <c r="M192" s="148" t="s">
        <v>1</v>
      </c>
      <c r="N192" s="149" t="s">
        <v>38</v>
      </c>
      <c r="P192" s="150">
        <f t="shared" si="11"/>
        <v>0</v>
      </c>
      <c r="Q192" s="150">
        <v>2.273E-2</v>
      </c>
      <c r="R192" s="150">
        <f t="shared" si="12"/>
        <v>0.11365</v>
      </c>
      <c r="S192" s="150">
        <v>0</v>
      </c>
      <c r="T192" s="151">
        <f t="shared" si="13"/>
        <v>0</v>
      </c>
      <c r="AR192" s="152" t="s">
        <v>93</v>
      </c>
      <c r="AT192" s="152" t="s">
        <v>212</v>
      </c>
      <c r="AU192" s="152" t="s">
        <v>84</v>
      </c>
      <c r="AY192" s="13" t="s">
        <v>207</v>
      </c>
      <c r="BE192" s="153">
        <f t="shared" si="14"/>
        <v>0</v>
      </c>
      <c r="BF192" s="153">
        <f t="shared" si="15"/>
        <v>0</v>
      </c>
      <c r="BG192" s="153">
        <f t="shared" si="16"/>
        <v>0</v>
      </c>
      <c r="BH192" s="153">
        <f t="shared" si="17"/>
        <v>0</v>
      </c>
      <c r="BI192" s="153">
        <f t="shared" si="18"/>
        <v>0</v>
      </c>
      <c r="BJ192" s="13" t="s">
        <v>84</v>
      </c>
      <c r="BK192" s="153">
        <f t="shared" si="19"/>
        <v>0</v>
      </c>
      <c r="BL192" s="13" t="s">
        <v>93</v>
      </c>
      <c r="BM192" s="152" t="s">
        <v>4936</v>
      </c>
    </row>
    <row r="193" spans="2:65" s="1" customFormat="1" ht="24.2" customHeight="1">
      <c r="B193" s="139"/>
      <c r="C193" s="140" t="s">
        <v>386</v>
      </c>
      <c r="D193" s="140" t="s">
        <v>212</v>
      </c>
      <c r="E193" s="141" t="s">
        <v>4937</v>
      </c>
      <c r="F193" s="142" t="s">
        <v>4938</v>
      </c>
      <c r="G193" s="143" t="s">
        <v>253</v>
      </c>
      <c r="H193" s="144">
        <v>361</v>
      </c>
      <c r="I193" s="145"/>
      <c r="J193" s="146">
        <f t="shared" si="10"/>
        <v>0</v>
      </c>
      <c r="K193" s="147"/>
      <c r="L193" s="28"/>
      <c r="M193" s="148" t="s">
        <v>1</v>
      </c>
      <c r="N193" s="149" t="s">
        <v>38</v>
      </c>
      <c r="P193" s="150">
        <f t="shared" si="11"/>
        <v>0</v>
      </c>
      <c r="Q193" s="150">
        <v>4.2639999999999997E-2</v>
      </c>
      <c r="R193" s="150">
        <f t="shared" si="12"/>
        <v>15.393039999999999</v>
      </c>
      <c r="S193" s="150">
        <v>0</v>
      </c>
      <c r="T193" s="151">
        <f t="shared" si="13"/>
        <v>0</v>
      </c>
      <c r="AR193" s="152" t="s">
        <v>93</v>
      </c>
      <c r="AT193" s="152" t="s">
        <v>212</v>
      </c>
      <c r="AU193" s="152" t="s">
        <v>84</v>
      </c>
      <c r="AY193" s="13" t="s">
        <v>207</v>
      </c>
      <c r="BE193" s="153">
        <f t="shared" si="14"/>
        <v>0</v>
      </c>
      <c r="BF193" s="153">
        <f t="shared" si="15"/>
        <v>0</v>
      </c>
      <c r="BG193" s="153">
        <f t="shared" si="16"/>
        <v>0</v>
      </c>
      <c r="BH193" s="153">
        <f t="shared" si="17"/>
        <v>0</v>
      </c>
      <c r="BI193" s="153">
        <f t="shared" si="18"/>
        <v>0</v>
      </c>
      <c r="BJ193" s="13" t="s">
        <v>84</v>
      </c>
      <c r="BK193" s="153">
        <f t="shared" si="19"/>
        <v>0</v>
      </c>
      <c r="BL193" s="13" t="s">
        <v>93</v>
      </c>
      <c r="BM193" s="152" t="s">
        <v>4939</v>
      </c>
    </row>
    <row r="194" spans="2:65" s="1" customFormat="1" ht="24.2" customHeight="1">
      <c r="B194" s="139"/>
      <c r="C194" s="155" t="s">
        <v>390</v>
      </c>
      <c r="D194" s="155" t="s">
        <v>205</v>
      </c>
      <c r="E194" s="156" t="s">
        <v>4940</v>
      </c>
      <c r="F194" s="157" t="s">
        <v>4941</v>
      </c>
      <c r="G194" s="158" t="s">
        <v>253</v>
      </c>
      <c r="H194" s="159">
        <v>97</v>
      </c>
      <c r="I194" s="160"/>
      <c r="J194" s="161">
        <f t="shared" si="10"/>
        <v>0</v>
      </c>
      <c r="K194" s="162"/>
      <c r="L194" s="163"/>
      <c r="M194" s="164" t="s">
        <v>1</v>
      </c>
      <c r="N194" s="165" t="s">
        <v>38</v>
      </c>
      <c r="P194" s="150">
        <f t="shared" si="11"/>
        <v>0</v>
      </c>
      <c r="Q194" s="150">
        <v>0.80910000000000004</v>
      </c>
      <c r="R194" s="150">
        <f t="shared" si="12"/>
        <v>78.482700000000008</v>
      </c>
      <c r="S194" s="150">
        <v>0</v>
      </c>
      <c r="T194" s="151">
        <f t="shared" si="13"/>
        <v>0</v>
      </c>
      <c r="AR194" s="152" t="s">
        <v>238</v>
      </c>
      <c r="AT194" s="152" t="s">
        <v>205</v>
      </c>
      <c r="AU194" s="152" t="s">
        <v>84</v>
      </c>
      <c r="AY194" s="13" t="s">
        <v>207</v>
      </c>
      <c r="BE194" s="153">
        <f t="shared" si="14"/>
        <v>0</v>
      </c>
      <c r="BF194" s="153">
        <f t="shared" si="15"/>
        <v>0</v>
      </c>
      <c r="BG194" s="153">
        <f t="shared" si="16"/>
        <v>0</v>
      </c>
      <c r="BH194" s="153">
        <f t="shared" si="17"/>
        <v>0</v>
      </c>
      <c r="BI194" s="153">
        <f t="shared" si="18"/>
        <v>0</v>
      </c>
      <c r="BJ194" s="13" t="s">
        <v>84</v>
      </c>
      <c r="BK194" s="153">
        <f t="shared" si="19"/>
        <v>0</v>
      </c>
      <c r="BL194" s="13" t="s">
        <v>93</v>
      </c>
      <c r="BM194" s="152" t="s">
        <v>4942</v>
      </c>
    </row>
    <row r="195" spans="2:65" s="1" customFormat="1" ht="24.2" customHeight="1">
      <c r="B195" s="139"/>
      <c r="C195" s="155" t="s">
        <v>394</v>
      </c>
      <c r="D195" s="155" t="s">
        <v>205</v>
      </c>
      <c r="E195" s="156" t="s">
        <v>4943</v>
      </c>
      <c r="F195" s="157" t="s">
        <v>4944</v>
      </c>
      <c r="G195" s="158" t="s">
        <v>253</v>
      </c>
      <c r="H195" s="159">
        <v>170</v>
      </c>
      <c r="I195" s="160"/>
      <c r="J195" s="161">
        <f t="shared" si="10"/>
        <v>0</v>
      </c>
      <c r="K195" s="162"/>
      <c r="L195" s="163"/>
      <c r="M195" s="164" t="s">
        <v>1</v>
      </c>
      <c r="N195" s="165" t="s">
        <v>38</v>
      </c>
      <c r="P195" s="150">
        <f t="shared" si="11"/>
        <v>0</v>
      </c>
      <c r="Q195" s="150">
        <v>0.75343000000000004</v>
      </c>
      <c r="R195" s="150">
        <f t="shared" si="12"/>
        <v>128.0831</v>
      </c>
      <c r="S195" s="150">
        <v>0</v>
      </c>
      <c r="T195" s="151">
        <f t="shared" si="13"/>
        <v>0</v>
      </c>
      <c r="AR195" s="152" t="s">
        <v>238</v>
      </c>
      <c r="AT195" s="152" t="s">
        <v>205</v>
      </c>
      <c r="AU195" s="152" t="s">
        <v>84</v>
      </c>
      <c r="AY195" s="13" t="s">
        <v>207</v>
      </c>
      <c r="BE195" s="153">
        <f t="shared" si="14"/>
        <v>0</v>
      </c>
      <c r="BF195" s="153">
        <f t="shared" si="15"/>
        <v>0</v>
      </c>
      <c r="BG195" s="153">
        <f t="shared" si="16"/>
        <v>0</v>
      </c>
      <c r="BH195" s="153">
        <f t="shared" si="17"/>
        <v>0</v>
      </c>
      <c r="BI195" s="153">
        <f t="shared" si="18"/>
        <v>0</v>
      </c>
      <c r="BJ195" s="13" t="s">
        <v>84</v>
      </c>
      <c r="BK195" s="153">
        <f t="shared" si="19"/>
        <v>0</v>
      </c>
      <c r="BL195" s="13" t="s">
        <v>93</v>
      </c>
      <c r="BM195" s="152" t="s">
        <v>4945</v>
      </c>
    </row>
    <row r="196" spans="2:65" s="1" customFormat="1" ht="24.2" customHeight="1">
      <c r="B196" s="139"/>
      <c r="C196" s="155" t="s">
        <v>398</v>
      </c>
      <c r="D196" s="155" t="s">
        <v>205</v>
      </c>
      <c r="E196" s="156" t="s">
        <v>4946</v>
      </c>
      <c r="F196" s="157" t="s">
        <v>4947</v>
      </c>
      <c r="G196" s="158" t="s">
        <v>253</v>
      </c>
      <c r="H196" s="159">
        <v>94</v>
      </c>
      <c r="I196" s="160"/>
      <c r="J196" s="161">
        <f t="shared" si="10"/>
        <v>0</v>
      </c>
      <c r="K196" s="162"/>
      <c r="L196" s="163"/>
      <c r="M196" s="164" t="s">
        <v>1</v>
      </c>
      <c r="N196" s="165" t="s">
        <v>38</v>
      </c>
      <c r="P196" s="150">
        <f t="shared" si="11"/>
        <v>0</v>
      </c>
      <c r="Q196" s="150">
        <v>0.43213000000000001</v>
      </c>
      <c r="R196" s="150">
        <f t="shared" si="12"/>
        <v>40.620220000000003</v>
      </c>
      <c r="S196" s="150">
        <v>0</v>
      </c>
      <c r="T196" s="151">
        <f t="shared" si="13"/>
        <v>0</v>
      </c>
      <c r="AR196" s="152" t="s">
        <v>238</v>
      </c>
      <c r="AT196" s="152" t="s">
        <v>205</v>
      </c>
      <c r="AU196" s="152" t="s">
        <v>84</v>
      </c>
      <c r="AY196" s="13" t="s">
        <v>207</v>
      </c>
      <c r="BE196" s="153">
        <f t="shared" si="14"/>
        <v>0</v>
      </c>
      <c r="BF196" s="153">
        <f t="shared" si="15"/>
        <v>0</v>
      </c>
      <c r="BG196" s="153">
        <f t="shared" si="16"/>
        <v>0</v>
      </c>
      <c r="BH196" s="153">
        <f t="shared" si="17"/>
        <v>0</v>
      </c>
      <c r="BI196" s="153">
        <f t="shared" si="18"/>
        <v>0</v>
      </c>
      <c r="BJ196" s="13" t="s">
        <v>84</v>
      </c>
      <c r="BK196" s="153">
        <f t="shared" si="19"/>
        <v>0</v>
      </c>
      <c r="BL196" s="13" t="s">
        <v>93</v>
      </c>
      <c r="BM196" s="152" t="s">
        <v>4948</v>
      </c>
    </row>
    <row r="197" spans="2:65" s="1" customFormat="1" ht="24.2" customHeight="1">
      <c r="B197" s="139"/>
      <c r="C197" s="140" t="s">
        <v>402</v>
      </c>
      <c r="D197" s="140" t="s">
        <v>212</v>
      </c>
      <c r="E197" s="141" t="s">
        <v>4949</v>
      </c>
      <c r="F197" s="142" t="s">
        <v>4950</v>
      </c>
      <c r="G197" s="143" t="s">
        <v>253</v>
      </c>
      <c r="H197" s="144">
        <v>1120</v>
      </c>
      <c r="I197" s="145"/>
      <c r="J197" s="146">
        <f t="shared" si="10"/>
        <v>0</v>
      </c>
      <c r="K197" s="147"/>
      <c r="L197" s="28"/>
      <c r="M197" s="148" t="s">
        <v>1</v>
      </c>
      <c r="N197" s="149" t="s">
        <v>38</v>
      </c>
      <c r="P197" s="150">
        <f t="shared" si="11"/>
        <v>0</v>
      </c>
      <c r="Q197" s="150">
        <v>0.34</v>
      </c>
      <c r="R197" s="150">
        <f t="shared" si="12"/>
        <v>380.8</v>
      </c>
      <c r="S197" s="150">
        <v>0</v>
      </c>
      <c r="T197" s="151">
        <f t="shared" si="13"/>
        <v>0</v>
      </c>
      <c r="AR197" s="152" t="s">
        <v>93</v>
      </c>
      <c r="AT197" s="152" t="s">
        <v>212</v>
      </c>
      <c r="AU197" s="152" t="s">
        <v>84</v>
      </c>
      <c r="AY197" s="13" t="s">
        <v>207</v>
      </c>
      <c r="BE197" s="153">
        <f t="shared" si="14"/>
        <v>0</v>
      </c>
      <c r="BF197" s="153">
        <f t="shared" si="15"/>
        <v>0</v>
      </c>
      <c r="BG197" s="153">
        <f t="shared" si="16"/>
        <v>0</v>
      </c>
      <c r="BH197" s="153">
        <f t="shared" si="17"/>
        <v>0</v>
      </c>
      <c r="BI197" s="153">
        <f t="shared" si="18"/>
        <v>0</v>
      </c>
      <c r="BJ197" s="13" t="s">
        <v>84</v>
      </c>
      <c r="BK197" s="153">
        <f t="shared" si="19"/>
        <v>0</v>
      </c>
      <c r="BL197" s="13" t="s">
        <v>93</v>
      </c>
      <c r="BM197" s="152" t="s">
        <v>4951</v>
      </c>
    </row>
    <row r="198" spans="2:65" s="11" customFormat="1" ht="22.9" customHeight="1">
      <c r="B198" s="127"/>
      <c r="D198" s="128" t="s">
        <v>71</v>
      </c>
      <c r="E198" s="137" t="s">
        <v>93</v>
      </c>
      <c r="F198" s="137" t="s">
        <v>4952</v>
      </c>
      <c r="I198" s="130"/>
      <c r="J198" s="138">
        <f>BK198</f>
        <v>0</v>
      </c>
      <c r="L198" s="127"/>
      <c r="M198" s="132"/>
      <c r="P198" s="133">
        <f>SUM(P199:P214)</f>
        <v>0</v>
      </c>
      <c r="R198" s="133">
        <f>SUM(R199:R214)</f>
        <v>6.8321827199999996</v>
      </c>
      <c r="T198" s="134">
        <f>SUM(T199:T214)</f>
        <v>0</v>
      </c>
      <c r="AR198" s="128" t="s">
        <v>79</v>
      </c>
      <c r="AT198" s="135" t="s">
        <v>71</v>
      </c>
      <c r="AU198" s="135" t="s">
        <v>79</v>
      </c>
      <c r="AY198" s="128" t="s">
        <v>207</v>
      </c>
      <c r="BK198" s="136">
        <f>SUM(BK199:BK214)</f>
        <v>0</v>
      </c>
    </row>
    <row r="199" spans="2:65" s="1" customFormat="1" ht="24.2" customHeight="1">
      <c r="B199" s="139"/>
      <c r="C199" s="140" t="s">
        <v>407</v>
      </c>
      <c r="D199" s="140" t="s">
        <v>212</v>
      </c>
      <c r="E199" s="141" t="s">
        <v>4953</v>
      </c>
      <c r="F199" s="142" t="s">
        <v>4954</v>
      </c>
      <c r="G199" s="143" t="s">
        <v>4813</v>
      </c>
      <c r="H199" s="144">
        <v>1.163</v>
      </c>
      <c r="I199" s="145"/>
      <c r="J199" s="146">
        <f t="shared" ref="J199:J214" si="20">ROUND(I199*H199,2)</f>
        <v>0</v>
      </c>
      <c r="K199" s="147"/>
      <c r="L199" s="28"/>
      <c r="M199" s="148" t="s">
        <v>1</v>
      </c>
      <c r="N199" s="149" t="s">
        <v>38</v>
      </c>
      <c r="P199" s="150">
        <f t="shared" ref="P199:P214" si="21">O199*H199</f>
        <v>0</v>
      </c>
      <c r="Q199" s="150">
        <v>2.4018999999999999</v>
      </c>
      <c r="R199" s="150">
        <f t="shared" ref="R199:R214" si="22">Q199*H199</f>
        <v>2.7934096999999998</v>
      </c>
      <c r="S199" s="150">
        <v>0</v>
      </c>
      <c r="T199" s="151">
        <f t="shared" ref="T199:T214" si="23">S199*H199</f>
        <v>0</v>
      </c>
      <c r="AR199" s="152" t="s">
        <v>93</v>
      </c>
      <c r="AT199" s="152" t="s">
        <v>212</v>
      </c>
      <c r="AU199" s="152" t="s">
        <v>84</v>
      </c>
      <c r="AY199" s="13" t="s">
        <v>207</v>
      </c>
      <c r="BE199" s="153">
        <f t="shared" ref="BE199:BE214" si="24">IF(N199="základná",J199,0)</f>
        <v>0</v>
      </c>
      <c r="BF199" s="153">
        <f t="shared" ref="BF199:BF214" si="25">IF(N199="znížená",J199,0)</f>
        <v>0</v>
      </c>
      <c r="BG199" s="153">
        <f t="shared" ref="BG199:BG214" si="26">IF(N199="zákl. prenesená",J199,0)</f>
        <v>0</v>
      </c>
      <c r="BH199" s="153">
        <f t="shared" ref="BH199:BH214" si="27">IF(N199="zníž. prenesená",J199,0)</f>
        <v>0</v>
      </c>
      <c r="BI199" s="153">
        <f t="shared" ref="BI199:BI214" si="28">IF(N199="nulová",J199,0)</f>
        <v>0</v>
      </c>
      <c r="BJ199" s="13" t="s">
        <v>84</v>
      </c>
      <c r="BK199" s="153">
        <f t="shared" ref="BK199:BK214" si="29">ROUND(I199*H199,2)</f>
        <v>0</v>
      </c>
      <c r="BL199" s="13" t="s">
        <v>93</v>
      </c>
      <c r="BM199" s="152" t="s">
        <v>4955</v>
      </c>
    </row>
    <row r="200" spans="2:65" s="1" customFormat="1" ht="16.5" customHeight="1">
      <c r="B200" s="139"/>
      <c r="C200" s="140" t="s">
        <v>411</v>
      </c>
      <c r="D200" s="140" t="s">
        <v>212</v>
      </c>
      <c r="E200" s="141" t="s">
        <v>4956</v>
      </c>
      <c r="F200" s="142" t="s">
        <v>4957</v>
      </c>
      <c r="G200" s="143" t="s">
        <v>405</v>
      </c>
      <c r="H200" s="144">
        <v>12.33</v>
      </c>
      <c r="I200" s="145"/>
      <c r="J200" s="146">
        <f t="shared" si="20"/>
        <v>0</v>
      </c>
      <c r="K200" s="147"/>
      <c r="L200" s="28"/>
      <c r="M200" s="148" t="s">
        <v>1</v>
      </c>
      <c r="N200" s="149" t="s">
        <v>38</v>
      </c>
      <c r="P200" s="150">
        <f t="shared" si="21"/>
        <v>0</v>
      </c>
      <c r="Q200" s="150">
        <v>3.49E-3</v>
      </c>
      <c r="R200" s="150">
        <f t="shared" si="22"/>
        <v>4.3031699999999999E-2</v>
      </c>
      <c r="S200" s="150">
        <v>0</v>
      </c>
      <c r="T200" s="151">
        <f t="shared" si="23"/>
        <v>0</v>
      </c>
      <c r="AR200" s="152" t="s">
        <v>93</v>
      </c>
      <c r="AT200" s="152" t="s">
        <v>212</v>
      </c>
      <c r="AU200" s="152" t="s">
        <v>84</v>
      </c>
      <c r="AY200" s="13" t="s">
        <v>207</v>
      </c>
      <c r="BE200" s="153">
        <f t="shared" si="24"/>
        <v>0</v>
      </c>
      <c r="BF200" s="153">
        <f t="shared" si="25"/>
        <v>0</v>
      </c>
      <c r="BG200" s="153">
        <f t="shared" si="26"/>
        <v>0</v>
      </c>
      <c r="BH200" s="153">
        <f t="shared" si="27"/>
        <v>0</v>
      </c>
      <c r="BI200" s="153">
        <f t="shared" si="28"/>
        <v>0</v>
      </c>
      <c r="BJ200" s="13" t="s">
        <v>84</v>
      </c>
      <c r="BK200" s="153">
        <f t="shared" si="29"/>
        <v>0</v>
      </c>
      <c r="BL200" s="13" t="s">
        <v>93</v>
      </c>
      <c r="BM200" s="152" t="s">
        <v>4958</v>
      </c>
    </row>
    <row r="201" spans="2:65" s="1" customFormat="1" ht="16.5" customHeight="1">
      <c r="B201" s="139"/>
      <c r="C201" s="140" t="s">
        <v>415</v>
      </c>
      <c r="D201" s="140" t="s">
        <v>212</v>
      </c>
      <c r="E201" s="141" t="s">
        <v>4959</v>
      </c>
      <c r="F201" s="142" t="s">
        <v>4960</v>
      </c>
      <c r="G201" s="143" t="s">
        <v>405</v>
      </c>
      <c r="H201" s="144">
        <v>12.33</v>
      </c>
      <c r="I201" s="145"/>
      <c r="J201" s="146">
        <f t="shared" si="20"/>
        <v>0</v>
      </c>
      <c r="K201" s="147"/>
      <c r="L201" s="28"/>
      <c r="M201" s="148" t="s">
        <v>1</v>
      </c>
      <c r="N201" s="149" t="s">
        <v>38</v>
      </c>
      <c r="P201" s="150">
        <f t="shared" si="21"/>
        <v>0</v>
      </c>
      <c r="Q201" s="150">
        <v>0</v>
      </c>
      <c r="R201" s="150">
        <f t="shared" si="22"/>
        <v>0</v>
      </c>
      <c r="S201" s="150">
        <v>0</v>
      </c>
      <c r="T201" s="151">
        <f t="shared" si="23"/>
        <v>0</v>
      </c>
      <c r="AR201" s="152" t="s">
        <v>93</v>
      </c>
      <c r="AT201" s="152" t="s">
        <v>212</v>
      </c>
      <c r="AU201" s="152" t="s">
        <v>84</v>
      </c>
      <c r="AY201" s="13" t="s">
        <v>207</v>
      </c>
      <c r="BE201" s="153">
        <f t="shared" si="24"/>
        <v>0</v>
      </c>
      <c r="BF201" s="153">
        <f t="shared" si="25"/>
        <v>0</v>
      </c>
      <c r="BG201" s="153">
        <f t="shared" si="26"/>
        <v>0</v>
      </c>
      <c r="BH201" s="153">
        <f t="shared" si="27"/>
        <v>0</v>
      </c>
      <c r="BI201" s="153">
        <f t="shared" si="28"/>
        <v>0</v>
      </c>
      <c r="BJ201" s="13" t="s">
        <v>84</v>
      </c>
      <c r="BK201" s="153">
        <f t="shared" si="29"/>
        <v>0</v>
      </c>
      <c r="BL201" s="13" t="s">
        <v>93</v>
      </c>
      <c r="BM201" s="152" t="s">
        <v>4961</v>
      </c>
    </row>
    <row r="202" spans="2:65" s="1" customFormat="1" ht="24.2" customHeight="1">
      <c r="B202" s="139"/>
      <c r="C202" s="140" t="s">
        <v>419</v>
      </c>
      <c r="D202" s="140" t="s">
        <v>212</v>
      </c>
      <c r="E202" s="141" t="s">
        <v>4962</v>
      </c>
      <c r="F202" s="142" t="s">
        <v>4963</v>
      </c>
      <c r="G202" s="143" t="s">
        <v>405</v>
      </c>
      <c r="H202" s="144">
        <v>7.7549999999999999</v>
      </c>
      <c r="I202" s="145"/>
      <c r="J202" s="146">
        <f t="shared" si="20"/>
        <v>0</v>
      </c>
      <c r="K202" s="147"/>
      <c r="L202" s="28"/>
      <c r="M202" s="148" t="s">
        <v>1</v>
      </c>
      <c r="N202" s="149" t="s">
        <v>38</v>
      </c>
      <c r="P202" s="150">
        <f t="shared" si="21"/>
        <v>0</v>
      </c>
      <c r="Q202" s="150">
        <v>3.8700000000000002E-3</v>
      </c>
      <c r="R202" s="150">
        <f t="shared" si="22"/>
        <v>3.001185E-2</v>
      </c>
      <c r="S202" s="150">
        <v>0</v>
      </c>
      <c r="T202" s="151">
        <f t="shared" si="23"/>
        <v>0</v>
      </c>
      <c r="AR202" s="152" t="s">
        <v>93</v>
      </c>
      <c r="AT202" s="152" t="s">
        <v>212</v>
      </c>
      <c r="AU202" s="152" t="s">
        <v>84</v>
      </c>
      <c r="AY202" s="13" t="s">
        <v>207</v>
      </c>
      <c r="BE202" s="153">
        <f t="shared" si="24"/>
        <v>0</v>
      </c>
      <c r="BF202" s="153">
        <f t="shared" si="25"/>
        <v>0</v>
      </c>
      <c r="BG202" s="153">
        <f t="shared" si="26"/>
        <v>0</v>
      </c>
      <c r="BH202" s="153">
        <f t="shared" si="27"/>
        <v>0</v>
      </c>
      <c r="BI202" s="153">
        <f t="shared" si="28"/>
        <v>0</v>
      </c>
      <c r="BJ202" s="13" t="s">
        <v>84</v>
      </c>
      <c r="BK202" s="153">
        <f t="shared" si="29"/>
        <v>0</v>
      </c>
      <c r="BL202" s="13" t="s">
        <v>93</v>
      </c>
      <c r="BM202" s="152" t="s">
        <v>4964</v>
      </c>
    </row>
    <row r="203" spans="2:65" s="1" customFormat="1" ht="24.2" customHeight="1">
      <c r="B203" s="139"/>
      <c r="C203" s="140" t="s">
        <v>423</v>
      </c>
      <c r="D203" s="140" t="s">
        <v>212</v>
      </c>
      <c r="E203" s="141" t="s">
        <v>4965</v>
      </c>
      <c r="F203" s="142" t="s">
        <v>4966</v>
      </c>
      <c r="G203" s="143" t="s">
        <v>405</v>
      </c>
      <c r="H203" s="144">
        <v>7.7549999999999999</v>
      </c>
      <c r="I203" s="145"/>
      <c r="J203" s="146">
        <f t="shared" si="20"/>
        <v>0</v>
      </c>
      <c r="K203" s="147"/>
      <c r="L203" s="28"/>
      <c r="M203" s="148" t="s">
        <v>1</v>
      </c>
      <c r="N203" s="149" t="s">
        <v>38</v>
      </c>
      <c r="P203" s="150">
        <f t="shared" si="21"/>
        <v>0</v>
      </c>
      <c r="Q203" s="150">
        <v>0</v>
      </c>
      <c r="R203" s="150">
        <f t="shared" si="22"/>
        <v>0</v>
      </c>
      <c r="S203" s="150">
        <v>0</v>
      </c>
      <c r="T203" s="151">
        <f t="shared" si="23"/>
        <v>0</v>
      </c>
      <c r="AR203" s="152" t="s">
        <v>93</v>
      </c>
      <c r="AT203" s="152" t="s">
        <v>212</v>
      </c>
      <c r="AU203" s="152" t="s">
        <v>84</v>
      </c>
      <c r="AY203" s="13" t="s">
        <v>207</v>
      </c>
      <c r="BE203" s="153">
        <f t="shared" si="24"/>
        <v>0</v>
      </c>
      <c r="BF203" s="153">
        <f t="shared" si="25"/>
        <v>0</v>
      </c>
      <c r="BG203" s="153">
        <f t="shared" si="26"/>
        <v>0</v>
      </c>
      <c r="BH203" s="153">
        <f t="shared" si="27"/>
        <v>0</v>
      </c>
      <c r="BI203" s="153">
        <f t="shared" si="28"/>
        <v>0</v>
      </c>
      <c r="BJ203" s="13" t="s">
        <v>84</v>
      </c>
      <c r="BK203" s="153">
        <f t="shared" si="29"/>
        <v>0</v>
      </c>
      <c r="BL203" s="13" t="s">
        <v>93</v>
      </c>
      <c r="BM203" s="152" t="s">
        <v>4967</v>
      </c>
    </row>
    <row r="204" spans="2:65" s="1" customFormat="1" ht="37.9" customHeight="1">
      <c r="B204" s="139"/>
      <c r="C204" s="140" t="s">
        <v>427</v>
      </c>
      <c r="D204" s="140" t="s">
        <v>212</v>
      </c>
      <c r="E204" s="141" t="s">
        <v>4968</v>
      </c>
      <c r="F204" s="142" t="s">
        <v>4969</v>
      </c>
      <c r="G204" s="143" t="s">
        <v>1892</v>
      </c>
      <c r="H204" s="144">
        <v>0.20699999999999999</v>
      </c>
      <c r="I204" s="145"/>
      <c r="J204" s="146">
        <f t="shared" si="20"/>
        <v>0</v>
      </c>
      <c r="K204" s="147"/>
      <c r="L204" s="28"/>
      <c r="M204" s="148" t="s">
        <v>1</v>
      </c>
      <c r="N204" s="149" t="s">
        <v>38</v>
      </c>
      <c r="P204" s="150">
        <f t="shared" si="21"/>
        <v>0</v>
      </c>
      <c r="Q204" s="150">
        <v>1.0162899999999999</v>
      </c>
      <c r="R204" s="150">
        <f t="shared" si="22"/>
        <v>0.21037202999999996</v>
      </c>
      <c r="S204" s="150">
        <v>0</v>
      </c>
      <c r="T204" s="151">
        <f t="shared" si="23"/>
        <v>0</v>
      </c>
      <c r="AR204" s="152" t="s">
        <v>93</v>
      </c>
      <c r="AT204" s="152" t="s">
        <v>212</v>
      </c>
      <c r="AU204" s="152" t="s">
        <v>84</v>
      </c>
      <c r="AY204" s="13" t="s">
        <v>207</v>
      </c>
      <c r="BE204" s="153">
        <f t="shared" si="24"/>
        <v>0</v>
      </c>
      <c r="BF204" s="153">
        <f t="shared" si="25"/>
        <v>0</v>
      </c>
      <c r="BG204" s="153">
        <f t="shared" si="26"/>
        <v>0</v>
      </c>
      <c r="BH204" s="153">
        <f t="shared" si="27"/>
        <v>0</v>
      </c>
      <c r="BI204" s="153">
        <f t="shared" si="28"/>
        <v>0</v>
      </c>
      <c r="BJ204" s="13" t="s">
        <v>84</v>
      </c>
      <c r="BK204" s="153">
        <f t="shared" si="29"/>
        <v>0</v>
      </c>
      <c r="BL204" s="13" t="s">
        <v>93</v>
      </c>
      <c r="BM204" s="152" t="s">
        <v>4970</v>
      </c>
    </row>
    <row r="205" spans="2:65" s="1" customFormat="1" ht="21.75" customHeight="1">
      <c r="B205" s="139"/>
      <c r="C205" s="140" t="s">
        <v>431</v>
      </c>
      <c r="D205" s="140" t="s">
        <v>212</v>
      </c>
      <c r="E205" s="141" t="s">
        <v>4971</v>
      </c>
      <c r="F205" s="142" t="s">
        <v>4972</v>
      </c>
      <c r="G205" s="143" t="s">
        <v>4813</v>
      </c>
      <c r="H205" s="144">
        <v>0.94399999999999995</v>
      </c>
      <c r="I205" s="145"/>
      <c r="J205" s="146">
        <f t="shared" si="20"/>
        <v>0</v>
      </c>
      <c r="K205" s="147"/>
      <c r="L205" s="28"/>
      <c r="M205" s="148" t="s">
        <v>1</v>
      </c>
      <c r="N205" s="149" t="s">
        <v>38</v>
      </c>
      <c r="P205" s="150">
        <f t="shared" si="21"/>
        <v>0</v>
      </c>
      <c r="Q205" s="150">
        <v>2.31413</v>
      </c>
      <c r="R205" s="150">
        <f t="shared" si="22"/>
        <v>2.1845387199999999</v>
      </c>
      <c r="S205" s="150">
        <v>0</v>
      </c>
      <c r="T205" s="151">
        <f t="shared" si="23"/>
        <v>0</v>
      </c>
      <c r="AR205" s="152" t="s">
        <v>93</v>
      </c>
      <c r="AT205" s="152" t="s">
        <v>212</v>
      </c>
      <c r="AU205" s="152" t="s">
        <v>84</v>
      </c>
      <c r="AY205" s="13" t="s">
        <v>207</v>
      </c>
      <c r="BE205" s="153">
        <f t="shared" si="24"/>
        <v>0</v>
      </c>
      <c r="BF205" s="153">
        <f t="shared" si="25"/>
        <v>0</v>
      </c>
      <c r="BG205" s="153">
        <f t="shared" si="26"/>
        <v>0</v>
      </c>
      <c r="BH205" s="153">
        <f t="shared" si="27"/>
        <v>0</v>
      </c>
      <c r="BI205" s="153">
        <f t="shared" si="28"/>
        <v>0</v>
      </c>
      <c r="BJ205" s="13" t="s">
        <v>84</v>
      </c>
      <c r="BK205" s="153">
        <f t="shared" si="29"/>
        <v>0</v>
      </c>
      <c r="BL205" s="13" t="s">
        <v>93</v>
      </c>
      <c r="BM205" s="152" t="s">
        <v>4973</v>
      </c>
    </row>
    <row r="206" spans="2:65" s="1" customFormat="1" ht="24.2" customHeight="1">
      <c r="B206" s="139"/>
      <c r="C206" s="140" t="s">
        <v>435</v>
      </c>
      <c r="D206" s="140" t="s">
        <v>212</v>
      </c>
      <c r="E206" s="141" t="s">
        <v>4974</v>
      </c>
      <c r="F206" s="142" t="s">
        <v>4975</v>
      </c>
      <c r="G206" s="143" t="s">
        <v>405</v>
      </c>
      <c r="H206" s="144">
        <v>11.03</v>
      </c>
      <c r="I206" s="145"/>
      <c r="J206" s="146">
        <f t="shared" si="20"/>
        <v>0</v>
      </c>
      <c r="K206" s="147"/>
      <c r="L206" s="28"/>
      <c r="M206" s="148" t="s">
        <v>1</v>
      </c>
      <c r="N206" s="149" t="s">
        <v>38</v>
      </c>
      <c r="P206" s="150">
        <f t="shared" si="21"/>
        <v>0</v>
      </c>
      <c r="Q206" s="150">
        <v>3.4099999999999998E-3</v>
      </c>
      <c r="R206" s="150">
        <f t="shared" si="22"/>
        <v>3.7612299999999994E-2</v>
      </c>
      <c r="S206" s="150">
        <v>0</v>
      </c>
      <c r="T206" s="151">
        <f t="shared" si="23"/>
        <v>0</v>
      </c>
      <c r="AR206" s="152" t="s">
        <v>93</v>
      </c>
      <c r="AT206" s="152" t="s">
        <v>212</v>
      </c>
      <c r="AU206" s="152" t="s">
        <v>84</v>
      </c>
      <c r="AY206" s="13" t="s">
        <v>207</v>
      </c>
      <c r="BE206" s="153">
        <f t="shared" si="24"/>
        <v>0</v>
      </c>
      <c r="BF206" s="153">
        <f t="shared" si="25"/>
        <v>0</v>
      </c>
      <c r="BG206" s="153">
        <f t="shared" si="26"/>
        <v>0</v>
      </c>
      <c r="BH206" s="153">
        <f t="shared" si="27"/>
        <v>0</v>
      </c>
      <c r="BI206" s="153">
        <f t="shared" si="28"/>
        <v>0</v>
      </c>
      <c r="BJ206" s="13" t="s">
        <v>84</v>
      </c>
      <c r="BK206" s="153">
        <f t="shared" si="29"/>
        <v>0</v>
      </c>
      <c r="BL206" s="13" t="s">
        <v>93</v>
      </c>
      <c r="BM206" s="152" t="s">
        <v>4976</v>
      </c>
    </row>
    <row r="207" spans="2:65" s="1" customFormat="1" ht="24.2" customHeight="1">
      <c r="B207" s="139"/>
      <c r="C207" s="140" t="s">
        <v>439</v>
      </c>
      <c r="D207" s="140" t="s">
        <v>212</v>
      </c>
      <c r="E207" s="141" t="s">
        <v>4977</v>
      </c>
      <c r="F207" s="142" t="s">
        <v>4978</v>
      </c>
      <c r="G207" s="143" t="s">
        <v>405</v>
      </c>
      <c r="H207" s="144">
        <v>11.03</v>
      </c>
      <c r="I207" s="145"/>
      <c r="J207" s="146">
        <f t="shared" si="20"/>
        <v>0</v>
      </c>
      <c r="K207" s="147"/>
      <c r="L207" s="28"/>
      <c r="M207" s="148" t="s">
        <v>1</v>
      </c>
      <c r="N207" s="149" t="s">
        <v>38</v>
      </c>
      <c r="P207" s="150">
        <f t="shared" si="21"/>
        <v>0</v>
      </c>
      <c r="Q207" s="150">
        <v>0</v>
      </c>
      <c r="R207" s="150">
        <f t="shared" si="22"/>
        <v>0</v>
      </c>
      <c r="S207" s="150">
        <v>0</v>
      </c>
      <c r="T207" s="151">
        <f t="shared" si="23"/>
        <v>0</v>
      </c>
      <c r="AR207" s="152" t="s">
        <v>93</v>
      </c>
      <c r="AT207" s="152" t="s">
        <v>212</v>
      </c>
      <c r="AU207" s="152" t="s">
        <v>84</v>
      </c>
      <c r="AY207" s="13" t="s">
        <v>207</v>
      </c>
      <c r="BE207" s="153">
        <f t="shared" si="24"/>
        <v>0</v>
      </c>
      <c r="BF207" s="153">
        <f t="shared" si="25"/>
        <v>0</v>
      </c>
      <c r="BG207" s="153">
        <f t="shared" si="26"/>
        <v>0</v>
      </c>
      <c r="BH207" s="153">
        <f t="shared" si="27"/>
        <v>0</v>
      </c>
      <c r="BI207" s="153">
        <f t="shared" si="28"/>
        <v>0</v>
      </c>
      <c r="BJ207" s="13" t="s">
        <v>84</v>
      </c>
      <c r="BK207" s="153">
        <f t="shared" si="29"/>
        <v>0</v>
      </c>
      <c r="BL207" s="13" t="s">
        <v>93</v>
      </c>
      <c r="BM207" s="152" t="s">
        <v>4979</v>
      </c>
    </row>
    <row r="208" spans="2:65" s="1" customFormat="1" ht="24.2" customHeight="1">
      <c r="B208" s="139"/>
      <c r="C208" s="140" t="s">
        <v>443</v>
      </c>
      <c r="D208" s="140" t="s">
        <v>212</v>
      </c>
      <c r="E208" s="141" t="s">
        <v>4980</v>
      </c>
      <c r="F208" s="142" t="s">
        <v>4981</v>
      </c>
      <c r="G208" s="143" t="s">
        <v>1892</v>
      </c>
      <c r="H208" s="144">
        <v>0.25</v>
      </c>
      <c r="I208" s="145"/>
      <c r="J208" s="146">
        <f t="shared" si="20"/>
        <v>0</v>
      </c>
      <c r="K208" s="147"/>
      <c r="L208" s="28"/>
      <c r="M208" s="148" t="s">
        <v>1</v>
      </c>
      <c r="N208" s="149" t="s">
        <v>38</v>
      </c>
      <c r="P208" s="150">
        <f t="shared" si="21"/>
        <v>0</v>
      </c>
      <c r="Q208" s="150">
        <v>1.0165999999999999</v>
      </c>
      <c r="R208" s="150">
        <f t="shared" si="22"/>
        <v>0.25414999999999999</v>
      </c>
      <c r="S208" s="150">
        <v>0</v>
      </c>
      <c r="T208" s="151">
        <f t="shared" si="23"/>
        <v>0</v>
      </c>
      <c r="AR208" s="152" t="s">
        <v>93</v>
      </c>
      <c r="AT208" s="152" t="s">
        <v>212</v>
      </c>
      <c r="AU208" s="152" t="s">
        <v>84</v>
      </c>
      <c r="AY208" s="13" t="s">
        <v>207</v>
      </c>
      <c r="BE208" s="153">
        <f t="shared" si="24"/>
        <v>0</v>
      </c>
      <c r="BF208" s="153">
        <f t="shared" si="25"/>
        <v>0</v>
      </c>
      <c r="BG208" s="153">
        <f t="shared" si="26"/>
        <v>0</v>
      </c>
      <c r="BH208" s="153">
        <f t="shared" si="27"/>
        <v>0</v>
      </c>
      <c r="BI208" s="153">
        <f t="shared" si="28"/>
        <v>0</v>
      </c>
      <c r="BJ208" s="13" t="s">
        <v>84</v>
      </c>
      <c r="BK208" s="153">
        <f t="shared" si="29"/>
        <v>0</v>
      </c>
      <c r="BL208" s="13" t="s">
        <v>93</v>
      </c>
      <c r="BM208" s="152" t="s">
        <v>4982</v>
      </c>
    </row>
    <row r="209" spans="2:65" s="1" customFormat="1" ht="16.5" customHeight="1">
      <c r="B209" s="139"/>
      <c r="C209" s="140" t="s">
        <v>447</v>
      </c>
      <c r="D209" s="140" t="s">
        <v>212</v>
      </c>
      <c r="E209" s="141" t="s">
        <v>4983</v>
      </c>
      <c r="F209" s="142" t="s">
        <v>4984</v>
      </c>
      <c r="G209" s="143" t="s">
        <v>4813</v>
      </c>
      <c r="H209" s="144">
        <v>0.48</v>
      </c>
      <c r="I209" s="145"/>
      <c r="J209" s="146">
        <f t="shared" si="20"/>
        <v>0</v>
      </c>
      <c r="K209" s="147"/>
      <c r="L209" s="28"/>
      <c r="M209" s="148" t="s">
        <v>1</v>
      </c>
      <c r="N209" s="149" t="s">
        <v>38</v>
      </c>
      <c r="P209" s="150">
        <f t="shared" si="21"/>
        <v>0</v>
      </c>
      <c r="Q209" s="150">
        <v>2.21292</v>
      </c>
      <c r="R209" s="150">
        <f t="shared" si="22"/>
        <v>1.0622015999999999</v>
      </c>
      <c r="S209" s="150">
        <v>0</v>
      </c>
      <c r="T209" s="151">
        <f t="shared" si="23"/>
        <v>0</v>
      </c>
      <c r="AR209" s="152" t="s">
        <v>93</v>
      </c>
      <c r="AT209" s="152" t="s">
        <v>212</v>
      </c>
      <c r="AU209" s="152" t="s">
        <v>84</v>
      </c>
      <c r="AY209" s="13" t="s">
        <v>207</v>
      </c>
      <c r="BE209" s="153">
        <f t="shared" si="24"/>
        <v>0</v>
      </c>
      <c r="BF209" s="153">
        <f t="shared" si="25"/>
        <v>0</v>
      </c>
      <c r="BG209" s="153">
        <f t="shared" si="26"/>
        <v>0</v>
      </c>
      <c r="BH209" s="153">
        <f t="shared" si="27"/>
        <v>0</v>
      </c>
      <c r="BI209" s="153">
        <f t="shared" si="28"/>
        <v>0</v>
      </c>
      <c r="BJ209" s="13" t="s">
        <v>84</v>
      </c>
      <c r="BK209" s="153">
        <f t="shared" si="29"/>
        <v>0</v>
      </c>
      <c r="BL209" s="13" t="s">
        <v>93</v>
      </c>
      <c r="BM209" s="152" t="s">
        <v>4985</v>
      </c>
    </row>
    <row r="210" spans="2:65" s="1" customFormat="1" ht="16.5" customHeight="1">
      <c r="B210" s="139"/>
      <c r="C210" s="140" t="s">
        <v>451</v>
      </c>
      <c r="D210" s="140" t="s">
        <v>212</v>
      </c>
      <c r="E210" s="141" t="s">
        <v>4986</v>
      </c>
      <c r="F210" s="142" t="s">
        <v>4987</v>
      </c>
      <c r="G210" s="143" t="s">
        <v>405</v>
      </c>
      <c r="H210" s="144">
        <v>9</v>
      </c>
      <c r="I210" s="145"/>
      <c r="J210" s="146">
        <f t="shared" si="20"/>
        <v>0</v>
      </c>
      <c r="K210" s="147"/>
      <c r="L210" s="28"/>
      <c r="M210" s="148" t="s">
        <v>1</v>
      </c>
      <c r="N210" s="149" t="s">
        <v>38</v>
      </c>
      <c r="P210" s="150">
        <f t="shared" si="21"/>
        <v>0</v>
      </c>
      <c r="Q210" s="150">
        <v>3.6900000000000001E-3</v>
      </c>
      <c r="R210" s="150">
        <f t="shared" si="22"/>
        <v>3.3210000000000003E-2</v>
      </c>
      <c r="S210" s="150">
        <v>0</v>
      </c>
      <c r="T210" s="151">
        <f t="shared" si="23"/>
        <v>0</v>
      </c>
      <c r="AR210" s="152" t="s">
        <v>93</v>
      </c>
      <c r="AT210" s="152" t="s">
        <v>212</v>
      </c>
      <c r="AU210" s="152" t="s">
        <v>84</v>
      </c>
      <c r="AY210" s="13" t="s">
        <v>207</v>
      </c>
      <c r="BE210" s="153">
        <f t="shared" si="24"/>
        <v>0</v>
      </c>
      <c r="BF210" s="153">
        <f t="shared" si="25"/>
        <v>0</v>
      </c>
      <c r="BG210" s="153">
        <f t="shared" si="26"/>
        <v>0</v>
      </c>
      <c r="BH210" s="153">
        <f t="shared" si="27"/>
        <v>0</v>
      </c>
      <c r="BI210" s="153">
        <f t="shared" si="28"/>
        <v>0</v>
      </c>
      <c r="BJ210" s="13" t="s">
        <v>84</v>
      </c>
      <c r="BK210" s="153">
        <f t="shared" si="29"/>
        <v>0</v>
      </c>
      <c r="BL210" s="13" t="s">
        <v>93</v>
      </c>
      <c r="BM210" s="152" t="s">
        <v>4988</v>
      </c>
    </row>
    <row r="211" spans="2:65" s="1" customFormat="1" ht="16.5" customHeight="1">
      <c r="B211" s="139"/>
      <c r="C211" s="140" t="s">
        <v>455</v>
      </c>
      <c r="D211" s="140" t="s">
        <v>212</v>
      </c>
      <c r="E211" s="141" t="s">
        <v>4989</v>
      </c>
      <c r="F211" s="142" t="s">
        <v>4990</v>
      </c>
      <c r="G211" s="143" t="s">
        <v>405</v>
      </c>
      <c r="H211" s="144">
        <v>9</v>
      </c>
      <c r="I211" s="145"/>
      <c r="J211" s="146">
        <f t="shared" si="20"/>
        <v>0</v>
      </c>
      <c r="K211" s="147"/>
      <c r="L211" s="28"/>
      <c r="M211" s="148" t="s">
        <v>1</v>
      </c>
      <c r="N211" s="149" t="s">
        <v>38</v>
      </c>
      <c r="P211" s="150">
        <f t="shared" si="21"/>
        <v>0</v>
      </c>
      <c r="Q211" s="150">
        <v>0</v>
      </c>
      <c r="R211" s="150">
        <f t="shared" si="22"/>
        <v>0</v>
      </c>
      <c r="S211" s="150">
        <v>0</v>
      </c>
      <c r="T211" s="151">
        <f t="shared" si="23"/>
        <v>0</v>
      </c>
      <c r="AR211" s="152" t="s">
        <v>93</v>
      </c>
      <c r="AT211" s="152" t="s">
        <v>212</v>
      </c>
      <c r="AU211" s="152" t="s">
        <v>84</v>
      </c>
      <c r="AY211" s="13" t="s">
        <v>207</v>
      </c>
      <c r="BE211" s="153">
        <f t="shared" si="24"/>
        <v>0</v>
      </c>
      <c r="BF211" s="153">
        <f t="shared" si="25"/>
        <v>0</v>
      </c>
      <c r="BG211" s="153">
        <f t="shared" si="26"/>
        <v>0</v>
      </c>
      <c r="BH211" s="153">
        <f t="shared" si="27"/>
        <v>0</v>
      </c>
      <c r="BI211" s="153">
        <f t="shared" si="28"/>
        <v>0</v>
      </c>
      <c r="BJ211" s="13" t="s">
        <v>84</v>
      </c>
      <c r="BK211" s="153">
        <f t="shared" si="29"/>
        <v>0</v>
      </c>
      <c r="BL211" s="13" t="s">
        <v>93</v>
      </c>
      <c r="BM211" s="152" t="s">
        <v>4991</v>
      </c>
    </row>
    <row r="212" spans="2:65" s="1" customFormat="1" ht="24.2" customHeight="1">
      <c r="B212" s="139"/>
      <c r="C212" s="140" t="s">
        <v>459</v>
      </c>
      <c r="D212" s="140" t="s">
        <v>212</v>
      </c>
      <c r="E212" s="141" t="s">
        <v>4992</v>
      </c>
      <c r="F212" s="142" t="s">
        <v>4993</v>
      </c>
      <c r="G212" s="143" t="s">
        <v>405</v>
      </c>
      <c r="H212" s="144">
        <v>14.5</v>
      </c>
      <c r="I212" s="145"/>
      <c r="J212" s="146">
        <f t="shared" si="20"/>
        <v>0</v>
      </c>
      <c r="K212" s="147"/>
      <c r="L212" s="28"/>
      <c r="M212" s="148" t="s">
        <v>1</v>
      </c>
      <c r="N212" s="149" t="s">
        <v>38</v>
      </c>
      <c r="P212" s="150">
        <f t="shared" si="21"/>
        <v>0</v>
      </c>
      <c r="Q212" s="150">
        <v>8.6E-3</v>
      </c>
      <c r="R212" s="150">
        <f t="shared" si="22"/>
        <v>0.12470000000000001</v>
      </c>
      <c r="S212" s="150">
        <v>0</v>
      </c>
      <c r="T212" s="151">
        <f t="shared" si="23"/>
        <v>0</v>
      </c>
      <c r="AR212" s="152" t="s">
        <v>93</v>
      </c>
      <c r="AT212" s="152" t="s">
        <v>212</v>
      </c>
      <c r="AU212" s="152" t="s">
        <v>84</v>
      </c>
      <c r="AY212" s="13" t="s">
        <v>207</v>
      </c>
      <c r="BE212" s="153">
        <f t="shared" si="24"/>
        <v>0</v>
      </c>
      <c r="BF212" s="153">
        <f t="shared" si="25"/>
        <v>0</v>
      </c>
      <c r="BG212" s="153">
        <f t="shared" si="26"/>
        <v>0</v>
      </c>
      <c r="BH212" s="153">
        <f t="shared" si="27"/>
        <v>0</v>
      </c>
      <c r="BI212" s="153">
        <f t="shared" si="28"/>
        <v>0</v>
      </c>
      <c r="BJ212" s="13" t="s">
        <v>84</v>
      </c>
      <c r="BK212" s="153">
        <f t="shared" si="29"/>
        <v>0</v>
      </c>
      <c r="BL212" s="13" t="s">
        <v>93</v>
      </c>
      <c r="BM212" s="152" t="s">
        <v>4994</v>
      </c>
    </row>
    <row r="213" spans="2:65" s="1" customFormat="1" ht="24.2" customHeight="1">
      <c r="B213" s="139"/>
      <c r="C213" s="140" t="s">
        <v>216</v>
      </c>
      <c r="D213" s="140" t="s">
        <v>212</v>
      </c>
      <c r="E213" s="141" t="s">
        <v>4995</v>
      </c>
      <c r="F213" s="142" t="s">
        <v>4996</v>
      </c>
      <c r="G213" s="143" t="s">
        <v>405</v>
      </c>
      <c r="H213" s="144">
        <v>14.5</v>
      </c>
      <c r="I213" s="145"/>
      <c r="J213" s="146">
        <f t="shared" si="20"/>
        <v>0</v>
      </c>
      <c r="K213" s="147"/>
      <c r="L213" s="28"/>
      <c r="M213" s="148" t="s">
        <v>1</v>
      </c>
      <c r="N213" s="149" t="s">
        <v>38</v>
      </c>
      <c r="P213" s="150">
        <f t="shared" si="21"/>
        <v>0</v>
      </c>
      <c r="Q213" s="150">
        <v>0</v>
      </c>
      <c r="R213" s="150">
        <f t="shared" si="22"/>
        <v>0</v>
      </c>
      <c r="S213" s="150">
        <v>0</v>
      </c>
      <c r="T213" s="151">
        <f t="shared" si="23"/>
        <v>0</v>
      </c>
      <c r="AR213" s="152" t="s">
        <v>93</v>
      </c>
      <c r="AT213" s="152" t="s">
        <v>212</v>
      </c>
      <c r="AU213" s="152" t="s">
        <v>84</v>
      </c>
      <c r="AY213" s="13" t="s">
        <v>207</v>
      </c>
      <c r="BE213" s="153">
        <f t="shared" si="24"/>
        <v>0</v>
      </c>
      <c r="BF213" s="153">
        <f t="shared" si="25"/>
        <v>0</v>
      </c>
      <c r="BG213" s="153">
        <f t="shared" si="26"/>
        <v>0</v>
      </c>
      <c r="BH213" s="153">
        <f t="shared" si="27"/>
        <v>0</v>
      </c>
      <c r="BI213" s="153">
        <f t="shared" si="28"/>
        <v>0</v>
      </c>
      <c r="BJ213" s="13" t="s">
        <v>84</v>
      </c>
      <c r="BK213" s="153">
        <f t="shared" si="29"/>
        <v>0</v>
      </c>
      <c r="BL213" s="13" t="s">
        <v>93</v>
      </c>
      <c r="BM213" s="152" t="s">
        <v>4997</v>
      </c>
    </row>
    <row r="214" spans="2:65" s="1" customFormat="1" ht="24.2" customHeight="1">
      <c r="B214" s="139"/>
      <c r="C214" s="140" t="s">
        <v>466</v>
      </c>
      <c r="D214" s="140" t="s">
        <v>212</v>
      </c>
      <c r="E214" s="141" t="s">
        <v>4998</v>
      </c>
      <c r="F214" s="142" t="s">
        <v>4999</v>
      </c>
      <c r="G214" s="143" t="s">
        <v>1892</v>
      </c>
      <c r="H214" s="144">
        <v>5.8000000000000003E-2</v>
      </c>
      <c r="I214" s="145"/>
      <c r="J214" s="146">
        <f t="shared" si="20"/>
        <v>0</v>
      </c>
      <c r="K214" s="147"/>
      <c r="L214" s="28"/>
      <c r="M214" s="148" t="s">
        <v>1</v>
      </c>
      <c r="N214" s="149" t="s">
        <v>38</v>
      </c>
      <c r="P214" s="150">
        <f t="shared" si="21"/>
        <v>0</v>
      </c>
      <c r="Q214" s="150">
        <v>1.0162899999999999</v>
      </c>
      <c r="R214" s="150">
        <f t="shared" si="22"/>
        <v>5.8944819999999995E-2</v>
      </c>
      <c r="S214" s="150">
        <v>0</v>
      </c>
      <c r="T214" s="151">
        <f t="shared" si="23"/>
        <v>0</v>
      </c>
      <c r="AR214" s="152" t="s">
        <v>93</v>
      </c>
      <c r="AT214" s="152" t="s">
        <v>212</v>
      </c>
      <c r="AU214" s="152" t="s">
        <v>84</v>
      </c>
      <c r="AY214" s="13" t="s">
        <v>207</v>
      </c>
      <c r="BE214" s="153">
        <f t="shared" si="24"/>
        <v>0</v>
      </c>
      <c r="BF214" s="153">
        <f t="shared" si="25"/>
        <v>0</v>
      </c>
      <c r="BG214" s="153">
        <f t="shared" si="26"/>
        <v>0</v>
      </c>
      <c r="BH214" s="153">
        <f t="shared" si="27"/>
        <v>0</v>
      </c>
      <c r="BI214" s="153">
        <f t="shared" si="28"/>
        <v>0</v>
      </c>
      <c r="BJ214" s="13" t="s">
        <v>84</v>
      </c>
      <c r="BK214" s="153">
        <f t="shared" si="29"/>
        <v>0</v>
      </c>
      <c r="BL214" s="13" t="s">
        <v>93</v>
      </c>
      <c r="BM214" s="152" t="s">
        <v>5000</v>
      </c>
    </row>
    <row r="215" spans="2:65" s="11" customFormat="1" ht="22.9" customHeight="1">
      <c r="B215" s="127"/>
      <c r="D215" s="128" t="s">
        <v>71</v>
      </c>
      <c r="E215" s="137" t="s">
        <v>5001</v>
      </c>
      <c r="F215" s="137" t="s">
        <v>5002</v>
      </c>
      <c r="I215" s="130"/>
      <c r="J215" s="138">
        <f>BK215</f>
        <v>0</v>
      </c>
      <c r="L215" s="127"/>
      <c r="M215" s="132"/>
      <c r="P215" s="133">
        <f>SUM(P216:P220)</f>
        <v>0</v>
      </c>
      <c r="R215" s="133">
        <f>SUM(R216:R220)</f>
        <v>190.00877862999999</v>
      </c>
      <c r="T215" s="134">
        <f>SUM(T216:T220)</f>
        <v>0</v>
      </c>
      <c r="AR215" s="128" t="s">
        <v>79</v>
      </c>
      <c r="AT215" s="135" t="s">
        <v>71</v>
      </c>
      <c r="AU215" s="135" t="s">
        <v>79</v>
      </c>
      <c r="AY215" s="128" t="s">
        <v>207</v>
      </c>
      <c r="BK215" s="136">
        <f>SUM(BK216:BK220)</f>
        <v>0</v>
      </c>
    </row>
    <row r="216" spans="2:65" s="1" customFormat="1" ht="24.2" customHeight="1">
      <c r="B216" s="139"/>
      <c r="C216" s="140" t="s">
        <v>470</v>
      </c>
      <c r="D216" s="140" t="s">
        <v>212</v>
      </c>
      <c r="E216" s="141" t="s">
        <v>5003</v>
      </c>
      <c r="F216" s="142" t="s">
        <v>5004</v>
      </c>
      <c r="G216" s="143" t="s">
        <v>4813</v>
      </c>
      <c r="H216" s="144">
        <v>2.048</v>
      </c>
      <c r="I216" s="145"/>
      <c r="J216" s="146">
        <f>ROUND(I216*H216,2)</f>
        <v>0</v>
      </c>
      <c r="K216" s="147"/>
      <c r="L216" s="28"/>
      <c r="M216" s="148" t="s">
        <v>1</v>
      </c>
      <c r="N216" s="149" t="s">
        <v>38</v>
      </c>
      <c r="P216" s="150">
        <f>O216*H216</f>
        <v>0</v>
      </c>
      <c r="Q216" s="150">
        <v>2.2151299999999998</v>
      </c>
      <c r="R216" s="150">
        <f>Q216*H216</f>
        <v>4.5365862400000001</v>
      </c>
      <c r="S216" s="150">
        <v>0</v>
      </c>
      <c r="T216" s="151">
        <f>S216*H216</f>
        <v>0</v>
      </c>
      <c r="AR216" s="152" t="s">
        <v>93</v>
      </c>
      <c r="AT216" s="152" t="s">
        <v>212</v>
      </c>
      <c r="AU216" s="152" t="s">
        <v>84</v>
      </c>
      <c r="AY216" s="13" t="s">
        <v>207</v>
      </c>
      <c r="BE216" s="153">
        <f>IF(N216="základná",J216,0)</f>
        <v>0</v>
      </c>
      <c r="BF216" s="153">
        <f>IF(N216="znížená",J216,0)</f>
        <v>0</v>
      </c>
      <c r="BG216" s="153">
        <f>IF(N216="zákl. prenesená",J216,0)</f>
        <v>0</v>
      </c>
      <c r="BH216" s="153">
        <f>IF(N216="zníž. prenesená",J216,0)</f>
        <v>0</v>
      </c>
      <c r="BI216" s="153">
        <f>IF(N216="nulová",J216,0)</f>
        <v>0</v>
      </c>
      <c r="BJ216" s="13" t="s">
        <v>84</v>
      </c>
      <c r="BK216" s="153">
        <f>ROUND(I216*H216,2)</f>
        <v>0</v>
      </c>
      <c r="BL216" s="13" t="s">
        <v>93</v>
      </c>
      <c r="BM216" s="152" t="s">
        <v>5005</v>
      </c>
    </row>
    <row r="217" spans="2:65" s="1" customFormat="1" ht="24.2" customHeight="1">
      <c r="B217" s="139"/>
      <c r="C217" s="140" t="s">
        <v>474</v>
      </c>
      <c r="D217" s="140" t="s">
        <v>212</v>
      </c>
      <c r="E217" s="141" t="s">
        <v>5006</v>
      </c>
      <c r="F217" s="142" t="s">
        <v>5007</v>
      </c>
      <c r="G217" s="143" t="s">
        <v>4813</v>
      </c>
      <c r="H217" s="144">
        <v>74.695999999999998</v>
      </c>
      <c r="I217" s="145"/>
      <c r="J217" s="146">
        <f>ROUND(I217*H217,2)</f>
        <v>0</v>
      </c>
      <c r="K217" s="147"/>
      <c r="L217" s="28"/>
      <c r="M217" s="148" t="s">
        <v>1</v>
      </c>
      <c r="N217" s="149" t="s">
        <v>38</v>
      </c>
      <c r="P217" s="150">
        <f>O217*H217</f>
        <v>0</v>
      </c>
      <c r="Q217" s="150">
        <v>2.40645</v>
      </c>
      <c r="R217" s="150">
        <f>Q217*H217</f>
        <v>179.7521892</v>
      </c>
      <c r="S217" s="150">
        <v>0</v>
      </c>
      <c r="T217" s="151">
        <f>S217*H217</f>
        <v>0</v>
      </c>
      <c r="AR217" s="152" t="s">
        <v>93</v>
      </c>
      <c r="AT217" s="152" t="s">
        <v>212</v>
      </c>
      <c r="AU217" s="152" t="s">
        <v>84</v>
      </c>
      <c r="AY217" s="13" t="s">
        <v>207</v>
      </c>
      <c r="BE217" s="153">
        <f>IF(N217="základná",J217,0)</f>
        <v>0</v>
      </c>
      <c r="BF217" s="153">
        <f>IF(N217="znížená",J217,0)</f>
        <v>0</v>
      </c>
      <c r="BG217" s="153">
        <f>IF(N217="zákl. prenesená",J217,0)</f>
        <v>0</v>
      </c>
      <c r="BH217" s="153">
        <f>IF(N217="zníž. prenesená",J217,0)</f>
        <v>0</v>
      </c>
      <c r="BI217" s="153">
        <f>IF(N217="nulová",J217,0)</f>
        <v>0</v>
      </c>
      <c r="BJ217" s="13" t="s">
        <v>84</v>
      </c>
      <c r="BK217" s="153">
        <f>ROUND(I217*H217,2)</f>
        <v>0</v>
      </c>
      <c r="BL217" s="13" t="s">
        <v>93</v>
      </c>
      <c r="BM217" s="152" t="s">
        <v>5008</v>
      </c>
    </row>
    <row r="218" spans="2:65" s="1" customFormat="1" ht="16.5" customHeight="1">
      <c r="B218" s="139"/>
      <c r="C218" s="140" t="s">
        <v>478</v>
      </c>
      <c r="D218" s="140" t="s">
        <v>212</v>
      </c>
      <c r="E218" s="141" t="s">
        <v>4915</v>
      </c>
      <c r="F218" s="142" t="s">
        <v>4916</v>
      </c>
      <c r="G218" s="143" t="s">
        <v>405</v>
      </c>
      <c r="H218" s="144">
        <v>140.69999999999999</v>
      </c>
      <c r="I218" s="145"/>
      <c r="J218" s="146">
        <f>ROUND(I218*H218,2)</f>
        <v>0</v>
      </c>
      <c r="K218" s="147"/>
      <c r="L218" s="28"/>
      <c r="M218" s="148" t="s">
        <v>1</v>
      </c>
      <c r="N218" s="149" t="s">
        <v>38</v>
      </c>
      <c r="P218" s="150">
        <f>O218*H218</f>
        <v>0</v>
      </c>
      <c r="Q218" s="150">
        <v>4.0699999999999998E-3</v>
      </c>
      <c r="R218" s="150">
        <f>Q218*H218</f>
        <v>0.57264899999999996</v>
      </c>
      <c r="S218" s="150">
        <v>0</v>
      </c>
      <c r="T218" s="151">
        <f>S218*H218</f>
        <v>0</v>
      </c>
      <c r="AR218" s="152" t="s">
        <v>93</v>
      </c>
      <c r="AT218" s="152" t="s">
        <v>212</v>
      </c>
      <c r="AU218" s="152" t="s">
        <v>84</v>
      </c>
      <c r="AY218" s="13" t="s">
        <v>207</v>
      </c>
      <c r="BE218" s="153">
        <f>IF(N218="základná",J218,0)</f>
        <v>0</v>
      </c>
      <c r="BF218" s="153">
        <f>IF(N218="znížená",J218,0)</f>
        <v>0</v>
      </c>
      <c r="BG218" s="153">
        <f>IF(N218="zákl. prenesená",J218,0)</f>
        <v>0</v>
      </c>
      <c r="BH218" s="153">
        <f>IF(N218="zníž. prenesená",J218,0)</f>
        <v>0</v>
      </c>
      <c r="BI218" s="153">
        <f>IF(N218="nulová",J218,0)</f>
        <v>0</v>
      </c>
      <c r="BJ218" s="13" t="s">
        <v>84</v>
      </c>
      <c r="BK218" s="153">
        <f>ROUND(I218*H218,2)</f>
        <v>0</v>
      </c>
      <c r="BL218" s="13" t="s">
        <v>93</v>
      </c>
      <c r="BM218" s="152" t="s">
        <v>5009</v>
      </c>
    </row>
    <row r="219" spans="2:65" s="1" customFormat="1" ht="16.5" customHeight="1">
      <c r="B219" s="139"/>
      <c r="C219" s="140" t="s">
        <v>482</v>
      </c>
      <c r="D219" s="140" t="s">
        <v>212</v>
      </c>
      <c r="E219" s="141" t="s">
        <v>4918</v>
      </c>
      <c r="F219" s="142" t="s">
        <v>4919</v>
      </c>
      <c r="G219" s="143" t="s">
        <v>405</v>
      </c>
      <c r="H219" s="144">
        <v>140.69999999999999</v>
      </c>
      <c r="I219" s="145"/>
      <c r="J219" s="146">
        <f>ROUND(I219*H219,2)</f>
        <v>0</v>
      </c>
      <c r="K219" s="147"/>
      <c r="L219" s="28"/>
      <c r="M219" s="148" t="s">
        <v>1</v>
      </c>
      <c r="N219" s="149" t="s">
        <v>38</v>
      </c>
      <c r="P219" s="150">
        <f>O219*H219</f>
        <v>0</v>
      </c>
      <c r="Q219" s="150">
        <v>0</v>
      </c>
      <c r="R219" s="150">
        <f>Q219*H219</f>
        <v>0</v>
      </c>
      <c r="S219" s="150">
        <v>0</v>
      </c>
      <c r="T219" s="151">
        <f>S219*H219</f>
        <v>0</v>
      </c>
      <c r="AR219" s="152" t="s">
        <v>93</v>
      </c>
      <c r="AT219" s="152" t="s">
        <v>212</v>
      </c>
      <c r="AU219" s="152" t="s">
        <v>84</v>
      </c>
      <c r="AY219" s="13" t="s">
        <v>207</v>
      </c>
      <c r="BE219" s="153">
        <f>IF(N219="základná",J219,0)</f>
        <v>0</v>
      </c>
      <c r="BF219" s="153">
        <f>IF(N219="znížená",J219,0)</f>
        <v>0</v>
      </c>
      <c r="BG219" s="153">
        <f>IF(N219="zákl. prenesená",J219,0)</f>
        <v>0</v>
      </c>
      <c r="BH219" s="153">
        <f>IF(N219="zníž. prenesená",J219,0)</f>
        <v>0</v>
      </c>
      <c r="BI219" s="153">
        <f>IF(N219="nulová",J219,0)</f>
        <v>0</v>
      </c>
      <c r="BJ219" s="13" t="s">
        <v>84</v>
      </c>
      <c r="BK219" s="153">
        <f>ROUND(I219*H219,2)</f>
        <v>0</v>
      </c>
      <c r="BL219" s="13" t="s">
        <v>93</v>
      </c>
      <c r="BM219" s="152" t="s">
        <v>5010</v>
      </c>
    </row>
    <row r="220" spans="2:65" s="1" customFormat="1" ht="33" customHeight="1">
      <c r="B220" s="139"/>
      <c r="C220" s="140" t="s">
        <v>486</v>
      </c>
      <c r="D220" s="140" t="s">
        <v>212</v>
      </c>
      <c r="E220" s="141" t="s">
        <v>5011</v>
      </c>
      <c r="F220" s="142" t="s">
        <v>5012</v>
      </c>
      <c r="G220" s="143" t="s">
        <v>1892</v>
      </c>
      <c r="H220" s="144">
        <v>5.1269999999999998</v>
      </c>
      <c r="I220" s="145"/>
      <c r="J220" s="146">
        <f>ROUND(I220*H220,2)</f>
        <v>0</v>
      </c>
      <c r="K220" s="147"/>
      <c r="L220" s="28"/>
      <c r="M220" s="148" t="s">
        <v>1</v>
      </c>
      <c r="N220" s="149" t="s">
        <v>38</v>
      </c>
      <c r="P220" s="150">
        <f>O220*H220</f>
        <v>0</v>
      </c>
      <c r="Q220" s="150">
        <v>1.00397</v>
      </c>
      <c r="R220" s="150">
        <f>Q220*H220</f>
        <v>5.1473541899999997</v>
      </c>
      <c r="S220" s="150">
        <v>0</v>
      </c>
      <c r="T220" s="151">
        <f>S220*H220</f>
        <v>0</v>
      </c>
      <c r="AR220" s="152" t="s">
        <v>93</v>
      </c>
      <c r="AT220" s="152" t="s">
        <v>212</v>
      </c>
      <c r="AU220" s="152" t="s">
        <v>84</v>
      </c>
      <c r="AY220" s="13" t="s">
        <v>207</v>
      </c>
      <c r="BE220" s="153">
        <f>IF(N220="základná",J220,0)</f>
        <v>0</v>
      </c>
      <c r="BF220" s="153">
        <f>IF(N220="znížená",J220,0)</f>
        <v>0</v>
      </c>
      <c r="BG220" s="153">
        <f>IF(N220="zákl. prenesená",J220,0)</f>
        <v>0</v>
      </c>
      <c r="BH220" s="153">
        <f>IF(N220="zníž. prenesená",J220,0)</f>
        <v>0</v>
      </c>
      <c r="BI220" s="153">
        <f>IF(N220="nulová",J220,0)</f>
        <v>0</v>
      </c>
      <c r="BJ220" s="13" t="s">
        <v>84</v>
      </c>
      <c r="BK220" s="153">
        <f>ROUND(I220*H220,2)</f>
        <v>0</v>
      </c>
      <c r="BL220" s="13" t="s">
        <v>93</v>
      </c>
      <c r="BM220" s="152" t="s">
        <v>5013</v>
      </c>
    </row>
    <row r="221" spans="2:65" s="11" customFormat="1" ht="22.9" customHeight="1">
      <c r="B221" s="127"/>
      <c r="D221" s="128" t="s">
        <v>71</v>
      </c>
      <c r="E221" s="137" t="s">
        <v>168</v>
      </c>
      <c r="F221" s="137" t="s">
        <v>5014</v>
      </c>
      <c r="I221" s="130"/>
      <c r="J221" s="138">
        <f>BK221</f>
        <v>0</v>
      </c>
      <c r="L221" s="127"/>
      <c r="M221" s="132"/>
      <c r="P221" s="133">
        <f>SUM(P222:P237)</f>
        <v>0</v>
      </c>
      <c r="R221" s="133">
        <f>SUM(R222:R237)</f>
        <v>1897.9941819400001</v>
      </c>
      <c r="T221" s="134">
        <f>SUM(T222:T237)</f>
        <v>0</v>
      </c>
      <c r="AR221" s="128" t="s">
        <v>79</v>
      </c>
      <c r="AT221" s="135" t="s">
        <v>71</v>
      </c>
      <c r="AU221" s="135" t="s">
        <v>79</v>
      </c>
      <c r="AY221" s="128" t="s">
        <v>207</v>
      </c>
      <c r="BK221" s="136">
        <f>SUM(BK222:BK237)</f>
        <v>0</v>
      </c>
    </row>
    <row r="222" spans="2:65" s="1" customFormat="1" ht="33" customHeight="1">
      <c r="B222" s="139"/>
      <c r="C222" s="140" t="s">
        <v>490</v>
      </c>
      <c r="D222" s="140" t="s">
        <v>212</v>
      </c>
      <c r="E222" s="141" t="s">
        <v>5015</v>
      </c>
      <c r="F222" s="142" t="s">
        <v>5016</v>
      </c>
      <c r="G222" s="143" t="s">
        <v>215</v>
      </c>
      <c r="H222" s="144">
        <v>55</v>
      </c>
      <c r="I222" s="145"/>
      <c r="J222" s="146">
        <f t="shared" ref="J222:J237" si="30">ROUND(I222*H222,2)</f>
        <v>0</v>
      </c>
      <c r="K222" s="147"/>
      <c r="L222" s="28"/>
      <c r="M222" s="148" t="s">
        <v>1</v>
      </c>
      <c r="N222" s="149" t="s">
        <v>38</v>
      </c>
      <c r="P222" s="150">
        <f t="shared" ref="P222:P237" si="31">O222*H222</f>
        <v>0</v>
      </c>
      <c r="Q222" s="150">
        <v>0.15112999999999999</v>
      </c>
      <c r="R222" s="150">
        <f t="shared" ref="R222:R237" si="32">Q222*H222</f>
        <v>8.312149999999999</v>
      </c>
      <c r="S222" s="150">
        <v>0</v>
      </c>
      <c r="T222" s="151">
        <f t="shared" ref="T222:T237" si="33">S222*H222</f>
        <v>0</v>
      </c>
      <c r="AR222" s="152" t="s">
        <v>93</v>
      </c>
      <c r="AT222" s="152" t="s">
        <v>212</v>
      </c>
      <c r="AU222" s="152" t="s">
        <v>84</v>
      </c>
      <c r="AY222" s="13" t="s">
        <v>207</v>
      </c>
      <c r="BE222" s="153">
        <f t="shared" ref="BE222:BE237" si="34">IF(N222="základná",J222,0)</f>
        <v>0</v>
      </c>
      <c r="BF222" s="153">
        <f t="shared" ref="BF222:BF237" si="35">IF(N222="znížená",J222,0)</f>
        <v>0</v>
      </c>
      <c r="BG222" s="153">
        <f t="shared" ref="BG222:BG237" si="36">IF(N222="zákl. prenesená",J222,0)</f>
        <v>0</v>
      </c>
      <c r="BH222" s="153">
        <f t="shared" ref="BH222:BH237" si="37">IF(N222="zníž. prenesená",J222,0)</f>
        <v>0</v>
      </c>
      <c r="BI222" s="153">
        <f t="shared" ref="BI222:BI237" si="38">IF(N222="nulová",J222,0)</f>
        <v>0</v>
      </c>
      <c r="BJ222" s="13" t="s">
        <v>84</v>
      </c>
      <c r="BK222" s="153">
        <f t="shared" ref="BK222:BK237" si="39">ROUND(I222*H222,2)</f>
        <v>0</v>
      </c>
      <c r="BL222" s="13" t="s">
        <v>93</v>
      </c>
      <c r="BM222" s="152" t="s">
        <v>5017</v>
      </c>
    </row>
    <row r="223" spans="2:65" s="1" customFormat="1" ht="24.2" customHeight="1">
      <c r="B223" s="139"/>
      <c r="C223" s="155" t="s">
        <v>494</v>
      </c>
      <c r="D223" s="155" t="s">
        <v>205</v>
      </c>
      <c r="E223" s="156" t="s">
        <v>5018</v>
      </c>
      <c r="F223" s="157" t="s">
        <v>5019</v>
      </c>
      <c r="G223" s="158" t="s">
        <v>253</v>
      </c>
      <c r="H223" s="159">
        <v>55</v>
      </c>
      <c r="I223" s="160"/>
      <c r="J223" s="161">
        <f t="shared" si="30"/>
        <v>0</v>
      </c>
      <c r="K223" s="162"/>
      <c r="L223" s="163"/>
      <c r="M223" s="164" t="s">
        <v>1</v>
      </c>
      <c r="N223" s="165" t="s">
        <v>38</v>
      </c>
      <c r="P223" s="150">
        <f t="shared" si="31"/>
        <v>0</v>
      </c>
      <c r="Q223" s="150">
        <v>0.09</v>
      </c>
      <c r="R223" s="150">
        <f t="shared" si="32"/>
        <v>4.95</v>
      </c>
      <c r="S223" s="150">
        <v>0</v>
      </c>
      <c r="T223" s="151">
        <f t="shared" si="33"/>
        <v>0</v>
      </c>
      <c r="AR223" s="152" t="s">
        <v>238</v>
      </c>
      <c r="AT223" s="152" t="s">
        <v>205</v>
      </c>
      <c r="AU223" s="152" t="s">
        <v>84</v>
      </c>
      <c r="AY223" s="13" t="s">
        <v>207</v>
      </c>
      <c r="BE223" s="153">
        <f t="shared" si="34"/>
        <v>0</v>
      </c>
      <c r="BF223" s="153">
        <f t="shared" si="35"/>
        <v>0</v>
      </c>
      <c r="BG223" s="153">
        <f t="shared" si="36"/>
        <v>0</v>
      </c>
      <c r="BH223" s="153">
        <f t="shared" si="37"/>
        <v>0</v>
      </c>
      <c r="BI223" s="153">
        <f t="shared" si="38"/>
        <v>0</v>
      </c>
      <c r="BJ223" s="13" t="s">
        <v>84</v>
      </c>
      <c r="BK223" s="153">
        <f t="shared" si="39"/>
        <v>0</v>
      </c>
      <c r="BL223" s="13" t="s">
        <v>93</v>
      </c>
      <c r="BM223" s="152" t="s">
        <v>5020</v>
      </c>
    </row>
    <row r="224" spans="2:65" s="1" customFormat="1" ht="24.2" customHeight="1">
      <c r="B224" s="139"/>
      <c r="C224" s="140" t="s">
        <v>498</v>
      </c>
      <c r="D224" s="140" t="s">
        <v>212</v>
      </c>
      <c r="E224" s="141" t="s">
        <v>5021</v>
      </c>
      <c r="F224" s="142" t="s">
        <v>5022</v>
      </c>
      <c r="G224" s="143" t="s">
        <v>405</v>
      </c>
      <c r="H224" s="144">
        <v>213.92500000000001</v>
      </c>
      <c r="I224" s="145"/>
      <c r="J224" s="146">
        <f t="shared" si="30"/>
        <v>0</v>
      </c>
      <c r="K224" s="147"/>
      <c r="L224" s="28"/>
      <c r="M224" s="148" t="s">
        <v>1</v>
      </c>
      <c r="N224" s="149" t="s">
        <v>38</v>
      </c>
      <c r="P224" s="150">
        <f t="shared" si="31"/>
        <v>0</v>
      </c>
      <c r="Q224" s="150">
        <v>0.27994000000000002</v>
      </c>
      <c r="R224" s="150">
        <f t="shared" si="32"/>
        <v>59.886164500000007</v>
      </c>
      <c r="S224" s="150">
        <v>0</v>
      </c>
      <c r="T224" s="151">
        <f t="shared" si="33"/>
        <v>0</v>
      </c>
      <c r="AR224" s="152" t="s">
        <v>93</v>
      </c>
      <c r="AT224" s="152" t="s">
        <v>212</v>
      </c>
      <c r="AU224" s="152" t="s">
        <v>84</v>
      </c>
      <c r="AY224" s="13" t="s">
        <v>207</v>
      </c>
      <c r="BE224" s="153">
        <f t="shared" si="34"/>
        <v>0</v>
      </c>
      <c r="BF224" s="153">
        <f t="shared" si="35"/>
        <v>0</v>
      </c>
      <c r="BG224" s="153">
        <f t="shared" si="36"/>
        <v>0</v>
      </c>
      <c r="BH224" s="153">
        <f t="shared" si="37"/>
        <v>0</v>
      </c>
      <c r="BI224" s="153">
        <f t="shared" si="38"/>
        <v>0</v>
      </c>
      <c r="BJ224" s="13" t="s">
        <v>84</v>
      </c>
      <c r="BK224" s="153">
        <f t="shared" si="39"/>
        <v>0</v>
      </c>
      <c r="BL224" s="13" t="s">
        <v>93</v>
      </c>
      <c r="BM224" s="152" t="s">
        <v>5023</v>
      </c>
    </row>
    <row r="225" spans="2:65" s="1" customFormat="1" ht="24.2" customHeight="1">
      <c r="B225" s="139"/>
      <c r="C225" s="140" t="s">
        <v>502</v>
      </c>
      <c r="D225" s="140" t="s">
        <v>212</v>
      </c>
      <c r="E225" s="141" t="s">
        <v>5024</v>
      </c>
      <c r="F225" s="142" t="s">
        <v>5025</v>
      </c>
      <c r="G225" s="143" t="s">
        <v>405</v>
      </c>
      <c r="H225" s="144">
        <v>95.533000000000001</v>
      </c>
      <c r="I225" s="145"/>
      <c r="J225" s="146">
        <f t="shared" si="30"/>
        <v>0</v>
      </c>
      <c r="K225" s="147"/>
      <c r="L225" s="28"/>
      <c r="M225" s="148" t="s">
        <v>1</v>
      </c>
      <c r="N225" s="149" t="s">
        <v>38</v>
      </c>
      <c r="P225" s="150">
        <f t="shared" si="31"/>
        <v>0</v>
      </c>
      <c r="Q225" s="150">
        <v>0.33445999999999998</v>
      </c>
      <c r="R225" s="150">
        <f t="shared" si="32"/>
        <v>31.951967179999997</v>
      </c>
      <c r="S225" s="150">
        <v>0</v>
      </c>
      <c r="T225" s="151">
        <f t="shared" si="33"/>
        <v>0</v>
      </c>
      <c r="AR225" s="152" t="s">
        <v>93</v>
      </c>
      <c r="AT225" s="152" t="s">
        <v>212</v>
      </c>
      <c r="AU225" s="152" t="s">
        <v>84</v>
      </c>
      <c r="AY225" s="13" t="s">
        <v>207</v>
      </c>
      <c r="BE225" s="153">
        <f t="shared" si="34"/>
        <v>0</v>
      </c>
      <c r="BF225" s="153">
        <f t="shared" si="35"/>
        <v>0</v>
      </c>
      <c r="BG225" s="153">
        <f t="shared" si="36"/>
        <v>0</v>
      </c>
      <c r="BH225" s="153">
        <f t="shared" si="37"/>
        <v>0</v>
      </c>
      <c r="BI225" s="153">
        <f t="shared" si="38"/>
        <v>0</v>
      </c>
      <c r="BJ225" s="13" t="s">
        <v>84</v>
      </c>
      <c r="BK225" s="153">
        <f t="shared" si="39"/>
        <v>0</v>
      </c>
      <c r="BL225" s="13" t="s">
        <v>93</v>
      </c>
      <c r="BM225" s="152" t="s">
        <v>5026</v>
      </c>
    </row>
    <row r="226" spans="2:65" s="1" customFormat="1" ht="24.2" customHeight="1">
      <c r="B226" s="139"/>
      <c r="C226" s="140" t="s">
        <v>506</v>
      </c>
      <c r="D226" s="140" t="s">
        <v>212</v>
      </c>
      <c r="E226" s="141" t="s">
        <v>5027</v>
      </c>
      <c r="F226" s="142" t="s">
        <v>5028</v>
      </c>
      <c r="G226" s="143" t="s">
        <v>405</v>
      </c>
      <c r="H226" s="144">
        <v>266.08100000000002</v>
      </c>
      <c r="I226" s="145"/>
      <c r="J226" s="146">
        <f t="shared" si="30"/>
        <v>0</v>
      </c>
      <c r="K226" s="147"/>
      <c r="L226" s="28"/>
      <c r="M226" s="148" t="s">
        <v>1</v>
      </c>
      <c r="N226" s="149" t="s">
        <v>38</v>
      </c>
      <c r="P226" s="150">
        <f t="shared" si="31"/>
        <v>0</v>
      </c>
      <c r="Q226" s="150">
        <v>0.46166000000000001</v>
      </c>
      <c r="R226" s="150">
        <f t="shared" si="32"/>
        <v>122.83895446000001</v>
      </c>
      <c r="S226" s="150">
        <v>0</v>
      </c>
      <c r="T226" s="151">
        <f t="shared" si="33"/>
        <v>0</v>
      </c>
      <c r="AR226" s="152" t="s">
        <v>93</v>
      </c>
      <c r="AT226" s="152" t="s">
        <v>212</v>
      </c>
      <c r="AU226" s="152" t="s">
        <v>84</v>
      </c>
      <c r="AY226" s="13" t="s">
        <v>207</v>
      </c>
      <c r="BE226" s="153">
        <f t="shared" si="34"/>
        <v>0</v>
      </c>
      <c r="BF226" s="153">
        <f t="shared" si="35"/>
        <v>0</v>
      </c>
      <c r="BG226" s="153">
        <f t="shared" si="36"/>
        <v>0</v>
      </c>
      <c r="BH226" s="153">
        <f t="shared" si="37"/>
        <v>0</v>
      </c>
      <c r="BI226" s="153">
        <f t="shared" si="38"/>
        <v>0</v>
      </c>
      <c r="BJ226" s="13" t="s">
        <v>84</v>
      </c>
      <c r="BK226" s="153">
        <f t="shared" si="39"/>
        <v>0</v>
      </c>
      <c r="BL226" s="13" t="s">
        <v>93</v>
      </c>
      <c r="BM226" s="152" t="s">
        <v>5029</v>
      </c>
    </row>
    <row r="227" spans="2:65" s="1" customFormat="1" ht="24.2" customHeight="1">
      <c r="B227" s="139"/>
      <c r="C227" s="140" t="s">
        <v>510</v>
      </c>
      <c r="D227" s="140" t="s">
        <v>212</v>
      </c>
      <c r="E227" s="141" t="s">
        <v>5030</v>
      </c>
      <c r="F227" s="142" t="s">
        <v>5031</v>
      </c>
      <c r="G227" s="143" t="s">
        <v>405</v>
      </c>
      <c r="H227" s="144">
        <v>1612.2639999999999</v>
      </c>
      <c r="I227" s="145"/>
      <c r="J227" s="146">
        <f t="shared" si="30"/>
        <v>0</v>
      </c>
      <c r="K227" s="147"/>
      <c r="L227" s="28"/>
      <c r="M227" s="148" t="s">
        <v>1</v>
      </c>
      <c r="N227" s="149" t="s">
        <v>38</v>
      </c>
      <c r="P227" s="150">
        <f t="shared" si="31"/>
        <v>0</v>
      </c>
      <c r="Q227" s="150">
        <v>0.46166000000000001</v>
      </c>
      <c r="R227" s="150">
        <f t="shared" si="32"/>
        <v>744.31779824</v>
      </c>
      <c r="S227" s="150">
        <v>0</v>
      </c>
      <c r="T227" s="151">
        <f t="shared" si="33"/>
        <v>0</v>
      </c>
      <c r="AR227" s="152" t="s">
        <v>93</v>
      </c>
      <c r="AT227" s="152" t="s">
        <v>212</v>
      </c>
      <c r="AU227" s="152" t="s">
        <v>84</v>
      </c>
      <c r="AY227" s="13" t="s">
        <v>207</v>
      </c>
      <c r="BE227" s="153">
        <f t="shared" si="34"/>
        <v>0</v>
      </c>
      <c r="BF227" s="153">
        <f t="shared" si="35"/>
        <v>0</v>
      </c>
      <c r="BG227" s="153">
        <f t="shared" si="36"/>
        <v>0</v>
      </c>
      <c r="BH227" s="153">
        <f t="shared" si="37"/>
        <v>0</v>
      </c>
      <c r="BI227" s="153">
        <f t="shared" si="38"/>
        <v>0</v>
      </c>
      <c r="BJ227" s="13" t="s">
        <v>84</v>
      </c>
      <c r="BK227" s="153">
        <f t="shared" si="39"/>
        <v>0</v>
      </c>
      <c r="BL227" s="13" t="s">
        <v>93</v>
      </c>
      <c r="BM227" s="152" t="s">
        <v>5032</v>
      </c>
    </row>
    <row r="228" spans="2:65" s="1" customFormat="1" ht="33" customHeight="1">
      <c r="B228" s="139"/>
      <c r="C228" s="140" t="s">
        <v>514</v>
      </c>
      <c r="D228" s="140" t="s">
        <v>212</v>
      </c>
      <c r="E228" s="141" t="s">
        <v>5033</v>
      </c>
      <c r="F228" s="142" t="s">
        <v>5034</v>
      </c>
      <c r="G228" s="143" t="s">
        <v>405</v>
      </c>
      <c r="H228" s="144">
        <v>247.09299999999999</v>
      </c>
      <c r="I228" s="145"/>
      <c r="J228" s="146">
        <f t="shared" si="30"/>
        <v>0</v>
      </c>
      <c r="K228" s="147"/>
      <c r="L228" s="28"/>
      <c r="M228" s="148" t="s">
        <v>1</v>
      </c>
      <c r="N228" s="149" t="s">
        <v>38</v>
      </c>
      <c r="P228" s="150">
        <f t="shared" si="31"/>
        <v>0</v>
      </c>
      <c r="Q228" s="150">
        <v>0.15826000000000001</v>
      </c>
      <c r="R228" s="150">
        <f t="shared" si="32"/>
        <v>39.104938179999998</v>
      </c>
      <c r="S228" s="150">
        <v>0</v>
      </c>
      <c r="T228" s="151">
        <f t="shared" si="33"/>
        <v>0</v>
      </c>
      <c r="AR228" s="152" t="s">
        <v>93</v>
      </c>
      <c r="AT228" s="152" t="s">
        <v>212</v>
      </c>
      <c r="AU228" s="152" t="s">
        <v>84</v>
      </c>
      <c r="AY228" s="13" t="s">
        <v>207</v>
      </c>
      <c r="BE228" s="153">
        <f t="shared" si="34"/>
        <v>0</v>
      </c>
      <c r="BF228" s="153">
        <f t="shared" si="35"/>
        <v>0</v>
      </c>
      <c r="BG228" s="153">
        <f t="shared" si="36"/>
        <v>0</v>
      </c>
      <c r="BH228" s="153">
        <f t="shared" si="37"/>
        <v>0</v>
      </c>
      <c r="BI228" s="153">
        <f t="shared" si="38"/>
        <v>0</v>
      </c>
      <c r="BJ228" s="13" t="s">
        <v>84</v>
      </c>
      <c r="BK228" s="153">
        <f t="shared" si="39"/>
        <v>0</v>
      </c>
      <c r="BL228" s="13" t="s">
        <v>93</v>
      </c>
      <c r="BM228" s="152" t="s">
        <v>5035</v>
      </c>
    </row>
    <row r="229" spans="2:65" s="1" customFormat="1" ht="33" customHeight="1">
      <c r="B229" s="139"/>
      <c r="C229" s="140" t="s">
        <v>518</v>
      </c>
      <c r="D229" s="140" t="s">
        <v>212</v>
      </c>
      <c r="E229" s="141" t="s">
        <v>5036</v>
      </c>
      <c r="F229" s="142" t="s">
        <v>5037</v>
      </c>
      <c r="G229" s="143" t="s">
        <v>405</v>
      </c>
      <c r="H229" s="144">
        <v>1824.4880000000001</v>
      </c>
      <c r="I229" s="145"/>
      <c r="J229" s="146">
        <f t="shared" si="30"/>
        <v>0</v>
      </c>
      <c r="K229" s="147"/>
      <c r="L229" s="28"/>
      <c r="M229" s="148" t="s">
        <v>1</v>
      </c>
      <c r="N229" s="149" t="s">
        <v>38</v>
      </c>
      <c r="P229" s="150">
        <f t="shared" si="31"/>
        <v>0</v>
      </c>
      <c r="Q229" s="150">
        <v>0.26375999999999999</v>
      </c>
      <c r="R229" s="150">
        <f t="shared" si="32"/>
        <v>481.22695487999999</v>
      </c>
      <c r="S229" s="150">
        <v>0</v>
      </c>
      <c r="T229" s="151">
        <f t="shared" si="33"/>
        <v>0</v>
      </c>
      <c r="AR229" s="152" t="s">
        <v>93</v>
      </c>
      <c r="AT229" s="152" t="s">
        <v>212</v>
      </c>
      <c r="AU229" s="152" t="s">
        <v>84</v>
      </c>
      <c r="AY229" s="13" t="s">
        <v>207</v>
      </c>
      <c r="BE229" s="153">
        <f t="shared" si="34"/>
        <v>0</v>
      </c>
      <c r="BF229" s="153">
        <f t="shared" si="35"/>
        <v>0</v>
      </c>
      <c r="BG229" s="153">
        <f t="shared" si="36"/>
        <v>0</v>
      </c>
      <c r="BH229" s="153">
        <f t="shared" si="37"/>
        <v>0</v>
      </c>
      <c r="BI229" s="153">
        <f t="shared" si="38"/>
        <v>0</v>
      </c>
      <c r="BJ229" s="13" t="s">
        <v>84</v>
      </c>
      <c r="BK229" s="153">
        <f t="shared" si="39"/>
        <v>0</v>
      </c>
      <c r="BL229" s="13" t="s">
        <v>93</v>
      </c>
      <c r="BM229" s="152" t="s">
        <v>5038</v>
      </c>
    </row>
    <row r="230" spans="2:65" s="1" customFormat="1" ht="33" customHeight="1">
      <c r="B230" s="139"/>
      <c r="C230" s="140" t="s">
        <v>522</v>
      </c>
      <c r="D230" s="140" t="s">
        <v>212</v>
      </c>
      <c r="E230" s="141" t="s">
        <v>5039</v>
      </c>
      <c r="F230" s="142" t="s">
        <v>5040</v>
      </c>
      <c r="G230" s="143" t="s">
        <v>405</v>
      </c>
      <c r="H230" s="144">
        <v>4335.2190000000001</v>
      </c>
      <c r="I230" s="145"/>
      <c r="J230" s="146">
        <f t="shared" si="30"/>
        <v>0</v>
      </c>
      <c r="K230" s="147"/>
      <c r="L230" s="28"/>
      <c r="M230" s="148" t="s">
        <v>1</v>
      </c>
      <c r="N230" s="149" t="s">
        <v>38</v>
      </c>
      <c r="P230" s="150">
        <f t="shared" si="31"/>
        <v>0</v>
      </c>
      <c r="Q230" s="150">
        <v>5.6100000000000004E-3</v>
      </c>
      <c r="R230" s="150">
        <f t="shared" si="32"/>
        <v>24.320578590000004</v>
      </c>
      <c r="S230" s="150">
        <v>0</v>
      </c>
      <c r="T230" s="151">
        <f t="shared" si="33"/>
        <v>0</v>
      </c>
      <c r="AR230" s="152" t="s">
        <v>93</v>
      </c>
      <c r="AT230" s="152" t="s">
        <v>212</v>
      </c>
      <c r="AU230" s="152" t="s">
        <v>84</v>
      </c>
      <c r="AY230" s="13" t="s">
        <v>207</v>
      </c>
      <c r="BE230" s="153">
        <f t="shared" si="34"/>
        <v>0</v>
      </c>
      <c r="BF230" s="153">
        <f t="shared" si="35"/>
        <v>0</v>
      </c>
      <c r="BG230" s="153">
        <f t="shared" si="36"/>
        <v>0</v>
      </c>
      <c r="BH230" s="153">
        <f t="shared" si="37"/>
        <v>0</v>
      </c>
      <c r="BI230" s="153">
        <f t="shared" si="38"/>
        <v>0</v>
      </c>
      <c r="BJ230" s="13" t="s">
        <v>84</v>
      </c>
      <c r="BK230" s="153">
        <f t="shared" si="39"/>
        <v>0</v>
      </c>
      <c r="BL230" s="13" t="s">
        <v>93</v>
      </c>
      <c r="BM230" s="152" t="s">
        <v>5041</v>
      </c>
    </row>
    <row r="231" spans="2:65" s="1" customFormat="1" ht="33" customHeight="1">
      <c r="B231" s="139"/>
      <c r="C231" s="140" t="s">
        <v>526</v>
      </c>
      <c r="D231" s="140" t="s">
        <v>212</v>
      </c>
      <c r="E231" s="141" t="s">
        <v>5042</v>
      </c>
      <c r="F231" s="142" t="s">
        <v>5043</v>
      </c>
      <c r="G231" s="143" t="s">
        <v>405</v>
      </c>
      <c r="H231" s="144">
        <v>330.01299999999998</v>
      </c>
      <c r="I231" s="145"/>
      <c r="J231" s="146">
        <f t="shared" si="30"/>
        <v>0</v>
      </c>
      <c r="K231" s="147"/>
      <c r="L231" s="28"/>
      <c r="M231" s="148" t="s">
        <v>1</v>
      </c>
      <c r="N231" s="149" t="s">
        <v>38</v>
      </c>
      <c r="P231" s="150">
        <f t="shared" si="31"/>
        <v>0</v>
      </c>
      <c r="Q231" s="150">
        <v>0.10373</v>
      </c>
      <c r="R231" s="150">
        <f t="shared" si="32"/>
        <v>34.232248489999996</v>
      </c>
      <c r="S231" s="150">
        <v>0</v>
      </c>
      <c r="T231" s="151">
        <f t="shared" si="33"/>
        <v>0</v>
      </c>
      <c r="AR231" s="152" t="s">
        <v>93</v>
      </c>
      <c r="AT231" s="152" t="s">
        <v>212</v>
      </c>
      <c r="AU231" s="152" t="s">
        <v>84</v>
      </c>
      <c r="AY231" s="13" t="s">
        <v>207</v>
      </c>
      <c r="BE231" s="153">
        <f t="shared" si="34"/>
        <v>0</v>
      </c>
      <c r="BF231" s="153">
        <f t="shared" si="35"/>
        <v>0</v>
      </c>
      <c r="BG231" s="153">
        <f t="shared" si="36"/>
        <v>0</v>
      </c>
      <c r="BH231" s="153">
        <f t="shared" si="37"/>
        <v>0</v>
      </c>
      <c r="BI231" s="153">
        <f t="shared" si="38"/>
        <v>0</v>
      </c>
      <c r="BJ231" s="13" t="s">
        <v>84</v>
      </c>
      <c r="BK231" s="153">
        <f t="shared" si="39"/>
        <v>0</v>
      </c>
      <c r="BL231" s="13" t="s">
        <v>93</v>
      </c>
      <c r="BM231" s="152" t="s">
        <v>5044</v>
      </c>
    </row>
    <row r="232" spans="2:65" s="1" customFormat="1" ht="33" customHeight="1">
      <c r="B232" s="139"/>
      <c r="C232" s="140" t="s">
        <v>530</v>
      </c>
      <c r="D232" s="140" t="s">
        <v>212</v>
      </c>
      <c r="E232" s="141" t="s">
        <v>5045</v>
      </c>
      <c r="F232" s="142" t="s">
        <v>5046</v>
      </c>
      <c r="G232" s="143" t="s">
        <v>405</v>
      </c>
      <c r="H232" s="144">
        <v>2180.7179999999998</v>
      </c>
      <c r="I232" s="145"/>
      <c r="J232" s="146">
        <f t="shared" si="30"/>
        <v>0</v>
      </c>
      <c r="K232" s="147"/>
      <c r="L232" s="28"/>
      <c r="M232" s="148" t="s">
        <v>1</v>
      </c>
      <c r="N232" s="149" t="s">
        <v>38</v>
      </c>
      <c r="P232" s="150">
        <f t="shared" si="31"/>
        <v>0</v>
      </c>
      <c r="Q232" s="150">
        <v>0.12966</v>
      </c>
      <c r="R232" s="150">
        <f t="shared" si="32"/>
        <v>282.75189587999995</v>
      </c>
      <c r="S232" s="150">
        <v>0</v>
      </c>
      <c r="T232" s="151">
        <f t="shared" si="33"/>
        <v>0</v>
      </c>
      <c r="AR232" s="152" t="s">
        <v>93</v>
      </c>
      <c r="AT232" s="152" t="s">
        <v>212</v>
      </c>
      <c r="AU232" s="152" t="s">
        <v>84</v>
      </c>
      <c r="AY232" s="13" t="s">
        <v>207</v>
      </c>
      <c r="BE232" s="153">
        <f t="shared" si="34"/>
        <v>0</v>
      </c>
      <c r="BF232" s="153">
        <f t="shared" si="35"/>
        <v>0</v>
      </c>
      <c r="BG232" s="153">
        <f t="shared" si="36"/>
        <v>0</v>
      </c>
      <c r="BH232" s="153">
        <f t="shared" si="37"/>
        <v>0</v>
      </c>
      <c r="BI232" s="153">
        <f t="shared" si="38"/>
        <v>0</v>
      </c>
      <c r="BJ232" s="13" t="s">
        <v>84</v>
      </c>
      <c r="BK232" s="153">
        <f t="shared" si="39"/>
        <v>0</v>
      </c>
      <c r="BL232" s="13" t="s">
        <v>93</v>
      </c>
      <c r="BM232" s="152" t="s">
        <v>5047</v>
      </c>
    </row>
    <row r="233" spans="2:65" s="1" customFormat="1" ht="24.2" customHeight="1">
      <c r="B233" s="139"/>
      <c r="C233" s="140" t="s">
        <v>534</v>
      </c>
      <c r="D233" s="140" t="s">
        <v>212</v>
      </c>
      <c r="E233" s="141" t="s">
        <v>5048</v>
      </c>
      <c r="F233" s="142" t="s">
        <v>5049</v>
      </c>
      <c r="G233" s="143" t="s">
        <v>215</v>
      </c>
      <c r="H233" s="144">
        <v>1226.96</v>
      </c>
      <c r="I233" s="145"/>
      <c r="J233" s="146">
        <f t="shared" si="30"/>
        <v>0</v>
      </c>
      <c r="K233" s="147"/>
      <c r="L233" s="28"/>
      <c r="M233" s="148" t="s">
        <v>1</v>
      </c>
      <c r="N233" s="149" t="s">
        <v>38</v>
      </c>
      <c r="P233" s="150">
        <f t="shared" si="31"/>
        <v>0</v>
      </c>
      <c r="Q233" s="150">
        <v>0</v>
      </c>
      <c r="R233" s="150">
        <f t="shared" si="32"/>
        <v>0</v>
      </c>
      <c r="S233" s="150">
        <v>0</v>
      </c>
      <c r="T233" s="151">
        <f t="shared" si="33"/>
        <v>0</v>
      </c>
      <c r="AR233" s="152" t="s">
        <v>93</v>
      </c>
      <c r="AT233" s="152" t="s">
        <v>212</v>
      </c>
      <c r="AU233" s="152" t="s">
        <v>84</v>
      </c>
      <c r="AY233" s="13" t="s">
        <v>207</v>
      </c>
      <c r="BE233" s="153">
        <f t="shared" si="34"/>
        <v>0</v>
      </c>
      <c r="BF233" s="153">
        <f t="shared" si="35"/>
        <v>0</v>
      </c>
      <c r="BG233" s="153">
        <f t="shared" si="36"/>
        <v>0</v>
      </c>
      <c r="BH233" s="153">
        <f t="shared" si="37"/>
        <v>0</v>
      </c>
      <c r="BI233" s="153">
        <f t="shared" si="38"/>
        <v>0</v>
      </c>
      <c r="BJ233" s="13" t="s">
        <v>84</v>
      </c>
      <c r="BK233" s="153">
        <f t="shared" si="39"/>
        <v>0</v>
      </c>
      <c r="BL233" s="13" t="s">
        <v>93</v>
      </c>
      <c r="BM233" s="152" t="s">
        <v>5050</v>
      </c>
    </row>
    <row r="234" spans="2:65" s="1" customFormat="1" ht="24.2" customHeight="1">
      <c r="B234" s="139"/>
      <c r="C234" s="155" t="s">
        <v>538</v>
      </c>
      <c r="D234" s="155" t="s">
        <v>205</v>
      </c>
      <c r="E234" s="156" t="s">
        <v>5051</v>
      </c>
      <c r="F234" s="157" t="s">
        <v>5052</v>
      </c>
      <c r="G234" s="158" t="s">
        <v>215</v>
      </c>
      <c r="H234" s="159">
        <v>1349.6559999999999</v>
      </c>
      <c r="I234" s="160"/>
      <c r="J234" s="161">
        <f t="shared" si="30"/>
        <v>0</v>
      </c>
      <c r="K234" s="162"/>
      <c r="L234" s="163"/>
      <c r="M234" s="164" t="s">
        <v>1</v>
      </c>
      <c r="N234" s="165" t="s">
        <v>38</v>
      </c>
      <c r="P234" s="150">
        <f t="shared" si="31"/>
        <v>0</v>
      </c>
      <c r="Q234" s="150">
        <v>5.9999999999999995E-4</v>
      </c>
      <c r="R234" s="150">
        <f t="shared" si="32"/>
        <v>0.80979359999999989</v>
      </c>
      <c r="S234" s="150">
        <v>0</v>
      </c>
      <c r="T234" s="151">
        <f t="shared" si="33"/>
        <v>0</v>
      </c>
      <c r="AR234" s="152" t="s">
        <v>238</v>
      </c>
      <c r="AT234" s="152" t="s">
        <v>205</v>
      </c>
      <c r="AU234" s="152" t="s">
        <v>84</v>
      </c>
      <c r="AY234" s="13" t="s">
        <v>207</v>
      </c>
      <c r="BE234" s="153">
        <f t="shared" si="34"/>
        <v>0</v>
      </c>
      <c r="BF234" s="153">
        <f t="shared" si="35"/>
        <v>0</v>
      </c>
      <c r="BG234" s="153">
        <f t="shared" si="36"/>
        <v>0</v>
      </c>
      <c r="BH234" s="153">
        <f t="shared" si="37"/>
        <v>0</v>
      </c>
      <c r="BI234" s="153">
        <f t="shared" si="38"/>
        <v>0</v>
      </c>
      <c r="BJ234" s="13" t="s">
        <v>84</v>
      </c>
      <c r="BK234" s="153">
        <f t="shared" si="39"/>
        <v>0</v>
      </c>
      <c r="BL234" s="13" t="s">
        <v>93</v>
      </c>
      <c r="BM234" s="152" t="s">
        <v>5053</v>
      </c>
    </row>
    <row r="235" spans="2:65" s="1" customFormat="1" ht="16.5" customHeight="1">
      <c r="B235" s="139"/>
      <c r="C235" s="140" t="s">
        <v>542</v>
      </c>
      <c r="D235" s="140" t="s">
        <v>212</v>
      </c>
      <c r="E235" s="141" t="s">
        <v>5054</v>
      </c>
      <c r="F235" s="142" t="s">
        <v>5055</v>
      </c>
      <c r="G235" s="143" t="s">
        <v>405</v>
      </c>
      <c r="H235" s="144">
        <v>107.961</v>
      </c>
      <c r="I235" s="145"/>
      <c r="J235" s="146">
        <f t="shared" si="30"/>
        <v>0</v>
      </c>
      <c r="K235" s="147"/>
      <c r="L235" s="28"/>
      <c r="M235" s="148" t="s">
        <v>1</v>
      </c>
      <c r="N235" s="149" t="s">
        <v>38</v>
      </c>
      <c r="P235" s="150">
        <f t="shared" si="31"/>
        <v>0</v>
      </c>
      <c r="Q235" s="150">
        <v>0.49553999999999998</v>
      </c>
      <c r="R235" s="150">
        <f t="shared" si="32"/>
        <v>53.498993939999998</v>
      </c>
      <c r="S235" s="150">
        <v>0</v>
      </c>
      <c r="T235" s="151">
        <f t="shared" si="33"/>
        <v>0</v>
      </c>
      <c r="AR235" s="152" t="s">
        <v>93</v>
      </c>
      <c r="AT235" s="152" t="s">
        <v>212</v>
      </c>
      <c r="AU235" s="152" t="s">
        <v>84</v>
      </c>
      <c r="AY235" s="13" t="s">
        <v>207</v>
      </c>
      <c r="BE235" s="153">
        <f t="shared" si="34"/>
        <v>0</v>
      </c>
      <c r="BF235" s="153">
        <f t="shared" si="35"/>
        <v>0</v>
      </c>
      <c r="BG235" s="153">
        <f t="shared" si="36"/>
        <v>0</v>
      </c>
      <c r="BH235" s="153">
        <f t="shared" si="37"/>
        <v>0</v>
      </c>
      <c r="BI235" s="153">
        <f t="shared" si="38"/>
        <v>0</v>
      </c>
      <c r="BJ235" s="13" t="s">
        <v>84</v>
      </c>
      <c r="BK235" s="153">
        <f t="shared" si="39"/>
        <v>0</v>
      </c>
      <c r="BL235" s="13" t="s">
        <v>93</v>
      </c>
      <c r="BM235" s="152" t="s">
        <v>5056</v>
      </c>
    </row>
    <row r="236" spans="2:65" s="1" customFormat="1" ht="33" customHeight="1">
      <c r="B236" s="139"/>
      <c r="C236" s="140" t="s">
        <v>546</v>
      </c>
      <c r="D236" s="140" t="s">
        <v>212</v>
      </c>
      <c r="E236" s="141" t="s">
        <v>5057</v>
      </c>
      <c r="F236" s="142" t="s">
        <v>5058</v>
      </c>
      <c r="G236" s="143" t="s">
        <v>405</v>
      </c>
      <c r="H236" s="144">
        <v>266.08100000000002</v>
      </c>
      <c r="I236" s="145"/>
      <c r="J236" s="146">
        <f t="shared" si="30"/>
        <v>0</v>
      </c>
      <c r="K236" s="147"/>
      <c r="L236" s="28"/>
      <c r="M236" s="148" t="s">
        <v>1</v>
      </c>
      <c r="N236" s="149" t="s">
        <v>38</v>
      </c>
      <c r="P236" s="150">
        <f t="shared" si="31"/>
        <v>0</v>
      </c>
      <c r="Q236" s="150">
        <v>0</v>
      </c>
      <c r="R236" s="150">
        <f t="shared" si="32"/>
        <v>0</v>
      </c>
      <c r="S236" s="150">
        <v>0</v>
      </c>
      <c r="T236" s="151">
        <f t="shared" si="33"/>
        <v>0</v>
      </c>
      <c r="AR236" s="152" t="s">
        <v>93</v>
      </c>
      <c r="AT236" s="152" t="s">
        <v>212</v>
      </c>
      <c r="AU236" s="152" t="s">
        <v>84</v>
      </c>
      <c r="AY236" s="13" t="s">
        <v>207</v>
      </c>
      <c r="BE236" s="153">
        <f t="shared" si="34"/>
        <v>0</v>
      </c>
      <c r="BF236" s="153">
        <f t="shared" si="35"/>
        <v>0</v>
      </c>
      <c r="BG236" s="153">
        <f t="shared" si="36"/>
        <v>0</v>
      </c>
      <c r="BH236" s="153">
        <f t="shared" si="37"/>
        <v>0</v>
      </c>
      <c r="BI236" s="153">
        <f t="shared" si="38"/>
        <v>0</v>
      </c>
      <c r="BJ236" s="13" t="s">
        <v>84</v>
      </c>
      <c r="BK236" s="153">
        <f t="shared" si="39"/>
        <v>0</v>
      </c>
      <c r="BL236" s="13" t="s">
        <v>93</v>
      </c>
      <c r="BM236" s="152" t="s">
        <v>5059</v>
      </c>
    </row>
    <row r="237" spans="2:65" s="1" customFormat="1" ht="24.2" customHeight="1">
      <c r="B237" s="139"/>
      <c r="C237" s="155" t="s">
        <v>550</v>
      </c>
      <c r="D237" s="155" t="s">
        <v>205</v>
      </c>
      <c r="E237" s="156" t="s">
        <v>5060</v>
      </c>
      <c r="F237" s="157" t="s">
        <v>5061</v>
      </c>
      <c r="G237" s="158" t="s">
        <v>405</v>
      </c>
      <c r="H237" s="159">
        <v>53.216000000000001</v>
      </c>
      <c r="I237" s="160"/>
      <c r="J237" s="161">
        <f t="shared" si="30"/>
        <v>0</v>
      </c>
      <c r="K237" s="162"/>
      <c r="L237" s="163"/>
      <c r="M237" s="164" t="s">
        <v>1</v>
      </c>
      <c r="N237" s="165" t="s">
        <v>38</v>
      </c>
      <c r="P237" s="150">
        <f t="shared" si="31"/>
        <v>0</v>
      </c>
      <c r="Q237" s="150">
        <v>0.184</v>
      </c>
      <c r="R237" s="150">
        <f t="shared" si="32"/>
        <v>9.7917439999999996</v>
      </c>
      <c r="S237" s="150">
        <v>0</v>
      </c>
      <c r="T237" s="151">
        <f t="shared" si="33"/>
        <v>0</v>
      </c>
      <c r="AR237" s="152" t="s">
        <v>238</v>
      </c>
      <c r="AT237" s="152" t="s">
        <v>205</v>
      </c>
      <c r="AU237" s="152" t="s">
        <v>84</v>
      </c>
      <c r="AY237" s="13" t="s">
        <v>207</v>
      </c>
      <c r="BE237" s="153">
        <f t="shared" si="34"/>
        <v>0</v>
      </c>
      <c r="BF237" s="153">
        <f t="shared" si="35"/>
        <v>0</v>
      </c>
      <c r="BG237" s="153">
        <f t="shared" si="36"/>
        <v>0</v>
      </c>
      <c r="BH237" s="153">
        <f t="shared" si="37"/>
        <v>0</v>
      </c>
      <c r="BI237" s="153">
        <f t="shared" si="38"/>
        <v>0</v>
      </c>
      <c r="BJ237" s="13" t="s">
        <v>84</v>
      </c>
      <c r="BK237" s="153">
        <f t="shared" si="39"/>
        <v>0</v>
      </c>
      <c r="BL237" s="13" t="s">
        <v>93</v>
      </c>
      <c r="BM237" s="152" t="s">
        <v>5062</v>
      </c>
    </row>
    <row r="238" spans="2:65" s="11" customFormat="1" ht="22.9" customHeight="1">
      <c r="B238" s="127"/>
      <c r="D238" s="128" t="s">
        <v>71</v>
      </c>
      <c r="E238" s="137" t="s">
        <v>5063</v>
      </c>
      <c r="F238" s="137" t="s">
        <v>5064</v>
      </c>
      <c r="I238" s="130"/>
      <c r="J238" s="138">
        <f>BK238</f>
        <v>0</v>
      </c>
      <c r="L238" s="127"/>
      <c r="M238" s="132"/>
      <c r="P238" s="133">
        <f>SUM(P239:P240)</f>
        <v>0</v>
      </c>
      <c r="R238" s="133">
        <f>SUM(R239:R240)</f>
        <v>0.26659675999999999</v>
      </c>
      <c r="T238" s="134">
        <f>SUM(T239:T240)</f>
        <v>0</v>
      </c>
      <c r="AR238" s="128" t="s">
        <v>79</v>
      </c>
      <c r="AT238" s="135" t="s">
        <v>71</v>
      </c>
      <c r="AU238" s="135" t="s">
        <v>79</v>
      </c>
      <c r="AY238" s="128" t="s">
        <v>207</v>
      </c>
      <c r="BK238" s="136">
        <f>SUM(BK239:BK240)</f>
        <v>0</v>
      </c>
    </row>
    <row r="239" spans="2:65" s="1" customFormat="1" ht="33" customHeight="1">
      <c r="B239" s="139"/>
      <c r="C239" s="140" t="s">
        <v>554</v>
      </c>
      <c r="D239" s="140" t="s">
        <v>212</v>
      </c>
      <c r="E239" s="141" t="s">
        <v>5065</v>
      </c>
      <c r="F239" s="142" t="s">
        <v>5066</v>
      </c>
      <c r="G239" s="143" t="s">
        <v>405</v>
      </c>
      <c r="H239" s="144">
        <v>8.8279999999999994</v>
      </c>
      <c r="I239" s="145"/>
      <c r="J239" s="146">
        <f>ROUND(I239*H239,2)</f>
        <v>0</v>
      </c>
      <c r="K239" s="147"/>
      <c r="L239" s="28"/>
      <c r="M239" s="148" t="s">
        <v>1</v>
      </c>
      <c r="N239" s="149" t="s">
        <v>38</v>
      </c>
      <c r="P239" s="150">
        <f>O239*H239</f>
        <v>0</v>
      </c>
      <c r="Q239" s="150">
        <v>1.312E-2</v>
      </c>
      <c r="R239" s="150">
        <f>Q239*H239</f>
        <v>0.11582335999999999</v>
      </c>
      <c r="S239" s="150">
        <v>0</v>
      </c>
      <c r="T239" s="151">
        <f>S239*H239</f>
        <v>0</v>
      </c>
      <c r="AR239" s="152" t="s">
        <v>93</v>
      </c>
      <c r="AT239" s="152" t="s">
        <v>212</v>
      </c>
      <c r="AU239" s="152" t="s">
        <v>84</v>
      </c>
      <c r="AY239" s="13" t="s">
        <v>207</v>
      </c>
      <c r="BE239" s="153">
        <f>IF(N239="základná",J239,0)</f>
        <v>0</v>
      </c>
      <c r="BF239" s="153">
        <f>IF(N239="znížená",J239,0)</f>
        <v>0</v>
      </c>
      <c r="BG239" s="153">
        <f>IF(N239="zákl. prenesená",J239,0)</f>
        <v>0</v>
      </c>
      <c r="BH239" s="153">
        <f>IF(N239="zníž. prenesená",J239,0)</f>
        <v>0</v>
      </c>
      <c r="BI239" s="153">
        <f>IF(N239="nulová",J239,0)</f>
        <v>0</v>
      </c>
      <c r="BJ239" s="13" t="s">
        <v>84</v>
      </c>
      <c r="BK239" s="153">
        <f>ROUND(I239*H239,2)</f>
        <v>0</v>
      </c>
      <c r="BL239" s="13" t="s">
        <v>93</v>
      </c>
      <c r="BM239" s="152" t="s">
        <v>5067</v>
      </c>
    </row>
    <row r="240" spans="2:65" s="1" customFormat="1" ht="24.2" customHeight="1">
      <c r="B240" s="139"/>
      <c r="C240" s="140" t="s">
        <v>558</v>
      </c>
      <c r="D240" s="140" t="s">
        <v>212</v>
      </c>
      <c r="E240" s="141" t="s">
        <v>5068</v>
      </c>
      <c r="F240" s="142" t="s">
        <v>5069</v>
      </c>
      <c r="G240" s="143" t="s">
        <v>405</v>
      </c>
      <c r="H240" s="144">
        <v>12.257999999999999</v>
      </c>
      <c r="I240" s="145"/>
      <c r="J240" s="146">
        <f>ROUND(I240*H240,2)</f>
        <v>0</v>
      </c>
      <c r="K240" s="147"/>
      <c r="L240" s="28"/>
      <c r="M240" s="148" t="s">
        <v>1</v>
      </c>
      <c r="N240" s="149" t="s">
        <v>38</v>
      </c>
      <c r="P240" s="150">
        <f>O240*H240</f>
        <v>0</v>
      </c>
      <c r="Q240" s="150">
        <v>1.23E-2</v>
      </c>
      <c r="R240" s="150">
        <f>Q240*H240</f>
        <v>0.1507734</v>
      </c>
      <c r="S240" s="150">
        <v>0</v>
      </c>
      <c r="T240" s="151">
        <f>S240*H240</f>
        <v>0</v>
      </c>
      <c r="AR240" s="152" t="s">
        <v>93</v>
      </c>
      <c r="AT240" s="152" t="s">
        <v>212</v>
      </c>
      <c r="AU240" s="152" t="s">
        <v>84</v>
      </c>
      <c r="AY240" s="13" t="s">
        <v>207</v>
      </c>
      <c r="BE240" s="153">
        <f>IF(N240="základná",J240,0)</f>
        <v>0</v>
      </c>
      <c r="BF240" s="153">
        <f>IF(N240="znížená",J240,0)</f>
        <v>0</v>
      </c>
      <c r="BG240" s="153">
        <f>IF(N240="zákl. prenesená",J240,0)</f>
        <v>0</v>
      </c>
      <c r="BH240" s="153">
        <f>IF(N240="zníž. prenesená",J240,0)</f>
        <v>0</v>
      </c>
      <c r="BI240" s="153">
        <f>IF(N240="nulová",J240,0)</f>
        <v>0</v>
      </c>
      <c r="BJ240" s="13" t="s">
        <v>84</v>
      </c>
      <c r="BK240" s="153">
        <f>ROUND(I240*H240,2)</f>
        <v>0</v>
      </c>
      <c r="BL240" s="13" t="s">
        <v>93</v>
      </c>
      <c r="BM240" s="152" t="s">
        <v>5070</v>
      </c>
    </row>
    <row r="241" spans="2:65" s="11" customFormat="1" ht="22.9" customHeight="1">
      <c r="B241" s="127"/>
      <c r="D241" s="128" t="s">
        <v>71</v>
      </c>
      <c r="E241" s="137" t="s">
        <v>238</v>
      </c>
      <c r="F241" s="137" t="s">
        <v>5071</v>
      </c>
      <c r="I241" s="130"/>
      <c r="J241" s="138">
        <f>BK241</f>
        <v>0</v>
      </c>
      <c r="L241" s="127"/>
      <c r="M241" s="132"/>
      <c r="P241" s="133">
        <f>SUM(P242:P266)</f>
        <v>0</v>
      </c>
      <c r="R241" s="133">
        <f>SUM(R242:R266)</f>
        <v>359.58921862999995</v>
      </c>
      <c r="T241" s="134">
        <f>SUM(T242:T266)</f>
        <v>24.159828000000001</v>
      </c>
      <c r="AR241" s="128" t="s">
        <v>79</v>
      </c>
      <c r="AT241" s="135" t="s">
        <v>71</v>
      </c>
      <c r="AU241" s="135" t="s">
        <v>79</v>
      </c>
      <c r="AY241" s="128" t="s">
        <v>207</v>
      </c>
      <c r="BK241" s="136">
        <f>SUM(BK242:BK266)</f>
        <v>0</v>
      </c>
    </row>
    <row r="242" spans="2:65" s="1" customFormat="1" ht="16.5" customHeight="1">
      <c r="B242" s="139"/>
      <c r="C242" s="140" t="s">
        <v>562</v>
      </c>
      <c r="D242" s="140" t="s">
        <v>212</v>
      </c>
      <c r="E242" s="141" t="s">
        <v>4909</v>
      </c>
      <c r="F242" s="142" t="s">
        <v>4910</v>
      </c>
      <c r="G242" s="143" t="s">
        <v>4813</v>
      </c>
      <c r="H242" s="144">
        <v>6.1840000000000002</v>
      </c>
      <c r="I242" s="145"/>
      <c r="J242" s="146">
        <f t="shared" ref="J242:J266" si="40">ROUND(I242*H242,2)</f>
        <v>0</v>
      </c>
      <c r="K242" s="147"/>
      <c r="L242" s="28"/>
      <c r="M242" s="148" t="s">
        <v>1</v>
      </c>
      <c r="N242" s="149" t="s">
        <v>38</v>
      </c>
      <c r="P242" s="150">
        <f t="shared" ref="P242:P266" si="41">O242*H242</f>
        <v>0</v>
      </c>
      <c r="Q242" s="150">
        <v>2.0663999999999998</v>
      </c>
      <c r="R242" s="150">
        <f t="shared" ref="R242:R266" si="42">Q242*H242</f>
        <v>12.778617599999999</v>
      </c>
      <c r="S242" s="150">
        <v>0</v>
      </c>
      <c r="T242" s="151">
        <f t="shared" ref="T242:T266" si="43">S242*H242</f>
        <v>0</v>
      </c>
      <c r="AR242" s="152" t="s">
        <v>93</v>
      </c>
      <c r="AT242" s="152" t="s">
        <v>212</v>
      </c>
      <c r="AU242" s="152" t="s">
        <v>84</v>
      </c>
      <c r="AY242" s="13" t="s">
        <v>207</v>
      </c>
      <c r="BE242" s="153">
        <f t="shared" ref="BE242:BE266" si="44">IF(N242="základná",J242,0)</f>
        <v>0</v>
      </c>
      <c r="BF242" s="153">
        <f t="shared" ref="BF242:BF266" si="45">IF(N242="znížená",J242,0)</f>
        <v>0</v>
      </c>
      <c r="BG242" s="153">
        <f t="shared" ref="BG242:BG266" si="46">IF(N242="zákl. prenesená",J242,0)</f>
        <v>0</v>
      </c>
      <c r="BH242" s="153">
        <f t="shared" ref="BH242:BH266" si="47">IF(N242="zníž. prenesená",J242,0)</f>
        <v>0</v>
      </c>
      <c r="BI242" s="153">
        <f t="shared" ref="BI242:BI266" si="48">IF(N242="nulová",J242,0)</f>
        <v>0</v>
      </c>
      <c r="BJ242" s="13" t="s">
        <v>84</v>
      </c>
      <c r="BK242" s="153">
        <f t="shared" ref="BK242:BK266" si="49">ROUND(I242*H242,2)</f>
        <v>0</v>
      </c>
      <c r="BL242" s="13" t="s">
        <v>93</v>
      </c>
      <c r="BM242" s="152" t="s">
        <v>5072</v>
      </c>
    </row>
    <row r="243" spans="2:65" s="1" customFormat="1" ht="24.2" customHeight="1">
      <c r="B243" s="139"/>
      <c r="C243" s="140" t="s">
        <v>566</v>
      </c>
      <c r="D243" s="140" t="s">
        <v>212</v>
      </c>
      <c r="E243" s="141" t="s">
        <v>5003</v>
      </c>
      <c r="F243" s="142" t="s">
        <v>5004</v>
      </c>
      <c r="G243" s="143" t="s">
        <v>4813</v>
      </c>
      <c r="H243" s="144">
        <v>4.25</v>
      </c>
      <c r="I243" s="145"/>
      <c r="J243" s="146">
        <f t="shared" si="40"/>
        <v>0</v>
      </c>
      <c r="K243" s="147"/>
      <c r="L243" s="28"/>
      <c r="M243" s="148" t="s">
        <v>1</v>
      </c>
      <c r="N243" s="149" t="s">
        <v>38</v>
      </c>
      <c r="P243" s="150">
        <f t="shared" si="41"/>
        <v>0</v>
      </c>
      <c r="Q243" s="150">
        <v>2.2151299999999998</v>
      </c>
      <c r="R243" s="150">
        <f t="shared" si="42"/>
        <v>9.4143024999999998</v>
      </c>
      <c r="S243" s="150">
        <v>0</v>
      </c>
      <c r="T243" s="151">
        <f t="shared" si="43"/>
        <v>0</v>
      </c>
      <c r="AR243" s="152" t="s">
        <v>93</v>
      </c>
      <c r="AT243" s="152" t="s">
        <v>212</v>
      </c>
      <c r="AU243" s="152" t="s">
        <v>84</v>
      </c>
      <c r="AY243" s="13" t="s">
        <v>207</v>
      </c>
      <c r="BE243" s="153">
        <f t="shared" si="44"/>
        <v>0</v>
      </c>
      <c r="BF243" s="153">
        <f t="shared" si="45"/>
        <v>0</v>
      </c>
      <c r="BG243" s="153">
        <f t="shared" si="46"/>
        <v>0</v>
      </c>
      <c r="BH243" s="153">
        <f t="shared" si="47"/>
        <v>0</v>
      </c>
      <c r="BI243" s="153">
        <f t="shared" si="48"/>
        <v>0</v>
      </c>
      <c r="BJ243" s="13" t="s">
        <v>84</v>
      </c>
      <c r="BK243" s="153">
        <f t="shared" si="49"/>
        <v>0</v>
      </c>
      <c r="BL243" s="13" t="s">
        <v>93</v>
      </c>
      <c r="BM243" s="152" t="s">
        <v>5073</v>
      </c>
    </row>
    <row r="244" spans="2:65" s="1" customFormat="1" ht="16.5" customHeight="1">
      <c r="B244" s="139"/>
      <c r="C244" s="140" t="s">
        <v>570</v>
      </c>
      <c r="D244" s="140" t="s">
        <v>212</v>
      </c>
      <c r="E244" s="141" t="s">
        <v>5074</v>
      </c>
      <c r="F244" s="142" t="s">
        <v>5075</v>
      </c>
      <c r="G244" s="143" t="s">
        <v>405</v>
      </c>
      <c r="H244" s="144">
        <v>35.134999999999998</v>
      </c>
      <c r="I244" s="145"/>
      <c r="J244" s="146">
        <f t="shared" si="40"/>
        <v>0</v>
      </c>
      <c r="K244" s="147"/>
      <c r="L244" s="28"/>
      <c r="M244" s="148" t="s">
        <v>1</v>
      </c>
      <c r="N244" s="149" t="s">
        <v>38</v>
      </c>
      <c r="P244" s="150">
        <f t="shared" si="41"/>
        <v>0</v>
      </c>
      <c r="Q244" s="150">
        <v>0.10299999999999999</v>
      </c>
      <c r="R244" s="150">
        <f t="shared" si="42"/>
        <v>3.6189049999999998</v>
      </c>
      <c r="S244" s="150">
        <v>0</v>
      </c>
      <c r="T244" s="151">
        <f t="shared" si="43"/>
        <v>0</v>
      </c>
      <c r="AR244" s="152" t="s">
        <v>93</v>
      </c>
      <c r="AT244" s="152" t="s">
        <v>212</v>
      </c>
      <c r="AU244" s="152" t="s">
        <v>84</v>
      </c>
      <c r="AY244" s="13" t="s">
        <v>207</v>
      </c>
      <c r="BE244" s="153">
        <f t="shared" si="44"/>
        <v>0</v>
      </c>
      <c r="BF244" s="153">
        <f t="shared" si="45"/>
        <v>0</v>
      </c>
      <c r="BG244" s="153">
        <f t="shared" si="46"/>
        <v>0</v>
      </c>
      <c r="BH244" s="153">
        <f t="shared" si="47"/>
        <v>0</v>
      </c>
      <c r="BI244" s="153">
        <f t="shared" si="48"/>
        <v>0</v>
      </c>
      <c r="BJ244" s="13" t="s">
        <v>84</v>
      </c>
      <c r="BK244" s="153">
        <f t="shared" si="49"/>
        <v>0</v>
      </c>
      <c r="BL244" s="13" t="s">
        <v>93</v>
      </c>
      <c r="BM244" s="152" t="s">
        <v>5076</v>
      </c>
    </row>
    <row r="245" spans="2:65" s="1" customFormat="1" ht="24.2" customHeight="1">
      <c r="B245" s="139"/>
      <c r="C245" s="140" t="s">
        <v>574</v>
      </c>
      <c r="D245" s="140" t="s">
        <v>212</v>
      </c>
      <c r="E245" s="141" t="s">
        <v>5077</v>
      </c>
      <c r="F245" s="142" t="s">
        <v>5078</v>
      </c>
      <c r="G245" s="143" t="s">
        <v>4813</v>
      </c>
      <c r="H245" s="144">
        <v>13.733000000000001</v>
      </c>
      <c r="I245" s="145"/>
      <c r="J245" s="146">
        <f t="shared" si="40"/>
        <v>0</v>
      </c>
      <c r="K245" s="147"/>
      <c r="L245" s="28"/>
      <c r="M245" s="148" t="s">
        <v>1</v>
      </c>
      <c r="N245" s="149" t="s">
        <v>38</v>
      </c>
      <c r="P245" s="150">
        <f t="shared" si="41"/>
        <v>0</v>
      </c>
      <c r="Q245" s="150">
        <v>2.3281000000000001</v>
      </c>
      <c r="R245" s="150">
        <f t="shared" si="42"/>
        <v>31.971797300000002</v>
      </c>
      <c r="S245" s="150">
        <v>0</v>
      </c>
      <c r="T245" s="151">
        <f t="shared" si="43"/>
        <v>0</v>
      </c>
      <c r="AR245" s="152" t="s">
        <v>93</v>
      </c>
      <c r="AT245" s="152" t="s">
        <v>212</v>
      </c>
      <c r="AU245" s="152" t="s">
        <v>84</v>
      </c>
      <c r="AY245" s="13" t="s">
        <v>207</v>
      </c>
      <c r="BE245" s="153">
        <f t="shared" si="44"/>
        <v>0</v>
      </c>
      <c r="BF245" s="153">
        <f t="shared" si="45"/>
        <v>0</v>
      </c>
      <c r="BG245" s="153">
        <f t="shared" si="46"/>
        <v>0</v>
      </c>
      <c r="BH245" s="153">
        <f t="shared" si="47"/>
        <v>0</v>
      </c>
      <c r="BI245" s="153">
        <f t="shared" si="48"/>
        <v>0</v>
      </c>
      <c r="BJ245" s="13" t="s">
        <v>84</v>
      </c>
      <c r="BK245" s="153">
        <f t="shared" si="49"/>
        <v>0</v>
      </c>
      <c r="BL245" s="13" t="s">
        <v>93</v>
      </c>
      <c r="BM245" s="152" t="s">
        <v>5079</v>
      </c>
    </row>
    <row r="246" spans="2:65" s="1" customFormat="1" ht="24.2" customHeight="1">
      <c r="B246" s="139"/>
      <c r="C246" s="140" t="s">
        <v>578</v>
      </c>
      <c r="D246" s="140" t="s">
        <v>212</v>
      </c>
      <c r="E246" s="141" t="s">
        <v>5080</v>
      </c>
      <c r="F246" s="142" t="s">
        <v>5081</v>
      </c>
      <c r="G246" s="143" t="s">
        <v>4813</v>
      </c>
      <c r="H246" s="144">
        <v>59.558</v>
      </c>
      <c r="I246" s="145"/>
      <c r="J246" s="146">
        <f t="shared" si="40"/>
        <v>0</v>
      </c>
      <c r="K246" s="147"/>
      <c r="L246" s="28"/>
      <c r="M246" s="148" t="s">
        <v>1</v>
      </c>
      <c r="N246" s="149" t="s">
        <v>38</v>
      </c>
      <c r="P246" s="150">
        <f t="shared" si="41"/>
        <v>0</v>
      </c>
      <c r="Q246" s="150">
        <v>2.4396399999999998</v>
      </c>
      <c r="R246" s="150">
        <f t="shared" si="42"/>
        <v>145.30007911999999</v>
      </c>
      <c r="S246" s="150">
        <v>0</v>
      </c>
      <c r="T246" s="151">
        <f t="shared" si="43"/>
        <v>0</v>
      </c>
      <c r="AR246" s="152" t="s">
        <v>93</v>
      </c>
      <c r="AT246" s="152" t="s">
        <v>212</v>
      </c>
      <c r="AU246" s="152" t="s">
        <v>84</v>
      </c>
      <c r="AY246" s="13" t="s">
        <v>207</v>
      </c>
      <c r="BE246" s="153">
        <f t="shared" si="44"/>
        <v>0</v>
      </c>
      <c r="BF246" s="153">
        <f t="shared" si="45"/>
        <v>0</v>
      </c>
      <c r="BG246" s="153">
        <f t="shared" si="46"/>
        <v>0</v>
      </c>
      <c r="BH246" s="153">
        <f t="shared" si="47"/>
        <v>0</v>
      </c>
      <c r="BI246" s="153">
        <f t="shared" si="48"/>
        <v>0</v>
      </c>
      <c r="BJ246" s="13" t="s">
        <v>84</v>
      </c>
      <c r="BK246" s="153">
        <f t="shared" si="49"/>
        <v>0</v>
      </c>
      <c r="BL246" s="13" t="s">
        <v>93</v>
      </c>
      <c r="BM246" s="152" t="s">
        <v>5082</v>
      </c>
    </row>
    <row r="247" spans="2:65" s="1" customFormat="1" ht="24.2" customHeight="1">
      <c r="B247" s="139"/>
      <c r="C247" s="140" t="s">
        <v>582</v>
      </c>
      <c r="D247" s="140" t="s">
        <v>212</v>
      </c>
      <c r="E247" s="141" t="s">
        <v>5083</v>
      </c>
      <c r="F247" s="142" t="s">
        <v>5084</v>
      </c>
      <c r="G247" s="143" t="s">
        <v>4813</v>
      </c>
      <c r="H247" s="144">
        <v>12.744</v>
      </c>
      <c r="I247" s="145"/>
      <c r="J247" s="146">
        <f t="shared" si="40"/>
        <v>0</v>
      </c>
      <c r="K247" s="147"/>
      <c r="L247" s="28"/>
      <c r="M247" s="148" t="s">
        <v>1</v>
      </c>
      <c r="N247" s="149" t="s">
        <v>38</v>
      </c>
      <c r="P247" s="150">
        <f t="shared" si="41"/>
        <v>0</v>
      </c>
      <c r="Q247" s="150">
        <v>2.4396399999999998</v>
      </c>
      <c r="R247" s="150">
        <f t="shared" si="42"/>
        <v>31.090772159999997</v>
      </c>
      <c r="S247" s="150">
        <v>0</v>
      </c>
      <c r="T247" s="151">
        <f t="shared" si="43"/>
        <v>0</v>
      </c>
      <c r="AR247" s="152" t="s">
        <v>93</v>
      </c>
      <c r="AT247" s="152" t="s">
        <v>212</v>
      </c>
      <c r="AU247" s="152" t="s">
        <v>84</v>
      </c>
      <c r="AY247" s="13" t="s">
        <v>207</v>
      </c>
      <c r="BE247" s="153">
        <f t="shared" si="44"/>
        <v>0</v>
      </c>
      <c r="BF247" s="153">
        <f t="shared" si="45"/>
        <v>0</v>
      </c>
      <c r="BG247" s="153">
        <f t="shared" si="46"/>
        <v>0</v>
      </c>
      <c r="BH247" s="153">
        <f t="shared" si="47"/>
        <v>0</v>
      </c>
      <c r="BI247" s="153">
        <f t="shared" si="48"/>
        <v>0</v>
      </c>
      <c r="BJ247" s="13" t="s">
        <v>84</v>
      </c>
      <c r="BK247" s="153">
        <f t="shared" si="49"/>
        <v>0</v>
      </c>
      <c r="BL247" s="13" t="s">
        <v>93</v>
      </c>
      <c r="BM247" s="152" t="s">
        <v>5085</v>
      </c>
    </row>
    <row r="248" spans="2:65" s="1" customFormat="1" ht="24.2" customHeight="1">
      <c r="B248" s="139"/>
      <c r="C248" s="140" t="s">
        <v>589</v>
      </c>
      <c r="D248" s="140" t="s">
        <v>212</v>
      </c>
      <c r="E248" s="141" t="s">
        <v>5086</v>
      </c>
      <c r="F248" s="142" t="s">
        <v>5087</v>
      </c>
      <c r="G248" s="143" t="s">
        <v>405</v>
      </c>
      <c r="H248" s="144">
        <v>138.785</v>
      </c>
      <c r="I248" s="145"/>
      <c r="J248" s="146">
        <f t="shared" si="40"/>
        <v>0</v>
      </c>
      <c r="K248" s="147"/>
      <c r="L248" s="28"/>
      <c r="M248" s="148" t="s">
        <v>1</v>
      </c>
      <c r="N248" s="149" t="s">
        <v>38</v>
      </c>
      <c r="P248" s="150">
        <f t="shared" si="41"/>
        <v>0</v>
      </c>
      <c r="Q248" s="150">
        <v>3.96E-3</v>
      </c>
      <c r="R248" s="150">
        <f t="shared" si="42"/>
        <v>0.54958859999999998</v>
      </c>
      <c r="S248" s="150">
        <v>0</v>
      </c>
      <c r="T248" s="151">
        <f t="shared" si="43"/>
        <v>0</v>
      </c>
      <c r="AR248" s="152" t="s">
        <v>93</v>
      </c>
      <c r="AT248" s="152" t="s">
        <v>212</v>
      </c>
      <c r="AU248" s="152" t="s">
        <v>84</v>
      </c>
      <c r="AY248" s="13" t="s">
        <v>207</v>
      </c>
      <c r="BE248" s="153">
        <f t="shared" si="44"/>
        <v>0</v>
      </c>
      <c r="BF248" s="153">
        <f t="shared" si="45"/>
        <v>0</v>
      </c>
      <c r="BG248" s="153">
        <f t="shared" si="46"/>
        <v>0</v>
      </c>
      <c r="BH248" s="153">
        <f t="shared" si="47"/>
        <v>0</v>
      </c>
      <c r="BI248" s="153">
        <f t="shared" si="48"/>
        <v>0</v>
      </c>
      <c r="BJ248" s="13" t="s">
        <v>84</v>
      </c>
      <c r="BK248" s="153">
        <f t="shared" si="49"/>
        <v>0</v>
      </c>
      <c r="BL248" s="13" t="s">
        <v>93</v>
      </c>
      <c r="BM248" s="152" t="s">
        <v>5088</v>
      </c>
    </row>
    <row r="249" spans="2:65" s="1" customFormat="1" ht="33" customHeight="1">
      <c r="B249" s="139"/>
      <c r="C249" s="140" t="s">
        <v>594</v>
      </c>
      <c r="D249" s="140" t="s">
        <v>212</v>
      </c>
      <c r="E249" s="141" t="s">
        <v>5089</v>
      </c>
      <c r="F249" s="142" t="s">
        <v>5090</v>
      </c>
      <c r="G249" s="143" t="s">
        <v>4813</v>
      </c>
      <c r="H249" s="144">
        <v>1.123</v>
      </c>
      <c r="I249" s="145"/>
      <c r="J249" s="146">
        <f t="shared" si="40"/>
        <v>0</v>
      </c>
      <c r="K249" s="147"/>
      <c r="L249" s="28"/>
      <c r="M249" s="148" t="s">
        <v>1</v>
      </c>
      <c r="N249" s="149" t="s">
        <v>38</v>
      </c>
      <c r="P249" s="150">
        <f t="shared" si="41"/>
        <v>0</v>
      </c>
      <c r="Q249" s="150">
        <v>1.69598</v>
      </c>
      <c r="R249" s="150">
        <f t="shared" si="42"/>
        <v>1.90458554</v>
      </c>
      <c r="S249" s="150">
        <v>0</v>
      </c>
      <c r="T249" s="151">
        <f t="shared" si="43"/>
        <v>0</v>
      </c>
      <c r="AR249" s="152" t="s">
        <v>93</v>
      </c>
      <c r="AT249" s="152" t="s">
        <v>212</v>
      </c>
      <c r="AU249" s="152" t="s">
        <v>84</v>
      </c>
      <c r="AY249" s="13" t="s">
        <v>207</v>
      </c>
      <c r="BE249" s="153">
        <f t="shared" si="44"/>
        <v>0</v>
      </c>
      <c r="BF249" s="153">
        <f t="shared" si="45"/>
        <v>0</v>
      </c>
      <c r="BG249" s="153">
        <f t="shared" si="46"/>
        <v>0</v>
      </c>
      <c r="BH249" s="153">
        <f t="shared" si="47"/>
        <v>0</v>
      </c>
      <c r="BI249" s="153">
        <f t="shared" si="48"/>
        <v>0</v>
      </c>
      <c r="BJ249" s="13" t="s">
        <v>84</v>
      </c>
      <c r="BK249" s="153">
        <f t="shared" si="49"/>
        <v>0</v>
      </c>
      <c r="BL249" s="13" t="s">
        <v>93</v>
      </c>
      <c r="BM249" s="152" t="s">
        <v>5091</v>
      </c>
    </row>
    <row r="250" spans="2:65" s="1" customFormat="1" ht="24.2" customHeight="1">
      <c r="B250" s="139"/>
      <c r="C250" s="140" t="s">
        <v>598</v>
      </c>
      <c r="D250" s="140" t="s">
        <v>212</v>
      </c>
      <c r="E250" s="141" t="s">
        <v>5092</v>
      </c>
      <c r="F250" s="142" t="s">
        <v>5093</v>
      </c>
      <c r="G250" s="143" t="s">
        <v>4813</v>
      </c>
      <c r="H250" s="144">
        <v>6.3630000000000004</v>
      </c>
      <c r="I250" s="145"/>
      <c r="J250" s="146">
        <f t="shared" si="40"/>
        <v>0</v>
      </c>
      <c r="K250" s="147"/>
      <c r="L250" s="28"/>
      <c r="M250" s="148" t="s">
        <v>1</v>
      </c>
      <c r="N250" s="149" t="s">
        <v>38</v>
      </c>
      <c r="P250" s="150">
        <f t="shared" si="41"/>
        <v>0</v>
      </c>
      <c r="Q250" s="150">
        <v>2.4396399999999998</v>
      </c>
      <c r="R250" s="150">
        <f t="shared" si="42"/>
        <v>15.52342932</v>
      </c>
      <c r="S250" s="150">
        <v>0</v>
      </c>
      <c r="T250" s="151">
        <f t="shared" si="43"/>
        <v>0</v>
      </c>
      <c r="AR250" s="152" t="s">
        <v>93</v>
      </c>
      <c r="AT250" s="152" t="s">
        <v>212</v>
      </c>
      <c r="AU250" s="152" t="s">
        <v>84</v>
      </c>
      <c r="AY250" s="13" t="s">
        <v>207</v>
      </c>
      <c r="BE250" s="153">
        <f t="shared" si="44"/>
        <v>0</v>
      </c>
      <c r="BF250" s="153">
        <f t="shared" si="45"/>
        <v>0</v>
      </c>
      <c r="BG250" s="153">
        <f t="shared" si="46"/>
        <v>0</v>
      </c>
      <c r="BH250" s="153">
        <f t="shared" si="47"/>
        <v>0</v>
      </c>
      <c r="BI250" s="153">
        <f t="shared" si="48"/>
        <v>0</v>
      </c>
      <c r="BJ250" s="13" t="s">
        <v>84</v>
      </c>
      <c r="BK250" s="153">
        <f t="shared" si="49"/>
        <v>0</v>
      </c>
      <c r="BL250" s="13" t="s">
        <v>93</v>
      </c>
      <c r="BM250" s="152" t="s">
        <v>5094</v>
      </c>
    </row>
    <row r="251" spans="2:65" s="1" customFormat="1" ht="24.2" customHeight="1">
      <c r="B251" s="139"/>
      <c r="C251" s="140" t="s">
        <v>604</v>
      </c>
      <c r="D251" s="140" t="s">
        <v>212</v>
      </c>
      <c r="E251" s="141" t="s">
        <v>5095</v>
      </c>
      <c r="F251" s="142" t="s">
        <v>5096</v>
      </c>
      <c r="G251" s="143" t="s">
        <v>1892</v>
      </c>
      <c r="H251" s="144">
        <v>16.911999999999999</v>
      </c>
      <c r="I251" s="145"/>
      <c r="J251" s="146">
        <f t="shared" si="40"/>
        <v>0</v>
      </c>
      <c r="K251" s="147"/>
      <c r="L251" s="28"/>
      <c r="M251" s="148" t="s">
        <v>1</v>
      </c>
      <c r="N251" s="149" t="s">
        <v>38</v>
      </c>
      <c r="P251" s="150">
        <f t="shared" si="41"/>
        <v>0</v>
      </c>
      <c r="Q251" s="150">
        <v>1.0059400000000001</v>
      </c>
      <c r="R251" s="150">
        <f t="shared" si="42"/>
        <v>17.01245728</v>
      </c>
      <c r="S251" s="150">
        <v>0</v>
      </c>
      <c r="T251" s="151">
        <f t="shared" si="43"/>
        <v>0</v>
      </c>
      <c r="AR251" s="152" t="s">
        <v>93</v>
      </c>
      <c r="AT251" s="152" t="s">
        <v>212</v>
      </c>
      <c r="AU251" s="152" t="s">
        <v>84</v>
      </c>
      <c r="AY251" s="13" t="s">
        <v>207</v>
      </c>
      <c r="BE251" s="153">
        <f t="shared" si="44"/>
        <v>0</v>
      </c>
      <c r="BF251" s="153">
        <f t="shared" si="45"/>
        <v>0</v>
      </c>
      <c r="BG251" s="153">
        <f t="shared" si="46"/>
        <v>0</v>
      </c>
      <c r="BH251" s="153">
        <f t="shared" si="47"/>
        <v>0</v>
      </c>
      <c r="BI251" s="153">
        <f t="shared" si="48"/>
        <v>0</v>
      </c>
      <c r="BJ251" s="13" t="s">
        <v>84</v>
      </c>
      <c r="BK251" s="153">
        <f t="shared" si="49"/>
        <v>0</v>
      </c>
      <c r="BL251" s="13" t="s">
        <v>93</v>
      </c>
      <c r="BM251" s="152" t="s">
        <v>5097</v>
      </c>
    </row>
    <row r="252" spans="2:65" s="1" customFormat="1" ht="24.2" customHeight="1">
      <c r="B252" s="139"/>
      <c r="C252" s="140" t="s">
        <v>610</v>
      </c>
      <c r="D252" s="140" t="s">
        <v>212</v>
      </c>
      <c r="E252" s="141" t="s">
        <v>5098</v>
      </c>
      <c r="F252" s="142" t="s">
        <v>5099</v>
      </c>
      <c r="G252" s="143" t="s">
        <v>253</v>
      </c>
      <c r="H252" s="144">
        <v>2</v>
      </c>
      <c r="I252" s="145"/>
      <c r="J252" s="146">
        <f t="shared" si="40"/>
        <v>0</v>
      </c>
      <c r="K252" s="147"/>
      <c r="L252" s="28"/>
      <c r="M252" s="148" t="s">
        <v>1</v>
      </c>
      <c r="N252" s="149" t="s">
        <v>38</v>
      </c>
      <c r="P252" s="150">
        <f t="shared" si="41"/>
        <v>0</v>
      </c>
      <c r="Q252" s="150">
        <v>6.3E-3</v>
      </c>
      <c r="R252" s="150">
        <f t="shared" si="42"/>
        <v>1.26E-2</v>
      </c>
      <c r="S252" s="150">
        <v>0</v>
      </c>
      <c r="T252" s="151">
        <f t="shared" si="43"/>
        <v>0</v>
      </c>
      <c r="AR252" s="152" t="s">
        <v>93</v>
      </c>
      <c r="AT252" s="152" t="s">
        <v>212</v>
      </c>
      <c r="AU252" s="152" t="s">
        <v>84</v>
      </c>
      <c r="AY252" s="13" t="s">
        <v>207</v>
      </c>
      <c r="BE252" s="153">
        <f t="shared" si="44"/>
        <v>0</v>
      </c>
      <c r="BF252" s="153">
        <f t="shared" si="45"/>
        <v>0</v>
      </c>
      <c r="BG252" s="153">
        <f t="shared" si="46"/>
        <v>0</v>
      </c>
      <c r="BH252" s="153">
        <f t="shared" si="47"/>
        <v>0</v>
      </c>
      <c r="BI252" s="153">
        <f t="shared" si="48"/>
        <v>0</v>
      </c>
      <c r="BJ252" s="13" t="s">
        <v>84</v>
      </c>
      <c r="BK252" s="153">
        <f t="shared" si="49"/>
        <v>0</v>
      </c>
      <c r="BL252" s="13" t="s">
        <v>93</v>
      </c>
      <c r="BM252" s="152" t="s">
        <v>5100</v>
      </c>
    </row>
    <row r="253" spans="2:65" s="1" customFormat="1" ht="24.2" customHeight="1">
      <c r="B253" s="139"/>
      <c r="C253" s="155" t="s">
        <v>614</v>
      </c>
      <c r="D253" s="155" t="s">
        <v>205</v>
      </c>
      <c r="E253" s="156" t="s">
        <v>5101</v>
      </c>
      <c r="F253" s="157" t="s">
        <v>5102</v>
      </c>
      <c r="G253" s="158" t="s">
        <v>253</v>
      </c>
      <c r="H253" s="159">
        <v>1</v>
      </c>
      <c r="I253" s="160"/>
      <c r="J253" s="161">
        <f t="shared" si="40"/>
        <v>0</v>
      </c>
      <c r="K253" s="162"/>
      <c r="L253" s="163"/>
      <c r="M253" s="164" t="s">
        <v>1</v>
      </c>
      <c r="N253" s="165" t="s">
        <v>38</v>
      </c>
      <c r="P253" s="150">
        <f t="shared" si="41"/>
        <v>0</v>
      </c>
      <c r="Q253" s="150">
        <v>0</v>
      </c>
      <c r="R253" s="150">
        <f t="shared" si="42"/>
        <v>0</v>
      </c>
      <c r="S253" s="150">
        <v>0</v>
      </c>
      <c r="T253" s="151">
        <f t="shared" si="43"/>
        <v>0</v>
      </c>
      <c r="AR253" s="152" t="s">
        <v>238</v>
      </c>
      <c r="AT253" s="152" t="s">
        <v>205</v>
      </c>
      <c r="AU253" s="152" t="s">
        <v>84</v>
      </c>
      <c r="AY253" s="13" t="s">
        <v>207</v>
      </c>
      <c r="BE253" s="153">
        <f t="shared" si="44"/>
        <v>0</v>
      </c>
      <c r="BF253" s="153">
        <f t="shared" si="45"/>
        <v>0</v>
      </c>
      <c r="BG253" s="153">
        <f t="shared" si="46"/>
        <v>0</v>
      </c>
      <c r="BH253" s="153">
        <f t="shared" si="47"/>
        <v>0</v>
      </c>
      <c r="BI253" s="153">
        <f t="shared" si="48"/>
        <v>0</v>
      </c>
      <c r="BJ253" s="13" t="s">
        <v>84</v>
      </c>
      <c r="BK253" s="153">
        <f t="shared" si="49"/>
        <v>0</v>
      </c>
      <c r="BL253" s="13" t="s">
        <v>93</v>
      </c>
      <c r="BM253" s="152" t="s">
        <v>5103</v>
      </c>
    </row>
    <row r="254" spans="2:65" s="1" customFormat="1" ht="24.2" customHeight="1">
      <c r="B254" s="139"/>
      <c r="C254" s="155" t="s">
        <v>618</v>
      </c>
      <c r="D254" s="155" t="s">
        <v>205</v>
      </c>
      <c r="E254" s="156" t="s">
        <v>5104</v>
      </c>
      <c r="F254" s="157" t="s">
        <v>5105</v>
      </c>
      <c r="G254" s="158" t="s">
        <v>253</v>
      </c>
      <c r="H254" s="159">
        <v>1</v>
      </c>
      <c r="I254" s="160"/>
      <c r="J254" s="161">
        <f t="shared" si="40"/>
        <v>0</v>
      </c>
      <c r="K254" s="162"/>
      <c r="L254" s="163"/>
      <c r="M254" s="164" t="s">
        <v>1</v>
      </c>
      <c r="N254" s="165" t="s">
        <v>38</v>
      </c>
      <c r="P254" s="150">
        <f t="shared" si="41"/>
        <v>0</v>
      </c>
      <c r="Q254" s="150">
        <v>0</v>
      </c>
      <c r="R254" s="150">
        <f t="shared" si="42"/>
        <v>0</v>
      </c>
      <c r="S254" s="150">
        <v>0</v>
      </c>
      <c r="T254" s="151">
        <f t="shared" si="43"/>
        <v>0</v>
      </c>
      <c r="AR254" s="152" t="s">
        <v>238</v>
      </c>
      <c r="AT254" s="152" t="s">
        <v>205</v>
      </c>
      <c r="AU254" s="152" t="s">
        <v>84</v>
      </c>
      <c r="AY254" s="13" t="s">
        <v>207</v>
      </c>
      <c r="BE254" s="153">
        <f t="shared" si="44"/>
        <v>0</v>
      </c>
      <c r="BF254" s="153">
        <f t="shared" si="45"/>
        <v>0</v>
      </c>
      <c r="BG254" s="153">
        <f t="shared" si="46"/>
        <v>0</v>
      </c>
      <c r="BH254" s="153">
        <f t="shared" si="47"/>
        <v>0</v>
      </c>
      <c r="BI254" s="153">
        <f t="shared" si="48"/>
        <v>0</v>
      </c>
      <c r="BJ254" s="13" t="s">
        <v>84</v>
      </c>
      <c r="BK254" s="153">
        <f t="shared" si="49"/>
        <v>0</v>
      </c>
      <c r="BL254" s="13" t="s">
        <v>93</v>
      </c>
      <c r="BM254" s="152" t="s">
        <v>5106</v>
      </c>
    </row>
    <row r="255" spans="2:65" s="1" customFormat="1" ht="24.2" customHeight="1">
      <c r="B255" s="139"/>
      <c r="C255" s="140" t="s">
        <v>622</v>
      </c>
      <c r="D255" s="140" t="s">
        <v>212</v>
      </c>
      <c r="E255" s="141" t="s">
        <v>5107</v>
      </c>
      <c r="F255" s="142" t="s">
        <v>5108</v>
      </c>
      <c r="G255" s="143" t="s">
        <v>253</v>
      </c>
      <c r="H255" s="144">
        <v>29</v>
      </c>
      <c r="I255" s="145"/>
      <c r="J255" s="146">
        <f t="shared" si="40"/>
        <v>0</v>
      </c>
      <c r="K255" s="147"/>
      <c r="L255" s="28"/>
      <c r="M255" s="148" t="s">
        <v>1</v>
      </c>
      <c r="N255" s="149" t="s">
        <v>38</v>
      </c>
      <c r="P255" s="150">
        <f t="shared" si="41"/>
        <v>0</v>
      </c>
      <c r="Q255" s="150">
        <v>6.3E-3</v>
      </c>
      <c r="R255" s="150">
        <f t="shared" si="42"/>
        <v>0.1827</v>
      </c>
      <c r="S255" s="150">
        <v>0</v>
      </c>
      <c r="T255" s="151">
        <f t="shared" si="43"/>
        <v>0</v>
      </c>
      <c r="AR255" s="152" t="s">
        <v>93</v>
      </c>
      <c r="AT255" s="152" t="s">
        <v>212</v>
      </c>
      <c r="AU255" s="152" t="s">
        <v>84</v>
      </c>
      <c r="AY255" s="13" t="s">
        <v>207</v>
      </c>
      <c r="BE255" s="153">
        <f t="shared" si="44"/>
        <v>0</v>
      </c>
      <c r="BF255" s="153">
        <f t="shared" si="45"/>
        <v>0</v>
      </c>
      <c r="BG255" s="153">
        <f t="shared" si="46"/>
        <v>0</v>
      </c>
      <c r="BH255" s="153">
        <f t="shared" si="47"/>
        <v>0</v>
      </c>
      <c r="BI255" s="153">
        <f t="shared" si="48"/>
        <v>0</v>
      </c>
      <c r="BJ255" s="13" t="s">
        <v>84</v>
      </c>
      <c r="BK255" s="153">
        <f t="shared" si="49"/>
        <v>0</v>
      </c>
      <c r="BL255" s="13" t="s">
        <v>93</v>
      </c>
      <c r="BM255" s="152" t="s">
        <v>5109</v>
      </c>
    </row>
    <row r="256" spans="2:65" s="1" customFormat="1" ht="24.2" customHeight="1">
      <c r="B256" s="139"/>
      <c r="C256" s="155" t="s">
        <v>626</v>
      </c>
      <c r="D256" s="155" t="s">
        <v>205</v>
      </c>
      <c r="E256" s="156" t="s">
        <v>5110</v>
      </c>
      <c r="F256" s="157" t="s">
        <v>5111</v>
      </c>
      <c r="G256" s="158" t="s">
        <v>253</v>
      </c>
      <c r="H256" s="159">
        <v>19</v>
      </c>
      <c r="I256" s="160"/>
      <c r="J256" s="161">
        <f t="shared" si="40"/>
        <v>0</v>
      </c>
      <c r="K256" s="162"/>
      <c r="L256" s="163"/>
      <c r="M256" s="164" t="s">
        <v>1</v>
      </c>
      <c r="N256" s="165" t="s">
        <v>38</v>
      </c>
      <c r="P256" s="150">
        <f t="shared" si="41"/>
        <v>0</v>
      </c>
      <c r="Q256" s="150">
        <v>0</v>
      </c>
      <c r="R256" s="150">
        <f t="shared" si="42"/>
        <v>0</v>
      </c>
      <c r="S256" s="150">
        <v>0</v>
      </c>
      <c r="T256" s="151">
        <f t="shared" si="43"/>
        <v>0</v>
      </c>
      <c r="AR256" s="152" t="s">
        <v>238</v>
      </c>
      <c r="AT256" s="152" t="s">
        <v>205</v>
      </c>
      <c r="AU256" s="152" t="s">
        <v>84</v>
      </c>
      <c r="AY256" s="13" t="s">
        <v>207</v>
      </c>
      <c r="BE256" s="153">
        <f t="shared" si="44"/>
        <v>0</v>
      </c>
      <c r="BF256" s="153">
        <f t="shared" si="45"/>
        <v>0</v>
      </c>
      <c r="BG256" s="153">
        <f t="shared" si="46"/>
        <v>0</v>
      </c>
      <c r="BH256" s="153">
        <f t="shared" si="47"/>
        <v>0</v>
      </c>
      <c r="BI256" s="153">
        <f t="shared" si="48"/>
        <v>0</v>
      </c>
      <c r="BJ256" s="13" t="s">
        <v>84</v>
      </c>
      <c r="BK256" s="153">
        <f t="shared" si="49"/>
        <v>0</v>
      </c>
      <c r="BL256" s="13" t="s">
        <v>93</v>
      </c>
      <c r="BM256" s="152" t="s">
        <v>5112</v>
      </c>
    </row>
    <row r="257" spans="2:65" s="1" customFormat="1" ht="24.2" customHeight="1">
      <c r="B257" s="139"/>
      <c r="C257" s="155" t="s">
        <v>630</v>
      </c>
      <c r="D257" s="155" t="s">
        <v>205</v>
      </c>
      <c r="E257" s="156" t="s">
        <v>5113</v>
      </c>
      <c r="F257" s="157" t="s">
        <v>5114</v>
      </c>
      <c r="G257" s="158" t="s">
        <v>253</v>
      </c>
      <c r="H257" s="159">
        <v>3</v>
      </c>
      <c r="I257" s="160"/>
      <c r="J257" s="161">
        <f t="shared" si="40"/>
        <v>0</v>
      </c>
      <c r="K257" s="162"/>
      <c r="L257" s="163"/>
      <c r="M257" s="164" t="s">
        <v>1</v>
      </c>
      <c r="N257" s="165" t="s">
        <v>38</v>
      </c>
      <c r="P257" s="150">
        <f t="shared" si="41"/>
        <v>0</v>
      </c>
      <c r="Q257" s="150">
        <v>0</v>
      </c>
      <c r="R257" s="150">
        <f t="shared" si="42"/>
        <v>0</v>
      </c>
      <c r="S257" s="150">
        <v>0</v>
      </c>
      <c r="T257" s="151">
        <f t="shared" si="43"/>
        <v>0</v>
      </c>
      <c r="AR257" s="152" t="s">
        <v>238</v>
      </c>
      <c r="AT257" s="152" t="s">
        <v>205</v>
      </c>
      <c r="AU257" s="152" t="s">
        <v>84</v>
      </c>
      <c r="AY257" s="13" t="s">
        <v>207</v>
      </c>
      <c r="BE257" s="153">
        <f t="shared" si="44"/>
        <v>0</v>
      </c>
      <c r="BF257" s="153">
        <f t="shared" si="45"/>
        <v>0</v>
      </c>
      <c r="BG257" s="153">
        <f t="shared" si="46"/>
        <v>0</v>
      </c>
      <c r="BH257" s="153">
        <f t="shared" si="47"/>
        <v>0</v>
      </c>
      <c r="BI257" s="153">
        <f t="shared" si="48"/>
        <v>0</v>
      </c>
      <c r="BJ257" s="13" t="s">
        <v>84</v>
      </c>
      <c r="BK257" s="153">
        <f t="shared" si="49"/>
        <v>0</v>
      </c>
      <c r="BL257" s="13" t="s">
        <v>93</v>
      </c>
      <c r="BM257" s="152" t="s">
        <v>5115</v>
      </c>
    </row>
    <row r="258" spans="2:65" s="1" customFormat="1" ht="24.2" customHeight="1">
      <c r="B258" s="139"/>
      <c r="C258" s="155" t="s">
        <v>634</v>
      </c>
      <c r="D258" s="155" t="s">
        <v>205</v>
      </c>
      <c r="E258" s="156" t="s">
        <v>5116</v>
      </c>
      <c r="F258" s="157" t="s">
        <v>5117</v>
      </c>
      <c r="G258" s="158" t="s">
        <v>253</v>
      </c>
      <c r="H258" s="159">
        <v>6</v>
      </c>
      <c r="I258" s="160"/>
      <c r="J258" s="161">
        <f t="shared" si="40"/>
        <v>0</v>
      </c>
      <c r="K258" s="162"/>
      <c r="L258" s="163"/>
      <c r="M258" s="164" t="s">
        <v>1</v>
      </c>
      <c r="N258" s="165" t="s">
        <v>38</v>
      </c>
      <c r="P258" s="150">
        <f t="shared" si="41"/>
        <v>0</v>
      </c>
      <c r="Q258" s="150">
        <v>0</v>
      </c>
      <c r="R258" s="150">
        <f t="shared" si="42"/>
        <v>0</v>
      </c>
      <c r="S258" s="150">
        <v>0</v>
      </c>
      <c r="T258" s="151">
        <f t="shared" si="43"/>
        <v>0</v>
      </c>
      <c r="AR258" s="152" t="s">
        <v>238</v>
      </c>
      <c r="AT258" s="152" t="s">
        <v>205</v>
      </c>
      <c r="AU258" s="152" t="s">
        <v>84</v>
      </c>
      <c r="AY258" s="13" t="s">
        <v>207</v>
      </c>
      <c r="BE258" s="153">
        <f t="shared" si="44"/>
        <v>0</v>
      </c>
      <c r="BF258" s="153">
        <f t="shared" si="45"/>
        <v>0</v>
      </c>
      <c r="BG258" s="153">
        <f t="shared" si="46"/>
        <v>0</v>
      </c>
      <c r="BH258" s="153">
        <f t="shared" si="47"/>
        <v>0</v>
      </c>
      <c r="BI258" s="153">
        <f t="shared" si="48"/>
        <v>0</v>
      </c>
      <c r="BJ258" s="13" t="s">
        <v>84</v>
      </c>
      <c r="BK258" s="153">
        <f t="shared" si="49"/>
        <v>0</v>
      </c>
      <c r="BL258" s="13" t="s">
        <v>93</v>
      </c>
      <c r="BM258" s="152" t="s">
        <v>5118</v>
      </c>
    </row>
    <row r="259" spans="2:65" s="1" customFormat="1" ht="24.2" customHeight="1">
      <c r="B259" s="139"/>
      <c r="C259" s="155" t="s">
        <v>638</v>
      </c>
      <c r="D259" s="155" t="s">
        <v>205</v>
      </c>
      <c r="E259" s="156" t="s">
        <v>5119</v>
      </c>
      <c r="F259" s="157" t="s">
        <v>5120</v>
      </c>
      <c r="G259" s="158" t="s">
        <v>253</v>
      </c>
      <c r="H259" s="159">
        <v>1</v>
      </c>
      <c r="I259" s="160"/>
      <c r="J259" s="161">
        <f t="shared" si="40"/>
        <v>0</v>
      </c>
      <c r="K259" s="162"/>
      <c r="L259" s="163"/>
      <c r="M259" s="164" t="s">
        <v>1</v>
      </c>
      <c r="N259" s="165" t="s">
        <v>38</v>
      </c>
      <c r="P259" s="150">
        <f t="shared" si="41"/>
        <v>0</v>
      </c>
      <c r="Q259" s="150">
        <v>0</v>
      </c>
      <c r="R259" s="150">
        <f t="shared" si="42"/>
        <v>0</v>
      </c>
      <c r="S259" s="150">
        <v>0</v>
      </c>
      <c r="T259" s="151">
        <f t="shared" si="43"/>
        <v>0</v>
      </c>
      <c r="AR259" s="152" t="s">
        <v>238</v>
      </c>
      <c r="AT259" s="152" t="s">
        <v>205</v>
      </c>
      <c r="AU259" s="152" t="s">
        <v>84</v>
      </c>
      <c r="AY259" s="13" t="s">
        <v>207</v>
      </c>
      <c r="BE259" s="153">
        <f t="shared" si="44"/>
        <v>0</v>
      </c>
      <c r="BF259" s="153">
        <f t="shared" si="45"/>
        <v>0</v>
      </c>
      <c r="BG259" s="153">
        <f t="shared" si="46"/>
        <v>0</v>
      </c>
      <c r="BH259" s="153">
        <f t="shared" si="47"/>
        <v>0</v>
      </c>
      <c r="BI259" s="153">
        <f t="shared" si="48"/>
        <v>0</v>
      </c>
      <c r="BJ259" s="13" t="s">
        <v>84</v>
      </c>
      <c r="BK259" s="153">
        <f t="shared" si="49"/>
        <v>0</v>
      </c>
      <c r="BL259" s="13" t="s">
        <v>93</v>
      </c>
      <c r="BM259" s="152" t="s">
        <v>5121</v>
      </c>
    </row>
    <row r="260" spans="2:65" s="1" customFormat="1" ht="24.2" customHeight="1">
      <c r="B260" s="139"/>
      <c r="C260" s="140" t="s">
        <v>642</v>
      </c>
      <c r="D260" s="140" t="s">
        <v>212</v>
      </c>
      <c r="E260" s="141" t="s">
        <v>5122</v>
      </c>
      <c r="F260" s="142" t="s">
        <v>5123</v>
      </c>
      <c r="G260" s="143" t="s">
        <v>405</v>
      </c>
      <c r="H260" s="144">
        <v>175.68600000000001</v>
      </c>
      <c r="I260" s="145"/>
      <c r="J260" s="146">
        <f t="shared" si="40"/>
        <v>0</v>
      </c>
      <c r="K260" s="147"/>
      <c r="L260" s="28"/>
      <c r="M260" s="148" t="s">
        <v>1</v>
      </c>
      <c r="N260" s="149" t="s">
        <v>38</v>
      </c>
      <c r="P260" s="150">
        <f t="shared" si="41"/>
        <v>0</v>
      </c>
      <c r="Q260" s="150">
        <v>4.3659999999999997E-2</v>
      </c>
      <c r="R260" s="150">
        <f t="shared" si="42"/>
        <v>7.6704507599999996</v>
      </c>
      <c r="S260" s="150">
        <v>0</v>
      </c>
      <c r="T260" s="151">
        <f t="shared" si="43"/>
        <v>0</v>
      </c>
      <c r="AR260" s="152" t="s">
        <v>93</v>
      </c>
      <c r="AT260" s="152" t="s">
        <v>212</v>
      </c>
      <c r="AU260" s="152" t="s">
        <v>84</v>
      </c>
      <c r="AY260" s="13" t="s">
        <v>207</v>
      </c>
      <c r="BE260" s="153">
        <f t="shared" si="44"/>
        <v>0</v>
      </c>
      <c r="BF260" s="153">
        <f t="shared" si="45"/>
        <v>0</v>
      </c>
      <c r="BG260" s="153">
        <f t="shared" si="46"/>
        <v>0</v>
      </c>
      <c r="BH260" s="153">
        <f t="shared" si="47"/>
        <v>0</v>
      </c>
      <c r="BI260" s="153">
        <f t="shared" si="48"/>
        <v>0</v>
      </c>
      <c r="BJ260" s="13" t="s">
        <v>84</v>
      </c>
      <c r="BK260" s="153">
        <f t="shared" si="49"/>
        <v>0</v>
      </c>
      <c r="BL260" s="13" t="s">
        <v>93</v>
      </c>
      <c r="BM260" s="152" t="s">
        <v>5124</v>
      </c>
    </row>
    <row r="261" spans="2:65" s="1" customFormat="1" ht="16.5" customHeight="1">
      <c r="B261" s="139"/>
      <c r="C261" s="140" t="s">
        <v>646</v>
      </c>
      <c r="D261" s="140" t="s">
        <v>212</v>
      </c>
      <c r="E261" s="141" t="s">
        <v>5125</v>
      </c>
      <c r="F261" s="142" t="s">
        <v>5126</v>
      </c>
      <c r="G261" s="143" t="s">
        <v>405</v>
      </c>
      <c r="H261" s="144">
        <v>149.24100000000001</v>
      </c>
      <c r="I261" s="145"/>
      <c r="J261" s="146">
        <f t="shared" si="40"/>
        <v>0</v>
      </c>
      <c r="K261" s="147"/>
      <c r="L261" s="28"/>
      <c r="M261" s="148" t="s">
        <v>1</v>
      </c>
      <c r="N261" s="149" t="s">
        <v>38</v>
      </c>
      <c r="P261" s="150">
        <f t="shared" si="41"/>
        <v>0</v>
      </c>
      <c r="Q261" s="150">
        <v>0.12051000000000001</v>
      </c>
      <c r="R261" s="150">
        <f t="shared" si="42"/>
        <v>17.985032910000001</v>
      </c>
      <c r="S261" s="150">
        <v>0</v>
      </c>
      <c r="T261" s="151">
        <f t="shared" si="43"/>
        <v>0</v>
      </c>
      <c r="AR261" s="152" t="s">
        <v>93</v>
      </c>
      <c r="AT261" s="152" t="s">
        <v>212</v>
      </c>
      <c r="AU261" s="152" t="s">
        <v>84</v>
      </c>
      <c r="AY261" s="13" t="s">
        <v>207</v>
      </c>
      <c r="BE261" s="153">
        <f t="shared" si="44"/>
        <v>0</v>
      </c>
      <c r="BF261" s="153">
        <f t="shared" si="45"/>
        <v>0</v>
      </c>
      <c r="BG261" s="153">
        <f t="shared" si="46"/>
        <v>0</v>
      </c>
      <c r="BH261" s="153">
        <f t="shared" si="47"/>
        <v>0</v>
      </c>
      <c r="BI261" s="153">
        <f t="shared" si="48"/>
        <v>0</v>
      </c>
      <c r="BJ261" s="13" t="s">
        <v>84</v>
      </c>
      <c r="BK261" s="153">
        <f t="shared" si="49"/>
        <v>0</v>
      </c>
      <c r="BL261" s="13" t="s">
        <v>93</v>
      </c>
      <c r="BM261" s="152" t="s">
        <v>5127</v>
      </c>
    </row>
    <row r="262" spans="2:65" s="1" customFormat="1" ht="24.2" customHeight="1">
      <c r="B262" s="139"/>
      <c r="C262" s="140" t="s">
        <v>650</v>
      </c>
      <c r="D262" s="140" t="s">
        <v>212</v>
      </c>
      <c r="E262" s="141" t="s">
        <v>5128</v>
      </c>
      <c r="F262" s="142" t="s">
        <v>5129</v>
      </c>
      <c r="G262" s="143" t="s">
        <v>405</v>
      </c>
      <c r="H262" s="144">
        <v>235.24600000000001</v>
      </c>
      <c r="I262" s="145"/>
      <c r="J262" s="146">
        <f t="shared" si="40"/>
        <v>0</v>
      </c>
      <c r="K262" s="147"/>
      <c r="L262" s="28"/>
      <c r="M262" s="148" t="s">
        <v>1</v>
      </c>
      <c r="N262" s="149" t="s">
        <v>38</v>
      </c>
      <c r="P262" s="150">
        <f t="shared" si="41"/>
        <v>0</v>
      </c>
      <c r="Q262" s="150">
        <v>0.25548999999999999</v>
      </c>
      <c r="R262" s="150">
        <f t="shared" si="42"/>
        <v>60.103000540000004</v>
      </c>
      <c r="S262" s="150">
        <v>0</v>
      </c>
      <c r="T262" s="151">
        <f t="shared" si="43"/>
        <v>0</v>
      </c>
      <c r="AR262" s="152" t="s">
        <v>93</v>
      </c>
      <c r="AT262" s="152" t="s">
        <v>212</v>
      </c>
      <c r="AU262" s="152" t="s">
        <v>84</v>
      </c>
      <c r="AY262" s="13" t="s">
        <v>207</v>
      </c>
      <c r="BE262" s="153">
        <f t="shared" si="44"/>
        <v>0</v>
      </c>
      <c r="BF262" s="153">
        <f t="shared" si="45"/>
        <v>0</v>
      </c>
      <c r="BG262" s="153">
        <f t="shared" si="46"/>
        <v>0</v>
      </c>
      <c r="BH262" s="153">
        <f t="shared" si="47"/>
        <v>0</v>
      </c>
      <c r="BI262" s="153">
        <f t="shared" si="48"/>
        <v>0</v>
      </c>
      <c r="BJ262" s="13" t="s">
        <v>84</v>
      </c>
      <c r="BK262" s="153">
        <f t="shared" si="49"/>
        <v>0</v>
      </c>
      <c r="BL262" s="13" t="s">
        <v>93</v>
      </c>
      <c r="BM262" s="152" t="s">
        <v>5130</v>
      </c>
    </row>
    <row r="263" spans="2:65" s="1" customFormat="1" ht="21.75" customHeight="1">
      <c r="B263" s="139"/>
      <c r="C263" s="140" t="s">
        <v>654</v>
      </c>
      <c r="D263" s="140" t="s">
        <v>212</v>
      </c>
      <c r="E263" s="141" t="s">
        <v>5131</v>
      </c>
      <c r="F263" s="142" t="s">
        <v>5132</v>
      </c>
      <c r="G263" s="143" t="s">
        <v>405</v>
      </c>
      <c r="H263" s="144">
        <v>366.05799999999999</v>
      </c>
      <c r="I263" s="145"/>
      <c r="J263" s="146">
        <f t="shared" si="40"/>
        <v>0</v>
      </c>
      <c r="K263" s="147"/>
      <c r="L263" s="28"/>
      <c r="M263" s="148" t="s">
        <v>1</v>
      </c>
      <c r="N263" s="149" t="s">
        <v>38</v>
      </c>
      <c r="P263" s="150">
        <f t="shared" si="41"/>
        <v>0</v>
      </c>
      <c r="Q263" s="150">
        <v>0</v>
      </c>
      <c r="R263" s="150">
        <f t="shared" si="42"/>
        <v>0</v>
      </c>
      <c r="S263" s="150">
        <v>6.6000000000000003E-2</v>
      </c>
      <c r="T263" s="151">
        <f t="shared" si="43"/>
        <v>24.159828000000001</v>
      </c>
      <c r="AR263" s="152" t="s">
        <v>93</v>
      </c>
      <c r="AT263" s="152" t="s">
        <v>212</v>
      </c>
      <c r="AU263" s="152" t="s">
        <v>84</v>
      </c>
      <c r="AY263" s="13" t="s">
        <v>207</v>
      </c>
      <c r="BE263" s="153">
        <f t="shared" si="44"/>
        <v>0</v>
      </c>
      <c r="BF263" s="153">
        <f t="shared" si="45"/>
        <v>0</v>
      </c>
      <c r="BG263" s="153">
        <f t="shared" si="46"/>
        <v>0</v>
      </c>
      <c r="BH263" s="153">
        <f t="shared" si="47"/>
        <v>0</v>
      </c>
      <c r="BI263" s="153">
        <f t="shared" si="48"/>
        <v>0</v>
      </c>
      <c r="BJ263" s="13" t="s">
        <v>84</v>
      </c>
      <c r="BK263" s="153">
        <f t="shared" si="49"/>
        <v>0</v>
      </c>
      <c r="BL263" s="13" t="s">
        <v>93</v>
      </c>
      <c r="BM263" s="152" t="s">
        <v>5133</v>
      </c>
    </row>
    <row r="264" spans="2:65" s="1" customFormat="1" ht="24.2" customHeight="1">
      <c r="B264" s="139"/>
      <c r="C264" s="140" t="s">
        <v>658</v>
      </c>
      <c r="D264" s="140" t="s">
        <v>212</v>
      </c>
      <c r="E264" s="141" t="s">
        <v>5134</v>
      </c>
      <c r="F264" s="142" t="s">
        <v>5135</v>
      </c>
      <c r="G264" s="143" t="s">
        <v>405</v>
      </c>
      <c r="H264" s="144">
        <v>366.05799999999999</v>
      </c>
      <c r="I264" s="145"/>
      <c r="J264" s="146">
        <f t="shared" si="40"/>
        <v>0</v>
      </c>
      <c r="K264" s="147"/>
      <c r="L264" s="28"/>
      <c r="M264" s="148" t="s">
        <v>1</v>
      </c>
      <c r="N264" s="149" t="s">
        <v>38</v>
      </c>
      <c r="P264" s="150">
        <f t="shared" si="41"/>
        <v>0</v>
      </c>
      <c r="Q264" s="150">
        <v>0</v>
      </c>
      <c r="R264" s="150">
        <f t="shared" si="42"/>
        <v>0</v>
      </c>
      <c r="S264" s="150">
        <v>0</v>
      </c>
      <c r="T264" s="151">
        <f t="shared" si="43"/>
        <v>0</v>
      </c>
      <c r="AR264" s="152" t="s">
        <v>93</v>
      </c>
      <c r="AT264" s="152" t="s">
        <v>212</v>
      </c>
      <c r="AU264" s="152" t="s">
        <v>84</v>
      </c>
      <c r="AY264" s="13" t="s">
        <v>207</v>
      </c>
      <c r="BE264" s="153">
        <f t="shared" si="44"/>
        <v>0</v>
      </c>
      <c r="BF264" s="153">
        <f t="shared" si="45"/>
        <v>0</v>
      </c>
      <c r="BG264" s="153">
        <f t="shared" si="46"/>
        <v>0</v>
      </c>
      <c r="BH264" s="153">
        <f t="shared" si="47"/>
        <v>0</v>
      </c>
      <c r="BI264" s="153">
        <f t="shared" si="48"/>
        <v>0</v>
      </c>
      <c r="BJ264" s="13" t="s">
        <v>84</v>
      </c>
      <c r="BK264" s="153">
        <f t="shared" si="49"/>
        <v>0</v>
      </c>
      <c r="BL264" s="13" t="s">
        <v>93</v>
      </c>
      <c r="BM264" s="152" t="s">
        <v>5136</v>
      </c>
    </row>
    <row r="265" spans="2:65" s="1" customFormat="1" ht="16.5" customHeight="1">
      <c r="B265" s="139"/>
      <c r="C265" s="140" t="s">
        <v>662</v>
      </c>
      <c r="D265" s="140" t="s">
        <v>212</v>
      </c>
      <c r="E265" s="141" t="s">
        <v>5137</v>
      </c>
      <c r="F265" s="142" t="s">
        <v>5138</v>
      </c>
      <c r="G265" s="143" t="s">
        <v>405</v>
      </c>
      <c r="H265" s="144">
        <v>182</v>
      </c>
      <c r="I265" s="145"/>
      <c r="J265" s="146">
        <f t="shared" si="40"/>
        <v>0</v>
      </c>
      <c r="K265" s="147"/>
      <c r="L265" s="28"/>
      <c r="M265" s="148" t="s">
        <v>1</v>
      </c>
      <c r="N265" s="149" t="s">
        <v>38</v>
      </c>
      <c r="P265" s="150">
        <f t="shared" si="41"/>
        <v>0</v>
      </c>
      <c r="Q265" s="150">
        <v>2.4150000000000001E-2</v>
      </c>
      <c r="R265" s="150">
        <f t="shared" si="42"/>
        <v>4.3953000000000007</v>
      </c>
      <c r="S265" s="150">
        <v>0</v>
      </c>
      <c r="T265" s="151">
        <f t="shared" si="43"/>
        <v>0</v>
      </c>
      <c r="AR265" s="152" t="s">
        <v>93</v>
      </c>
      <c r="AT265" s="152" t="s">
        <v>212</v>
      </c>
      <c r="AU265" s="152" t="s">
        <v>84</v>
      </c>
      <c r="AY265" s="13" t="s">
        <v>207</v>
      </c>
      <c r="BE265" s="153">
        <f t="shared" si="44"/>
        <v>0</v>
      </c>
      <c r="BF265" s="153">
        <f t="shared" si="45"/>
        <v>0</v>
      </c>
      <c r="BG265" s="153">
        <f t="shared" si="46"/>
        <v>0</v>
      </c>
      <c r="BH265" s="153">
        <f t="shared" si="47"/>
        <v>0</v>
      </c>
      <c r="BI265" s="153">
        <f t="shared" si="48"/>
        <v>0</v>
      </c>
      <c r="BJ265" s="13" t="s">
        <v>84</v>
      </c>
      <c r="BK265" s="153">
        <f t="shared" si="49"/>
        <v>0</v>
      </c>
      <c r="BL265" s="13" t="s">
        <v>93</v>
      </c>
      <c r="BM265" s="152" t="s">
        <v>5139</v>
      </c>
    </row>
    <row r="266" spans="2:65" s="1" customFormat="1" ht="16.5" customHeight="1">
      <c r="B266" s="139"/>
      <c r="C266" s="140" t="s">
        <v>666</v>
      </c>
      <c r="D266" s="140" t="s">
        <v>212</v>
      </c>
      <c r="E266" s="141" t="s">
        <v>5140</v>
      </c>
      <c r="F266" s="142" t="s">
        <v>5141</v>
      </c>
      <c r="G266" s="143" t="s">
        <v>253</v>
      </c>
      <c r="H266" s="144">
        <v>9</v>
      </c>
      <c r="I266" s="145"/>
      <c r="J266" s="146">
        <f t="shared" si="40"/>
        <v>0</v>
      </c>
      <c r="K266" s="147"/>
      <c r="L266" s="28"/>
      <c r="M266" s="148" t="s">
        <v>1</v>
      </c>
      <c r="N266" s="149" t="s">
        <v>38</v>
      </c>
      <c r="P266" s="150">
        <f t="shared" si="41"/>
        <v>0</v>
      </c>
      <c r="Q266" s="150">
        <v>8.3999999999999995E-3</v>
      </c>
      <c r="R266" s="150">
        <f t="shared" si="42"/>
        <v>7.5600000000000001E-2</v>
      </c>
      <c r="S266" s="150">
        <v>0</v>
      </c>
      <c r="T266" s="151">
        <f t="shared" si="43"/>
        <v>0</v>
      </c>
      <c r="AR266" s="152" t="s">
        <v>93</v>
      </c>
      <c r="AT266" s="152" t="s">
        <v>212</v>
      </c>
      <c r="AU266" s="152" t="s">
        <v>84</v>
      </c>
      <c r="AY266" s="13" t="s">
        <v>207</v>
      </c>
      <c r="BE266" s="153">
        <f t="shared" si="44"/>
        <v>0</v>
      </c>
      <c r="BF266" s="153">
        <f t="shared" si="45"/>
        <v>0</v>
      </c>
      <c r="BG266" s="153">
        <f t="shared" si="46"/>
        <v>0</v>
      </c>
      <c r="BH266" s="153">
        <f t="shared" si="47"/>
        <v>0</v>
      </c>
      <c r="BI266" s="153">
        <f t="shared" si="48"/>
        <v>0</v>
      </c>
      <c r="BJ266" s="13" t="s">
        <v>84</v>
      </c>
      <c r="BK266" s="153">
        <f t="shared" si="49"/>
        <v>0</v>
      </c>
      <c r="BL266" s="13" t="s">
        <v>93</v>
      </c>
      <c r="BM266" s="152" t="s">
        <v>5142</v>
      </c>
    </row>
    <row r="267" spans="2:65" s="11" customFormat="1" ht="22.9" customHeight="1">
      <c r="B267" s="127"/>
      <c r="D267" s="128" t="s">
        <v>71</v>
      </c>
      <c r="E267" s="137" t="s">
        <v>242</v>
      </c>
      <c r="F267" s="137" t="s">
        <v>5143</v>
      </c>
      <c r="I267" s="130"/>
      <c r="J267" s="138">
        <f>BK267</f>
        <v>0</v>
      </c>
      <c r="L267" s="127"/>
      <c r="M267" s="132"/>
      <c r="P267" s="133">
        <f>P268+SUM(P269:P294)</f>
        <v>0</v>
      </c>
      <c r="R267" s="133">
        <f>R268+SUM(R269:R294)</f>
        <v>1.0847055999999999</v>
      </c>
      <c r="T267" s="134">
        <f>T268+SUM(T269:T294)</f>
        <v>1955.7417170000003</v>
      </c>
      <c r="AR267" s="128" t="s">
        <v>79</v>
      </c>
      <c r="AT267" s="135" t="s">
        <v>71</v>
      </c>
      <c r="AU267" s="135" t="s">
        <v>79</v>
      </c>
      <c r="AY267" s="128" t="s">
        <v>207</v>
      </c>
      <c r="BK267" s="136">
        <f>BK268+SUM(BK269:BK294)</f>
        <v>0</v>
      </c>
    </row>
    <row r="268" spans="2:65" s="1" customFormat="1" ht="24.2" customHeight="1">
      <c r="B268" s="139"/>
      <c r="C268" s="140" t="s">
        <v>670</v>
      </c>
      <c r="D268" s="140" t="s">
        <v>212</v>
      </c>
      <c r="E268" s="141" t="s">
        <v>5144</v>
      </c>
      <c r="F268" s="142" t="s">
        <v>5145</v>
      </c>
      <c r="G268" s="143" t="s">
        <v>253</v>
      </c>
      <c r="H268" s="144">
        <v>7</v>
      </c>
      <c r="I268" s="145"/>
      <c r="J268" s="146">
        <f t="shared" ref="J268:J293" si="50">ROUND(I268*H268,2)</f>
        <v>0</v>
      </c>
      <c r="K268" s="147"/>
      <c r="L268" s="28"/>
      <c r="M268" s="148" t="s">
        <v>1</v>
      </c>
      <c r="N268" s="149" t="s">
        <v>38</v>
      </c>
      <c r="P268" s="150">
        <f t="shared" ref="P268:P293" si="51">O268*H268</f>
        <v>0</v>
      </c>
      <c r="Q268" s="150">
        <v>0.11958000000000001</v>
      </c>
      <c r="R268" s="150">
        <f t="shared" ref="R268:R293" si="52">Q268*H268</f>
        <v>0.83706000000000003</v>
      </c>
      <c r="S268" s="150">
        <v>0</v>
      </c>
      <c r="T268" s="151">
        <f t="shared" ref="T268:T293" si="53">S268*H268</f>
        <v>0</v>
      </c>
      <c r="AR268" s="152" t="s">
        <v>93</v>
      </c>
      <c r="AT268" s="152" t="s">
        <v>212</v>
      </c>
      <c r="AU268" s="152" t="s">
        <v>84</v>
      </c>
      <c r="AY268" s="13" t="s">
        <v>207</v>
      </c>
      <c r="BE268" s="153">
        <f t="shared" ref="BE268:BE293" si="54">IF(N268="základná",J268,0)</f>
        <v>0</v>
      </c>
      <c r="BF268" s="153">
        <f t="shared" ref="BF268:BF293" si="55">IF(N268="znížená",J268,0)</f>
        <v>0</v>
      </c>
      <c r="BG268" s="153">
        <f t="shared" ref="BG268:BG293" si="56">IF(N268="zákl. prenesená",J268,0)</f>
        <v>0</v>
      </c>
      <c r="BH268" s="153">
        <f t="shared" ref="BH268:BH293" si="57">IF(N268="zníž. prenesená",J268,0)</f>
        <v>0</v>
      </c>
      <c r="BI268" s="153">
        <f t="shared" ref="BI268:BI293" si="58">IF(N268="nulová",J268,0)</f>
        <v>0</v>
      </c>
      <c r="BJ268" s="13" t="s">
        <v>84</v>
      </c>
      <c r="BK268" s="153">
        <f t="shared" ref="BK268:BK293" si="59">ROUND(I268*H268,2)</f>
        <v>0</v>
      </c>
      <c r="BL268" s="13" t="s">
        <v>93</v>
      </c>
      <c r="BM268" s="152" t="s">
        <v>5146</v>
      </c>
    </row>
    <row r="269" spans="2:65" s="1" customFormat="1" ht="16.5" customHeight="1">
      <c r="B269" s="139"/>
      <c r="C269" s="140" t="s">
        <v>674</v>
      </c>
      <c r="D269" s="140" t="s">
        <v>212</v>
      </c>
      <c r="E269" s="141" t="s">
        <v>5147</v>
      </c>
      <c r="F269" s="142" t="s">
        <v>5148</v>
      </c>
      <c r="G269" s="143" t="s">
        <v>253</v>
      </c>
      <c r="H269" s="144">
        <v>2</v>
      </c>
      <c r="I269" s="145"/>
      <c r="J269" s="146">
        <f t="shared" si="50"/>
        <v>0</v>
      </c>
      <c r="K269" s="147"/>
      <c r="L269" s="28"/>
      <c r="M269" s="148" t="s">
        <v>1</v>
      </c>
      <c r="N269" s="149" t="s">
        <v>38</v>
      </c>
      <c r="P269" s="150">
        <f t="shared" si="51"/>
        <v>0</v>
      </c>
      <c r="Q269" s="150">
        <v>0.11958000000000001</v>
      </c>
      <c r="R269" s="150">
        <f t="shared" si="52"/>
        <v>0.23916000000000001</v>
      </c>
      <c r="S269" s="150">
        <v>0</v>
      </c>
      <c r="T269" s="151">
        <f t="shared" si="53"/>
        <v>0</v>
      </c>
      <c r="AR269" s="152" t="s">
        <v>93</v>
      </c>
      <c r="AT269" s="152" t="s">
        <v>212</v>
      </c>
      <c r="AU269" s="152" t="s">
        <v>84</v>
      </c>
      <c r="AY269" s="13" t="s">
        <v>207</v>
      </c>
      <c r="BE269" s="153">
        <f t="shared" si="54"/>
        <v>0</v>
      </c>
      <c r="BF269" s="153">
        <f t="shared" si="55"/>
        <v>0</v>
      </c>
      <c r="BG269" s="153">
        <f t="shared" si="56"/>
        <v>0</v>
      </c>
      <c r="BH269" s="153">
        <f t="shared" si="57"/>
        <v>0</v>
      </c>
      <c r="BI269" s="153">
        <f t="shared" si="58"/>
        <v>0</v>
      </c>
      <c r="BJ269" s="13" t="s">
        <v>84</v>
      </c>
      <c r="BK269" s="153">
        <f t="shared" si="59"/>
        <v>0</v>
      </c>
      <c r="BL269" s="13" t="s">
        <v>93</v>
      </c>
      <c r="BM269" s="152" t="s">
        <v>5149</v>
      </c>
    </row>
    <row r="270" spans="2:65" s="1" customFormat="1" ht="24.2" customHeight="1">
      <c r="B270" s="139"/>
      <c r="C270" s="140" t="s">
        <v>678</v>
      </c>
      <c r="D270" s="140" t="s">
        <v>212</v>
      </c>
      <c r="E270" s="141" t="s">
        <v>5150</v>
      </c>
      <c r="F270" s="142" t="s">
        <v>5151</v>
      </c>
      <c r="G270" s="143" t="s">
        <v>215</v>
      </c>
      <c r="H270" s="144">
        <v>1374.96</v>
      </c>
      <c r="I270" s="145"/>
      <c r="J270" s="146">
        <f t="shared" si="50"/>
        <v>0</v>
      </c>
      <c r="K270" s="147"/>
      <c r="L270" s="28"/>
      <c r="M270" s="148" t="s">
        <v>1</v>
      </c>
      <c r="N270" s="149" t="s">
        <v>38</v>
      </c>
      <c r="P270" s="150">
        <f t="shared" si="51"/>
        <v>0</v>
      </c>
      <c r="Q270" s="150">
        <v>0</v>
      </c>
      <c r="R270" s="150">
        <f t="shared" si="52"/>
        <v>0</v>
      </c>
      <c r="S270" s="150">
        <v>0</v>
      </c>
      <c r="T270" s="151">
        <f t="shared" si="53"/>
        <v>0</v>
      </c>
      <c r="AR270" s="152" t="s">
        <v>93</v>
      </c>
      <c r="AT270" s="152" t="s">
        <v>212</v>
      </c>
      <c r="AU270" s="152" t="s">
        <v>84</v>
      </c>
      <c r="AY270" s="13" t="s">
        <v>207</v>
      </c>
      <c r="BE270" s="153">
        <f t="shared" si="54"/>
        <v>0</v>
      </c>
      <c r="BF270" s="153">
        <f t="shared" si="55"/>
        <v>0</v>
      </c>
      <c r="BG270" s="153">
        <f t="shared" si="56"/>
        <v>0</v>
      </c>
      <c r="BH270" s="153">
        <f t="shared" si="57"/>
        <v>0</v>
      </c>
      <c r="BI270" s="153">
        <f t="shared" si="58"/>
        <v>0</v>
      </c>
      <c r="BJ270" s="13" t="s">
        <v>84</v>
      </c>
      <c r="BK270" s="153">
        <f t="shared" si="59"/>
        <v>0</v>
      </c>
      <c r="BL270" s="13" t="s">
        <v>93</v>
      </c>
      <c r="BM270" s="152" t="s">
        <v>5152</v>
      </c>
    </row>
    <row r="271" spans="2:65" s="1" customFormat="1" ht="24.2" customHeight="1">
      <c r="B271" s="139"/>
      <c r="C271" s="140" t="s">
        <v>682</v>
      </c>
      <c r="D271" s="140" t="s">
        <v>212</v>
      </c>
      <c r="E271" s="141" t="s">
        <v>5153</v>
      </c>
      <c r="F271" s="142" t="s">
        <v>5154</v>
      </c>
      <c r="G271" s="143" t="s">
        <v>215</v>
      </c>
      <c r="H271" s="144">
        <v>1374.96</v>
      </c>
      <c r="I271" s="145"/>
      <c r="J271" s="146">
        <f t="shared" si="50"/>
        <v>0</v>
      </c>
      <c r="K271" s="147"/>
      <c r="L271" s="28"/>
      <c r="M271" s="148" t="s">
        <v>1</v>
      </c>
      <c r="N271" s="149" t="s">
        <v>38</v>
      </c>
      <c r="P271" s="150">
        <f t="shared" si="51"/>
        <v>0</v>
      </c>
      <c r="Q271" s="150">
        <v>0</v>
      </c>
      <c r="R271" s="150">
        <f t="shared" si="52"/>
        <v>0</v>
      </c>
      <c r="S271" s="150">
        <v>0</v>
      </c>
      <c r="T271" s="151">
        <f t="shared" si="53"/>
        <v>0</v>
      </c>
      <c r="AR271" s="152" t="s">
        <v>93</v>
      </c>
      <c r="AT271" s="152" t="s">
        <v>212</v>
      </c>
      <c r="AU271" s="152" t="s">
        <v>84</v>
      </c>
      <c r="AY271" s="13" t="s">
        <v>207</v>
      </c>
      <c r="BE271" s="153">
        <f t="shared" si="54"/>
        <v>0</v>
      </c>
      <c r="BF271" s="153">
        <f t="shared" si="55"/>
        <v>0</v>
      </c>
      <c r="BG271" s="153">
        <f t="shared" si="56"/>
        <v>0</v>
      </c>
      <c r="BH271" s="153">
        <f t="shared" si="57"/>
        <v>0</v>
      </c>
      <c r="BI271" s="153">
        <f t="shared" si="58"/>
        <v>0</v>
      </c>
      <c r="BJ271" s="13" t="s">
        <v>84</v>
      </c>
      <c r="BK271" s="153">
        <f t="shared" si="59"/>
        <v>0</v>
      </c>
      <c r="BL271" s="13" t="s">
        <v>93</v>
      </c>
      <c r="BM271" s="152" t="s">
        <v>5155</v>
      </c>
    </row>
    <row r="272" spans="2:65" s="1" customFormat="1" ht="24.2" customHeight="1">
      <c r="B272" s="139"/>
      <c r="C272" s="140" t="s">
        <v>686</v>
      </c>
      <c r="D272" s="140" t="s">
        <v>212</v>
      </c>
      <c r="E272" s="141" t="s">
        <v>5156</v>
      </c>
      <c r="F272" s="142" t="s">
        <v>5157</v>
      </c>
      <c r="G272" s="143" t="s">
        <v>215</v>
      </c>
      <c r="H272" s="144">
        <v>62.14</v>
      </c>
      <c r="I272" s="145"/>
      <c r="J272" s="146">
        <f t="shared" si="50"/>
        <v>0</v>
      </c>
      <c r="K272" s="147"/>
      <c r="L272" s="28"/>
      <c r="M272" s="148" t="s">
        <v>1</v>
      </c>
      <c r="N272" s="149" t="s">
        <v>38</v>
      </c>
      <c r="P272" s="150">
        <f t="shared" si="51"/>
        <v>0</v>
      </c>
      <c r="Q272" s="150">
        <v>4.0000000000000003E-5</v>
      </c>
      <c r="R272" s="150">
        <f t="shared" si="52"/>
        <v>2.4856000000000001E-3</v>
      </c>
      <c r="S272" s="150">
        <v>0</v>
      </c>
      <c r="T272" s="151">
        <f t="shared" si="53"/>
        <v>0</v>
      </c>
      <c r="AR272" s="152" t="s">
        <v>93</v>
      </c>
      <c r="AT272" s="152" t="s">
        <v>212</v>
      </c>
      <c r="AU272" s="152" t="s">
        <v>84</v>
      </c>
      <c r="AY272" s="13" t="s">
        <v>207</v>
      </c>
      <c r="BE272" s="153">
        <f t="shared" si="54"/>
        <v>0</v>
      </c>
      <c r="BF272" s="153">
        <f t="shared" si="55"/>
        <v>0</v>
      </c>
      <c r="BG272" s="153">
        <f t="shared" si="56"/>
        <v>0</v>
      </c>
      <c r="BH272" s="153">
        <f t="shared" si="57"/>
        <v>0</v>
      </c>
      <c r="BI272" s="153">
        <f t="shared" si="58"/>
        <v>0</v>
      </c>
      <c r="BJ272" s="13" t="s">
        <v>84</v>
      </c>
      <c r="BK272" s="153">
        <f t="shared" si="59"/>
        <v>0</v>
      </c>
      <c r="BL272" s="13" t="s">
        <v>93</v>
      </c>
      <c r="BM272" s="152" t="s">
        <v>5158</v>
      </c>
    </row>
    <row r="273" spans="2:65" s="1" customFormat="1" ht="24.2" customHeight="1">
      <c r="B273" s="139"/>
      <c r="C273" s="140" t="s">
        <v>690</v>
      </c>
      <c r="D273" s="140" t="s">
        <v>212</v>
      </c>
      <c r="E273" s="141" t="s">
        <v>5159</v>
      </c>
      <c r="F273" s="142" t="s">
        <v>5160</v>
      </c>
      <c r="G273" s="143" t="s">
        <v>405</v>
      </c>
      <c r="H273" s="144">
        <v>1457.365</v>
      </c>
      <c r="I273" s="145"/>
      <c r="J273" s="146">
        <f t="shared" si="50"/>
        <v>0</v>
      </c>
      <c r="K273" s="147"/>
      <c r="L273" s="28"/>
      <c r="M273" s="148" t="s">
        <v>1</v>
      </c>
      <c r="N273" s="149" t="s">
        <v>38</v>
      </c>
      <c r="P273" s="150">
        <f t="shared" si="51"/>
        <v>0</v>
      </c>
      <c r="Q273" s="150">
        <v>0</v>
      </c>
      <c r="R273" s="150">
        <f t="shared" si="52"/>
        <v>0</v>
      </c>
      <c r="S273" s="150">
        <v>0.19600000000000001</v>
      </c>
      <c r="T273" s="151">
        <f t="shared" si="53"/>
        <v>285.64354000000003</v>
      </c>
      <c r="AR273" s="152" t="s">
        <v>93</v>
      </c>
      <c r="AT273" s="152" t="s">
        <v>212</v>
      </c>
      <c r="AU273" s="152" t="s">
        <v>84</v>
      </c>
      <c r="AY273" s="13" t="s">
        <v>207</v>
      </c>
      <c r="BE273" s="153">
        <f t="shared" si="54"/>
        <v>0</v>
      </c>
      <c r="BF273" s="153">
        <f t="shared" si="55"/>
        <v>0</v>
      </c>
      <c r="BG273" s="153">
        <f t="shared" si="56"/>
        <v>0</v>
      </c>
      <c r="BH273" s="153">
        <f t="shared" si="57"/>
        <v>0</v>
      </c>
      <c r="BI273" s="153">
        <f t="shared" si="58"/>
        <v>0</v>
      </c>
      <c r="BJ273" s="13" t="s">
        <v>84</v>
      </c>
      <c r="BK273" s="153">
        <f t="shared" si="59"/>
        <v>0</v>
      </c>
      <c r="BL273" s="13" t="s">
        <v>93</v>
      </c>
      <c r="BM273" s="152" t="s">
        <v>5161</v>
      </c>
    </row>
    <row r="274" spans="2:65" s="1" customFormat="1" ht="24.2" customHeight="1">
      <c r="B274" s="139"/>
      <c r="C274" s="140" t="s">
        <v>694</v>
      </c>
      <c r="D274" s="140" t="s">
        <v>212</v>
      </c>
      <c r="E274" s="141" t="s">
        <v>5162</v>
      </c>
      <c r="F274" s="142" t="s">
        <v>5163</v>
      </c>
      <c r="G274" s="143" t="s">
        <v>405</v>
      </c>
      <c r="H274" s="144">
        <v>12.257999999999999</v>
      </c>
      <c r="I274" s="145"/>
      <c r="J274" s="146">
        <f t="shared" si="50"/>
        <v>0</v>
      </c>
      <c r="K274" s="147"/>
      <c r="L274" s="28"/>
      <c r="M274" s="148" t="s">
        <v>1</v>
      </c>
      <c r="N274" s="149" t="s">
        <v>38</v>
      </c>
      <c r="P274" s="150">
        <f t="shared" si="51"/>
        <v>0</v>
      </c>
      <c r="Q274" s="150">
        <v>0</v>
      </c>
      <c r="R274" s="150">
        <f t="shared" si="52"/>
        <v>0</v>
      </c>
      <c r="S274" s="150">
        <v>0.19600000000000001</v>
      </c>
      <c r="T274" s="151">
        <f t="shared" si="53"/>
        <v>2.402568</v>
      </c>
      <c r="AR274" s="152" t="s">
        <v>93</v>
      </c>
      <c r="AT274" s="152" t="s">
        <v>212</v>
      </c>
      <c r="AU274" s="152" t="s">
        <v>84</v>
      </c>
      <c r="AY274" s="13" t="s">
        <v>207</v>
      </c>
      <c r="BE274" s="153">
        <f t="shared" si="54"/>
        <v>0</v>
      </c>
      <c r="BF274" s="153">
        <f t="shared" si="55"/>
        <v>0</v>
      </c>
      <c r="BG274" s="153">
        <f t="shared" si="56"/>
        <v>0</v>
      </c>
      <c r="BH274" s="153">
        <f t="shared" si="57"/>
        <v>0</v>
      </c>
      <c r="BI274" s="153">
        <f t="shared" si="58"/>
        <v>0</v>
      </c>
      <c r="BJ274" s="13" t="s">
        <v>84</v>
      </c>
      <c r="BK274" s="153">
        <f t="shared" si="59"/>
        <v>0</v>
      </c>
      <c r="BL274" s="13" t="s">
        <v>93</v>
      </c>
      <c r="BM274" s="152" t="s">
        <v>5164</v>
      </c>
    </row>
    <row r="275" spans="2:65" s="1" customFormat="1" ht="24.2" customHeight="1">
      <c r="B275" s="139"/>
      <c r="C275" s="140" t="s">
        <v>698</v>
      </c>
      <c r="D275" s="140" t="s">
        <v>212</v>
      </c>
      <c r="E275" s="141" t="s">
        <v>5165</v>
      </c>
      <c r="F275" s="142" t="s">
        <v>5166</v>
      </c>
      <c r="G275" s="143" t="s">
        <v>405</v>
      </c>
      <c r="H275" s="144">
        <v>114.21899999999999</v>
      </c>
      <c r="I275" s="145"/>
      <c r="J275" s="146">
        <f t="shared" si="50"/>
        <v>0</v>
      </c>
      <c r="K275" s="147"/>
      <c r="L275" s="28"/>
      <c r="M275" s="148" t="s">
        <v>1</v>
      </c>
      <c r="N275" s="149" t="s">
        <v>38</v>
      </c>
      <c r="P275" s="150">
        <f t="shared" si="51"/>
        <v>0</v>
      </c>
      <c r="Q275" s="150">
        <v>0</v>
      </c>
      <c r="R275" s="150">
        <f t="shared" si="52"/>
        <v>0</v>
      </c>
      <c r="S275" s="150">
        <v>0.19600000000000001</v>
      </c>
      <c r="T275" s="151">
        <f t="shared" si="53"/>
        <v>22.386924</v>
      </c>
      <c r="AR275" s="152" t="s">
        <v>93</v>
      </c>
      <c r="AT275" s="152" t="s">
        <v>212</v>
      </c>
      <c r="AU275" s="152" t="s">
        <v>84</v>
      </c>
      <c r="AY275" s="13" t="s">
        <v>207</v>
      </c>
      <c r="BE275" s="153">
        <f t="shared" si="54"/>
        <v>0</v>
      </c>
      <c r="BF275" s="153">
        <f t="shared" si="55"/>
        <v>0</v>
      </c>
      <c r="BG275" s="153">
        <f t="shared" si="56"/>
        <v>0</v>
      </c>
      <c r="BH275" s="153">
        <f t="shared" si="57"/>
        <v>0</v>
      </c>
      <c r="BI275" s="153">
        <f t="shared" si="58"/>
        <v>0</v>
      </c>
      <c r="BJ275" s="13" t="s">
        <v>84</v>
      </c>
      <c r="BK275" s="153">
        <f t="shared" si="59"/>
        <v>0</v>
      </c>
      <c r="BL275" s="13" t="s">
        <v>93</v>
      </c>
      <c r="BM275" s="152" t="s">
        <v>5167</v>
      </c>
    </row>
    <row r="276" spans="2:65" s="1" customFormat="1" ht="37.9" customHeight="1">
      <c r="B276" s="139"/>
      <c r="C276" s="140" t="s">
        <v>702</v>
      </c>
      <c r="D276" s="140" t="s">
        <v>212</v>
      </c>
      <c r="E276" s="141" t="s">
        <v>5168</v>
      </c>
      <c r="F276" s="142" t="s">
        <v>5169</v>
      </c>
      <c r="G276" s="143" t="s">
        <v>405</v>
      </c>
      <c r="H276" s="144">
        <v>1416.6849999999999</v>
      </c>
      <c r="I276" s="145"/>
      <c r="J276" s="146">
        <f t="shared" si="50"/>
        <v>0</v>
      </c>
      <c r="K276" s="147"/>
      <c r="L276" s="28"/>
      <c r="M276" s="148" t="s">
        <v>1</v>
      </c>
      <c r="N276" s="149" t="s">
        <v>38</v>
      </c>
      <c r="P276" s="150">
        <f t="shared" si="51"/>
        <v>0</v>
      </c>
      <c r="Q276" s="150">
        <v>0</v>
      </c>
      <c r="R276" s="150">
        <f t="shared" si="52"/>
        <v>0</v>
      </c>
      <c r="S276" s="150">
        <v>0.32400000000000001</v>
      </c>
      <c r="T276" s="151">
        <f t="shared" si="53"/>
        <v>459.00594000000001</v>
      </c>
      <c r="AR276" s="152" t="s">
        <v>93</v>
      </c>
      <c r="AT276" s="152" t="s">
        <v>212</v>
      </c>
      <c r="AU276" s="152" t="s">
        <v>84</v>
      </c>
      <c r="AY276" s="13" t="s">
        <v>207</v>
      </c>
      <c r="BE276" s="153">
        <f t="shared" si="54"/>
        <v>0</v>
      </c>
      <c r="BF276" s="153">
        <f t="shared" si="55"/>
        <v>0</v>
      </c>
      <c r="BG276" s="153">
        <f t="shared" si="56"/>
        <v>0</v>
      </c>
      <c r="BH276" s="153">
        <f t="shared" si="57"/>
        <v>0</v>
      </c>
      <c r="BI276" s="153">
        <f t="shared" si="58"/>
        <v>0</v>
      </c>
      <c r="BJ276" s="13" t="s">
        <v>84</v>
      </c>
      <c r="BK276" s="153">
        <f t="shared" si="59"/>
        <v>0</v>
      </c>
      <c r="BL276" s="13" t="s">
        <v>93</v>
      </c>
      <c r="BM276" s="152" t="s">
        <v>5170</v>
      </c>
    </row>
    <row r="277" spans="2:65" s="1" customFormat="1" ht="33" customHeight="1">
      <c r="B277" s="139"/>
      <c r="C277" s="140" t="s">
        <v>706</v>
      </c>
      <c r="D277" s="140" t="s">
        <v>212</v>
      </c>
      <c r="E277" s="141" t="s">
        <v>5171</v>
      </c>
      <c r="F277" s="142" t="s">
        <v>5172</v>
      </c>
      <c r="G277" s="143" t="s">
        <v>405</v>
      </c>
      <c r="H277" s="144">
        <v>65.953999999999994</v>
      </c>
      <c r="I277" s="145"/>
      <c r="J277" s="146">
        <f t="shared" si="50"/>
        <v>0</v>
      </c>
      <c r="K277" s="147"/>
      <c r="L277" s="28"/>
      <c r="M277" s="148" t="s">
        <v>1</v>
      </c>
      <c r="N277" s="149" t="s">
        <v>38</v>
      </c>
      <c r="P277" s="150">
        <f t="shared" si="51"/>
        <v>0</v>
      </c>
      <c r="Q277" s="150">
        <v>0</v>
      </c>
      <c r="R277" s="150">
        <f t="shared" si="52"/>
        <v>0</v>
      </c>
      <c r="S277" s="150">
        <v>0.54</v>
      </c>
      <c r="T277" s="151">
        <f t="shared" si="53"/>
        <v>35.615159999999996</v>
      </c>
      <c r="AR277" s="152" t="s">
        <v>93</v>
      </c>
      <c r="AT277" s="152" t="s">
        <v>212</v>
      </c>
      <c r="AU277" s="152" t="s">
        <v>84</v>
      </c>
      <c r="AY277" s="13" t="s">
        <v>207</v>
      </c>
      <c r="BE277" s="153">
        <f t="shared" si="54"/>
        <v>0</v>
      </c>
      <c r="BF277" s="153">
        <f t="shared" si="55"/>
        <v>0</v>
      </c>
      <c r="BG277" s="153">
        <f t="shared" si="56"/>
        <v>0</v>
      </c>
      <c r="BH277" s="153">
        <f t="shared" si="57"/>
        <v>0</v>
      </c>
      <c r="BI277" s="153">
        <f t="shared" si="58"/>
        <v>0</v>
      </c>
      <c r="BJ277" s="13" t="s">
        <v>84</v>
      </c>
      <c r="BK277" s="153">
        <f t="shared" si="59"/>
        <v>0</v>
      </c>
      <c r="BL277" s="13" t="s">
        <v>93</v>
      </c>
      <c r="BM277" s="152" t="s">
        <v>5173</v>
      </c>
    </row>
    <row r="278" spans="2:65" s="1" customFormat="1" ht="33" customHeight="1">
      <c r="B278" s="139"/>
      <c r="C278" s="140" t="s">
        <v>710</v>
      </c>
      <c r="D278" s="140" t="s">
        <v>212</v>
      </c>
      <c r="E278" s="141" t="s">
        <v>5174</v>
      </c>
      <c r="F278" s="142" t="s">
        <v>5175</v>
      </c>
      <c r="G278" s="143" t="s">
        <v>4813</v>
      </c>
      <c r="H278" s="144">
        <v>62.5</v>
      </c>
      <c r="I278" s="145"/>
      <c r="J278" s="146">
        <f t="shared" si="50"/>
        <v>0</v>
      </c>
      <c r="K278" s="147"/>
      <c r="L278" s="28"/>
      <c r="M278" s="148" t="s">
        <v>1</v>
      </c>
      <c r="N278" s="149" t="s">
        <v>38</v>
      </c>
      <c r="P278" s="150">
        <f t="shared" si="51"/>
        <v>0</v>
      </c>
      <c r="Q278" s="150">
        <v>0</v>
      </c>
      <c r="R278" s="150">
        <f t="shared" si="52"/>
        <v>0</v>
      </c>
      <c r="S278" s="150">
        <v>2.1</v>
      </c>
      <c r="T278" s="151">
        <f t="shared" si="53"/>
        <v>131.25</v>
      </c>
      <c r="AR278" s="152" t="s">
        <v>93</v>
      </c>
      <c r="AT278" s="152" t="s">
        <v>212</v>
      </c>
      <c r="AU278" s="152" t="s">
        <v>84</v>
      </c>
      <c r="AY278" s="13" t="s">
        <v>207</v>
      </c>
      <c r="BE278" s="153">
        <f t="shared" si="54"/>
        <v>0</v>
      </c>
      <c r="BF278" s="153">
        <f t="shared" si="55"/>
        <v>0</v>
      </c>
      <c r="BG278" s="153">
        <f t="shared" si="56"/>
        <v>0</v>
      </c>
      <c r="BH278" s="153">
        <f t="shared" si="57"/>
        <v>0</v>
      </c>
      <c r="BI278" s="153">
        <f t="shared" si="58"/>
        <v>0</v>
      </c>
      <c r="BJ278" s="13" t="s">
        <v>84</v>
      </c>
      <c r="BK278" s="153">
        <f t="shared" si="59"/>
        <v>0</v>
      </c>
      <c r="BL278" s="13" t="s">
        <v>93</v>
      </c>
      <c r="BM278" s="152" t="s">
        <v>5176</v>
      </c>
    </row>
    <row r="279" spans="2:65" s="1" customFormat="1" ht="24.2" customHeight="1">
      <c r="B279" s="139"/>
      <c r="C279" s="140" t="s">
        <v>714</v>
      </c>
      <c r="D279" s="140" t="s">
        <v>212</v>
      </c>
      <c r="E279" s="141" t="s">
        <v>5177</v>
      </c>
      <c r="F279" s="142" t="s">
        <v>5178</v>
      </c>
      <c r="G279" s="143" t="s">
        <v>253</v>
      </c>
      <c r="H279" s="144">
        <v>1589</v>
      </c>
      <c r="I279" s="145"/>
      <c r="J279" s="146">
        <f t="shared" si="50"/>
        <v>0</v>
      </c>
      <c r="K279" s="147"/>
      <c r="L279" s="28"/>
      <c r="M279" s="148" t="s">
        <v>1</v>
      </c>
      <c r="N279" s="149" t="s">
        <v>38</v>
      </c>
      <c r="P279" s="150">
        <f t="shared" si="51"/>
        <v>0</v>
      </c>
      <c r="Q279" s="150">
        <v>0</v>
      </c>
      <c r="R279" s="150">
        <f t="shared" si="52"/>
        <v>0</v>
      </c>
      <c r="S279" s="150">
        <v>0.34</v>
      </c>
      <c r="T279" s="151">
        <f t="shared" si="53"/>
        <v>540.26</v>
      </c>
      <c r="AR279" s="152" t="s">
        <v>93</v>
      </c>
      <c r="AT279" s="152" t="s">
        <v>212</v>
      </c>
      <c r="AU279" s="152" t="s">
        <v>84</v>
      </c>
      <c r="AY279" s="13" t="s">
        <v>207</v>
      </c>
      <c r="BE279" s="153">
        <f t="shared" si="54"/>
        <v>0</v>
      </c>
      <c r="BF279" s="153">
        <f t="shared" si="55"/>
        <v>0</v>
      </c>
      <c r="BG279" s="153">
        <f t="shared" si="56"/>
        <v>0</v>
      </c>
      <c r="BH279" s="153">
        <f t="shared" si="57"/>
        <v>0</v>
      </c>
      <c r="BI279" s="153">
        <f t="shared" si="58"/>
        <v>0</v>
      </c>
      <c r="BJ279" s="13" t="s">
        <v>84</v>
      </c>
      <c r="BK279" s="153">
        <f t="shared" si="59"/>
        <v>0</v>
      </c>
      <c r="BL279" s="13" t="s">
        <v>93</v>
      </c>
      <c r="BM279" s="152" t="s">
        <v>5179</v>
      </c>
    </row>
    <row r="280" spans="2:65" s="1" customFormat="1" ht="33" customHeight="1">
      <c r="B280" s="139"/>
      <c r="C280" s="140" t="s">
        <v>718</v>
      </c>
      <c r="D280" s="140" t="s">
        <v>212</v>
      </c>
      <c r="E280" s="141" t="s">
        <v>5180</v>
      </c>
      <c r="F280" s="142" t="s">
        <v>5181</v>
      </c>
      <c r="G280" s="143" t="s">
        <v>4813</v>
      </c>
      <c r="H280" s="144">
        <v>156.24700000000001</v>
      </c>
      <c r="I280" s="145"/>
      <c r="J280" s="146">
        <f t="shared" si="50"/>
        <v>0</v>
      </c>
      <c r="K280" s="147"/>
      <c r="L280" s="28"/>
      <c r="M280" s="148" t="s">
        <v>1</v>
      </c>
      <c r="N280" s="149" t="s">
        <v>38</v>
      </c>
      <c r="P280" s="150">
        <f t="shared" si="51"/>
        <v>0</v>
      </c>
      <c r="Q280" s="150">
        <v>0</v>
      </c>
      <c r="R280" s="150">
        <f t="shared" si="52"/>
        <v>0</v>
      </c>
      <c r="S280" s="150">
        <v>2.2000000000000002</v>
      </c>
      <c r="T280" s="151">
        <f t="shared" si="53"/>
        <v>343.74340000000007</v>
      </c>
      <c r="AR280" s="152" t="s">
        <v>93</v>
      </c>
      <c r="AT280" s="152" t="s">
        <v>212</v>
      </c>
      <c r="AU280" s="152" t="s">
        <v>84</v>
      </c>
      <c r="AY280" s="13" t="s">
        <v>207</v>
      </c>
      <c r="BE280" s="153">
        <f t="shared" si="54"/>
        <v>0</v>
      </c>
      <c r="BF280" s="153">
        <f t="shared" si="55"/>
        <v>0</v>
      </c>
      <c r="BG280" s="153">
        <f t="shared" si="56"/>
        <v>0</v>
      </c>
      <c r="BH280" s="153">
        <f t="shared" si="57"/>
        <v>0</v>
      </c>
      <c r="BI280" s="153">
        <f t="shared" si="58"/>
        <v>0</v>
      </c>
      <c r="BJ280" s="13" t="s">
        <v>84</v>
      </c>
      <c r="BK280" s="153">
        <f t="shared" si="59"/>
        <v>0</v>
      </c>
      <c r="BL280" s="13" t="s">
        <v>93</v>
      </c>
      <c r="BM280" s="152" t="s">
        <v>5182</v>
      </c>
    </row>
    <row r="281" spans="2:65" s="1" customFormat="1" ht="24.2" customHeight="1">
      <c r="B281" s="139"/>
      <c r="C281" s="140" t="s">
        <v>722</v>
      </c>
      <c r="D281" s="140" t="s">
        <v>212</v>
      </c>
      <c r="E281" s="141" t="s">
        <v>5183</v>
      </c>
      <c r="F281" s="142" t="s">
        <v>5184</v>
      </c>
      <c r="G281" s="143" t="s">
        <v>4813</v>
      </c>
      <c r="H281" s="144">
        <v>44.177999999999997</v>
      </c>
      <c r="I281" s="145"/>
      <c r="J281" s="146">
        <f t="shared" si="50"/>
        <v>0</v>
      </c>
      <c r="K281" s="147"/>
      <c r="L281" s="28"/>
      <c r="M281" s="148" t="s">
        <v>1</v>
      </c>
      <c r="N281" s="149" t="s">
        <v>38</v>
      </c>
      <c r="P281" s="150">
        <f t="shared" si="51"/>
        <v>0</v>
      </c>
      <c r="Q281" s="150">
        <v>0</v>
      </c>
      <c r="R281" s="150">
        <f t="shared" si="52"/>
        <v>0</v>
      </c>
      <c r="S281" s="150">
        <v>2.2000000000000002</v>
      </c>
      <c r="T281" s="151">
        <f t="shared" si="53"/>
        <v>97.191600000000008</v>
      </c>
      <c r="AR281" s="152" t="s">
        <v>93</v>
      </c>
      <c r="AT281" s="152" t="s">
        <v>212</v>
      </c>
      <c r="AU281" s="152" t="s">
        <v>84</v>
      </c>
      <c r="AY281" s="13" t="s">
        <v>207</v>
      </c>
      <c r="BE281" s="153">
        <f t="shared" si="54"/>
        <v>0</v>
      </c>
      <c r="BF281" s="153">
        <f t="shared" si="55"/>
        <v>0</v>
      </c>
      <c r="BG281" s="153">
        <f t="shared" si="56"/>
        <v>0</v>
      </c>
      <c r="BH281" s="153">
        <f t="shared" si="57"/>
        <v>0</v>
      </c>
      <c r="BI281" s="153">
        <f t="shared" si="58"/>
        <v>0</v>
      </c>
      <c r="BJ281" s="13" t="s">
        <v>84</v>
      </c>
      <c r="BK281" s="153">
        <f t="shared" si="59"/>
        <v>0</v>
      </c>
      <c r="BL281" s="13" t="s">
        <v>93</v>
      </c>
      <c r="BM281" s="152" t="s">
        <v>5185</v>
      </c>
    </row>
    <row r="282" spans="2:65" s="1" customFormat="1" ht="24.2" customHeight="1">
      <c r="B282" s="139"/>
      <c r="C282" s="140" t="s">
        <v>726</v>
      </c>
      <c r="D282" s="140" t="s">
        <v>212</v>
      </c>
      <c r="E282" s="141" t="s">
        <v>5186</v>
      </c>
      <c r="F282" s="142" t="s">
        <v>5187</v>
      </c>
      <c r="G282" s="143" t="s">
        <v>253</v>
      </c>
      <c r="H282" s="144">
        <v>7</v>
      </c>
      <c r="I282" s="145"/>
      <c r="J282" s="146">
        <f t="shared" si="50"/>
        <v>0</v>
      </c>
      <c r="K282" s="147"/>
      <c r="L282" s="28"/>
      <c r="M282" s="148" t="s">
        <v>1</v>
      </c>
      <c r="N282" s="149" t="s">
        <v>38</v>
      </c>
      <c r="P282" s="150">
        <f t="shared" si="51"/>
        <v>0</v>
      </c>
      <c r="Q282" s="150">
        <v>0</v>
      </c>
      <c r="R282" s="150">
        <f t="shared" si="52"/>
        <v>0</v>
      </c>
      <c r="S282" s="150">
        <v>8.2000000000000003E-2</v>
      </c>
      <c r="T282" s="151">
        <f t="shared" si="53"/>
        <v>0.57400000000000007</v>
      </c>
      <c r="AR282" s="152" t="s">
        <v>93</v>
      </c>
      <c r="AT282" s="152" t="s">
        <v>212</v>
      </c>
      <c r="AU282" s="152" t="s">
        <v>84</v>
      </c>
      <c r="AY282" s="13" t="s">
        <v>207</v>
      </c>
      <c r="BE282" s="153">
        <f t="shared" si="54"/>
        <v>0</v>
      </c>
      <c r="BF282" s="153">
        <f t="shared" si="55"/>
        <v>0</v>
      </c>
      <c r="BG282" s="153">
        <f t="shared" si="56"/>
        <v>0</v>
      </c>
      <c r="BH282" s="153">
        <f t="shared" si="57"/>
        <v>0</v>
      </c>
      <c r="BI282" s="153">
        <f t="shared" si="58"/>
        <v>0</v>
      </c>
      <c r="BJ282" s="13" t="s">
        <v>84</v>
      </c>
      <c r="BK282" s="153">
        <f t="shared" si="59"/>
        <v>0</v>
      </c>
      <c r="BL282" s="13" t="s">
        <v>93</v>
      </c>
      <c r="BM282" s="152" t="s">
        <v>5188</v>
      </c>
    </row>
    <row r="283" spans="2:65" s="1" customFormat="1" ht="16.5" customHeight="1">
      <c r="B283" s="139"/>
      <c r="C283" s="140" t="s">
        <v>730</v>
      </c>
      <c r="D283" s="140" t="s">
        <v>212</v>
      </c>
      <c r="E283" s="141" t="s">
        <v>5189</v>
      </c>
      <c r="F283" s="142" t="s">
        <v>5190</v>
      </c>
      <c r="G283" s="143" t="s">
        <v>253</v>
      </c>
      <c r="H283" s="144">
        <v>2</v>
      </c>
      <c r="I283" s="145"/>
      <c r="J283" s="146">
        <f t="shared" si="50"/>
        <v>0</v>
      </c>
      <c r="K283" s="147"/>
      <c r="L283" s="28"/>
      <c r="M283" s="148" t="s">
        <v>1</v>
      </c>
      <c r="N283" s="149" t="s">
        <v>38</v>
      </c>
      <c r="P283" s="150">
        <f t="shared" si="51"/>
        <v>0</v>
      </c>
      <c r="Q283" s="150">
        <v>0</v>
      </c>
      <c r="R283" s="150">
        <f t="shared" si="52"/>
        <v>0</v>
      </c>
      <c r="S283" s="150">
        <v>8.2000000000000003E-2</v>
      </c>
      <c r="T283" s="151">
        <f t="shared" si="53"/>
        <v>0.16400000000000001</v>
      </c>
      <c r="AR283" s="152" t="s">
        <v>93</v>
      </c>
      <c r="AT283" s="152" t="s">
        <v>212</v>
      </c>
      <c r="AU283" s="152" t="s">
        <v>84</v>
      </c>
      <c r="AY283" s="13" t="s">
        <v>207</v>
      </c>
      <c r="BE283" s="153">
        <f t="shared" si="54"/>
        <v>0</v>
      </c>
      <c r="BF283" s="153">
        <f t="shared" si="55"/>
        <v>0</v>
      </c>
      <c r="BG283" s="153">
        <f t="shared" si="56"/>
        <v>0</v>
      </c>
      <c r="BH283" s="153">
        <f t="shared" si="57"/>
        <v>0</v>
      </c>
      <c r="BI283" s="153">
        <f t="shared" si="58"/>
        <v>0</v>
      </c>
      <c r="BJ283" s="13" t="s">
        <v>84</v>
      </c>
      <c r="BK283" s="153">
        <f t="shared" si="59"/>
        <v>0</v>
      </c>
      <c r="BL283" s="13" t="s">
        <v>93</v>
      </c>
      <c r="BM283" s="152" t="s">
        <v>5191</v>
      </c>
    </row>
    <row r="284" spans="2:65" s="1" customFormat="1" ht="33" customHeight="1">
      <c r="B284" s="139"/>
      <c r="C284" s="140" t="s">
        <v>734</v>
      </c>
      <c r="D284" s="140" t="s">
        <v>212</v>
      </c>
      <c r="E284" s="141" t="s">
        <v>5192</v>
      </c>
      <c r="F284" s="142" t="s">
        <v>5193</v>
      </c>
      <c r="G284" s="143" t="s">
        <v>4813</v>
      </c>
      <c r="H284" s="144">
        <v>2.383</v>
      </c>
      <c r="I284" s="145"/>
      <c r="J284" s="146">
        <f t="shared" si="50"/>
        <v>0</v>
      </c>
      <c r="K284" s="147"/>
      <c r="L284" s="28"/>
      <c r="M284" s="148" t="s">
        <v>1</v>
      </c>
      <c r="N284" s="149" t="s">
        <v>38</v>
      </c>
      <c r="P284" s="150">
        <f t="shared" si="51"/>
        <v>0</v>
      </c>
      <c r="Q284" s="150">
        <v>0</v>
      </c>
      <c r="R284" s="150">
        <f t="shared" si="52"/>
        <v>0</v>
      </c>
      <c r="S284" s="150">
        <v>1.875</v>
      </c>
      <c r="T284" s="151">
        <f t="shared" si="53"/>
        <v>4.4681249999999997</v>
      </c>
      <c r="AR284" s="152" t="s">
        <v>93</v>
      </c>
      <c r="AT284" s="152" t="s">
        <v>212</v>
      </c>
      <c r="AU284" s="152" t="s">
        <v>84</v>
      </c>
      <c r="AY284" s="13" t="s">
        <v>207</v>
      </c>
      <c r="BE284" s="153">
        <f t="shared" si="54"/>
        <v>0</v>
      </c>
      <c r="BF284" s="153">
        <f t="shared" si="55"/>
        <v>0</v>
      </c>
      <c r="BG284" s="153">
        <f t="shared" si="56"/>
        <v>0</v>
      </c>
      <c r="BH284" s="153">
        <f t="shared" si="57"/>
        <v>0</v>
      </c>
      <c r="BI284" s="153">
        <f t="shared" si="58"/>
        <v>0</v>
      </c>
      <c r="BJ284" s="13" t="s">
        <v>84</v>
      </c>
      <c r="BK284" s="153">
        <f t="shared" si="59"/>
        <v>0</v>
      </c>
      <c r="BL284" s="13" t="s">
        <v>93</v>
      </c>
      <c r="BM284" s="152" t="s">
        <v>5194</v>
      </c>
    </row>
    <row r="285" spans="2:65" s="1" customFormat="1" ht="24.2" customHeight="1">
      <c r="B285" s="139"/>
      <c r="C285" s="140" t="s">
        <v>738</v>
      </c>
      <c r="D285" s="140" t="s">
        <v>212</v>
      </c>
      <c r="E285" s="141" t="s">
        <v>5195</v>
      </c>
      <c r="F285" s="142" t="s">
        <v>5196</v>
      </c>
      <c r="G285" s="143" t="s">
        <v>5197</v>
      </c>
      <c r="H285" s="144">
        <v>600</v>
      </c>
      <c r="I285" s="145"/>
      <c r="J285" s="146">
        <f t="shared" si="50"/>
        <v>0</v>
      </c>
      <c r="K285" s="147"/>
      <c r="L285" s="28"/>
      <c r="M285" s="148" t="s">
        <v>1</v>
      </c>
      <c r="N285" s="149" t="s">
        <v>38</v>
      </c>
      <c r="P285" s="150">
        <f t="shared" si="51"/>
        <v>0</v>
      </c>
      <c r="Q285" s="150">
        <v>1.0000000000000001E-5</v>
      </c>
      <c r="R285" s="150">
        <f t="shared" si="52"/>
        <v>6.0000000000000001E-3</v>
      </c>
      <c r="S285" s="150">
        <v>3.0000000000000001E-5</v>
      </c>
      <c r="T285" s="151">
        <f t="shared" si="53"/>
        <v>1.8000000000000002E-2</v>
      </c>
      <c r="AR285" s="152" t="s">
        <v>93</v>
      </c>
      <c r="AT285" s="152" t="s">
        <v>212</v>
      </c>
      <c r="AU285" s="152" t="s">
        <v>84</v>
      </c>
      <c r="AY285" s="13" t="s">
        <v>207</v>
      </c>
      <c r="BE285" s="153">
        <f t="shared" si="54"/>
        <v>0</v>
      </c>
      <c r="BF285" s="153">
        <f t="shared" si="55"/>
        <v>0</v>
      </c>
      <c r="BG285" s="153">
        <f t="shared" si="56"/>
        <v>0</v>
      </c>
      <c r="BH285" s="153">
        <f t="shared" si="57"/>
        <v>0</v>
      </c>
      <c r="BI285" s="153">
        <f t="shared" si="58"/>
        <v>0</v>
      </c>
      <c r="BJ285" s="13" t="s">
        <v>84</v>
      </c>
      <c r="BK285" s="153">
        <f t="shared" si="59"/>
        <v>0</v>
      </c>
      <c r="BL285" s="13" t="s">
        <v>93</v>
      </c>
      <c r="BM285" s="152" t="s">
        <v>5198</v>
      </c>
    </row>
    <row r="286" spans="2:65" s="1" customFormat="1" ht="16.5" customHeight="1">
      <c r="B286" s="139"/>
      <c r="C286" s="140" t="s">
        <v>742</v>
      </c>
      <c r="D286" s="140" t="s">
        <v>212</v>
      </c>
      <c r="E286" s="141" t="s">
        <v>5199</v>
      </c>
      <c r="F286" s="142" t="s">
        <v>5200</v>
      </c>
      <c r="G286" s="143" t="s">
        <v>215</v>
      </c>
      <c r="H286" s="144">
        <v>75.150000000000006</v>
      </c>
      <c r="I286" s="145"/>
      <c r="J286" s="146">
        <f t="shared" si="50"/>
        <v>0</v>
      </c>
      <c r="K286" s="147"/>
      <c r="L286" s="28"/>
      <c r="M286" s="148" t="s">
        <v>1</v>
      </c>
      <c r="N286" s="149" t="s">
        <v>38</v>
      </c>
      <c r="P286" s="150">
        <f t="shared" si="51"/>
        <v>0</v>
      </c>
      <c r="Q286" s="150">
        <v>0</v>
      </c>
      <c r="R286" s="150">
        <f t="shared" si="52"/>
        <v>0</v>
      </c>
      <c r="S286" s="150">
        <v>3.0000000000000001E-3</v>
      </c>
      <c r="T286" s="151">
        <f t="shared" si="53"/>
        <v>0.22545000000000001</v>
      </c>
      <c r="AR286" s="152" t="s">
        <v>93</v>
      </c>
      <c r="AT286" s="152" t="s">
        <v>212</v>
      </c>
      <c r="AU286" s="152" t="s">
        <v>84</v>
      </c>
      <c r="AY286" s="13" t="s">
        <v>207</v>
      </c>
      <c r="BE286" s="153">
        <f t="shared" si="54"/>
        <v>0</v>
      </c>
      <c r="BF286" s="153">
        <f t="shared" si="55"/>
        <v>0</v>
      </c>
      <c r="BG286" s="153">
        <f t="shared" si="56"/>
        <v>0</v>
      </c>
      <c r="BH286" s="153">
        <f t="shared" si="57"/>
        <v>0</v>
      </c>
      <c r="BI286" s="153">
        <f t="shared" si="58"/>
        <v>0</v>
      </c>
      <c r="BJ286" s="13" t="s">
        <v>84</v>
      </c>
      <c r="BK286" s="153">
        <f t="shared" si="59"/>
        <v>0</v>
      </c>
      <c r="BL286" s="13" t="s">
        <v>93</v>
      </c>
      <c r="BM286" s="152" t="s">
        <v>5201</v>
      </c>
    </row>
    <row r="287" spans="2:65" s="1" customFormat="1" ht="24.2" customHeight="1">
      <c r="B287" s="139"/>
      <c r="C287" s="140" t="s">
        <v>746</v>
      </c>
      <c r="D287" s="140" t="s">
        <v>212</v>
      </c>
      <c r="E287" s="141" t="s">
        <v>5202</v>
      </c>
      <c r="F287" s="142" t="s">
        <v>5203</v>
      </c>
      <c r="G287" s="143" t="s">
        <v>253</v>
      </c>
      <c r="H287" s="144">
        <v>28</v>
      </c>
      <c r="I287" s="145"/>
      <c r="J287" s="146">
        <f t="shared" si="50"/>
        <v>0</v>
      </c>
      <c r="K287" s="147"/>
      <c r="L287" s="28"/>
      <c r="M287" s="148" t="s">
        <v>1</v>
      </c>
      <c r="N287" s="149" t="s">
        <v>38</v>
      </c>
      <c r="P287" s="150">
        <f t="shared" si="51"/>
        <v>0</v>
      </c>
      <c r="Q287" s="150">
        <v>0</v>
      </c>
      <c r="R287" s="150">
        <f t="shared" si="52"/>
        <v>0</v>
      </c>
      <c r="S287" s="150">
        <v>4.3999999999999997E-2</v>
      </c>
      <c r="T287" s="151">
        <f t="shared" si="53"/>
        <v>1.232</v>
      </c>
      <c r="AR287" s="152" t="s">
        <v>93</v>
      </c>
      <c r="AT287" s="152" t="s">
        <v>212</v>
      </c>
      <c r="AU287" s="152" t="s">
        <v>84</v>
      </c>
      <c r="AY287" s="13" t="s">
        <v>207</v>
      </c>
      <c r="BE287" s="153">
        <f t="shared" si="54"/>
        <v>0</v>
      </c>
      <c r="BF287" s="153">
        <f t="shared" si="55"/>
        <v>0</v>
      </c>
      <c r="BG287" s="153">
        <f t="shared" si="56"/>
        <v>0</v>
      </c>
      <c r="BH287" s="153">
        <f t="shared" si="57"/>
        <v>0</v>
      </c>
      <c r="BI287" s="153">
        <f t="shared" si="58"/>
        <v>0</v>
      </c>
      <c r="BJ287" s="13" t="s">
        <v>84</v>
      </c>
      <c r="BK287" s="153">
        <f t="shared" si="59"/>
        <v>0</v>
      </c>
      <c r="BL287" s="13" t="s">
        <v>93</v>
      </c>
      <c r="BM287" s="152" t="s">
        <v>5204</v>
      </c>
    </row>
    <row r="288" spans="2:65" s="1" customFormat="1" ht="24.2" customHeight="1">
      <c r="B288" s="139"/>
      <c r="C288" s="140" t="s">
        <v>750</v>
      </c>
      <c r="D288" s="140" t="s">
        <v>212</v>
      </c>
      <c r="E288" s="141" t="s">
        <v>5205</v>
      </c>
      <c r="F288" s="142" t="s">
        <v>5206</v>
      </c>
      <c r="G288" s="143" t="s">
        <v>215</v>
      </c>
      <c r="H288" s="144">
        <v>55</v>
      </c>
      <c r="I288" s="145"/>
      <c r="J288" s="146">
        <f t="shared" si="50"/>
        <v>0</v>
      </c>
      <c r="K288" s="147"/>
      <c r="L288" s="28"/>
      <c r="M288" s="148" t="s">
        <v>1</v>
      </c>
      <c r="N288" s="149" t="s">
        <v>38</v>
      </c>
      <c r="P288" s="150">
        <f t="shared" si="51"/>
        <v>0</v>
      </c>
      <c r="Q288" s="150">
        <v>0</v>
      </c>
      <c r="R288" s="150">
        <f t="shared" si="52"/>
        <v>0</v>
      </c>
      <c r="S288" s="150">
        <v>0</v>
      </c>
      <c r="T288" s="151">
        <f t="shared" si="53"/>
        <v>0</v>
      </c>
      <c r="AR288" s="152" t="s">
        <v>93</v>
      </c>
      <c r="AT288" s="152" t="s">
        <v>212</v>
      </c>
      <c r="AU288" s="152" t="s">
        <v>84</v>
      </c>
      <c r="AY288" s="13" t="s">
        <v>207</v>
      </c>
      <c r="BE288" s="153">
        <f t="shared" si="54"/>
        <v>0</v>
      </c>
      <c r="BF288" s="153">
        <f t="shared" si="55"/>
        <v>0</v>
      </c>
      <c r="BG288" s="153">
        <f t="shared" si="56"/>
        <v>0</v>
      </c>
      <c r="BH288" s="153">
        <f t="shared" si="57"/>
        <v>0</v>
      </c>
      <c r="BI288" s="153">
        <f t="shared" si="58"/>
        <v>0</v>
      </c>
      <c r="BJ288" s="13" t="s">
        <v>84</v>
      </c>
      <c r="BK288" s="153">
        <f t="shared" si="59"/>
        <v>0</v>
      </c>
      <c r="BL288" s="13" t="s">
        <v>93</v>
      </c>
      <c r="BM288" s="152" t="s">
        <v>5207</v>
      </c>
    </row>
    <row r="289" spans="2:65" s="1" customFormat="1" ht="16.5" customHeight="1">
      <c r="B289" s="139"/>
      <c r="C289" s="140" t="s">
        <v>753</v>
      </c>
      <c r="D289" s="140" t="s">
        <v>212</v>
      </c>
      <c r="E289" s="141" t="s">
        <v>5208</v>
      </c>
      <c r="F289" s="142" t="s">
        <v>5209</v>
      </c>
      <c r="G289" s="143" t="s">
        <v>405</v>
      </c>
      <c r="H289" s="144">
        <v>266.08100000000002</v>
      </c>
      <c r="I289" s="145"/>
      <c r="J289" s="146">
        <f t="shared" si="50"/>
        <v>0</v>
      </c>
      <c r="K289" s="147"/>
      <c r="L289" s="28"/>
      <c r="M289" s="148" t="s">
        <v>1</v>
      </c>
      <c r="N289" s="149" t="s">
        <v>38</v>
      </c>
      <c r="P289" s="150">
        <f t="shared" si="51"/>
        <v>0</v>
      </c>
      <c r="Q289" s="150">
        <v>0</v>
      </c>
      <c r="R289" s="150">
        <f t="shared" si="52"/>
        <v>0</v>
      </c>
      <c r="S289" s="150">
        <v>0</v>
      </c>
      <c r="T289" s="151">
        <f t="shared" si="53"/>
        <v>0</v>
      </c>
      <c r="AR289" s="152" t="s">
        <v>93</v>
      </c>
      <c r="AT289" s="152" t="s">
        <v>212</v>
      </c>
      <c r="AU289" s="152" t="s">
        <v>84</v>
      </c>
      <c r="AY289" s="13" t="s">
        <v>207</v>
      </c>
      <c r="BE289" s="153">
        <f t="shared" si="54"/>
        <v>0</v>
      </c>
      <c r="BF289" s="153">
        <f t="shared" si="55"/>
        <v>0</v>
      </c>
      <c r="BG289" s="153">
        <f t="shared" si="56"/>
        <v>0</v>
      </c>
      <c r="BH289" s="153">
        <f t="shared" si="57"/>
        <v>0</v>
      </c>
      <c r="BI289" s="153">
        <f t="shared" si="58"/>
        <v>0</v>
      </c>
      <c r="BJ289" s="13" t="s">
        <v>84</v>
      </c>
      <c r="BK289" s="153">
        <f t="shared" si="59"/>
        <v>0</v>
      </c>
      <c r="BL289" s="13" t="s">
        <v>93</v>
      </c>
      <c r="BM289" s="152" t="s">
        <v>5210</v>
      </c>
    </row>
    <row r="290" spans="2:65" s="1" customFormat="1" ht="24.2" customHeight="1">
      <c r="B290" s="139"/>
      <c r="C290" s="140" t="s">
        <v>757</v>
      </c>
      <c r="D290" s="140" t="s">
        <v>212</v>
      </c>
      <c r="E290" s="141" t="s">
        <v>5211</v>
      </c>
      <c r="F290" s="142" t="s">
        <v>5212</v>
      </c>
      <c r="G290" s="143" t="s">
        <v>405</v>
      </c>
      <c r="H290" s="144">
        <v>7.2930000000000001</v>
      </c>
      <c r="I290" s="145"/>
      <c r="J290" s="146">
        <f t="shared" si="50"/>
        <v>0</v>
      </c>
      <c r="K290" s="147"/>
      <c r="L290" s="28"/>
      <c r="M290" s="148" t="s">
        <v>1</v>
      </c>
      <c r="N290" s="149" t="s">
        <v>38</v>
      </c>
      <c r="P290" s="150">
        <f t="shared" si="51"/>
        <v>0</v>
      </c>
      <c r="Q290" s="150">
        <v>0</v>
      </c>
      <c r="R290" s="150">
        <f t="shared" si="52"/>
        <v>0</v>
      </c>
      <c r="S290" s="150">
        <v>0.01</v>
      </c>
      <c r="T290" s="151">
        <f t="shared" si="53"/>
        <v>7.2930000000000009E-2</v>
      </c>
      <c r="AR290" s="152" t="s">
        <v>271</v>
      </c>
      <c r="AT290" s="152" t="s">
        <v>212</v>
      </c>
      <c r="AU290" s="152" t="s">
        <v>84</v>
      </c>
      <c r="AY290" s="13" t="s">
        <v>207</v>
      </c>
      <c r="BE290" s="153">
        <f t="shared" si="54"/>
        <v>0</v>
      </c>
      <c r="BF290" s="153">
        <f t="shared" si="55"/>
        <v>0</v>
      </c>
      <c r="BG290" s="153">
        <f t="shared" si="56"/>
        <v>0</v>
      </c>
      <c r="BH290" s="153">
        <f t="shared" si="57"/>
        <v>0</v>
      </c>
      <c r="BI290" s="153">
        <f t="shared" si="58"/>
        <v>0</v>
      </c>
      <c r="BJ290" s="13" t="s">
        <v>84</v>
      </c>
      <c r="BK290" s="153">
        <f t="shared" si="59"/>
        <v>0</v>
      </c>
      <c r="BL290" s="13" t="s">
        <v>271</v>
      </c>
      <c r="BM290" s="152" t="s">
        <v>5213</v>
      </c>
    </row>
    <row r="291" spans="2:65" s="1" customFormat="1" ht="24.2" customHeight="1">
      <c r="B291" s="139"/>
      <c r="C291" s="140" t="s">
        <v>761</v>
      </c>
      <c r="D291" s="140" t="s">
        <v>212</v>
      </c>
      <c r="E291" s="141" t="s">
        <v>5214</v>
      </c>
      <c r="F291" s="142" t="s">
        <v>5215</v>
      </c>
      <c r="G291" s="143" t="s">
        <v>405</v>
      </c>
      <c r="H291" s="144">
        <v>2847.7919999999999</v>
      </c>
      <c r="I291" s="145"/>
      <c r="J291" s="146">
        <f t="shared" si="50"/>
        <v>0</v>
      </c>
      <c r="K291" s="147"/>
      <c r="L291" s="28"/>
      <c r="M291" s="148" t="s">
        <v>1</v>
      </c>
      <c r="N291" s="149" t="s">
        <v>38</v>
      </c>
      <c r="P291" s="150">
        <f t="shared" si="51"/>
        <v>0</v>
      </c>
      <c r="Q291" s="150">
        <v>0</v>
      </c>
      <c r="R291" s="150">
        <f t="shared" si="52"/>
        <v>0</v>
      </c>
      <c r="S291" s="150">
        <v>0.01</v>
      </c>
      <c r="T291" s="151">
        <f t="shared" si="53"/>
        <v>28.477920000000001</v>
      </c>
      <c r="AR291" s="152" t="s">
        <v>271</v>
      </c>
      <c r="AT291" s="152" t="s">
        <v>212</v>
      </c>
      <c r="AU291" s="152" t="s">
        <v>84</v>
      </c>
      <c r="AY291" s="13" t="s">
        <v>207</v>
      </c>
      <c r="BE291" s="153">
        <f t="shared" si="54"/>
        <v>0</v>
      </c>
      <c r="BF291" s="153">
        <f t="shared" si="55"/>
        <v>0</v>
      </c>
      <c r="BG291" s="153">
        <f t="shared" si="56"/>
        <v>0</v>
      </c>
      <c r="BH291" s="153">
        <f t="shared" si="57"/>
        <v>0</v>
      </c>
      <c r="BI291" s="153">
        <f t="shared" si="58"/>
        <v>0</v>
      </c>
      <c r="BJ291" s="13" t="s">
        <v>84</v>
      </c>
      <c r="BK291" s="153">
        <f t="shared" si="59"/>
        <v>0</v>
      </c>
      <c r="BL291" s="13" t="s">
        <v>271</v>
      </c>
      <c r="BM291" s="152" t="s">
        <v>5216</v>
      </c>
    </row>
    <row r="292" spans="2:65" s="1" customFormat="1" ht="24.2" customHeight="1">
      <c r="B292" s="139"/>
      <c r="C292" s="140" t="s">
        <v>765</v>
      </c>
      <c r="D292" s="140" t="s">
        <v>212</v>
      </c>
      <c r="E292" s="141" t="s">
        <v>5217</v>
      </c>
      <c r="F292" s="142" t="s">
        <v>5218</v>
      </c>
      <c r="G292" s="143" t="s">
        <v>405</v>
      </c>
      <c r="H292" s="144">
        <v>284.32600000000002</v>
      </c>
      <c r="I292" s="145"/>
      <c r="J292" s="146">
        <f t="shared" si="50"/>
        <v>0</v>
      </c>
      <c r="K292" s="147"/>
      <c r="L292" s="28"/>
      <c r="M292" s="148" t="s">
        <v>1</v>
      </c>
      <c r="N292" s="149" t="s">
        <v>38</v>
      </c>
      <c r="P292" s="150">
        <f t="shared" si="51"/>
        <v>0</v>
      </c>
      <c r="Q292" s="150">
        <v>0</v>
      </c>
      <c r="R292" s="150">
        <f t="shared" si="52"/>
        <v>0</v>
      </c>
      <c r="S292" s="150">
        <v>0.01</v>
      </c>
      <c r="T292" s="151">
        <f t="shared" si="53"/>
        <v>2.8432600000000003</v>
      </c>
      <c r="AR292" s="152" t="s">
        <v>271</v>
      </c>
      <c r="AT292" s="152" t="s">
        <v>212</v>
      </c>
      <c r="AU292" s="152" t="s">
        <v>84</v>
      </c>
      <c r="AY292" s="13" t="s">
        <v>207</v>
      </c>
      <c r="BE292" s="153">
        <f t="shared" si="54"/>
        <v>0</v>
      </c>
      <c r="BF292" s="153">
        <f t="shared" si="55"/>
        <v>0</v>
      </c>
      <c r="BG292" s="153">
        <f t="shared" si="56"/>
        <v>0</v>
      </c>
      <c r="BH292" s="153">
        <f t="shared" si="57"/>
        <v>0</v>
      </c>
      <c r="BI292" s="153">
        <f t="shared" si="58"/>
        <v>0</v>
      </c>
      <c r="BJ292" s="13" t="s">
        <v>84</v>
      </c>
      <c r="BK292" s="153">
        <f t="shared" si="59"/>
        <v>0</v>
      </c>
      <c r="BL292" s="13" t="s">
        <v>271</v>
      </c>
      <c r="BM292" s="152" t="s">
        <v>5219</v>
      </c>
    </row>
    <row r="293" spans="2:65" s="1" customFormat="1" ht="24.2" customHeight="1">
      <c r="B293" s="139"/>
      <c r="C293" s="140" t="s">
        <v>769</v>
      </c>
      <c r="D293" s="140" t="s">
        <v>212</v>
      </c>
      <c r="E293" s="141" t="s">
        <v>5220</v>
      </c>
      <c r="F293" s="142" t="s">
        <v>5221</v>
      </c>
      <c r="G293" s="143" t="s">
        <v>405</v>
      </c>
      <c r="H293" s="144">
        <v>16.690000000000001</v>
      </c>
      <c r="I293" s="145"/>
      <c r="J293" s="146">
        <f t="shared" si="50"/>
        <v>0</v>
      </c>
      <c r="K293" s="147"/>
      <c r="L293" s="28"/>
      <c r="M293" s="148" t="s">
        <v>1</v>
      </c>
      <c r="N293" s="149" t="s">
        <v>38</v>
      </c>
      <c r="P293" s="150">
        <f t="shared" si="51"/>
        <v>0</v>
      </c>
      <c r="Q293" s="150">
        <v>0</v>
      </c>
      <c r="R293" s="150">
        <f t="shared" si="52"/>
        <v>0</v>
      </c>
      <c r="S293" s="150">
        <v>0.01</v>
      </c>
      <c r="T293" s="151">
        <f t="shared" si="53"/>
        <v>0.16690000000000002</v>
      </c>
      <c r="AR293" s="152" t="s">
        <v>271</v>
      </c>
      <c r="AT293" s="152" t="s">
        <v>212</v>
      </c>
      <c r="AU293" s="152" t="s">
        <v>84</v>
      </c>
      <c r="AY293" s="13" t="s">
        <v>207</v>
      </c>
      <c r="BE293" s="153">
        <f t="shared" si="54"/>
        <v>0</v>
      </c>
      <c r="BF293" s="153">
        <f t="shared" si="55"/>
        <v>0</v>
      </c>
      <c r="BG293" s="153">
        <f t="shared" si="56"/>
        <v>0</v>
      </c>
      <c r="BH293" s="153">
        <f t="shared" si="57"/>
        <v>0</v>
      </c>
      <c r="BI293" s="153">
        <f t="shared" si="58"/>
        <v>0</v>
      </c>
      <c r="BJ293" s="13" t="s">
        <v>84</v>
      </c>
      <c r="BK293" s="153">
        <f t="shared" si="59"/>
        <v>0</v>
      </c>
      <c r="BL293" s="13" t="s">
        <v>271</v>
      </c>
      <c r="BM293" s="152" t="s">
        <v>5222</v>
      </c>
    </row>
    <row r="294" spans="2:65" s="11" customFormat="1" ht="20.85" customHeight="1">
      <c r="B294" s="127"/>
      <c r="D294" s="128" t="s">
        <v>71</v>
      </c>
      <c r="E294" s="137" t="s">
        <v>5223</v>
      </c>
      <c r="F294" s="137" t="s">
        <v>5224</v>
      </c>
      <c r="I294" s="130"/>
      <c r="J294" s="138">
        <f>BK294</f>
        <v>0</v>
      </c>
      <c r="L294" s="127"/>
      <c r="M294" s="132"/>
      <c r="P294" s="133">
        <f>SUM(P295:P299)</f>
        <v>0</v>
      </c>
      <c r="R294" s="133">
        <f>SUM(R295:R299)</f>
        <v>0</v>
      </c>
      <c r="T294" s="134">
        <f>SUM(T295:T299)</f>
        <v>0</v>
      </c>
      <c r="AR294" s="128" t="s">
        <v>79</v>
      </c>
      <c r="AT294" s="135" t="s">
        <v>71</v>
      </c>
      <c r="AU294" s="135" t="s">
        <v>84</v>
      </c>
      <c r="AY294" s="128" t="s">
        <v>207</v>
      </c>
      <c r="BK294" s="136">
        <f>SUM(BK295:BK299)</f>
        <v>0</v>
      </c>
    </row>
    <row r="295" spans="2:65" s="1" customFormat="1" ht="21.75" customHeight="1">
      <c r="B295" s="139"/>
      <c r="C295" s="140" t="s">
        <v>773</v>
      </c>
      <c r="D295" s="140" t="s">
        <v>212</v>
      </c>
      <c r="E295" s="141" t="s">
        <v>5225</v>
      </c>
      <c r="F295" s="142" t="s">
        <v>5226</v>
      </c>
      <c r="G295" s="143" t="s">
        <v>1892</v>
      </c>
      <c r="H295" s="144">
        <v>3531.85</v>
      </c>
      <c r="I295" s="145"/>
      <c r="J295" s="146">
        <f>ROUND(I295*H295,2)</f>
        <v>0</v>
      </c>
      <c r="K295" s="147"/>
      <c r="L295" s="28"/>
      <c r="M295" s="148" t="s">
        <v>1</v>
      </c>
      <c r="N295" s="149" t="s">
        <v>38</v>
      </c>
      <c r="P295" s="150">
        <f>O295*H295</f>
        <v>0</v>
      </c>
      <c r="Q295" s="150">
        <v>0</v>
      </c>
      <c r="R295" s="150">
        <f>Q295*H295</f>
        <v>0</v>
      </c>
      <c r="S295" s="150">
        <v>0</v>
      </c>
      <c r="T295" s="151">
        <f>S295*H295</f>
        <v>0</v>
      </c>
      <c r="AR295" s="152" t="s">
        <v>93</v>
      </c>
      <c r="AT295" s="152" t="s">
        <v>212</v>
      </c>
      <c r="AU295" s="152" t="s">
        <v>88</v>
      </c>
      <c r="AY295" s="13" t="s">
        <v>207</v>
      </c>
      <c r="BE295" s="153">
        <f>IF(N295="základná",J295,0)</f>
        <v>0</v>
      </c>
      <c r="BF295" s="153">
        <f>IF(N295="znížená",J295,0)</f>
        <v>0</v>
      </c>
      <c r="BG295" s="153">
        <f>IF(N295="zákl. prenesená",J295,0)</f>
        <v>0</v>
      </c>
      <c r="BH295" s="153">
        <f>IF(N295="zníž. prenesená",J295,0)</f>
        <v>0</v>
      </c>
      <c r="BI295" s="153">
        <f>IF(N295="nulová",J295,0)</f>
        <v>0</v>
      </c>
      <c r="BJ295" s="13" t="s">
        <v>84</v>
      </c>
      <c r="BK295" s="153">
        <f>ROUND(I295*H295,2)</f>
        <v>0</v>
      </c>
      <c r="BL295" s="13" t="s">
        <v>93</v>
      </c>
      <c r="BM295" s="152" t="s">
        <v>5227</v>
      </c>
    </row>
    <row r="296" spans="2:65" s="1" customFormat="1" ht="24.2" customHeight="1">
      <c r="B296" s="139"/>
      <c r="C296" s="140" t="s">
        <v>777</v>
      </c>
      <c r="D296" s="140" t="s">
        <v>212</v>
      </c>
      <c r="E296" s="141" t="s">
        <v>5228</v>
      </c>
      <c r="F296" s="142" t="s">
        <v>5229</v>
      </c>
      <c r="G296" s="143" t="s">
        <v>1892</v>
      </c>
      <c r="H296" s="144">
        <v>31786.653999999999</v>
      </c>
      <c r="I296" s="145"/>
      <c r="J296" s="146">
        <f>ROUND(I296*H296,2)</f>
        <v>0</v>
      </c>
      <c r="K296" s="147"/>
      <c r="L296" s="28"/>
      <c r="M296" s="148" t="s">
        <v>1</v>
      </c>
      <c r="N296" s="149" t="s">
        <v>38</v>
      </c>
      <c r="P296" s="150">
        <f>O296*H296</f>
        <v>0</v>
      </c>
      <c r="Q296" s="150">
        <v>0</v>
      </c>
      <c r="R296" s="150">
        <f>Q296*H296</f>
        <v>0</v>
      </c>
      <c r="S296" s="150">
        <v>0</v>
      </c>
      <c r="T296" s="151">
        <f>S296*H296</f>
        <v>0</v>
      </c>
      <c r="AR296" s="152" t="s">
        <v>93</v>
      </c>
      <c r="AT296" s="152" t="s">
        <v>212</v>
      </c>
      <c r="AU296" s="152" t="s">
        <v>88</v>
      </c>
      <c r="AY296" s="13" t="s">
        <v>207</v>
      </c>
      <c r="BE296" s="153">
        <f>IF(N296="základná",J296,0)</f>
        <v>0</v>
      </c>
      <c r="BF296" s="153">
        <f>IF(N296="znížená",J296,0)</f>
        <v>0</v>
      </c>
      <c r="BG296" s="153">
        <f>IF(N296="zákl. prenesená",J296,0)</f>
        <v>0</v>
      </c>
      <c r="BH296" s="153">
        <f>IF(N296="zníž. prenesená",J296,0)</f>
        <v>0</v>
      </c>
      <c r="BI296" s="153">
        <f>IF(N296="nulová",J296,0)</f>
        <v>0</v>
      </c>
      <c r="BJ296" s="13" t="s">
        <v>84</v>
      </c>
      <c r="BK296" s="153">
        <f>ROUND(I296*H296,2)</f>
        <v>0</v>
      </c>
      <c r="BL296" s="13" t="s">
        <v>93</v>
      </c>
      <c r="BM296" s="152" t="s">
        <v>5230</v>
      </c>
    </row>
    <row r="297" spans="2:65" s="1" customFormat="1" ht="24.2" customHeight="1">
      <c r="B297" s="139"/>
      <c r="C297" s="140" t="s">
        <v>781</v>
      </c>
      <c r="D297" s="140" t="s">
        <v>212</v>
      </c>
      <c r="E297" s="141" t="s">
        <v>5231</v>
      </c>
      <c r="F297" s="142" t="s">
        <v>5232</v>
      </c>
      <c r="G297" s="143" t="s">
        <v>1892</v>
      </c>
      <c r="H297" s="144">
        <v>3531.85</v>
      </c>
      <c r="I297" s="145"/>
      <c r="J297" s="146">
        <f>ROUND(I297*H297,2)</f>
        <v>0</v>
      </c>
      <c r="K297" s="147"/>
      <c r="L297" s="28"/>
      <c r="M297" s="148" t="s">
        <v>1</v>
      </c>
      <c r="N297" s="149" t="s">
        <v>38</v>
      </c>
      <c r="P297" s="150">
        <f>O297*H297</f>
        <v>0</v>
      </c>
      <c r="Q297" s="150">
        <v>0</v>
      </c>
      <c r="R297" s="150">
        <f>Q297*H297</f>
        <v>0</v>
      </c>
      <c r="S297" s="150">
        <v>0</v>
      </c>
      <c r="T297" s="151">
        <f>S297*H297</f>
        <v>0</v>
      </c>
      <c r="AR297" s="152" t="s">
        <v>93</v>
      </c>
      <c r="AT297" s="152" t="s">
        <v>212</v>
      </c>
      <c r="AU297" s="152" t="s">
        <v>88</v>
      </c>
      <c r="AY297" s="13" t="s">
        <v>207</v>
      </c>
      <c r="BE297" s="153">
        <f>IF(N297="základná",J297,0)</f>
        <v>0</v>
      </c>
      <c r="BF297" s="153">
        <f>IF(N297="znížená",J297,0)</f>
        <v>0</v>
      </c>
      <c r="BG297" s="153">
        <f>IF(N297="zákl. prenesená",J297,0)</f>
        <v>0</v>
      </c>
      <c r="BH297" s="153">
        <f>IF(N297="zníž. prenesená",J297,0)</f>
        <v>0</v>
      </c>
      <c r="BI297" s="153">
        <f>IF(N297="nulová",J297,0)</f>
        <v>0</v>
      </c>
      <c r="BJ297" s="13" t="s">
        <v>84</v>
      </c>
      <c r="BK297" s="153">
        <f>ROUND(I297*H297,2)</f>
        <v>0</v>
      </c>
      <c r="BL297" s="13" t="s">
        <v>93</v>
      </c>
      <c r="BM297" s="152" t="s">
        <v>5233</v>
      </c>
    </row>
    <row r="298" spans="2:65" s="1" customFormat="1" ht="24.2" customHeight="1">
      <c r="B298" s="139"/>
      <c r="C298" s="140" t="s">
        <v>785</v>
      </c>
      <c r="D298" s="140" t="s">
        <v>212</v>
      </c>
      <c r="E298" s="141" t="s">
        <v>5234</v>
      </c>
      <c r="F298" s="142" t="s">
        <v>5235</v>
      </c>
      <c r="G298" s="143" t="s">
        <v>1892</v>
      </c>
      <c r="H298" s="144">
        <v>2632.1640000000002</v>
      </c>
      <c r="I298" s="145"/>
      <c r="J298" s="146">
        <f>ROUND(I298*H298,2)</f>
        <v>0</v>
      </c>
      <c r="K298" s="147"/>
      <c r="L298" s="28"/>
      <c r="M298" s="148" t="s">
        <v>1</v>
      </c>
      <c r="N298" s="149" t="s">
        <v>38</v>
      </c>
      <c r="P298" s="150">
        <f>O298*H298</f>
        <v>0</v>
      </c>
      <c r="Q298" s="150">
        <v>0</v>
      </c>
      <c r="R298" s="150">
        <f>Q298*H298</f>
        <v>0</v>
      </c>
      <c r="S298" s="150">
        <v>0</v>
      </c>
      <c r="T298" s="151">
        <f>S298*H298</f>
        <v>0</v>
      </c>
      <c r="AR298" s="152" t="s">
        <v>93</v>
      </c>
      <c r="AT298" s="152" t="s">
        <v>212</v>
      </c>
      <c r="AU298" s="152" t="s">
        <v>88</v>
      </c>
      <c r="AY298" s="13" t="s">
        <v>207</v>
      </c>
      <c r="BE298" s="153">
        <f>IF(N298="základná",J298,0)</f>
        <v>0</v>
      </c>
      <c r="BF298" s="153">
        <f>IF(N298="znížená",J298,0)</f>
        <v>0</v>
      </c>
      <c r="BG298" s="153">
        <f>IF(N298="zákl. prenesená",J298,0)</f>
        <v>0</v>
      </c>
      <c r="BH298" s="153">
        <f>IF(N298="zníž. prenesená",J298,0)</f>
        <v>0</v>
      </c>
      <c r="BI298" s="153">
        <f>IF(N298="nulová",J298,0)</f>
        <v>0</v>
      </c>
      <c r="BJ298" s="13" t="s">
        <v>84</v>
      </c>
      <c r="BK298" s="153">
        <f>ROUND(I298*H298,2)</f>
        <v>0</v>
      </c>
      <c r="BL298" s="13" t="s">
        <v>93</v>
      </c>
      <c r="BM298" s="152" t="s">
        <v>5236</v>
      </c>
    </row>
    <row r="299" spans="2:65" s="1" customFormat="1" ht="24.2" customHeight="1">
      <c r="B299" s="139"/>
      <c r="C299" s="140" t="s">
        <v>789</v>
      </c>
      <c r="D299" s="140" t="s">
        <v>212</v>
      </c>
      <c r="E299" s="141" t="s">
        <v>5237</v>
      </c>
      <c r="F299" s="142" t="s">
        <v>5238</v>
      </c>
      <c r="G299" s="143" t="s">
        <v>1892</v>
      </c>
      <c r="H299" s="144">
        <v>899.68600000000004</v>
      </c>
      <c r="I299" s="145"/>
      <c r="J299" s="146">
        <f>ROUND(I299*H299,2)</f>
        <v>0</v>
      </c>
      <c r="K299" s="147"/>
      <c r="L299" s="28"/>
      <c r="M299" s="148" t="s">
        <v>1</v>
      </c>
      <c r="N299" s="149" t="s">
        <v>38</v>
      </c>
      <c r="P299" s="150">
        <f>O299*H299</f>
        <v>0</v>
      </c>
      <c r="Q299" s="150">
        <v>0</v>
      </c>
      <c r="R299" s="150">
        <f>Q299*H299</f>
        <v>0</v>
      </c>
      <c r="S299" s="150">
        <v>0</v>
      </c>
      <c r="T299" s="151">
        <f>S299*H299</f>
        <v>0</v>
      </c>
      <c r="AR299" s="152" t="s">
        <v>93</v>
      </c>
      <c r="AT299" s="152" t="s">
        <v>212</v>
      </c>
      <c r="AU299" s="152" t="s">
        <v>88</v>
      </c>
      <c r="AY299" s="13" t="s">
        <v>207</v>
      </c>
      <c r="BE299" s="153">
        <f>IF(N299="základná",J299,0)</f>
        <v>0</v>
      </c>
      <c r="BF299" s="153">
        <f>IF(N299="znížená",J299,0)</f>
        <v>0</v>
      </c>
      <c r="BG299" s="153">
        <f>IF(N299="zákl. prenesená",J299,0)</f>
        <v>0</v>
      </c>
      <c r="BH299" s="153">
        <f>IF(N299="zníž. prenesená",J299,0)</f>
        <v>0</v>
      </c>
      <c r="BI299" s="153">
        <f>IF(N299="nulová",J299,0)</f>
        <v>0</v>
      </c>
      <c r="BJ299" s="13" t="s">
        <v>84</v>
      </c>
      <c r="BK299" s="153">
        <f>ROUND(I299*H299,2)</f>
        <v>0</v>
      </c>
      <c r="BL299" s="13" t="s">
        <v>93</v>
      </c>
      <c r="BM299" s="152" t="s">
        <v>5239</v>
      </c>
    </row>
    <row r="300" spans="2:65" s="11" customFormat="1" ht="22.9" customHeight="1">
      <c r="B300" s="127"/>
      <c r="D300" s="128" t="s">
        <v>71</v>
      </c>
      <c r="E300" s="137" t="s">
        <v>610</v>
      </c>
      <c r="F300" s="137" t="s">
        <v>5240</v>
      </c>
      <c r="I300" s="130"/>
      <c r="J300" s="138">
        <f>BK300</f>
        <v>0</v>
      </c>
      <c r="L300" s="127"/>
      <c r="M300" s="132"/>
      <c r="P300" s="133">
        <f>P301</f>
        <v>0</v>
      </c>
      <c r="R300" s="133">
        <f>R301</f>
        <v>0</v>
      </c>
      <c r="T300" s="134">
        <f>T301</f>
        <v>0</v>
      </c>
      <c r="AR300" s="128" t="s">
        <v>79</v>
      </c>
      <c r="AT300" s="135" t="s">
        <v>71</v>
      </c>
      <c r="AU300" s="135" t="s">
        <v>79</v>
      </c>
      <c r="AY300" s="128" t="s">
        <v>207</v>
      </c>
      <c r="BK300" s="136">
        <f>BK301</f>
        <v>0</v>
      </c>
    </row>
    <row r="301" spans="2:65" s="1" customFormat="1" ht="16.5" customHeight="1">
      <c r="B301" s="139"/>
      <c r="C301" s="140" t="s">
        <v>793</v>
      </c>
      <c r="D301" s="140" t="s">
        <v>212</v>
      </c>
      <c r="E301" s="141" t="s">
        <v>5241</v>
      </c>
      <c r="F301" s="142" t="s">
        <v>5240</v>
      </c>
      <c r="G301" s="143" t="s">
        <v>1892</v>
      </c>
      <c r="H301" s="144">
        <v>5747.0469999999996</v>
      </c>
      <c r="I301" s="145"/>
      <c r="J301" s="146">
        <f>ROUND(I301*H301,2)</f>
        <v>0</v>
      </c>
      <c r="K301" s="147"/>
      <c r="L301" s="28"/>
      <c r="M301" s="148" t="s">
        <v>1</v>
      </c>
      <c r="N301" s="149" t="s">
        <v>38</v>
      </c>
      <c r="P301" s="150">
        <f>O301*H301</f>
        <v>0</v>
      </c>
      <c r="Q301" s="150">
        <v>0</v>
      </c>
      <c r="R301" s="150">
        <f>Q301*H301</f>
        <v>0</v>
      </c>
      <c r="S301" s="150">
        <v>0</v>
      </c>
      <c r="T301" s="151">
        <f>S301*H301</f>
        <v>0</v>
      </c>
      <c r="AR301" s="152" t="s">
        <v>93</v>
      </c>
      <c r="AT301" s="152" t="s">
        <v>212</v>
      </c>
      <c r="AU301" s="152" t="s">
        <v>84</v>
      </c>
      <c r="AY301" s="13" t="s">
        <v>207</v>
      </c>
      <c r="BE301" s="153">
        <f>IF(N301="základná",J301,0)</f>
        <v>0</v>
      </c>
      <c r="BF301" s="153">
        <f>IF(N301="znížená",J301,0)</f>
        <v>0</v>
      </c>
      <c r="BG301" s="153">
        <f>IF(N301="zákl. prenesená",J301,0)</f>
        <v>0</v>
      </c>
      <c r="BH301" s="153">
        <f>IF(N301="zníž. prenesená",J301,0)</f>
        <v>0</v>
      </c>
      <c r="BI301" s="153">
        <f>IF(N301="nulová",J301,0)</f>
        <v>0</v>
      </c>
      <c r="BJ301" s="13" t="s">
        <v>84</v>
      </c>
      <c r="BK301" s="153">
        <f>ROUND(I301*H301,2)</f>
        <v>0</v>
      </c>
      <c r="BL301" s="13" t="s">
        <v>93</v>
      </c>
      <c r="BM301" s="152" t="s">
        <v>5242</v>
      </c>
    </row>
    <row r="302" spans="2:65" s="11" customFormat="1" ht="25.9" customHeight="1">
      <c r="B302" s="127"/>
      <c r="D302" s="128" t="s">
        <v>71</v>
      </c>
      <c r="E302" s="129" t="s">
        <v>5243</v>
      </c>
      <c r="F302" s="129" t="s">
        <v>5244</v>
      </c>
      <c r="I302" s="130"/>
      <c r="J302" s="131">
        <f>BK302</f>
        <v>0</v>
      </c>
      <c r="L302" s="127"/>
      <c r="M302" s="132"/>
      <c r="P302" s="133">
        <f>P303+P307+P326</f>
        <v>0</v>
      </c>
      <c r="R302" s="133">
        <f>R303+R307+R326</f>
        <v>8.8995402799999983</v>
      </c>
      <c r="T302" s="134">
        <f>T303+T307+T326</f>
        <v>0</v>
      </c>
      <c r="AR302" s="128" t="s">
        <v>84</v>
      </c>
      <c r="AT302" s="135" t="s">
        <v>71</v>
      </c>
      <c r="AU302" s="135" t="s">
        <v>72</v>
      </c>
      <c r="AY302" s="128" t="s">
        <v>207</v>
      </c>
      <c r="BK302" s="136">
        <f>BK303+BK307+BK326</f>
        <v>0</v>
      </c>
    </row>
    <row r="303" spans="2:65" s="11" customFormat="1" ht="22.9" customHeight="1">
      <c r="B303" s="127"/>
      <c r="D303" s="128" t="s">
        <v>71</v>
      </c>
      <c r="E303" s="137" t="s">
        <v>5245</v>
      </c>
      <c r="F303" s="137" t="s">
        <v>5246</v>
      </c>
      <c r="I303" s="130"/>
      <c r="J303" s="138">
        <f>BK303</f>
        <v>0</v>
      </c>
      <c r="L303" s="127"/>
      <c r="M303" s="132"/>
      <c r="P303" s="133">
        <f>SUM(P304:P306)</f>
        <v>0</v>
      </c>
      <c r="R303" s="133">
        <f>SUM(R304:R306)</f>
        <v>2.70897326</v>
      </c>
      <c r="T303" s="134">
        <f>SUM(T304:T306)</f>
        <v>0</v>
      </c>
      <c r="AR303" s="128" t="s">
        <v>84</v>
      </c>
      <c r="AT303" s="135" t="s">
        <v>71</v>
      </c>
      <c r="AU303" s="135" t="s">
        <v>79</v>
      </c>
      <c r="AY303" s="128" t="s">
        <v>207</v>
      </c>
      <c r="BK303" s="136">
        <f>SUM(BK304:BK306)</f>
        <v>0</v>
      </c>
    </row>
    <row r="304" spans="2:65" s="1" customFormat="1" ht="24.2" customHeight="1">
      <c r="B304" s="139"/>
      <c r="C304" s="140" t="s">
        <v>797</v>
      </c>
      <c r="D304" s="140" t="s">
        <v>212</v>
      </c>
      <c r="E304" s="141" t="s">
        <v>5247</v>
      </c>
      <c r="F304" s="142" t="s">
        <v>5248</v>
      </c>
      <c r="G304" s="143" t="s">
        <v>405</v>
      </c>
      <c r="H304" s="144">
        <v>499.11900000000003</v>
      </c>
      <c r="I304" s="145"/>
      <c r="J304" s="146">
        <f>ROUND(I304*H304,2)</f>
        <v>0</v>
      </c>
      <c r="K304" s="147"/>
      <c r="L304" s="28"/>
      <c r="M304" s="148" t="s">
        <v>1</v>
      </c>
      <c r="N304" s="149" t="s">
        <v>38</v>
      </c>
      <c r="P304" s="150">
        <f>O304*H304</f>
        <v>0</v>
      </c>
      <c r="Q304" s="150">
        <v>5.4000000000000001E-4</v>
      </c>
      <c r="R304" s="150">
        <f>Q304*H304</f>
        <v>0.26952426000000002</v>
      </c>
      <c r="S304" s="150">
        <v>0</v>
      </c>
      <c r="T304" s="151">
        <f>S304*H304</f>
        <v>0</v>
      </c>
      <c r="AR304" s="152" t="s">
        <v>271</v>
      </c>
      <c r="AT304" s="152" t="s">
        <v>212</v>
      </c>
      <c r="AU304" s="152" t="s">
        <v>84</v>
      </c>
      <c r="AY304" s="13" t="s">
        <v>207</v>
      </c>
      <c r="BE304" s="153">
        <f>IF(N304="základná",J304,0)</f>
        <v>0</v>
      </c>
      <c r="BF304" s="153">
        <f>IF(N304="znížená",J304,0)</f>
        <v>0</v>
      </c>
      <c r="BG304" s="153">
        <f>IF(N304="zákl. prenesená",J304,0)</f>
        <v>0</v>
      </c>
      <c r="BH304" s="153">
        <f>IF(N304="zníž. prenesená",J304,0)</f>
        <v>0</v>
      </c>
      <c r="BI304" s="153">
        <f>IF(N304="nulová",J304,0)</f>
        <v>0</v>
      </c>
      <c r="BJ304" s="13" t="s">
        <v>84</v>
      </c>
      <c r="BK304" s="153">
        <f>ROUND(I304*H304,2)</f>
        <v>0</v>
      </c>
      <c r="BL304" s="13" t="s">
        <v>271</v>
      </c>
      <c r="BM304" s="152" t="s">
        <v>5249</v>
      </c>
    </row>
    <row r="305" spans="2:65" s="1" customFormat="1" ht="16.5" customHeight="1">
      <c r="B305" s="139"/>
      <c r="C305" s="155" t="s">
        <v>801</v>
      </c>
      <c r="D305" s="155" t="s">
        <v>205</v>
      </c>
      <c r="E305" s="156" t="s">
        <v>5250</v>
      </c>
      <c r="F305" s="157" t="s">
        <v>5251</v>
      </c>
      <c r="G305" s="158" t="s">
        <v>405</v>
      </c>
      <c r="H305" s="159">
        <v>573.98800000000006</v>
      </c>
      <c r="I305" s="160"/>
      <c r="J305" s="161">
        <f>ROUND(I305*H305,2)</f>
        <v>0</v>
      </c>
      <c r="K305" s="162"/>
      <c r="L305" s="163"/>
      <c r="M305" s="164" t="s">
        <v>1</v>
      </c>
      <c r="N305" s="165" t="s">
        <v>38</v>
      </c>
      <c r="P305" s="150">
        <f>O305*H305</f>
        <v>0</v>
      </c>
      <c r="Q305" s="150">
        <v>4.2500000000000003E-3</v>
      </c>
      <c r="R305" s="150">
        <f>Q305*H305</f>
        <v>2.4394490000000002</v>
      </c>
      <c r="S305" s="150">
        <v>0</v>
      </c>
      <c r="T305" s="151">
        <f>S305*H305</f>
        <v>0</v>
      </c>
      <c r="AR305" s="152" t="s">
        <v>334</v>
      </c>
      <c r="AT305" s="152" t="s">
        <v>205</v>
      </c>
      <c r="AU305" s="152" t="s">
        <v>84</v>
      </c>
      <c r="AY305" s="13" t="s">
        <v>207</v>
      </c>
      <c r="BE305" s="153">
        <f>IF(N305="základná",J305,0)</f>
        <v>0</v>
      </c>
      <c r="BF305" s="153">
        <f>IF(N305="znížená",J305,0)</f>
        <v>0</v>
      </c>
      <c r="BG305" s="153">
        <f>IF(N305="zákl. prenesená",J305,0)</f>
        <v>0</v>
      </c>
      <c r="BH305" s="153">
        <f>IF(N305="zníž. prenesená",J305,0)</f>
        <v>0</v>
      </c>
      <c r="BI305" s="153">
        <f>IF(N305="nulová",J305,0)</f>
        <v>0</v>
      </c>
      <c r="BJ305" s="13" t="s">
        <v>84</v>
      </c>
      <c r="BK305" s="153">
        <f>ROUND(I305*H305,2)</f>
        <v>0</v>
      </c>
      <c r="BL305" s="13" t="s">
        <v>271</v>
      </c>
      <c r="BM305" s="152" t="s">
        <v>5252</v>
      </c>
    </row>
    <row r="306" spans="2:65" s="1" customFormat="1" ht="24.2" customHeight="1">
      <c r="B306" s="139"/>
      <c r="C306" s="140" t="s">
        <v>805</v>
      </c>
      <c r="D306" s="140" t="s">
        <v>212</v>
      </c>
      <c r="E306" s="141" t="s">
        <v>5253</v>
      </c>
      <c r="F306" s="142" t="s">
        <v>5254</v>
      </c>
      <c r="G306" s="143" t="s">
        <v>1892</v>
      </c>
      <c r="H306" s="144">
        <v>2.7090000000000001</v>
      </c>
      <c r="I306" s="145"/>
      <c r="J306" s="146">
        <f>ROUND(I306*H306,2)</f>
        <v>0</v>
      </c>
      <c r="K306" s="147"/>
      <c r="L306" s="28"/>
      <c r="M306" s="148" t="s">
        <v>1</v>
      </c>
      <c r="N306" s="149" t="s">
        <v>38</v>
      </c>
      <c r="P306" s="150">
        <f>O306*H306</f>
        <v>0</v>
      </c>
      <c r="Q306" s="150">
        <v>0</v>
      </c>
      <c r="R306" s="150">
        <f>Q306*H306</f>
        <v>0</v>
      </c>
      <c r="S306" s="150">
        <v>0</v>
      </c>
      <c r="T306" s="151">
        <f>S306*H306</f>
        <v>0</v>
      </c>
      <c r="AR306" s="152" t="s">
        <v>271</v>
      </c>
      <c r="AT306" s="152" t="s">
        <v>212</v>
      </c>
      <c r="AU306" s="152" t="s">
        <v>84</v>
      </c>
      <c r="AY306" s="13" t="s">
        <v>207</v>
      </c>
      <c r="BE306" s="153">
        <f>IF(N306="základná",J306,0)</f>
        <v>0</v>
      </c>
      <c r="BF306" s="153">
        <f>IF(N306="znížená",J306,0)</f>
        <v>0</v>
      </c>
      <c r="BG306" s="153">
        <f>IF(N306="zákl. prenesená",J306,0)</f>
        <v>0</v>
      </c>
      <c r="BH306" s="153">
        <f>IF(N306="zníž. prenesená",J306,0)</f>
        <v>0</v>
      </c>
      <c r="BI306" s="153">
        <f>IF(N306="nulová",J306,0)</f>
        <v>0</v>
      </c>
      <c r="BJ306" s="13" t="s">
        <v>84</v>
      </c>
      <c r="BK306" s="153">
        <f>ROUND(I306*H306,2)</f>
        <v>0</v>
      </c>
      <c r="BL306" s="13" t="s">
        <v>271</v>
      </c>
      <c r="BM306" s="152" t="s">
        <v>5255</v>
      </c>
    </row>
    <row r="307" spans="2:65" s="11" customFormat="1" ht="22.9" customHeight="1">
      <c r="B307" s="127"/>
      <c r="D307" s="128" t="s">
        <v>71</v>
      </c>
      <c r="E307" s="137" t="s">
        <v>5256</v>
      </c>
      <c r="F307" s="137" t="s">
        <v>5257</v>
      </c>
      <c r="I307" s="130"/>
      <c r="J307" s="138">
        <f>BK307</f>
        <v>0</v>
      </c>
      <c r="L307" s="127"/>
      <c r="M307" s="132"/>
      <c r="P307" s="133">
        <f>SUM(P308:P325)</f>
        <v>0</v>
      </c>
      <c r="R307" s="133">
        <f>SUM(R308:R325)</f>
        <v>6.150203499999999</v>
      </c>
      <c r="T307" s="134">
        <f>SUM(T308:T325)</f>
        <v>0</v>
      </c>
      <c r="AR307" s="128" t="s">
        <v>84</v>
      </c>
      <c r="AT307" s="135" t="s">
        <v>71</v>
      </c>
      <c r="AU307" s="135" t="s">
        <v>79</v>
      </c>
      <c r="AY307" s="128" t="s">
        <v>207</v>
      </c>
      <c r="BK307" s="136">
        <f>SUM(BK308:BK325)</f>
        <v>0</v>
      </c>
    </row>
    <row r="308" spans="2:65" s="1" customFormat="1" ht="24.2" customHeight="1">
      <c r="B308" s="139"/>
      <c r="C308" s="140" t="s">
        <v>809</v>
      </c>
      <c r="D308" s="140" t="s">
        <v>212</v>
      </c>
      <c r="E308" s="141" t="s">
        <v>5258</v>
      </c>
      <c r="F308" s="142" t="s">
        <v>5259</v>
      </c>
      <c r="G308" s="143" t="s">
        <v>1786</v>
      </c>
      <c r="H308" s="144">
        <v>2783.69</v>
      </c>
      <c r="I308" s="145"/>
      <c r="J308" s="146">
        <f t="shared" ref="J308:J325" si="60">ROUND(I308*H308,2)</f>
        <v>0</v>
      </c>
      <c r="K308" s="147"/>
      <c r="L308" s="28"/>
      <c r="M308" s="148" t="s">
        <v>1</v>
      </c>
      <c r="N308" s="149" t="s">
        <v>38</v>
      </c>
      <c r="P308" s="150">
        <f t="shared" ref="P308:P325" si="61">O308*H308</f>
        <v>0</v>
      </c>
      <c r="Q308" s="150">
        <v>5.0000000000000002E-5</v>
      </c>
      <c r="R308" s="150">
        <f t="shared" ref="R308:R325" si="62">Q308*H308</f>
        <v>0.13918450000000002</v>
      </c>
      <c r="S308" s="150">
        <v>0</v>
      </c>
      <c r="T308" s="151">
        <f t="shared" ref="T308:T325" si="63">S308*H308</f>
        <v>0</v>
      </c>
      <c r="AR308" s="152" t="s">
        <v>271</v>
      </c>
      <c r="AT308" s="152" t="s">
        <v>212</v>
      </c>
      <c r="AU308" s="152" t="s">
        <v>84</v>
      </c>
      <c r="AY308" s="13" t="s">
        <v>207</v>
      </c>
      <c r="BE308" s="153">
        <f t="shared" ref="BE308:BE325" si="64">IF(N308="základná",J308,0)</f>
        <v>0</v>
      </c>
      <c r="BF308" s="153">
        <f t="shared" ref="BF308:BF325" si="65">IF(N308="znížená",J308,0)</f>
        <v>0</v>
      </c>
      <c r="BG308" s="153">
        <f t="shared" ref="BG308:BG325" si="66">IF(N308="zákl. prenesená",J308,0)</f>
        <v>0</v>
      </c>
      <c r="BH308" s="153">
        <f t="shared" ref="BH308:BH325" si="67">IF(N308="zníž. prenesená",J308,0)</f>
        <v>0</v>
      </c>
      <c r="BI308" s="153">
        <f t="shared" ref="BI308:BI325" si="68">IF(N308="nulová",J308,0)</f>
        <v>0</v>
      </c>
      <c r="BJ308" s="13" t="s">
        <v>84</v>
      </c>
      <c r="BK308" s="153">
        <f t="shared" ref="BK308:BK325" si="69">ROUND(I308*H308,2)</f>
        <v>0</v>
      </c>
      <c r="BL308" s="13" t="s">
        <v>271</v>
      </c>
      <c r="BM308" s="152" t="s">
        <v>5260</v>
      </c>
    </row>
    <row r="309" spans="2:65" s="1" customFormat="1" ht="16.5" customHeight="1">
      <c r="B309" s="139"/>
      <c r="C309" s="155" t="s">
        <v>813</v>
      </c>
      <c r="D309" s="155" t="s">
        <v>205</v>
      </c>
      <c r="E309" s="156" t="s">
        <v>5261</v>
      </c>
      <c r="F309" s="157" t="s">
        <v>5262</v>
      </c>
      <c r="G309" s="158" t="s">
        <v>1786</v>
      </c>
      <c r="H309" s="159">
        <v>224.04</v>
      </c>
      <c r="I309" s="160"/>
      <c r="J309" s="161">
        <f t="shared" si="60"/>
        <v>0</v>
      </c>
      <c r="K309" s="162"/>
      <c r="L309" s="163"/>
      <c r="M309" s="164" t="s">
        <v>1</v>
      </c>
      <c r="N309" s="165" t="s">
        <v>38</v>
      </c>
      <c r="P309" s="150">
        <f t="shared" si="61"/>
        <v>0</v>
      </c>
      <c r="Q309" s="150">
        <v>2.9999999999999997E-4</v>
      </c>
      <c r="R309" s="150">
        <f t="shared" si="62"/>
        <v>6.7211999999999994E-2</v>
      </c>
      <c r="S309" s="150">
        <v>0</v>
      </c>
      <c r="T309" s="151">
        <f t="shared" si="63"/>
        <v>0</v>
      </c>
      <c r="AR309" s="152" t="s">
        <v>334</v>
      </c>
      <c r="AT309" s="152" t="s">
        <v>205</v>
      </c>
      <c r="AU309" s="152" t="s">
        <v>84</v>
      </c>
      <c r="AY309" s="13" t="s">
        <v>207</v>
      </c>
      <c r="BE309" s="153">
        <f t="shared" si="64"/>
        <v>0</v>
      </c>
      <c r="BF309" s="153">
        <f t="shared" si="65"/>
        <v>0</v>
      </c>
      <c r="BG309" s="153">
        <f t="shared" si="66"/>
        <v>0</v>
      </c>
      <c r="BH309" s="153">
        <f t="shared" si="67"/>
        <v>0</v>
      </c>
      <c r="BI309" s="153">
        <f t="shared" si="68"/>
        <v>0</v>
      </c>
      <c r="BJ309" s="13" t="s">
        <v>84</v>
      </c>
      <c r="BK309" s="153">
        <f t="shared" si="69"/>
        <v>0</v>
      </c>
      <c r="BL309" s="13" t="s">
        <v>271</v>
      </c>
      <c r="BM309" s="152" t="s">
        <v>5263</v>
      </c>
    </row>
    <row r="310" spans="2:65" s="1" customFormat="1" ht="16.5" customHeight="1">
      <c r="B310" s="139"/>
      <c r="C310" s="155" t="s">
        <v>817</v>
      </c>
      <c r="D310" s="155" t="s">
        <v>205</v>
      </c>
      <c r="E310" s="156" t="s">
        <v>5264</v>
      </c>
      <c r="F310" s="157" t="s">
        <v>5265</v>
      </c>
      <c r="G310" s="158" t="s">
        <v>1786</v>
      </c>
      <c r="H310" s="159">
        <v>446.74</v>
      </c>
      <c r="I310" s="160"/>
      <c r="J310" s="161">
        <f t="shared" si="60"/>
        <v>0</v>
      </c>
      <c r="K310" s="162"/>
      <c r="L310" s="163"/>
      <c r="M310" s="164" t="s">
        <v>1</v>
      </c>
      <c r="N310" s="165" t="s">
        <v>38</v>
      </c>
      <c r="P310" s="150">
        <f t="shared" si="61"/>
        <v>0</v>
      </c>
      <c r="Q310" s="150">
        <v>2.9999999999999997E-4</v>
      </c>
      <c r="R310" s="150">
        <f t="shared" si="62"/>
        <v>0.134022</v>
      </c>
      <c r="S310" s="150">
        <v>0</v>
      </c>
      <c r="T310" s="151">
        <f t="shared" si="63"/>
        <v>0</v>
      </c>
      <c r="AR310" s="152" t="s">
        <v>334</v>
      </c>
      <c r="AT310" s="152" t="s">
        <v>205</v>
      </c>
      <c r="AU310" s="152" t="s">
        <v>84</v>
      </c>
      <c r="AY310" s="13" t="s">
        <v>207</v>
      </c>
      <c r="BE310" s="153">
        <f t="shared" si="64"/>
        <v>0</v>
      </c>
      <c r="BF310" s="153">
        <f t="shared" si="65"/>
        <v>0</v>
      </c>
      <c r="BG310" s="153">
        <f t="shared" si="66"/>
        <v>0</v>
      </c>
      <c r="BH310" s="153">
        <f t="shared" si="67"/>
        <v>0</v>
      </c>
      <c r="BI310" s="153">
        <f t="shared" si="68"/>
        <v>0</v>
      </c>
      <c r="BJ310" s="13" t="s">
        <v>84</v>
      </c>
      <c r="BK310" s="153">
        <f t="shared" si="69"/>
        <v>0</v>
      </c>
      <c r="BL310" s="13" t="s">
        <v>271</v>
      </c>
      <c r="BM310" s="152" t="s">
        <v>5266</v>
      </c>
    </row>
    <row r="311" spans="2:65" s="1" customFormat="1" ht="16.5" customHeight="1">
      <c r="B311" s="139"/>
      <c r="C311" s="155" t="s">
        <v>821</v>
      </c>
      <c r="D311" s="155" t="s">
        <v>205</v>
      </c>
      <c r="E311" s="156" t="s">
        <v>5267</v>
      </c>
      <c r="F311" s="157" t="s">
        <v>5268</v>
      </c>
      <c r="G311" s="158" t="s">
        <v>1786</v>
      </c>
      <c r="H311" s="159">
        <v>57.12</v>
      </c>
      <c r="I311" s="160"/>
      <c r="J311" s="161">
        <f t="shared" si="60"/>
        <v>0</v>
      </c>
      <c r="K311" s="162"/>
      <c r="L311" s="163"/>
      <c r="M311" s="164" t="s">
        <v>1</v>
      </c>
      <c r="N311" s="165" t="s">
        <v>38</v>
      </c>
      <c r="P311" s="150">
        <f t="shared" si="61"/>
        <v>0</v>
      </c>
      <c r="Q311" s="150">
        <v>2.9999999999999997E-4</v>
      </c>
      <c r="R311" s="150">
        <f t="shared" si="62"/>
        <v>1.7135999999999998E-2</v>
      </c>
      <c r="S311" s="150">
        <v>0</v>
      </c>
      <c r="T311" s="151">
        <f t="shared" si="63"/>
        <v>0</v>
      </c>
      <c r="AR311" s="152" t="s">
        <v>334</v>
      </c>
      <c r="AT311" s="152" t="s">
        <v>205</v>
      </c>
      <c r="AU311" s="152" t="s">
        <v>84</v>
      </c>
      <c r="AY311" s="13" t="s">
        <v>207</v>
      </c>
      <c r="BE311" s="153">
        <f t="shared" si="64"/>
        <v>0</v>
      </c>
      <c r="BF311" s="153">
        <f t="shared" si="65"/>
        <v>0</v>
      </c>
      <c r="BG311" s="153">
        <f t="shared" si="66"/>
        <v>0</v>
      </c>
      <c r="BH311" s="153">
        <f t="shared" si="67"/>
        <v>0</v>
      </c>
      <c r="BI311" s="153">
        <f t="shared" si="68"/>
        <v>0</v>
      </c>
      <c r="BJ311" s="13" t="s">
        <v>84</v>
      </c>
      <c r="BK311" s="153">
        <f t="shared" si="69"/>
        <v>0</v>
      </c>
      <c r="BL311" s="13" t="s">
        <v>271</v>
      </c>
      <c r="BM311" s="152" t="s">
        <v>5269</v>
      </c>
    </row>
    <row r="312" spans="2:65" s="1" customFormat="1" ht="16.5" customHeight="1">
      <c r="B312" s="139"/>
      <c r="C312" s="155" t="s">
        <v>825</v>
      </c>
      <c r="D312" s="155" t="s">
        <v>205</v>
      </c>
      <c r="E312" s="156" t="s">
        <v>5270</v>
      </c>
      <c r="F312" s="157" t="s">
        <v>5271</v>
      </c>
      <c r="G312" s="158" t="s">
        <v>1786</v>
      </c>
      <c r="H312" s="159">
        <v>199.52</v>
      </c>
      <c r="I312" s="160"/>
      <c r="J312" s="161">
        <f t="shared" si="60"/>
        <v>0</v>
      </c>
      <c r="K312" s="162"/>
      <c r="L312" s="163"/>
      <c r="M312" s="164" t="s">
        <v>1</v>
      </c>
      <c r="N312" s="165" t="s">
        <v>38</v>
      </c>
      <c r="P312" s="150">
        <f t="shared" si="61"/>
        <v>0</v>
      </c>
      <c r="Q312" s="150">
        <v>2.9999999999999997E-4</v>
      </c>
      <c r="R312" s="150">
        <f t="shared" si="62"/>
        <v>5.9855999999999999E-2</v>
      </c>
      <c r="S312" s="150">
        <v>0</v>
      </c>
      <c r="T312" s="151">
        <f t="shared" si="63"/>
        <v>0</v>
      </c>
      <c r="AR312" s="152" t="s">
        <v>334</v>
      </c>
      <c r="AT312" s="152" t="s">
        <v>205</v>
      </c>
      <c r="AU312" s="152" t="s">
        <v>84</v>
      </c>
      <c r="AY312" s="13" t="s">
        <v>207</v>
      </c>
      <c r="BE312" s="153">
        <f t="shared" si="64"/>
        <v>0</v>
      </c>
      <c r="BF312" s="153">
        <f t="shared" si="65"/>
        <v>0</v>
      </c>
      <c r="BG312" s="153">
        <f t="shared" si="66"/>
        <v>0</v>
      </c>
      <c r="BH312" s="153">
        <f t="shared" si="67"/>
        <v>0</v>
      </c>
      <c r="BI312" s="153">
        <f t="shared" si="68"/>
        <v>0</v>
      </c>
      <c r="BJ312" s="13" t="s">
        <v>84</v>
      </c>
      <c r="BK312" s="153">
        <f t="shared" si="69"/>
        <v>0</v>
      </c>
      <c r="BL312" s="13" t="s">
        <v>271</v>
      </c>
      <c r="BM312" s="152" t="s">
        <v>5272</v>
      </c>
    </row>
    <row r="313" spans="2:65" s="1" customFormat="1" ht="16.5" customHeight="1">
      <c r="B313" s="139"/>
      <c r="C313" s="155" t="s">
        <v>829</v>
      </c>
      <c r="D313" s="155" t="s">
        <v>205</v>
      </c>
      <c r="E313" s="156" t="s">
        <v>5273</v>
      </c>
      <c r="F313" s="157" t="s">
        <v>5274</v>
      </c>
      <c r="G313" s="158" t="s">
        <v>1786</v>
      </c>
      <c r="H313" s="159">
        <v>117.76</v>
      </c>
      <c r="I313" s="160"/>
      <c r="J313" s="161">
        <f t="shared" si="60"/>
        <v>0</v>
      </c>
      <c r="K313" s="162"/>
      <c r="L313" s="163"/>
      <c r="M313" s="164" t="s">
        <v>1</v>
      </c>
      <c r="N313" s="165" t="s">
        <v>38</v>
      </c>
      <c r="P313" s="150">
        <f t="shared" si="61"/>
        <v>0</v>
      </c>
      <c r="Q313" s="150">
        <v>2.9999999999999997E-4</v>
      </c>
      <c r="R313" s="150">
        <f t="shared" si="62"/>
        <v>3.5327999999999998E-2</v>
      </c>
      <c r="S313" s="150">
        <v>0</v>
      </c>
      <c r="T313" s="151">
        <f t="shared" si="63"/>
        <v>0</v>
      </c>
      <c r="AR313" s="152" t="s">
        <v>334</v>
      </c>
      <c r="AT313" s="152" t="s">
        <v>205</v>
      </c>
      <c r="AU313" s="152" t="s">
        <v>84</v>
      </c>
      <c r="AY313" s="13" t="s">
        <v>207</v>
      </c>
      <c r="BE313" s="153">
        <f t="shared" si="64"/>
        <v>0</v>
      </c>
      <c r="BF313" s="153">
        <f t="shared" si="65"/>
        <v>0</v>
      </c>
      <c r="BG313" s="153">
        <f t="shared" si="66"/>
        <v>0</v>
      </c>
      <c r="BH313" s="153">
        <f t="shared" si="67"/>
        <v>0</v>
      </c>
      <c r="BI313" s="153">
        <f t="shared" si="68"/>
        <v>0</v>
      </c>
      <c r="BJ313" s="13" t="s">
        <v>84</v>
      </c>
      <c r="BK313" s="153">
        <f t="shared" si="69"/>
        <v>0</v>
      </c>
      <c r="BL313" s="13" t="s">
        <v>271</v>
      </c>
      <c r="BM313" s="152" t="s">
        <v>5275</v>
      </c>
    </row>
    <row r="314" spans="2:65" s="1" customFormat="1" ht="16.5" customHeight="1">
      <c r="B314" s="139"/>
      <c r="C314" s="155" t="s">
        <v>833</v>
      </c>
      <c r="D314" s="155" t="s">
        <v>205</v>
      </c>
      <c r="E314" s="156" t="s">
        <v>5276</v>
      </c>
      <c r="F314" s="157" t="s">
        <v>5277</v>
      </c>
      <c r="G314" s="158" t="s">
        <v>1786</v>
      </c>
      <c r="H314" s="159">
        <v>379.68</v>
      </c>
      <c r="I314" s="160"/>
      <c r="J314" s="161">
        <f t="shared" si="60"/>
        <v>0</v>
      </c>
      <c r="K314" s="162"/>
      <c r="L314" s="163"/>
      <c r="M314" s="164" t="s">
        <v>1</v>
      </c>
      <c r="N314" s="165" t="s">
        <v>38</v>
      </c>
      <c r="P314" s="150">
        <f t="shared" si="61"/>
        <v>0</v>
      </c>
      <c r="Q314" s="150">
        <v>2.9999999999999997E-4</v>
      </c>
      <c r="R314" s="150">
        <f t="shared" si="62"/>
        <v>0.11390399999999999</v>
      </c>
      <c r="S314" s="150">
        <v>0</v>
      </c>
      <c r="T314" s="151">
        <f t="shared" si="63"/>
        <v>0</v>
      </c>
      <c r="AR314" s="152" t="s">
        <v>334</v>
      </c>
      <c r="AT314" s="152" t="s">
        <v>205</v>
      </c>
      <c r="AU314" s="152" t="s">
        <v>84</v>
      </c>
      <c r="AY314" s="13" t="s">
        <v>207</v>
      </c>
      <c r="BE314" s="153">
        <f t="shared" si="64"/>
        <v>0</v>
      </c>
      <c r="BF314" s="153">
        <f t="shared" si="65"/>
        <v>0</v>
      </c>
      <c r="BG314" s="153">
        <f t="shared" si="66"/>
        <v>0</v>
      </c>
      <c r="BH314" s="153">
        <f t="shared" si="67"/>
        <v>0</v>
      </c>
      <c r="BI314" s="153">
        <f t="shared" si="68"/>
        <v>0</v>
      </c>
      <c r="BJ314" s="13" t="s">
        <v>84</v>
      </c>
      <c r="BK314" s="153">
        <f t="shared" si="69"/>
        <v>0</v>
      </c>
      <c r="BL314" s="13" t="s">
        <v>271</v>
      </c>
      <c r="BM314" s="152" t="s">
        <v>5278</v>
      </c>
    </row>
    <row r="315" spans="2:65" s="1" customFormat="1" ht="16.5" customHeight="1">
      <c r="B315" s="139"/>
      <c r="C315" s="155" t="s">
        <v>837</v>
      </c>
      <c r="D315" s="155" t="s">
        <v>205</v>
      </c>
      <c r="E315" s="156" t="s">
        <v>5279</v>
      </c>
      <c r="F315" s="157" t="s">
        <v>5280</v>
      </c>
      <c r="G315" s="158" t="s">
        <v>1786</v>
      </c>
      <c r="H315" s="159">
        <v>403.8</v>
      </c>
      <c r="I315" s="160"/>
      <c r="J315" s="161">
        <f t="shared" si="60"/>
        <v>0</v>
      </c>
      <c r="K315" s="162"/>
      <c r="L315" s="163"/>
      <c r="M315" s="164" t="s">
        <v>1</v>
      </c>
      <c r="N315" s="165" t="s">
        <v>38</v>
      </c>
      <c r="P315" s="150">
        <f t="shared" si="61"/>
        <v>0</v>
      </c>
      <c r="Q315" s="150">
        <v>2.9999999999999997E-4</v>
      </c>
      <c r="R315" s="150">
        <f t="shared" si="62"/>
        <v>0.12114</v>
      </c>
      <c r="S315" s="150">
        <v>0</v>
      </c>
      <c r="T315" s="151">
        <f t="shared" si="63"/>
        <v>0</v>
      </c>
      <c r="AR315" s="152" t="s">
        <v>334</v>
      </c>
      <c r="AT315" s="152" t="s">
        <v>205</v>
      </c>
      <c r="AU315" s="152" t="s">
        <v>84</v>
      </c>
      <c r="AY315" s="13" t="s">
        <v>207</v>
      </c>
      <c r="BE315" s="153">
        <f t="shared" si="64"/>
        <v>0</v>
      </c>
      <c r="BF315" s="153">
        <f t="shared" si="65"/>
        <v>0</v>
      </c>
      <c r="BG315" s="153">
        <f t="shared" si="66"/>
        <v>0</v>
      </c>
      <c r="BH315" s="153">
        <f t="shared" si="67"/>
        <v>0</v>
      </c>
      <c r="BI315" s="153">
        <f t="shared" si="68"/>
        <v>0</v>
      </c>
      <c r="BJ315" s="13" t="s">
        <v>84</v>
      </c>
      <c r="BK315" s="153">
        <f t="shared" si="69"/>
        <v>0</v>
      </c>
      <c r="BL315" s="13" t="s">
        <v>271</v>
      </c>
      <c r="BM315" s="152" t="s">
        <v>5281</v>
      </c>
    </row>
    <row r="316" spans="2:65" s="1" customFormat="1" ht="16.5" customHeight="1">
      <c r="B316" s="139"/>
      <c r="C316" s="155" t="s">
        <v>841</v>
      </c>
      <c r="D316" s="155" t="s">
        <v>205</v>
      </c>
      <c r="E316" s="156" t="s">
        <v>5282</v>
      </c>
      <c r="F316" s="157" t="s">
        <v>5283</v>
      </c>
      <c r="G316" s="158" t="s">
        <v>1786</v>
      </c>
      <c r="H316" s="159">
        <v>464.52</v>
      </c>
      <c r="I316" s="160"/>
      <c r="J316" s="161">
        <f t="shared" si="60"/>
        <v>0</v>
      </c>
      <c r="K316" s="162"/>
      <c r="L316" s="163"/>
      <c r="M316" s="164" t="s">
        <v>1</v>
      </c>
      <c r="N316" s="165" t="s">
        <v>38</v>
      </c>
      <c r="P316" s="150">
        <f t="shared" si="61"/>
        <v>0</v>
      </c>
      <c r="Q316" s="150">
        <v>2.9999999999999997E-4</v>
      </c>
      <c r="R316" s="150">
        <f t="shared" si="62"/>
        <v>0.13935599999999998</v>
      </c>
      <c r="S316" s="150">
        <v>0</v>
      </c>
      <c r="T316" s="151">
        <f t="shared" si="63"/>
        <v>0</v>
      </c>
      <c r="AR316" s="152" t="s">
        <v>334</v>
      </c>
      <c r="AT316" s="152" t="s">
        <v>205</v>
      </c>
      <c r="AU316" s="152" t="s">
        <v>84</v>
      </c>
      <c r="AY316" s="13" t="s">
        <v>207</v>
      </c>
      <c r="BE316" s="153">
        <f t="shared" si="64"/>
        <v>0</v>
      </c>
      <c r="BF316" s="153">
        <f t="shared" si="65"/>
        <v>0</v>
      </c>
      <c r="BG316" s="153">
        <f t="shared" si="66"/>
        <v>0</v>
      </c>
      <c r="BH316" s="153">
        <f t="shared" si="67"/>
        <v>0</v>
      </c>
      <c r="BI316" s="153">
        <f t="shared" si="68"/>
        <v>0</v>
      </c>
      <c r="BJ316" s="13" t="s">
        <v>84</v>
      </c>
      <c r="BK316" s="153">
        <f t="shared" si="69"/>
        <v>0</v>
      </c>
      <c r="BL316" s="13" t="s">
        <v>271</v>
      </c>
      <c r="BM316" s="152" t="s">
        <v>5284</v>
      </c>
    </row>
    <row r="317" spans="2:65" s="1" customFormat="1" ht="16.5" customHeight="1">
      <c r="B317" s="139"/>
      <c r="C317" s="155" t="s">
        <v>845</v>
      </c>
      <c r="D317" s="155" t="s">
        <v>205</v>
      </c>
      <c r="E317" s="156" t="s">
        <v>5285</v>
      </c>
      <c r="F317" s="157" t="s">
        <v>5286</v>
      </c>
      <c r="G317" s="158" t="s">
        <v>1786</v>
      </c>
      <c r="H317" s="159">
        <v>39.590000000000003</v>
      </c>
      <c r="I317" s="160"/>
      <c r="J317" s="161">
        <f t="shared" si="60"/>
        <v>0</v>
      </c>
      <c r="K317" s="162"/>
      <c r="L317" s="163"/>
      <c r="M317" s="164" t="s">
        <v>1</v>
      </c>
      <c r="N317" s="165" t="s">
        <v>38</v>
      </c>
      <c r="P317" s="150">
        <f t="shared" si="61"/>
        <v>0</v>
      </c>
      <c r="Q317" s="150">
        <v>2.9999999999999997E-4</v>
      </c>
      <c r="R317" s="150">
        <f t="shared" si="62"/>
        <v>1.1877E-2</v>
      </c>
      <c r="S317" s="150">
        <v>0</v>
      </c>
      <c r="T317" s="151">
        <f t="shared" si="63"/>
        <v>0</v>
      </c>
      <c r="AR317" s="152" t="s">
        <v>334</v>
      </c>
      <c r="AT317" s="152" t="s">
        <v>205</v>
      </c>
      <c r="AU317" s="152" t="s">
        <v>84</v>
      </c>
      <c r="AY317" s="13" t="s">
        <v>207</v>
      </c>
      <c r="BE317" s="153">
        <f t="shared" si="64"/>
        <v>0</v>
      </c>
      <c r="BF317" s="153">
        <f t="shared" si="65"/>
        <v>0</v>
      </c>
      <c r="BG317" s="153">
        <f t="shared" si="66"/>
        <v>0</v>
      </c>
      <c r="BH317" s="153">
        <f t="shared" si="67"/>
        <v>0</v>
      </c>
      <c r="BI317" s="153">
        <f t="shared" si="68"/>
        <v>0</v>
      </c>
      <c r="BJ317" s="13" t="s">
        <v>84</v>
      </c>
      <c r="BK317" s="153">
        <f t="shared" si="69"/>
        <v>0</v>
      </c>
      <c r="BL317" s="13" t="s">
        <v>271</v>
      </c>
      <c r="BM317" s="152" t="s">
        <v>5287</v>
      </c>
    </row>
    <row r="318" spans="2:65" s="1" customFormat="1" ht="16.5" customHeight="1">
      <c r="B318" s="139"/>
      <c r="C318" s="155" t="s">
        <v>849</v>
      </c>
      <c r="D318" s="155" t="s">
        <v>205</v>
      </c>
      <c r="E318" s="156" t="s">
        <v>5288</v>
      </c>
      <c r="F318" s="157" t="s">
        <v>5289</v>
      </c>
      <c r="G318" s="158" t="s">
        <v>1786</v>
      </c>
      <c r="H318" s="159">
        <v>44.69</v>
      </c>
      <c r="I318" s="160"/>
      <c r="J318" s="161">
        <f t="shared" si="60"/>
        <v>0</v>
      </c>
      <c r="K318" s="162"/>
      <c r="L318" s="163"/>
      <c r="M318" s="164" t="s">
        <v>1</v>
      </c>
      <c r="N318" s="165" t="s">
        <v>38</v>
      </c>
      <c r="P318" s="150">
        <f t="shared" si="61"/>
        <v>0</v>
      </c>
      <c r="Q318" s="150">
        <v>2.9999999999999997E-4</v>
      </c>
      <c r="R318" s="150">
        <f t="shared" si="62"/>
        <v>1.3406999999999999E-2</v>
      </c>
      <c r="S318" s="150">
        <v>0</v>
      </c>
      <c r="T318" s="151">
        <f t="shared" si="63"/>
        <v>0</v>
      </c>
      <c r="AR318" s="152" t="s">
        <v>334</v>
      </c>
      <c r="AT318" s="152" t="s">
        <v>205</v>
      </c>
      <c r="AU318" s="152" t="s">
        <v>84</v>
      </c>
      <c r="AY318" s="13" t="s">
        <v>207</v>
      </c>
      <c r="BE318" s="153">
        <f t="shared" si="64"/>
        <v>0</v>
      </c>
      <c r="BF318" s="153">
        <f t="shared" si="65"/>
        <v>0</v>
      </c>
      <c r="BG318" s="153">
        <f t="shared" si="66"/>
        <v>0</v>
      </c>
      <c r="BH318" s="153">
        <f t="shared" si="67"/>
        <v>0</v>
      </c>
      <c r="BI318" s="153">
        <f t="shared" si="68"/>
        <v>0</v>
      </c>
      <c r="BJ318" s="13" t="s">
        <v>84</v>
      </c>
      <c r="BK318" s="153">
        <f t="shared" si="69"/>
        <v>0</v>
      </c>
      <c r="BL318" s="13" t="s">
        <v>271</v>
      </c>
      <c r="BM318" s="152" t="s">
        <v>5290</v>
      </c>
    </row>
    <row r="319" spans="2:65" s="1" customFormat="1" ht="16.5" customHeight="1">
      <c r="B319" s="139"/>
      <c r="C319" s="155" t="s">
        <v>853</v>
      </c>
      <c r="D319" s="155" t="s">
        <v>205</v>
      </c>
      <c r="E319" s="156" t="s">
        <v>5291</v>
      </c>
      <c r="F319" s="157" t="s">
        <v>5292</v>
      </c>
      <c r="G319" s="158" t="s">
        <v>1786</v>
      </c>
      <c r="H319" s="159">
        <v>23.84</v>
      </c>
      <c r="I319" s="160"/>
      <c r="J319" s="161">
        <f t="shared" si="60"/>
        <v>0</v>
      </c>
      <c r="K319" s="162"/>
      <c r="L319" s="163"/>
      <c r="M319" s="164" t="s">
        <v>1</v>
      </c>
      <c r="N319" s="165" t="s">
        <v>38</v>
      </c>
      <c r="P319" s="150">
        <f t="shared" si="61"/>
        <v>0</v>
      </c>
      <c r="Q319" s="150">
        <v>2.9999999999999997E-4</v>
      </c>
      <c r="R319" s="150">
        <f t="shared" si="62"/>
        <v>7.1519999999999995E-3</v>
      </c>
      <c r="S319" s="150">
        <v>0</v>
      </c>
      <c r="T319" s="151">
        <f t="shared" si="63"/>
        <v>0</v>
      </c>
      <c r="AR319" s="152" t="s">
        <v>334</v>
      </c>
      <c r="AT319" s="152" t="s">
        <v>205</v>
      </c>
      <c r="AU319" s="152" t="s">
        <v>84</v>
      </c>
      <c r="AY319" s="13" t="s">
        <v>207</v>
      </c>
      <c r="BE319" s="153">
        <f t="shared" si="64"/>
        <v>0</v>
      </c>
      <c r="BF319" s="153">
        <f t="shared" si="65"/>
        <v>0</v>
      </c>
      <c r="BG319" s="153">
        <f t="shared" si="66"/>
        <v>0</v>
      </c>
      <c r="BH319" s="153">
        <f t="shared" si="67"/>
        <v>0</v>
      </c>
      <c r="BI319" s="153">
        <f t="shared" si="68"/>
        <v>0</v>
      </c>
      <c r="BJ319" s="13" t="s">
        <v>84</v>
      </c>
      <c r="BK319" s="153">
        <f t="shared" si="69"/>
        <v>0</v>
      </c>
      <c r="BL319" s="13" t="s">
        <v>271</v>
      </c>
      <c r="BM319" s="152" t="s">
        <v>5293</v>
      </c>
    </row>
    <row r="320" spans="2:65" s="1" customFormat="1" ht="16.5" customHeight="1">
      <c r="B320" s="139"/>
      <c r="C320" s="155" t="s">
        <v>857</v>
      </c>
      <c r="D320" s="155" t="s">
        <v>205</v>
      </c>
      <c r="E320" s="156" t="s">
        <v>5294</v>
      </c>
      <c r="F320" s="157" t="s">
        <v>5295</v>
      </c>
      <c r="G320" s="158" t="s">
        <v>1786</v>
      </c>
      <c r="H320" s="159">
        <v>104.42</v>
      </c>
      <c r="I320" s="160"/>
      <c r="J320" s="161">
        <f t="shared" si="60"/>
        <v>0</v>
      </c>
      <c r="K320" s="162"/>
      <c r="L320" s="163"/>
      <c r="M320" s="164" t="s">
        <v>1</v>
      </c>
      <c r="N320" s="165" t="s">
        <v>38</v>
      </c>
      <c r="P320" s="150">
        <f t="shared" si="61"/>
        <v>0</v>
      </c>
      <c r="Q320" s="150">
        <v>2.9999999999999997E-4</v>
      </c>
      <c r="R320" s="150">
        <f t="shared" si="62"/>
        <v>3.1326E-2</v>
      </c>
      <c r="S320" s="150">
        <v>0</v>
      </c>
      <c r="T320" s="151">
        <f t="shared" si="63"/>
        <v>0</v>
      </c>
      <c r="AR320" s="152" t="s">
        <v>334</v>
      </c>
      <c r="AT320" s="152" t="s">
        <v>205</v>
      </c>
      <c r="AU320" s="152" t="s">
        <v>84</v>
      </c>
      <c r="AY320" s="13" t="s">
        <v>207</v>
      </c>
      <c r="BE320" s="153">
        <f t="shared" si="64"/>
        <v>0</v>
      </c>
      <c r="BF320" s="153">
        <f t="shared" si="65"/>
        <v>0</v>
      </c>
      <c r="BG320" s="153">
        <f t="shared" si="66"/>
        <v>0</v>
      </c>
      <c r="BH320" s="153">
        <f t="shared" si="67"/>
        <v>0</v>
      </c>
      <c r="BI320" s="153">
        <f t="shared" si="68"/>
        <v>0</v>
      </c>
      <c r="BJ320" s="13" t="s">
        <v>84</v>
      </c>
      <c r="BK320" s="153">
        <f t="shared" si="69"/>
        <v>0</v>
      </c>
      <c r="BL320" s="13" t="s">
        <v>271</v>
      </c>
      <c r="BM320" s="152" t="s">
        <v>5296</v>
      </c>
    </row>
    <row r="321" spans="2:65" s="1" customFormat="1" ht="16.5" customHeight="1">
      <c r="B321" s="139"/>
      <c r="C321" s="155" t="s">
        <v>861</v>
      </c>
      <c r="D321" s="155" t="s">
        <v>205</v>
      </c>
      <c r="E321" s="156" t="s">
        <v>5297</v>
      </c>
      <c r="F321" s="157" t="s">
        <v>5298</v>
      </c>
      <c r="G321" s="158" t="s">
        <v>1786</v>
      </c>
      <c r="H321" s="159">
        <v>204.51</v>
      </c>
      <c r="I321" s="160"/>
      <c r="J321" s="161">
        <f t="shared" si="60"/>
        <v>0</v>
      </c>
      <c r="K321" s="162"/>
      <c r="L321" s="163"/>
      <c r="M321" s="164" t="s">
        <v>1</v>
      </c>
      <c r="N321" s="165" t="s">
        <v>38</v>
      </c>
      <c r="P321" s="150">
        <f t="shared" si="61"/>
        <v>0</v>
      </c>
      <c r="Q321" s="150">
        <v>2.9999999999999997E-4</v>
      </c>
      <c r="R321" s="150">
        <f t="shared" si="62"/>
        <v>6.1352999999999991E-2</v>
      </c>
      <c r="S321" s="150">
        <v>0</v>
      </c>
      <c r="T321" s="151">
        <f t="shared" si="63"/>
        <v>0</v>
      </c>
      <c r="AR321" s="152" t="s">
        <v>334</v>
      </c>
      <c r="AT321" s="152" t="s">
        <v>205</v>
      </c>
      <c r="AU321" s="152" t="s">
        <v>84</v>
      </c>
      <c r="AY321" s="13" t="s">
        <v>207</v>
      </c>
      <c r="BE321" s="153">
        <f t="shared" si="64"/>
        <v>0</v>
      </c>
      <c r="BF321" s="153">
        <f t="shared" si="65"/>
        <v>0</v>
      </c>
      <c r="BG321" s="153">
        <f t="shared" si="66"/>
        <v>0</v>
      </c>
      <c r="BH321" s="153">
        <f t="shared" si="67"/>
        <v>0</v>
      </c>
      <c r="BI321" s="153">
        <f t="shared" si="68"/>
        <v>0</v>
      </c>
      <c r="BJ321" s="13" t="s">
        <v>84</v>
      </c>
      <c r="BK321" s="153">
        <f t="shared" si="69"/>
        <v>0</v>
      </c>
      <c r="BL321" s="13" t="s">
        <v>271</v>
      </c>
      <c r="BM321" s="152" t="s">
        <v>5299</v>
      </c>
    </row>
    <row r="322" spans="2:65" s="1" customFormat="1" ht="16.5" customHeight="1">
      <c r="B322" s="139"/>
      <c r="C322" s="155" t="s">
        <v>865</v>
      </c>
      <c r="D322" s="155" t="s">
        <v>205</v>
      </c>
      <c r="E322" s="156" t="s">
        <v>5300</v>
      </c>
      <c r="F322" s="157" t="s">
        <v>5301</v>
      </c>
      <c r="G322" s="158" t="s">
        <v>1786</v>
      </c>
      <c r="H322" s="159">
        <v>39.5</v>
      </c>
      <c r="I322" s="160"/>
      <c r="J322" s="161">
        <f t="shared" si="60"/>
        <v>0</v>
      </c>
      <c r="K322" s="162"/>
      <c r="L322" s="163"/>
      <c r="M322" s="164" t="s">
        <v>1</v>
      </c>
      <c r="N322" s="165" t="s">
        <v>38</v>
      </c>
      <c r="P322" s="150">
        <f t="shared" si="61"/>
        <v>0</v>
      </c>
      <c r="Q322" s="150">
        <v>2.9999999999999997E-4</v>
      </c>
      <c r="R322" s="150">
        <f t="shared" si="62"/>
        <v>1.1849999999999999E-2</v>
      </c>
      <c r="S322" s="150">
        <v>0</v>
      </c>
      <c r="T322" s="151">
        <f t="shared" si="63"/>
        <v>0</v>
      </c>
      <c r="AR322" s="152" t="s">
        <v>334</v>
      </c>
      <c r="AT322" s="152" t="s">
        <v>205</v>
      </c>
      <c r="AU322" s="152" t="s">
        <v>84</v>
      </c>
      <c r="AY322" s="13" t="s">
        <v>207</v>
      </c>
      <c r="BE322" s="153">
        <f t="shared" si="64"/>
        <v>0</v>
      </c>
      <c r="BF322" s="153">
        <f t="shared" si="65"/>
        <v>0</v>
      </c>
      <c r="BG322" s="153">
        <f t="shared" si="66"/>
        <v>0</v>
      </c>
      <c r="BH322" s="153">
        <f t="shared" si="67"/>
        <v>0</v>
      </c>
      <c r="BI322" s="153">
        <f t="shared" si="68"/>
        <v>0</v>
      </c>
      <c r="BJ322" s="13" t="s">
        <v>84</v>
      </c>
      <c r="BK322" s="153">
        <f t="shared" si="69"/>
        <v>0</v>
      </c>
      <c r="BL322" s="13" t="s">
        <v>271</v>
      </c>
      <c r="BM322" s="152" t="s">
        <v>5302</v>
      </c>
    </row>
    <row r="323" spans="2:65" s="1" customFormat="1" ht="16.5" customHeight="1">
      <c r="B323" s="139"/>
      <c r="C323" s="155" t="s">
        <v>869</v>
      </c>
      <c r="D323" s="155" t="s">
        <v>205</v>
      </c>
      <c r="E323" s="156" t="s">
        <v>5303</v>
      </c>
      <c r="F323" s="157" t="s">
        <v>5304</v>
      </c>
      <c r="G323" s="158" t="s">
        <v>1786</v>
      </c>
      <c r="H323" s="159">
        <v>33.96</v>
      </c>
      <c r="I323" s="160"/>
      <c r="J323" s="161">
        <f t="shared" si="60"/>
        <v>0</v>
      </c>
      <c r="K323" s="162"/>
      <c r="L323" s="163"/>
      <c r="M323" s="164" t="s">
        <v>1</v>
      </c>
      <c r="N323" s="165" t="s">
        <v>38</v>
      </c>
      <c r="P323" s="150">
        <f t="shared" si="61"/>
        <v>0</v>
      </c>
      <c r="Q323" s="150">
        <v>2.9999999999999997E-4</v>
      </c>
      <c r="R323" s="150">
        <f t="shared" si="62"/>
        <v>1.0187999999999999E-2</v>
      </c>
      <c r="S323" s="150">
        <v>0</v>
      </c>
      <c r="T323" s="151">
        <f t="shared" si="63"/>
        <v>0</v>
      </c>
      <c r="AR323" s="152" t="s">
        <v>334</v>
      </c>
      <c r="AT323" s="152" t="s">
        <v>205</v>
      </c>
      <c r="AU323" s="152" t="s">
        <v>84</v>
      </c>
      <c r="AY323" s="13" t="s">
        <v>207</v>
      </c>
      <c r="BE323" s="153">
        <f t="shared" si="64"/>
        <v>0</v>
      </c>
      <c r="BF323" s="153">
        <f t="shared" si="65"/>
        <v>0</v>
      </c>
      <c r="BG323" s="153">
        <f t="shared" si="66"/>
        <v>0</v>
      </c>
      <c r="BH323" s="153">
        <f t="shared" si="67"/>
        <v>0</v>
      </c>
      <c r="BI323" s="153">
        <f t="shared" si="68"/>
        <v>0</v>
      </c>
      <c r="BJ323" s="13" t="s">
        <v>84</v>
      </c>
      <c r="BK323" s="153">
        <f t="shared" si="69"/>
        <v>0</v>
      </c>
      <c r="BL323" s="13" t="s">
        <v>271</v>
      </c>
      <c r="BM323" s="152" t="s">
        <v>5305</v>
      </c>
    </row>
    <row r="324" spans="2:65" s="1" customFormat="1" ht="16.5" customHeight="1">
      <c r="B324" s="139"/>
      <c r="C324" s="140" t="s">
        <v>873</v>
      </c>
      <c r="D324" s="140" t="s">
        <v>212</v>
      </c>
      <c r="E324" s="141" t="s">
        <v>5306</v>
      </c>
      <c r="F324" s="142" t="s">
        <v>5307</v>
      </c>
      <c r="G324" s="143" t="s">
        <v>5308</v>
      </c>
      <c r="H324" s="144">
        <v>616.17999999999995</v>
      </c>
      <c r="I324" s="145"/>
      <c r="J324" s="146">
        <f t="shared" si="60"/>
        <v>0</v>
      </c>
      <c r="K324" s="147"/>
      <c r="L324" s="28"/>
      <c r="M324" s="148" t="s">
        <v>1</v>
      </c>
      <c r="N324" s="149" t="s">
        <v>38</v>
      </c>
      <c r="P324" s="150">
        <f t="shared" si="61"/>
        <v>0</v>
      </c>
      <c r="Q324" s="150">
        <v>8.3999999999999995E-3</v>
      </c>
      <c r="R324" s="150">
        <f t="shared" si="62"/>
        <v>5.1759119999999994</v>
      </c>
      <c r="S324" s="150">
        <v>0</v>
      </c>
      <c r="T324" s="151">
        <f t="shared" si="63"/>
        <v>0</v>
      </c>
      <c r="AR324" s="152" t="s">
        <v>93</v>
      </c>
      <c r="AT324" s="152" t="s">
        <v>212</v>
      </c>
      <c r="AU324" s="152" t="s">
        <v>84</v>
      </c>
      <c r="AY324" s="13" t="s">
        <v>207</v>
      </c>
      <c r="BE324" s="153">
        <f t="shared" si="64"/>
        <v>0</v>
      </c>
      <c r="BF324" s="153">
        <f t="shared" si="65"/>
        <v>0</v>
      </c>
      <c r="BG324" s="153">
        <f t="shared" si="66"/>
        <v>0</v>
      </c>
      <c r="BH324" s="153">
        <f t="shared" si="67"/>
        <v>0</v>
      </c>
      <c r="BI324" s="153">
        <f t="shared" si="68"/>
        <v>0</v>
      </c>
      <c r="BJ324" s="13" t="s">
        <v>84</v>
      </c>
      <c r="BK324" s="153">
        <f t="shared" si="69"/>
        <v>0</v>
      </c>
      <c r="BL324" s="13" t="s">
        <v>93</v>
      </c>
      <c r="BM324" s="152" t="s">
        <v>5309</v>
      </c>
    </row>
    <row r="325" spans="2:65" s="1" customFormat="1" ht="24.2" customHeight="1">
      <c r="B325" s="139"/>
      <c r="C325" s="140" t="s">
        <v>877</v>
      </c>
      <c r="D325" s="140" t="s">
        <v>212</v>
      </c>
      <c r="E325" s="141" t="s">
        <v>5310</v>
      </c>
      <c r="F325" s="142" t="s">
        <v>5311</v>
      </c>
      <c r="G325" s="143" t="s">
        <v>607</v>
      </c>
      <c r="H325" s="154"/>
      <c r="I325" s="145"/>
      <c r="J325" s="146">
        <f t="shared" si="60"/>
        <v>0</v>
      </c>
      <c r="K325" s="147"/>
      <c r="L325" s="28"/>
      <c r="M325" s="148" t="s">
        <v>1</v>
      </c>
      <c r="N325" s="149" t="s">
        <v>38</v>
      </c>
      <c r="P325" s="150">
        <f t="shared" si="61"/>
        <v>0</v>
      </c>
      <c r="Q325" s="150">
        <v>0</v>
      </c>
      <c r="R325" s="150">
        <f t="shared" si="62"/>
        <v>0</v>
      </c>
      <c r="S325" s="150">
        <v>0</v>
      </c>
      <c r="T325" s="151">
        <f t="shared" si="63"/>
        <v>0</v>
      </c>
      <c r="AR325" s="152" t="s">
        <v>271</v>
      </c>
      <c r="AT325" s="152" t="s">
        <v>212</v>
      </c>
      <c r="AU325" s="152" t="s">
        <v>84</v>
      </c>
      <c r="AY325" s="13" t="s">
        <v>207</v>
      </c>
      <c r="BE325" s="153">
        <f t="shared" si="64"/>
        <v>0</v>
      </c>
      <c r="BF325" s="153">
        <f t="shared" si="65"/>
        <v>0</v>
      </c>
      <c r="BG325" s="153">
        <f t="shared" si="66"/>
        <v>0</v>
      </c>
      <c r="BH325" s="153">
        <f t="shared" si="67"/>
        <v>0</v>
      </c>
      <c r="BI325" s="153">
        <f t="shared" si="68"/>
        <v>0</v>
      </c>
      <c r="BJ325" s="13" t="s">
        <v>84</v>
      </c>
      <c r="BK325" s="153">
        <f t="shared" si="69"/>
        <v>0</v>
      </c>
      <c r="BL325" s="13" t="s">
        <v>271</v>
      </c>
      <c r="BM325" s="152" t="s">
        <v>5312</v>
      </c>
    </row>
    <row r="326" spans="2:65" s="11" customFormat="1" ht="22.9" customHeight="1">
      <c r="B326" s="127"/>
      <c r="D326" s="128" t="s">
        <v>71</v>
      </c>
      <c r="E326" s="137" t="s">
        <v>1988</v>
      </c>
      <c r="F326" s="137" t="s">
        <v>1989</v>
      </c>
      <c r="I326" s="130"/>
      <c r="J326" s="138">
        <f>BK326</f>
        <v>0</v>
      </c>
      <c r="L326" s="127"/>
      <c r="M326" s="132"/>
      <c r="P326" s="133">
        <f>SUM(P327:P329)</f>
        <v>0</v>
      </c>
      <c r="R326" s="133">
        <f>SUM(R327:R329)</f>
        <v>4.0363520000000014E-2</v>
      </c>
      <c r="T326" s="134">
        <f>SUM(T327:T329)</f>
        <v>0</v>
      </c>
      <c r="AR326" s="128" t="s">
        <v>84</v>
      </c>
      <c r="AT326" s="135" t="s">
        <v>71</v>
      </c>
      <c r="AU326" s="135" t="s">
        <v>79</v>
      </c>
      <c r="AY326" s="128" t="s">
        <v>207</v>
      </c>
      <c r="BK326" s="136">
        <f>SUM(BK327:BK329)</f>
        <v>0</v>
      </c>
    </row>
    <row r="327" spans="2:65" s="1" customFormat="1" ht="24.2" customHeight="1">
      <c r="B327" s="139"/>
      <c r="C327" s="140" t="s">
        <v>881</v>
      </c>
      <c r="D327" s="140" t="s">
        <v>212</v>
      </c>
      <c r="E327" s="141" t="s">
        <v>5313</v>
      </c>
      <c r="F327" s="142" t="s">
        <v>5314</v>
      </c>
      <c r="G327" s="143" t="s">
        <v>405</v>
      </c>
      <c r="H327" s="144">
        <v>89.078000000000003</v>
      </c>
      <c r="I327" s="145"/>
      <c r="J327" s="146">
        <f>ROUND(I327*H327,2)</f>
        <v>0</v>
      </c>
      <c r="K327" s="147"/>
      <c r="L327" s="28"/>
      <c r="M327" s="148" t="s">
        <v>1</v>
      </c>
      <c r="N327" s="149" t="s">
        <v>38</v>
      </c>
      <c r="P327" s="150">
        <f>O327*H327</f>
        <v>0</v>
      </c>
      <c r="Q327" s="150">
        <v>1.6000000000000001E-4</v>
      </c>
      <c r="R327" s="150">
        <f>Q327*H327</f>
        <v>1.4252480000000001E-2</v>
      </c>
      <c r="S327" s="150">
        <v>0</v>
      </c>
      <c r="T327" s="151">
        <f>S327*H327</f>
        <v>0</v>
      </c>
      <c r="AR327" s="152" t="s">
        <v>93</v>
      </c>
      <c r="AT327" s="152" t="s">
        <v>212</v>
      </c>
      <c r="AU327" s="152" t="s">
        <v>84</v>
      </c>
      <c r="AY327" s="13" t="s">
        <v>207</v>
      </c>
      <c r="BE327" s="153">
        <f>IF(N327="základná",J327,0)</f>
        <v>0</v>
      </c>
      <c r="BF327" s="153">
        <f>IF(N327="znížená",J327,0)</f>
        <v>0</v>
      </c>
      <c r="BG327" s="153">
        <f>IF(N327="zákl. prenesená",J327,0)</f>
        <v>0</v>
      </c>
      <c r="BH327" s="153">
        <f>IF(N327="zníž. prenesená",J327,0)</f>
        <v>0</v>
      </c>
      <c r="BI327" s="153">
        <f>IF(N327="nulová",J327,0)</f>
        <v>0</v>
      </c>
      <c r="BJ327" s="13" t="s">
        <v>84</v>
      </c>
      <c r="BK327" s="153">
        <f>ROUND(I327*H327,2)</f>
        <v>0</v>
      </c>
      <c r="BL327" s="13" t="s">
        <v>93</v>
      </c>
      <c r="BM327" s="152" t="s">
        <v>5315</v>
      </c>
    </row>
    <row r="328" spans="2:65" s="1" customFormat="1" ht="24.2" customHeight="1">
      <c r="B328" s="139"/>
      <c r="C328" s="140" t="s">
        <v>885</v>
      </c>
      <c r="D328" s="140" t="s">
        <v>212</v>
      </c>
      <c r="E328" s="141" t="s">
        <v>5316</v>
      </c>
      <c r="F328" s="142" t="s">
        <v>5317</v>
      </c>
      <c r="G328" s="143" t="s">
        <v>405</v>
      </c>
      <c r="H328" s="144">
        <v>108.79600000000001</v>
      </c>
      <c r="I328" s="145"/>
      <c r="J328" s="146">
        <f>ROUND(I328*H328,2)</f>
        <v>0</v>
      </c>
      <c r="K328" s="147"/>
      <c r="L328" s="28"/>
      <c r="M328" s="148" t="s">
        <v>1</v>
      </c>
      <c r="N328" s="149" t="s">
        <v>38</v>
      </c>
      <c r="P328" s="150">
        <f>O328*H328</f>
        <v>0</v>
      </c>
      <c r="Q328" s="150">
        <v>1.6000000000000001E-4</v>
      </c>
      <c r="R328" s="150">
        <f>Q328*H328</f>
        <v>1.7407360000000004E-2</v>
      </c>
      <c r="S328" s="150">
        <v>0</v>
      </c>
      <c r="T328" s="151">
        <f>S328*H328</f>
        <v>0</v>
      </c>
      <c r="AR328" s="152" t="s">
        <v>271</v>
      </c>
      <c r="AT328" s="152" t="s">
        <v>212</v>
      </c>
      <c r="AU328" s="152" t="s">
        <v>84</v>
      </c>
      <c r="AY328" s="13" t="s">
        <v>207</v>
      </c>
      <c r="BE328" s="153">
        <f>IF(N328="základná",J328,0)</f>
        <v>0</v>
      </c>
      <c r="BF328" s="153">
        <f>IF(N328="znížená",J328,0)</f>
        <v>0</v>
      </c>
      <c r="BG328" s="153">
        <f>IF(N328="zákl. prenesená",J328,0)</f>
        <v>0</v>
      </c>
      <c r="BH328" s="153">
        <f>IF(N328="zníž. prenesená",J328,0)</f>
        <v>0</v>
      </c>
      <c r="BI328" s="153">
        <f>IF(N328="nulová",J328,0)</f>
        <v>0</v>
      </c>
      <c r="BJ328" s="13" t="s">
        <v>84</v>
      </c>
      <c r="BK328" s="153">
        <f>ROUND(I328*H328,2)</f>
        <v>0</v>
      </c>
      <c r="BL328" s="13" t="s">
        <v>271</v>
      </c>
      <c r="BM328" s="152" t="s">
        <v>5318</v>
      </c>
    </row>
    <row r="329" spans="2:65" s="1" customFormat="1" ht="24.2" customHeight="1">
      <c r="B329" s="139"/>
      <c r="C329" s="140" t="s">
        <v>889</v>
      </c>
      <c r="D329" s="140" t="s">
        <v>212</v>
      </c>
      <c r="E329" s="141" t="s">
        <v>5319</v>
      </c>
      <c r="F329" s="142" t="s">
        <v>5320</v>
      </c>
      <c r="G329" s="143" t="s">
        <v>405</v>
      </c>
      <c r="H329" s="144">
        <v>108.79600000000001</v>
      </c>
      <c r="I329" s="145"/>
      <c r="J329" s="146">
        <f>ROUND(I329*H329,2)</f>
        <v>0</v>
      </c>
      <c r="K329" s="147"/>
      <c r="L329" s="28"/>
      <c r="M329" s="148" t="s">
        <v>1</v>
      </c>
      <c r="N329" s="149" t="s">
        <v>38</v>
      </c>
      <c r="P329" s="150">
        <f>O329*H329</f>
        <v>0</v>
      </c>
      <c r="Q329" s="150">
        <v>8.0000000000000007E-5</v>
      </c>
      <c r="R329" s="150">
        <f>Q329*H329</f>
        <v>8.7036800000000018E-3</v>
      </c>
      <c r="S329" s="150">
        <v>0</v>
      </c>
      <c r="T329" s="151">
        <f>S329*H329</f>
        <v>0</v>
      </c>
      <c r="AR329" s="152" t="s">
        <v>271</v>
      </c>
      <c r="AT329" s="152" t="s">
        <v>212</v>
      </c>
      <c r="AU329" s="152" t="s">
        <v>84</v>
      </c>
      <c r="AY329" s="13" t="s">
        <v>207</v>
      </c>
      <c r="BE329" s="153">
        <f>IF(N329="základná",J329,0)</f>
        <v>0</v>
      </c>
      <c r="BF329" s="153">
        <f>IF(N329="znížená",J329,0)</f>
        <v>0</v>
      </c>
      <c r="BG329" s="153">
        <f>IF(N329="zákl. prenesená",J329,0)</f>
        <v>0</v>
      </c>
      <c r="BH329" s="153">
        <f>IF(N329="zníž. prenesená",J329,0)</f>
        <v>0</v>
      </c>
      <c r="BI329" s="153">
        <f>IF(N329="nulová",J329,0)</f>
        <v>0</v>
      </c>
      <c r="BJ329" s="13" t="s">
        <v>84</v>
      </c>
      <c r="BK329" s="153">
        <f>ROUND(I329*H329,2)</f>
        <v>0</v>
      </c>
      <c r="BL329" s="13" t="s">
        <v>271</v>
      </c>
      <c r="BM329" s="152" t="s">
        <v>5321</v>
      </c>
    </row>
    <row r="330" spans="2:65" s="11" customFormat="1" ht="25.9" customHeight="1">
      <c r="B330" s="127"/>
      <c r="D330" s="128" t="s">
        <v>71</v>
      </c>
      <c r="E330" s="129" t="s">
        <v>205</v>
      </c>
      <c r="F330" s="129" t="s">
        <v>5322</v>
      </c>
      <c r="I330" s="130"/>
      <c r="J330" s="131">
        <f>BK330</f>
        <v>0</v>
      </c>
      <c r="L330" s="127"/>
      <c r="M330" s="132"/>
      <c r="P330" s="133">
        <f>P331+P334</f>
        <v>0</v>
      </c>
      <c r="R330" s="133">
        <f>R331+R334</f>
        <v>5.1950857000000008</v>
      </c>
      <c r="T330" s="134">
        <f>T331+T334</f>
        <v>0</v>
      </c>
      <c r="AR330" s="128" t="s">
        <v>88</v>
      </c>
      <c r="AT330" s="135" t="s">
        <v>71</v>
      </c>
      <c r="AU330" s="135" t="s">
        <v>72</v>
      </c>
      <c r="AY330" s="128" t="s">
        <v>207</v>
      </c>
      <c r="BK330" s="136">
        <f>BK331+BK334</f>
        <v>0</v>
      </c>
    </row>
    <row r="331" spans="2:65" s="11" customFormat="1" ht="22.9" customHeight="1">
      <c r="B331" s="127"/>
      <c r="D331" s="128" t="s">
        <v>71</v>
      </c>
      <c r="E331" s="137" t="s">
        <v>208</v>
      </c>
      <c r="F331" s="137" t="s">
        <v>5323</v>
      </c>
      <c r="I331" s="130"/>
      <c r="J331" s="138">
        <f>BK331</f>
        <v>0</v>
      </c>
      <c r="L331" s="127"/>
      <c r="M331" s="132"/>
      <c r="P331" s="133">
        <f>SUM(P332:P333)</f>
        <v>0</v>
      </c>
      <c r="R331" s="133">
        <f>SUM(R332:R333)</f>
        <v>4.4026150000000008</v>
      </c>
      <c r="T331" s="134">
        <f>SUM(T332:T333)</f>
        <v>0</v>
      </c>
      <c r="AR331" s="128" t="s">
        <v>88</v>
      </c>
      <c r="AT331" s="135" t="s">
        <v>71</v>
      </c>
      <c r="AU331" s="135" t="s">
        <v>79</v>
      </c>
      <c r="AY331" s="128" t="s">
        <v>207</v>
      </c>
      <c r="BK331" s="136">
        <f>SUM(BK332:BK333)</f>
        <v>0</v>
      </c>
    </row>
    <row r="332" spans="2:65" s="1" customFormat="1" ht="16.5" customHeight="1">
      <c r="B332" s="139"/>
      <c r="C332" s="140" t="s">
        <v>893</v>
      </c>
      <c r="D332" s="140" t="s">
        <v>212</v>
      </c>
      <c r="E332" s="141" t="s">
        <v>5324</v>
      </c>
      <c r="F332" s="142" t="s">
        <v>5325</v>
      </c>
      <c r="G332" s="143" t="s">
        <v>215</v>
      </c>
      <c r="H332" s="144">
        <v>1257.8900000000001</v>
      </c>
      <c r="I332" s="145"/>
      <c r="J332" s="146">
        <f>ROUND(I332*H332,2)</f>
        <v>0</v>
      </c>
      <c r="K332" s="147"/>
      <c r="L332" s="28"/>
      <c r="M332" s="148" t="s">
        <v>1</v>
      </c>
      <c r="N332" s="149" t="s">
        <v>38</v>
      </c>
      <c r="P332" s="150">
        <f>O332*H332</f>
        <v>0</v>
      </c>
      <c r="Q332" s="150">
        <v>2E-3</v>
      </c>
      <c r="R332" s="150">
        <f>Q332*H332</f>
        <v>2.5157800000000003</v>
      </c>
      <c r="S332" s="150">
        <v>0</v>
      </c>
      <c r="T332" s="151">
        <f>S332*H332</f>
        <v>0</v>
      </c>
      <c r="AR332" s="152" t="s">
        <v>216</v>
      </c>
      <c r="AT332" s="152" t="s">
        <v>212</v>
      </c>
      <c r="AU332" s="152" t="s">
        <v>84</v>
      </c>
      <c r="AY332" s="13" t="s">
        <v>207</v>
      </c>
      <c r="BE332" s="153">
        <f>IF(N332="základná",J332,0)</f>
        <v>0</v>
      </c>
      <c r="BF332" s="153">
        <f>IF(N332="znížená",J332,0)</f>
        <v>0</v>
      </c>
      <c r="BG332" s="153">
        <f>IF(N332="zákl. prenesená",J332,0)</f>
        <v>0</v>
      </c>
      <c r="BH332" s="153">
        <f>IF(N332="zníž. prenesená",J332,0)</f>
        <v>0</v>
      </c>
      <c r="BI332" s="153">
        <f>IF(N332="nulová",J332,0)</f>
        <v>0</v>
      </c>
      <c r="BJ332" s="13" t="s">
        <v>84</v>
      </c>
      <c r="BK332" s="153">
        <f>ROUND(I332*H332,2)</f>
        <v>0</v>
      </c>
      <c r="BL332" s="13" t="s">
        <v>216</v>
      </c>
      <c r="BM332" s="152" t="s">
        <v>5326</v>
      </c>
    </row>
    <row r="333" spans="2:65" s="1" customFormat="1" ht="16.5" customHeight="1">
      <c r="B333" s="139"/>
      <c r="C333" s="140" t="s">
        <v>897</v>
      </c>
      <c r="D333" s="140" t="s">
        <v>212</v>
      </c>
      <c r="E333" s="141" t="s">
        <v>5327</v>
      </c>
      <c r="F333" s="142" t="s">
        <v>5328</v>
      </c>
      <c r="G333" s="143" t="s">
        <v>215</v>
      </c>
      <c r="H333" s="144">
        <v>1257.8900000000001</v>
      </c>
      <c r="I333" s="145"/>
      <c r="J333" s="146">
        <f>ROUND(I333*H333,2)</f>
        <v>0</v>
      </c>
      <c r="K333" s="147"/>
      <c r="L333" s="28"/>
      <c r="M333" s="148" t="s">
        <v>1</v>
      </c>
      <c r="N333" s="149" t="s">
        <v>38</v>
      </c>
      <c r="P333" s="150">
        <f>O333*H333</f>
        <v>0</v>
      </c>
      <c r="Q333" s="150">
        <v>1.5E-3</v>
      </c>
      <c r="R333" s="150">
        <f>Q333*H333</f>
        <v>1.8868350000000003</v>
      </c>
      <c r="S333" s="150">
        <v>0</v>
      </c>
      <c r="T333" s="151">
        <f>S333*H333</f>
        <v>0</v>
      </c>
      <c r="AR333" s="152" t="s">
        <v>216</v>
      </c>
      <c r="AT333" s="152" t="s">
        <v>212</v>
      </c>
      <c r="AU333" s="152" t="s">
        <v>84</v>
      </c>
      <c r="AY333" s="13" t="s">
        <v>207</v>
      </c>
      <c r="BE333" s="153">
        <f>IF(N333="základná",J333,0)</f>
        <v>0</v>
      </c>
      <c r="BF333" s="153">
        <f>IF(N333="znížená",J333,0)</f>
        <v>0</v>
      </c>
      <c r="BG333" s="153">
        <f>IF(N333="zákl. prenesená",J333,0)</f>
        <v>0</v>
      </c>
      <c r="BH333" s="153">
        <f>IF(N333="zníž. prenesená",J333,0)</f>
        <v>0</v>
      </c>
      <c r="BI333" s="153">
        <f>IF(N333="nulová",J333,0)</f>
        <v>0</v>
      </c>
      <c r="BJ333" s="13" t="s">
        <v>84</v>
      </c>
      <c r="BK333" s="153">
        <f>ROUND(I333*H333,2)</f>
        <v>0</v>
      </c>
      <c r="BL333" s="13" t="s">
        <v>216</v>
      </c>
      <c r="BM333" s="152" t="s">
        <v>5329</v>
      </c>
    </row>
    <row r="334" spans="2:65" s="11" customFormat="1" ht="22.9" customHeight="1">
      <c r="B334" s="127"/>
      <c r="D334" s="128" t="s">
        <v>71</v>
      </c>
      <c r="E334" s="137" t="s">
        <v>5330</v>
      </c>
      <c r="F334" s="137" t="s">
        <v>5331</v>
      </c>
      <c r="I334" s="130"/>
      <c r="J334" s="138">
        <f>BK334</f>
        <v>0</v>
      </c>
      <c r="L334" s="127"/>
      <c r="M334" s="132"/>
      <c r="P334" s="133">
        <f>SUM(P335:P337)</f>
        <v>0</v>
      </c>
      <c r="R334" s="133">
        <f>SUM(R335:R337)</f>
        <v>0.79247070000000008</v>
      </c>
      <c r="T334" s="134">
        <f>SUM(T335:T337)</f>
        <v>0</v>
      </c>
      <c r="AR334" s="128" t="s">
        <v>88</v>
      </c>
      <c r="AT334" s="135" t="s">
        <v>71</v>
      </c>
      <c r="AU334" s="135" t="s">
        <v>79</v>
      </c>
      <c r="AY334" s="128" t="s">
        <v>207</v>
      </c>
      <c r="BK334" s="136">
        <f>SUM(BK335:BK337)</f>
        <v>0</v>
      </c>
    </row>
    <row r="335" spans="2:65" s="1" customFormat="1" ht="24.2" customHeight="1">
      <c r="B335" s="139"/>
      <c r="C335" s="140" t="s">
        <v>901</v>
      </c>
      <c r="D335" s="140" t="s">
        <v>212</v>
      </c>
      <c r="E335" s="141" t="s">
        <v>5332</v>
      </c>
      <c r="F335" s="142" t="s">
        <v>5333</v>
      </c>
      <c r="G335" s="143" t="s">
        <v>215</v>
      </c>
      <c r="H335" s="144">
        <v>3773.67</v>
      </c>
      <c r="I335" s="145"/>
      <c r="J335" s="146">
        <f>ROUND(I335*H335,2)</f>
        <v>0</v>
      </c>
      <c r="K335" s="147"/>
      <c r="L335" s="28"/>
      <c r="M335" s="148" t="s">
        <v>1</v>
      </c>
      <c r="N335" s="149" t="s">
        <v>38</v>
      </c>
      <c r="P335" s="150">
        <f>O335*H335</f>
        <v>0</v>
      </c>
      <c r="Q335" s="150">
        <v>0</v>
      </c>
      <c r="R335" s="150">
        <f>Q335*H335</f>
        <v>0</v>
      </c>
      <c r="S335" s="150">
        <v>0</v>
      </c>
      <c r="T335" s="151">
        <f>S335*H335</f>
        <v>0</v>
      </c>
      <c r="AR335" s="152" t="s">
        <v>216</v>
      </c>
      <c r="AT335" s="152" t="s">
        <v>212</v>
      </c>
      <c r="AU335" s="152" t="s">
        <v>84</v>
      </c>
      <c r="AY335" s="13" t="s">
        <v>207</v>
      </c>
      <c r="BE335" s="153">
        <f>IF(N335="základná",J335,0)</f>
        <v>0</v>
      </c>
      <c r="BF335" s="153">
        <f>IF(N335="znížená",J335,0)</f>
        <v>0</v>
      </c>
      <c r="BG335" s="153">
        <f>IF(N335="zákl. prenesená",J335,0)</f>
        <v>0</v>
      </c>
      <c r="BH335" s="153">
        <f>IF(N335="zníž. prenesená",J335,0)</f>
        <v>0</v>
      </c>
      <c r="BI335" s="153">
        <f>IF(N335="nulová",J335,0)</f>
        <v>0</v>
      </c>
      <c r="BJ335" s="13" t="s">
        <v>84</v>
      </c>
      <c r="BK335" s="153">
        <f>ROUND(I335*H335,2)</f>
        <v>0</v>
      </c>
      <c r="BL335" s="13" t="s">
        <v>216</v>
      </c>
      <c r="BM335" s="152" t="s">
        <v>5334</v>
      </c>
    </row>
    <row r="336" spans="2:65" s="1" customFormat="1" ht="16.5" customHeight="1">
      <c r="B336" s="139"/>
      <c r="C336" s="155" t="s">
        <v>905</v>
      </c>
      <c r="D336" s="155" t="s">
        <v>205</v>
      </c>
      <c r="E336" s="156" t="s">
        <v>5335</v>
      </c>
      <c r="F336" s="157" t="s">
        <v>5336</v>
      </c>
      <c r="G336" s="158" t="s">
        <v>215</v>
      </c>
      <c r="H336" s="159">
        <v>2515.7800000000002</v>
      </c>
      <c r="I336" s="160"/>
      <c r="J336" s="161">
        <f>ROUND(I336*H336,2)</f>
        <v>0</v>
      </c>
      <c r="K336" s="162"/>
      <c r="L336" s="163"/>
      <c r="M336" s="164" t="s">
        <v>1</v>
      </c>
      <c r="N336" s="165" t="s">
        <v>38</v>
      </c>
      <c r="P336" s="150">
        <f>O336*H336</f>
        <v>0</v>
      </c>
      <c r="Q336" s="150">
        <v>2.1000000000000001E-4</v>
      </c>
      <c r="R336" s="150">
        <f>Q336*H336</f>
        <v>0.52831380000000006</v>
      </c>
      <c r="S336" s="150">
        <v>0</v>
      </c>
      <c r="T336" s="151">
        <f>S336*H336</f>
        <v>0</v>
      </c>
      <c r="AR336" s="152" t="s">
        <v>726</v>
      </c>
      <c r="AT336" s="152" t="s">
        <v>205</v>
      </c>
      <c r="AU336" s="152" t="s">
        <v>84</v>
      </c>
      <c r="AY336" s="13" t="s">
        <v>207</v>
      </c>
      <c r="BE336" s="153">
        <f>IF(N336="základná",J336,0)</f>
        <v>0</v>
      </c>
      <c r="BF336" s="153">
        <f>IF(N336="znížená",J336,0)</f>
        <v>0</v>
      </c>
      <c r="BG336" s="153">
        <f>IF(N336="zákl. prenesená",J336,0)</f>
        <v>0</v>
      </c>
      <c r="BH336" s="153">
        <f>IF(N336="zníž. prenesená",J336,0)</f>
        <v>0</v>
      </c>
      <c r="BI336" s="153">
        <f>IF(N336="nulová",J336,0)</f>
        <v>0</v>
      </c>
      <c r="BJ336" s="13" t="s">
        <v>84</v>
      </c>
      <c r="BK336" s="153">
        <f>ROUND(I336*H336,2)</f>
        <v>0</v>
      </c>
      <c r="BL336" s="13" t="s">
        <v>726</v>
      </c>
      <c r="BM336" s="152" t="s">
        <v>5337</v>
      </c>
    </row>
    <row r="337" spans="2:65" s="1" customFormat="1" ht="16.5" customHeight="1">
      <c r="B337" s="139"/>
      <c r="C337" s="155" t="s">
        <v>909</v>
      </c>
      <c r="D337" s="155" t="s">
        <v>205</v>
      </c>
      <c r="E337" s="156" t="s">
        <v>5338</v>
      </c>
      <c r="F337" s="157" t="s">
        <v>5339</v>
      </c>
      <c r="G337" s="158" t="s">
        <v>215</v>
      </c>
      <c r="H337" s="159">
        <v>1257.8900000000001</v>
      </c>
      <c r="I337" s="160"/>
      <c r="J337" s="161">
        <f>ROUND(I337*H337,2)</f>
        <v>0</v>
      </c>
      <c r="K337" s="162"/>
      <c r="L337" s="163"/>
      <c r="M337" s="164" t="s">
        <v>1</v>
      </c>
      <c r="N337" s="165" t="s">
        <v>38</v>
      </c>
      <c r="P337" s="150">
        <f>O337*H337</f>
        <v>0</v>
      </c>
      <c r="Q337" s="150">
        <v>2.1000000000000001E-4</v>
      </c>
      <c r="R337" s="150">
        <f>Q337*H337</f>
        <v>0.26415690000000003</v>
      </c>
      <c r="S337" s="150">
        <v>0</v>
      </c>
      <c r="T337" s="151">
        <f>S337*H337</f>
        <v>0</v>
      </c>
      <c r="AR337" s="152" t="s">
        <v>726</v>
      </c>
      <c r="AT337" s="152" t="s">
        <v>205</v>
      </c>
      <c r="AU337" s="152" t="s">
        <v>84</v>
      </c>
      <c r="AY337" s="13" t="s">
        <v>207</v>
      </c>
      <c r="BE337" s="153">
        <f>IF(N337="základná",J337,0)</f>
        <v>0</v>
      </c>
      <c r="BF337" s="153">
        <f>IF(N337="znížená",J337,0)</f>
        <v>0</v>
      </c>
      <c r="BG337" s="153">
        <f>IF(N337="zákl. prenesená",J337,0)</f>
        <v>0</v>
      </c>
      <c r="BH337" s="153">
        <f>IF(N337="zníž. prenesená",J337,0)</f>
        <v>0</v>
      </c>
      <c r="BI337" s="153">
        <f>IF(N337="nulová",J337,0)</f>
        <v>0</v>
      </c>
      <c r="BJ337" s="13" t="s">
        <v>84</v>
      </c>
      <c r="BK337" s="153">
        <f>ROUND(I337*H337,2)</f>
        <v>0</v>
      </c>
      <c r="BL337" s="13" t="s">
        <v>726</v>
      </c>
      <c r="BM337" s="152" t="s">
        <v>5340</v>
      </c>
    </row>
    <row r="338" spans="2:65" s="11" customFormat="1" ht="25.9" customHeight="1">
      <c r="B338" s="127"/>
      <c r="D338" s="128" t="s">
        <v>71</v>
      </c>
      <c r="E338" s="129" t="s">
        <v>2153</v>
      </c>
      <c r="F338" s="129" t="s">
        <v>5341</v>
      </c>
      <c r="I338" s="130"/>
      <c r="J338" s="131">
        <f>BK338</f>
        <v>0</v>
      </c>
      <c r="L338" s="127"/>
      <c r="M338" s="132"/>
      <c r="P338" s="133">
        <f>P339</f>
        <v>0</v>
      </c>
      <c r="R338" s="133">
        <f>R339</f>
        <v>0</v>
      </c>
      <c r="T338" s="134">
        <f>T339</f>
        <v>0</v>
      </c>
      <c r="AR338" s="128" t="s">
        <v>168</v>
      </c>
      <c r="AT338" s="135" t="s">
        <v>71</v>
      </c>
      <c r="AU338" s="135" t="s">
        <v>72</v>
      </c>
      <c r="AY338" s="128" t="s">
        <v>207</v>
      </c>
      <c r="BK338" s="136">
        <f>BK339</f>
        <v>0</v>
      </c>
    </row>
    <row r="339" spans="2:65" s="1" customFormat="1" ht="44.25" customHeight="1">
      <c r="B339" s="139"/>
      <c r="C339" s="140" t="s">
        <v>913</v>
      </c>
      <c r="D339" s="140" t="s">
        <v>212</v>
      </c>
      <c r="E339" s="141" t="s">
        <v>5342</v>
      </c>
      <c r="F339" s="142" t="s">
        <v>5343</v>
      </c>
      <c r="G339" s="143" t="s">
        <v>607</v>
      </c>
      <c r="H339" s="154"/>
      <c r="I339" s="145"/>
      <c r="J339" s="146">
        <f>ROUND(I339*H339,2)</f>
        <v>0</v>
      </c>
      <c r="K339" s="147"/>
      <c r="L339" s="28"/>
      <c r="M339" s="166" t="s">
        <v>1</v>
      </c>
      <c r="N339" s="167" t="s">
        <v>38</v>
      </c>
      <c r="O339" s="168"/>
      <c r="P339" s="169">
        <f>O339*H339</f>
        <v>0</v>
      </c>
      <c r="Q339" s="169">
        <v>0</v>
      </c>
      <c r="R339" s="169">
        <f>Q339*H339</f>
        <v>0</v>
      </c>
      <c r="S339" s="169">
        <v>0</v>
      </c>
      <c r="T339" s="170">
        <f>S339*H339</f>
        <v>0</v>
      </c>
      <c r="AR339" s="152" t="s">
        <v>2159</v>
      </c>
      <c r="AT339" s="152" t="s">
        <v>212</v>
      </c>
      <c r="AU339" s="152" t="s">
        <v>79</v>
      </c>
      <c r="AY339" s="13" t="s">
        <v>207</v>
      </c>
      <c r="BE339" s="153">
        <f>IF(N339="základná",J339,0)</f>
        <v>0</v>
      </c>
      <c r="BF339" s="153">
        <f>IF(N339="znížená",J339,0)</f>
        <v>0</v>
      </c>
      <c r="BG339" s="153">
        <f>IF(N339="zákl. prenesená",J339,0)</f>
        <v>0</v>
      </c>
      <c r="BH339" s="153">
        <f>IF(N339="zníž. prenesená",J339,0)</f>
        <v>0</v>
      </c>
      <c r="BI339" s="153">
        <f>IF(N339="nulová",J339,0)</f>
        <v>0</v>
      </c>
      <c r="BJ339" s="13" t="s">
        <v>84</v>
      </c>
      <c r="BK339" s="153">
        <f>ROUND(I339*H339,2)</f>
        <v>0</v>
      </c>
      <c r="BL339" s="13" t="s">
        <v>2159</v>
      </c>
      <c r="BM339" s="152" t="s">
        <v>5344</v>
      </c>
    </row>
    <row r="340" spans="2:65" s="1" customFormat="1" ht="6.95" customHeight="1">
      <c r="B340" s="43"/>
      <c r="C340" s="44"/>
      <c r="D340" s="44"/>
      <c r="E340" s="44"/>
      <c r="F340" s="44"/>
      <c r="G340" s="44"/>
      <c r="H340" s="44"/>
      <c r="I340" s="44"/>
      <c r="J340" s="44"/>
      <c r="K340" s="44"/>
      <c r="L340" s="28"/>
    </row>
  </sheetData>
  <autoFilter ref="C143:K339" xr:uid="{00000000-0009-0000-0000-000014000000}"/>
  <mergeCells count="15">
    <mergeCell ref="E130:H130"/>
    <mergeCell ref="E134:H134"/>
    <mergeCell ref="E132:H132"/>
    <mergeCell ref="E136:H136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2:BM337"/>
  <sheetViews>
    <sheetView showGridLines="0" workbookViewId="0">
      <selection activeCell="J18" sqref="J18:J1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165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170</v>
      </c>
      <c r="L4" s="16"/>
      <c r="M4" s="92" t="s">
        <v>8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13</v>
      </c>
      <c r="L6" s="16"/>
    </row>
    <row r="7" spans="2:46" ht="16.5" customHeight="1">
      <c r="B7" s="16"/>
      <c r="E7" s="220" t="str">
        <f>'Rekapitulácia stavby'!K6</f>
        <v>III.etapa – Vetva V2 Mesto – časť od bodu č.17  po AUPARK</v>
      </c>
      <c r="F7" s="221"/>
      <c r="G7" s="221"/>
      <c r="H7" s="221"/>
      <c r="L7" s="16"/>
    </row>
    <row r="8" spans="2:46" ht="12.75">
      <c r="B8" s="16"/>
      <c r="D8" s="23" t="s">
        <v>171</v>
      </c>
      <c r="L8" s="16"/>
    </row>
    <row r="9" spans="2:46" ht="16.5" customHeight="1">
      <c r="B9" s="16"/>
      <c r="E9" s="220" t="s">
        <v>172</v>
      </c>
      <c r="F9" s="184"/>
      <c r="G9" s="184"/>
      <c r="H9" s="184"/>
      <c r="L9" s="16"/>
    </row>
    <row r="10" spans="2:46" ht="12" customHeight="1">
      <c r="B10" s="16"/>
      <c r="D10" s="23" t="s">
        <v>173</v>
      </c>
      <c r="L10" s="16"/>
    </row>
    <row r="11" spans="2:46" s="1" customFormat="1" ht="16.5" customHeight="1">
      <c r="B11" s="28"/>
      <c r="E11" s="212" t="s">
        <v>4777</v>
      </c>
      <c r="F11" s="222"/>
      <c r="G11" s="222"/>
      <c r="H11" s="222"/>
      <c r="L11" s="28"/>
    </row>
    <row r="12" spans="2:46" s="1" customFormat="1" ht="12" customHeight="1">
      <c r="B12" s="28"/>
      <c r="D12" s="23" t="s">
        <v>4758</v>
      </c>
      <c r="L12" s="28"/>
    </row>
    <row r="13" spans="2:46" s="1" customFormat="1" ht="16.5" customHeight="1">
      <c r="B13" s="28"/>
      <c r="E13" s="199" t="s">
        <v>5345</v>
      </c>
      <c r="F13" s="222"/>
      <c r="G13" s="222"/>
      <c r="H13" s="222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15</v>
      </c>
      <c r="F15" s="21" t="s">
        <v>1</v>
      </c>
      <c r="I15" s="23" t="s">
        <v>16</v>
      </c>
      <c r="J15" s="21" t="s">
        <v>1</v>
      </c>
      <c r="L15" s="28"/>
    </row>
    <row r="16" spans="2:46" s="1" customFormat="1" ht="12" customHeight="1">
      <c r="B16" s="28"/>
      <c r="D16" s="23" t="s">
        <v>17</v>
      </c>
      <c r="F16" s="21" t="s">
        <v>18</v>
      </c>
      <c r="I16" s="23" t="s">
        <v>19</v>
      </c>
      <c r="J16" s="51" t="str">
        <f>'Rekapitulácia stavby'!AN8</f>
        <v>13. 5. 2022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21</v>
      </c>
      <c r="I18" s="23" t="s">
        <v>22</v>
      </c>
      <c r="J18" s="172">
        <v>36211541</v>
      </c>
      <c r="L18" s="28"/>
    </row>
    <row r="19" spans="2:12" s="1" customFormat="1" ht="18" customHeight="1">
      <c r="B19" s="28"/>
      <c r="E19" s="171" t="s">
        <v>5451</v>
      </c>
      <c r="I19" s="23" t="s">
        <v>23</v>
      </c>
      <c r="J19" s="171" t="s">
        <v>5452</v>
      </c>
      <c r="L19" s="28"/>
    </row>
    <row r="20" spans="2:12" s="1" customFormat="1" ht="6.95" customHeight="1">
      <c r="B20" s="28"/>
      <c r="L20" s="28"/>
    </row>
    <row r="21" spans="2:12" s="1" customFormat="1" ht="12" customHeight="1">
      <c r="B21" s="28"/>
      <c r="D21" s="23" t="s">
        <v>24</v>
      </c>
      <c r="I21" s="23" t="s">
        <v>22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23" t="str">
        <f>'Rekapitulácia stavby'!E14</f>
        <v>Vyplň údaj</v>
      </c>
      <c r="F22" s="191"/>
      <c r="G22" s="191"/>
      <c r="H22" s="191"/>
      <c r="I22" s="23" t="s">
        <v>23</v>
      </c>
      <c r="J22" s="24" t="str">
        <f>'Rekapitulácia stavby'!AN14</f>
        <v>Vyplň údaj</v>
      </c>
      <c r="L22" s="28"/>
    </row>
    <row r="23" spans="2:12" s="1" customFormat="1" ht="6.95" customHeight="1">
      <c r="B23" s="28"/>
      <c r="L23" s="28"/>
    </row>
    <row r="24" spans="2:12" s="1" customFormat="1" ht="12" customHeight="1">
      <c r="B24" s="28"/>
      <c r="D24" s="23" t="s">
        <v>26</v>
      </c>
      <c r="I24" s="23" t="s">
        <v>22</v>
      </c>
      <c r="J24" s="21" t="s">
        <v>1</v>
      </c>
      <c r="L24" s="28"/>
    </row>
    <row r="25" spans="2:12" s="1" customFormat="1" ht="18" customHeight="1">
      <c r="B25" s="28"/>
      <c r="E25" s="21" t="s">
        <v>27</v>
      </c>
      <c r="I25" s="23" t="s">
        <v>23</v>
      </c>
      <c r="J25" s="21" t="s">
        <v>1</v>
      </c>
      <c r="L25" s="28"/>
    </row>
    <row r="26" spans="2:12" s="1" customFormat="1" ht="6.95" customHeight="1">
      <c r="B26" s="28"/>
      <c r="L26" s="28"/>
    </row>
    <row r="27" spans="2:12" s="1" customFormat="1" ht="12" customHeight="1">
      <c r="B27" s="28"/>
      <c r="D27" s="23" t="s">
        <v>29</v>
      </c>
      <c r="I27" s="23" t="s">
        <v>22</v>
      </c>
      <c r="J27" s="21" t="s">
        <v>1</v>
      </c>
      <c r="L27" s="28"/>
    </row>
    <row r="28" spans="2:12" s="1" customFormat="1" ht="18" customHeight="1">
      <c r="B28" s="28"/>
      <c r="E28" s="21" t="s">
        <v>30</v>
      </c>
      <c r="I28" s="23" t="s">
        <v>23</v>
      </c>
      <c r="J28" s="21" t="s">
        <v>1</v>
      </c>
      <c r="L28" s="28"/>
    </row>
    <row r="29" spans="2:12" s="1" customFormat="1" ht="6.95" customHeight="1">
      <c r="B29" s="28"/>
      <c r="L29" s="28"/>
    </row>
    <row r="30" spans="2:12" s="1" customFormat="1" ht="12" customHeight="1">
      <c r="B30" s="28"/>
      <c r="D30" s="23" t="s">
        <v>31</v>
      </c>
      <c r="L30" s="28"/>
    </row>
    <row r="31" spans="2:12" s="7" customFormat="1" ht="16.5" customHeight="1">
      <c r="B31" s="93"/>
      <c r="E31" s="195" t="s">
        <v>1</v>
      </c>
      <c r="F31" s="195"/>
      <c r="G31" s="195"/>
      <c r="H31" s="195"/>
      <c r="L31" s="93"/>
    </row>
    <row r="32" spans="2:12" s="1" customFormat="1" ht="6.95" customHeight="1">
      <c r="B32" s="28"/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35" customHeight="1">
      <c r="B34" s="28"/>
      <c r="D34" s="94" t="s">
        <v>32</v>
      </c>
      <c r="J34" s="65">
        <f>ROUND(J146, 2)</f>
        <v>0</v>
      </c>
      <c r="L34" s="28"/>
    </row>
    <row r="35" spans="2:12" s="1" customFormat="1" ht="6.95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45" customHeight="1">
      <c r="B36" s="28"/>
      <c r="F36" s="31" t="s">
        <v>34</v>
      </c>
      <c r="I36" s="31" t="s">
        <v>33</v>
      </c>
      <c r="J36" s="31" t="s">
        <v>35</v>
      </c>
      <c r="L36" s="28"/>
    </row>
    <row r="37" spans="2:12" s="1" customFormat="1" ht="14.45" customHeight="1">
      <c r="B37" s="28"/>
      <c r="D37" s="54" t="s">
        <v>36</v>
      </c>
      <c r="E37" s="33" t="s">
        <v>37</v>
      </c>
      <c r="F37" s="95">
        <f>ROUND((SUM(BE146:BE336)),  2)</f>
        <v>0</v>
      </c>
      <c r="G37" s="96"/>
      <c r="H37" s="96"/>
      <c r="I37" s="97">
        <v>0.2</v>
      </c>
      <c r="J37" s="95">
        <f>ROUND(((SUM(BE146:BE336))*I37),  2)</f>
        <v>0</v>
      </c>
      <c r="L37" s="28"/>
    </row>
    <row r="38" spans="2:12" s="1" customFormat="1" ht="14.45" customHeight="1">
      <c r="B38" s="28"/>
      <c r="E38" s="33" t="s">
        <v>38</v>
      </c>
      <c r="F38" s="95">
        <f>ROUND((SUM(BF146:BF336)),  2)</f>
        <v>0</v>
      </c>
      <c r="G38" s="96"/>
      <c r="H38" s="96"/>
      <c r="I38" s="97">
        <v>0.2</v>
      </c>
      <c r="J38" s="95">
        <f>ROUND(((SUM(BF146:BF336))*I38),  2)</f>
        <v>0</v>
      </c>
      <c r="L38" s="28"/>
    </row>
    <row r="39" spans="2:12" s="1" customFormat="1" ht="14.45" hidden="1" customHeight="1">
      <c r="B39" s="28"/>
      <c r="E39" s="23" t="s">
        <v>39</v>
      </c>
      <c r="F39" s="84">
        <f>ROUND((SUM(BG146:BG336)),  2)</f>
        <v>0</v>
      </c>
      <c r="I39" s="98">
        <v>0.2</v>
      </c>
      <c r="J39" s="84">
        <f>0</f>
        <v>0</v>
      </c>
      <c r="L39" s="28"/>
    </row>
    <row r="40" spans="2:12" s="1" customFormat="1" ht="14.45" hidden="1" customHeight="1">
      <c r="B40" s="28"/>
      <c r="E40" s="23" t="s">
        <v>40</v>
      </c>
      <c r="F40" s="84">
        <f>ROUND((SUM(BH146:BH336)),  2)</f>
        <v>0</v>
      </c>
      <c r="I40" s="98">
        <v>0.2</v>
      </c>
      <c r="J40" s="84">
        <f>0</f>
        <v>0</v>
      </c>
      <c r="L40" s="28"/>
    </row>
    <row r="41" spans="2:12" s="1" customFormat="1" ht="14.45" hidden="1" customHeight="1">
      <c r="B41" s="28"/>
      <c r="E41" s="33" t="s">
        <v>41</v>
      </c>
      <c r="F41" s="95">
        <f>ROUND((SUM(BI146:BI336)),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6.95" customHeight="1">
      <c r="B42" s="28"/>
      <c r="L42" s="28"/>
    </row>
    <row r="43" spans="2:12" s="1" customFormat="1" ht="25.35" customHeight="1">
      <c r="B43" s="28"/>
      <c r="C43" s="99"/>
      <c r="D43" s="100" t="s">
        <v>42</v>
      </c>
      <c r="E43" s="56"/>
      <c r="F43" s="56"/>
      <c r="G43" s="101" t="s">
        <v>43</v>
      </c>
      <c r="H43" s="102" t="s">
        <v>44</v>
      </c>
      <c r="I43" s="56"/>
      <c r="J43" s="103">
        <f>SUM(J34:J41)</f>
        <v>0</v>
      </c>
      <c r="K43" s="104"/>
      <c r="L43" s="28"/>
    </row>
    <row r="44" spans="2:12" s="1" customFormat="1" ht="14.45" customHeight="1">
      <c r="B44" s="28"/>
      <c r="L44" s="28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47</v>
      </c>
      <c r="E61" s="30"/>
      <c r="F61" s="105" t="s">
        <v>48</v>
      </c>
      <c r="G61" s="42" t="s">
        <v>47</v>
      </c>
      <c r="H61" s="30"/>
      <c r="I61" s="30"/>
      <c r="J61" s="106" t="s">
        <v>48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49</v>
      </c>
      <c r="E65" s="41"/>
      <c r="F65" s="41"/>
      <c r="G65" s="40" t="s">
        <v>50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47</v>
      </c>
      <c r="E76" s="30"/>
      <c r="F76" s="105" t="s">
        <v>48</v>
      </c>
      <c r="G76" s="42" t="s">
        <v>47</v>
      </c>
      <c r="H76" s="30"/>
      <c r="I76" s="30"/>
      <c r="J76" s="106" t="s">
        <v>48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hidden="1" customHeight="1">
      <c r="B82" s="28"/>
      <c r="C82" s="17" t="s">
        <v>177</v>
      </c>
      <c r="L82" s="28"/>
    </row>
    <row r="83" spans="2:12" s="1" customFormat="1" ht="6.95" hidden="1" customHeight="1">
      <c r="B83" s="28"/>
      <c r="L83" s="28"/>
    </row>
    <row r="84" spans="2:12" s="1" customFormat="1" ht="12" hidden="1" customHeight="1">
      <c r="B84" s="28"/>
      <c r="C84" s="23" t="s">
        <v>13</v>
      </c>
      <c r="L84" s="28"/>
    </row>
    <row r="85" spans="2:12" s="1" customFormat="1" ht="16.5" hidden="1" customHeight="1">
      <c r="B85" s="28"/>
      <c r="E85" s="220" t="str">
        <f>E7</f>
        <v>III.etapa – Vetva V2 Mesto – časť od bodu č.17  po AUPARK</v>
      </c>
      <c r="F85" s="221"/>
      <c r="G85" s="221"/>
      <c r="H85" s="221"/>
      <c r="L85" s="28"/>
    </row>
    <row r="86" spans="2:12" ht="12" hidden="1" customHeight="1">
      <c r="B86" s="16"/>
      <c r="C86" s="23" t="s">
        <v>171</v>
      </c>
      <c r="L86" s="16"/>
    </row>
    <row r="87" spans="2:12" ht="16.5" hidden="1" customHeight="1">
      <c r="B87" s="16"/>
      <c r="E87" s="220" t="s">
        <v>172</v>
      </c>
      <c r="F87" s="184"/>
      <c r="G87" s="184"/>
      <c r="H87" s="184"/>
      <c r="L87" s="16"/>
    </row>
    <row r="88" spans="2:12" ht="12" hidden="1" customHeight="1">
      <c r="B88" s="16"/>
      <c r="C88" s="23" t="s">
        <v>173</v>
      </c>
      <c r="L88" s="16"/>
    </row>
    <row r="89" spans="2:12" s="1" customFormat="1" ht="16.5" hidden="1" customHeight="1">
      <c r="B89" s="28"/>
      <c r="E89" s="212" t="s">
        <v>4777</v>
      </c>
      <c r="F89" s="222"/>
      <c r="G89" s="222"/>
      <c r="H89" s="222"/>
      <c r="L89" s="28"/>
    </row>
    <row r="90" spans="2:12" s="1" customFormat="1" ht="12" hidden="1" customHeight="1">
      <c r="B90" s="28"/>
      <c r="C90" s="23" t="s">
        <v>4758</v>
      </c>
      <c r="L90" s="28"/>
    </row>
    <row r="91" spans="2:12" s="1" customFormat="1" ht="16.5" hidden="1" customHeight="1">
      <c r="B91" s="28"/>
      <c r="E91" s="199" t="str">
        <f>E13</f>
        <v>2 - O1 (O1.2, O1.4, O1.5, O1.6, O1.7, O1.8)</v>
      </c>
      <c r="F91" s="222"/>
      <c r="G91" s="222"/>
      <c r="H91" s="222"/>
      <c r="L91" s="28"/>
    </row>
    <row r="92" spans="2:12" s="1" customFormat="1" ht="6.95" hidden="1" customHeight="1">
      <c r="B92" s="28"/>
      <c r="L92" s="28"/>
    </row>
    <row r="93" spans="2:12" s="1" customFormat="1" ht="12" hidden="1" customHeight="1">
      <c r="B93" s="28"/>
      <c r="C93" s="23" t="s">
        <v>17</v>
      </c>
      <c r="F93" s="21" t="str">
        <f>F16</f>
        <v>Žilina</v>
      </c>
      <c r="I93" s="23" t="s">
        <v>19</v>
      </c>
      <c r="J93" s="51" t="str">
        <f>IF(J16="","",J16)</f>
        <v>13. 5. 2022</v>
      </c>
      <c r="L93" s="28"/>
    </row>
    <row r="94" spans="2:12" s="1" customFormat="1" ht="6.95" hidden="1" customHeight="1">
      <c r="B94" s="28"/>
      <c r="L94" s="28"/>
    </row>
    <row r="95" spans="2:12" s="1" customFormat="1" ht="15.2" hidden="1" customHeight="1">
      <c r="B95" s="28"/>
      <c r="C95" s="23" t="s">
        <v>21</v>
      </c>
      <c r="F95" s="21" t="str">
        <f>E19</f>
        <v>MH Teplárenský holding, a.s.</v>
      </c>
      <c r="I95" s="23" t="s">
        <v>26</v>
      </c>
      <c r="J95" s="26" t="str">
        <f>E25</f>
        <v>ENERGIA, s.r.o.</v>
      </c>
      <c r="L95" s="28"/>
    </row>
    <row r="96" spans="2:12" s="1" customFormat="1" ht="15.2" hidden="1" customHeight="1">
      <c r="B96" s="28"/>
      <c r="C96" s="23" t="s">
        <v>24</v>
      </c>
      <c r="F96" s="21" t="str">
        <f>IF(E22="","",E22)</f>
        <v>Vyplň údaj</v>
      </c>
      <c r="I96" s="23" t="s">
        <v>29</v>
      </c>
      <c r="J96" s="26" t="str">
        <f>E28</f>
        <v>Balog</v>
      </c>
      <c r="L96" s="28"/>
    </row>
    <row r="97" spans="2:47" s="1" customFormat="1" ht="10.35" hidden="1" customHeight="1">
      <c r="B97" s="28"/>
      <c r="L97" s="28"/>
    </row>
    <row r="98" spans="2:47" s="1" customFormat="1" ht="29.25" hidden="1" customHeight="1">
      <c r="B98" s="28"/>
      <c r="C98" s="107" t="s">
        <v>178</v>
      </c>
      <c r="D98" s="99"/>
      <c r="E98" s="99"/>
      <c r="F98" s="99"/>
      <c r="G98" s="99"/>
      <c r="H98" s="99"/>
      <c r="I98" s="99"/>
      <c r="J98" s="108" t="s">
        <v>179</v>
      </c>
      <c r="K98" s="99"/>
      <c r="L98" s="28"/>
    </row>
    <row r="99" spans="2:47" s="1" customFormat="1" ht="10.35" hidden="1" customHeight="1">
      <c r="B99" s="28"/>
      <c r="L99" s="28"/>
    </row>
    <row r="100" spans="2:47" s="1" customFormat="1" ht="22.9" hidden="1" customHeight="1">
      <c r="B100" s="28"/>
      <c r="C100" s="109" t="s">
        <v>180</v>
      </c>
      <c r="J100" s="65">
        <f>J146</f>
        <v>0</v>
      </c>
      <c r="L100" s="28"/>
      <c r="AU100" s="13" t="s">
        <v>181</v>
      </c>
    </row>
    <row r="101" spans="2:47" s="8" customFormat="1" ht="24.95" hidden="1" customHeight="1">
      <c r="B101" s="110"/>
      <c r="D101" s="111" t="s">
        <v>4779</v>
      </c>
      <c r="E101" s="112"/>
      <c r="F101" s="112"/>
      <c r="G101" s="112"/>
      <c r="H101" s="112"/>
      <c r="I101" s="112"/>
      <c r="J101" s="113">
        <f>J147</f>
        <v>0</v>
      </c>
      <c r="L101" s="110"/>
    </row>
    <row r="102" spans="2:47" s="9" customFormat="1" ht="19.899999999999999" hidden="1" customHeight="1">
      <c r="B102" s="114"/>
      <c r="D102" s="115" t="s">
        <v>4780</v>
      </c>
      <c r="E102" s="116"/>
      <c r="F102" s="116"/>
      <c r="G102" s="116"/>
      <c r="H102" s="116"/>
      <c r="I102" s="116"/>
      <c r="J102" s="117">
        <f>J148</f>
        <v>0</v>
      </c>
      <c r="L102" s="114"/>
    </row>
    <row r="103" spans="2:47" s="9" customFormat="1" ht="19.899999999999999" hidden="1" customHeight="1">
      <c r="B103" s="114"/>
      <c r="D103" s="115" t="s">
        <v>4781</v>
      </c>
      <c r="E103" s="116"/>
      <c r="F103" s="116"/>
      <c r="G103" s="116"/>
      <c r="H103" s="116"/>
      <c r="I103" s="116"/>
      <c r="J103" s="117">
        <f>J185</f>
        <v>0</v>
      </c>
      <c r="L103" s="114"/>
    </row>
    <row r="104" spans="2:47" s="9" customFormat="1" ht="19.899999999999999" hidden="1" customHeight="1">
      <c r="B104" s="114"/>
      <c r="D104" s="115" t="s">
        <v>4782</v>
      </c>
      <c r="E104" s="116"/>
      <c r="F104" s="116"/>
      <c r="G104" s="116"/>
      <c r="H104" s="116"/>
      <c r="I104" s="116"/>
      <c r="J104" s="117">
        <f>J191</f>
        <v>0</v>
      </c>
      <c r="L104" s="114"/>
    </row>
    <row r="105" spans="2:47" s="9" customFormat="1" ht="19.899999999999999" hidden="1" customHeight="1">
      <c r="B105" s="114"/>
      <c r="D105" s="115" t="s">
        <v>4783</v>
      </c>
      <c r="E105" s="116"/>
      <c r="F105" s="116"/>
      <c r="G105" s="116"/>
      <c r="H105" s="116"/>
      <c r="I105" s="116"/>
      <c r="J105" s="117">
        <f>J200</f>
        <v>0</v>
      </c>
      <c r="L105" s="114"/>
    </row>
    <row r="106" spans="2:47" s="9" customFormat="1" ht="19.899999999999999" hidden="1" customHeight="1">
      <c r="B106" s="114"/>
      <c r="D106" s="115" t="s">
        <v>4784</v>
      </c>
      <c r="E106" s="116"/>
      <c r="F106" s="116"/>
      <c r="G106" s="116"/>
      <c r="H106" s="116"/>
      <c r="I106" s="116"/>
      <c r="J106" s="117">
        <f>J217</f>
        <v>0</v>
      </c>
      <c r="L106" s="114"/>
    </row>
    <row r="107" spans="2:47" s="9" customFormat="1" ht="19.899999999999999" hidden="1" customHeight="1">
      <c r="B107" s="114"/>
      <c r="D107" s="115" t="s">
        <v>4785</v>
      </c>
      <c r="E107" s="116"/>
      <c r="F107" s="116"/>
      <c r="G107" s="116"/>
      <c r="H107" s="116"/>
      <c r="I107" s="116"/>
      <c r="J107" s="117">
        <f>J223</f>
        <v>0</v>
      </c>
      <c r="L107" s="114"/>
    </row>
    <row r="108" spans="2:47" s="9" customFormat="1" ht="19.899999999999999" hidden="1" customHeight="1">
      <c r="B108" s="114"/>
      <c r="D108" s="115" t="s">
        <v>4786</v>
      </c>
      <c r="E108" s="116"/>
      <c r="F108" s="116"/>
      <c r="G108" s="116"/>
      <c r="H108" s="116"/>
      <c r="I108" s="116"/>
      <c r="J108" s="117">
        <f>J240</f>
        <v>0</v>
      </c>
      <c r="L108" s="114"/>
    </row>
    <row r="109" spans="2:47" s="9" customFormat="1" ht="19.899999999999999" hidden="1" customHeight="1">
      <c r="B109" s="114"/>
      <c r="D109" s="115" t="s">
        <v>4787</v>
      </c>
      <c r="E109" s="116"/>
      <c r="F109" s="116"/>
      <c r="G109" s="116"/>
      <c r="H109" s="116"/>
      <c r="I109" s="116"/>
      <c r="J109" s="117">
        <f>J243</f>
        <v>0</v>
      </c>
      <c r="L109" s="114"/>
    </row>
    <row r="110" spans="2:47" s="9" customFormat="1" ht="19.899999999999999" hidden="1" customHeight="1">
      <c r="B110" s="114"/>
      <c r="D110" s="115" t="s">
        <v>4788</v>
      </c>
      <c r="E110" s="116"/>
      <c r="F110" s="116"/>
      <c r="G110" s="116"/>
      <c r="H110" s="116"/>
      <c r="I110" s="116"/>
      <c r="J110" s="117">
        <f>J261</f>
        <v>0</v>
      </c>
      <c r="L110" s="114"/>
    </row>
    <row r="111" spans="2:47" s="9" customFormat="1" ht="14.85" hidden="1" customHeight="1">
      <c r="B111" s="114"/>
      <c r="D111" s="115" t="s">
        <v>4789</v>
      </c>
      <c r="E111" s="116"/>
      <c r="F111" s="116"/>
      <c r="G111" s="116"/>
      <c r="H111" s="116"/>
      <c r="I111" s="116"/>
      <c r="J111" s="117">
        <f>J291</f>
        <v>0</v>
      </c>
      <c r="L111" s="114"/>
    </row>
    <row r="112" spans="2:47" s="9" customFormat="1" ht="19.899999999999999" hidden="1" customHeight="1">
      <c r="B112" s="114"/>
      <c r="D112" s="115" t="s">
        <v>4790</v>
      </c>
      <c r="E112" s="116"/>
      <c r="F112" s="116"/>
      <c r="G112" s="116"/>
      <c r="H112" s="116"/>
      <c r="I112" s="116"/>
      <c r="J112" s="117">
        <f>J297</f>
        <v>0</v>
      </c>
      <c r="L112" s="114"/>
    </row>
    <row r="113" spans="2:12" s="8" customFormat="1" ht="24.95" hidden="1" customHeight="1">
      <c r="B113" s="110"/>
      <c r="D113" s="111" t="s">
        <v>4791</v>
      </c>
      <c r="E113" s="112"/>
      <c r="F113" s="112"/>
      <c r="G113" s="112"/>
      <c r="H113" s="112"/>
      <c r="I113" s="112"/>
      <c r="J113" s="113">
        <f>J299</f>
        <v>0</v>
      </c>
      <c r="L113" s="110"/>
    </row>
    <row r="114" spans="2:12" s="9" customFormat="1" ht="19.899999999999999" hidden="1" customHeight="1">
      <c r="B114" s="114"/>
      <c r="D114" s="115" t="s">
        <v>4792</v>
      </c>
      <c r="E114" s="116"/>
      <c r="F114" s="116"/>
      <c r="G114" s="116"/>
      <c r="H114" s="116"/>
      <c r="I114" s="116"/>
      <c r="J114" s="117">
        <f>J300</f>
        <v>0</v>
      </c>
      <c r="L114" s="114"/>
    </row>
    <row r="115" spans="2:12" s="9" customFormat="1" ht="19.899999999999999" hidden="1" customHeight="1">
      <c r="B115" s="114"/>
      <c r="D115" s="115" t="s">
        <v>4793</v>
      </c>
      <c r="E115" s="116"/>
      <c r="F115" s="116"/>
      <c r="G115" s="116"/>
      <c r="H115" s="116"/>
      <c r="I115" s="116"/>
      <c r="J115" s="117">
        <f>J304</f>
        <v>0</v>
      </c>
      <c r="L115" s="114"/>
    </row>
    <row r="116" spans="2:12" s="9" customFormat="1" ht="19.899999999999999" hidden="1" customHeight="1">
      <c r="B116" s="114"/>
      <c r="D116" s="115" t="s">
        <v>4794</v>
      </c>
      <c r="E116" s="116"/>
      <c r="F116" s="116"/>
      <c r="G116" s="116"/>
      <c r="H116" s="116"/>
      <c r="I116" s="116"/>
      <c r="J116" s="117">
        <f>J319</f>
        <v>0</v>
      </c>
      <c r="L116" s="114"/>
    </row>
    <row r="117" spans="2:12" s="8" customFormat="1" ht="24.95" hidden="1" customHeight="1">
      <c r="B117" s="110"/>
      <c r="D117" s="111" t="s">
        <v>4795</v>
      </c>
      <c r="E117" s="112"/>
      <c r="F117" s="112"/>
      <c r="G117" s="112"/>
      <c r="H117" s="112"/>
      <c r="I117" s="112"/>
      <c r="J117" s="113">
        <f>J323</f>
        <v>0</v>
      </c>
      <c r="L117" s="110"/>
    </row>
    <row r="118" spans="2:12" s="9" customFormat="1" ht="19.899999999999999" hidden="1" customHeight="1">
      <c r="B118" s="114"/>
      <c r="D118" s="115" t="s">
        <v>5346</v>
      </c>
      <c r="E118" s="116"/>
      <c r="F118" s="116"/>
      <c r="G118" s="116"/>
      <c r="H118" s="116"/>
      <c r="I118" s="116"/>
      <c r="J118" s="117">
        <f>J324</f>
        <v>0</v>
      </c>
      <c r="L118" s="114"/>
    </row>
    <row r="119" spans="2:12" s="9" customFormat="1" ht="19.899999999999999" hidden="1" customHeight="1">
      <c r="B119" s="114"/>
      <c r="D119" s="115" t="s">
        <v>4770</v>
      </c>
      <c r="E119" s="116"/>
      <c r="F119" s="116"/>
      <c r="G119" s="116"/>
      <c r="H119" s="116"/>
      <c r="I119" s="116"/>
      <c r="J119" s="117">
        <f>J326</f>
        <v>0</v>
      </c>
      <c r="L119" s="114"/>
    </row>
    <row r="120" spans="2:12" s="9" customFormat="1" ht="19.899999999999999" hidden="1" customHeight="1">
      <c r="B120" s="114"/>
      <c r="D120" s="115" t="s">
        <v>4796</v>
      </c>
      <c r="E120" s="116"/>
      <c r="F120" s="116"/>
      <c r="G120" s="116"/>
      <c r="H120" s="116"/>
      <c r="I120" s="116"/>
      <c r="J120" s="117">
        <f>J328</f>
        <v>0</v>
      </c>
      <c r="L120" s="114"/>
    </row>
    <row r="121" spans="2:12" s="9" customFormat="1" ht="19.899999999999999" hidden="1" customHeight="1">
      <c r="B121" s="114"/>
      <c r="D121" s="115" t="s">
        <v>4797</v>
      </c>
      <c r="E121" s="116"/>
      <c r="F121" s="116"/>
      <c r="G121" s="116"/>
      <c r="H121" s="116"/>
      <c r="I121" s="116"/>
      <c r="J121" s="117">
        <f>J331</f>
        <v>0</v>
      </c>
      <c r="L121" s="114"/>
    </row>
    <row r="122" spans="2:12" s="8" customFormat="1" ht="24.95" hidden="1" customHeight="1">
      <c r="B122" s="110"/>
      <c r="D122" s="111" t="s">
        <v>4798</v>
      </c>
      <c r="E122" s="112"/>
      <c r="F122" s="112"/>
      <c r="G122" s="112"/>
      <c r="H122" s="112"/>
      <c r="I122" s="112"/>
      <c r="J122" s="113">
        <f>J335</f>
        <v>0</v>
      </c>
      <c r="L122" s="110"/>
    </row>
    <row r="123" spans="2:12" s="1" customFormat="1" ht="21.75" hidden="1" customHeight="1">
      <c r="B123" s="28"/>
      <c r="L123" s="28"/>
    </row>
    <row r="124" spans="2:12" s="1" customFormat="1" ht="6.95" hidden="1" customHeight="1">
      <c r="B124" s="43"/>
      <c r="C124" s="44"/>
      <c r="D124" s="44"/>
      <c r="E124" s="44"/>
      <c r="F124" s="44"/>
      <c r="G124" s="44"/>
      <c r="H124" s="44"/>
      <c r="I124" s="44"/>
      <c r="J124" s="44"/>
      <c r="K124" s="44"/>
      <c r="L124" s="28"/>
    </row>
    <row r="125" spans="2:12" hidden="1"/>
    <row r="126" spans="2:12" hidden="1"/>
    <row r="127" spans="2:12" hidden="1"/>
    <row r="128" spans="2:12" s="1" customFormat="1" ht="6.95" customHeight="1">
      <c r="B128" s="45"/>
      <c r="C128" s="46"/>
      <c r="D128" s="46"/>
      <c r="E128" s="46"/>
      <c r="F128" s="46"/>
      <c r="G128" s="46"/>
      <c r="H128" s="46"/>
      <c r="I128" s="46"/>
      <c r="J128" s="46"/>
      <c r="K128" s="46"/>
      <c r="L128" s="28"/>
    </row>
    <row r="129" spans="2:12" s="1" customFormat="1" ht="24.95" customHeight="1">
      <c r="B129" s="28"/>
      <c r="C129" s="17" t="s">
        <v>193</v>
      </c>
      <c r="L129" s="28"/>
    </row>
    <row r="130" spans="2:12" s="1" customFormat="1" ht="6.95" customHeight="1">
      <c r="B130" s="28"/>
      <c r="L130" s="28"/>
    </row>
    <row r="131" spans="2:12" s="1" customFormat="1" ht="12" customHeight="1">
      <c r="B131" s="28"/>
      <c r="C131" s="23" t="s">
        <v>13</v>
      </c>
      <c r="L131" s="28"/>
    </row>
    <row r="132" spans="2:12" s="1" customFormat="1" ht="16.5" customHeight="1">
      <c r="B132" s="28"/>
      <c r="E132" s="220" t="str">
        <f>E7</f>
        <v>III.etapa – Vetva V2 Mesto – časť od bodu č.17  po AUPARK</v>
      </c>
      <c r="F132" s="221"/>
      <c r="G132" s="221"/>
      <c r="H132" s="221"/>
      <c r="L132" s="28"/>
    </row>
    <row r="133" spans="2:12" ht="12" customHeight="1">
      <c r="B133" s="16"/>
      <c r="C133" s="23" t="s">
        <v>171</v>
      </c>
      <c r="L133" s="16"/>
    </row>
    <row r="134" spans="2:12" ht="16.5" customHeight="1">
      <c r="B134" s="16"/>
      <c r="E134" s="220" t="s">
        <v>172</v>
      </c>
      <c r="F134" s="184"/>
      <c r="G134" s="184"/>
      <c r="H134" s="184"/>
      <c r="L134" s="16"/>
    </row>
    <row r="135" spans="2:12" ht="12" customHeight="1">
      <c r="B135" s="16"/>
      <c r="C135" s="23" t="s">
        <v>173</v>
      </c>
      <c r="L135" s="16"/>
    </row>
    <row r="136" spans="2:12" s="1" customFormat="1" ht="16.5" customHeight="1">
      <c r="B136" s="28"/>
      <c r="E136" s="212" t="s">
        <v>4777</v>
      </c>
      <c r="F136" s="222"/>
      <c r="G136" s="222"/>
      <c r="H136" s="222"/>
      <c r="L136" s="28"/>
    </row>
    <row r="137" spans="2:12" s="1" customFormat="1" ht="12" customHeight="1">
      <c r="B137" s="28"/>
      <c r="C137" s="23" t="s">
        <v>4758</v>
      </c>
      <c r="L137" s="28"/>
    </row>
    <row r="138" spans="2:12" s="1" customFormat="1" ht="16.5" customHeight="1">
      <c r="B138" s="28"/>
      <c r="E138" s="199" t="str">
        <f>E13</f>
        <v>2 - O1 (O1.2, O1.4, O1.5, O1.6, O1.7, O1.8)</v>
      </c>
      <c r="F138" s="222"/>
      <c r="G138" s="222"/>
      <c r="H138" s="222"/>
      <c r="L138" s="28"/>
    </row>
    <row r="139" spans="2:12" s="1" customFormat="1" ht="6.95" customHeight="1">
      <c r="B139" s="28"/>
      <c r="L139" s="28"/>
    </row>
    <row r="140" spans="2:12" s="1" customFormat="1" ht="12" customHeight="1">
      <c r="B140" s="28"/>
      <c r="C140" s="23" t="s">
        <v>17</v>
      </c>
      <c r="F140" s="21" t="str">
        <f>F16</f>
        <v>Žilina</v>
      </c>
      <c r="I140" s="23" t="s">
        <v>19</v>
      </c>
      <c r="J140" s="51" t="str">
        <f>IF(J16="","",J16)</f>
        <v>13. 5. 2022</v>
      </c>
      <c r="L140" s="28"/>
    </row>
    <row r="141" spans="2:12" s="1" customFormat="1" ht="6.95" customHeight="1">
      <c r="B141" s="28"/>
      <c r="L141" s="28"/>
    </row>
    <row r="142" spans="2:12" s="1" customFormat="1" ht="15.2" customHeight="1">
      <c r="B142" s="28"/>
      <c r="C142" s="23" t="s">
        <v>21</v>
      </c>
      <c r="F142" s="21" t="str">
        <f>E19</f>
        <v>MH Teplárenský holding, a.s.</v>
      </c>
      <c r="I142" s="23" t="s">
        <v>26</v>
      </c>
      <c r="J142" s="26" t="str">
        <f>E25</f>
        <v>ENERGIA, s.r.o.</v>
      </c>
      <c r="L142" s="28"/>
    </row>
    <row r="143" spans="2:12" s="1" customFormat="1" ht="15.2" customHeight="1">
      <c r="B143" s="28"/>
      <c r="C143" s="23" t="s">
        <v>24</v>
      </c>
      <c r="F143" s="21" t="str">
        <f>IF(E22="","",E22)</f>
        <v>Vyplň údaj</v>
      </c>
      <c r="I143" s="23" t="s">
        <v>29</v>
      </c>
      <c r="J143" s="26" t="str">
        <f>E28</f>
        <v>Balog</v>
      </c>
      <c r="L143" s="28"/>
    </row>
    <row r="144" spans="2:12" s="1" customFormat="1" ht="10.35" customHeight="1">
      <c r="B144" s="28"/>
      <c r="L144" s="28"/>
    </row>
    <row r="145" spans="2:65" s="10" customFormat="1" ht="29.25" customHeight="1">
      <c r="B145" s="118"/>
      <c r="C145" s="119" t="s">
        <v>194</v>
      </c>
      <c r="D145" s="120" t="s">
        <v>57</v>
      </c>
      <c r="E145" s="120" t="s">
        <v>53</v>
      </c>
      <c r="F145" s="120" t="s">
        <v>54</v>
      </c>
      <c r="G145" s="120" t="s">
        <v>195</v>
      </c>
      <c r="H145" s="120" t="s">
        <v>196</v>
      </c>
      <c r="I145" s="120" t="s">
        <v>197</v>
      </c>
      <c r="J145" s="121" t="s">
        <v>179</v>
      </c>
      <c r="K145" s="122" t="s">
        <v>198</v>
      </c>
      <c r="L145" s="118"/>
      <c r="M145" s="58" t="s">
        <v>1</v>
      </c>
      <c r="N145" s="59" t="s">
        <v>36</v>
      </c>
      <c r="O145" s="59" t="s">
        <v>199</v>
      </c>
      <c r="P145" s="59" t="s">
        <v>200</v>
      </c>
      <c r="Q145" s="59" t="s">
        <v>201</v>
      </c>
      <c r="R145" s="59" t="s">
        <v>202</v>
      </c>
      <c r="S145" s="59" t="s">
        <v>203</v>
      </c>
      <c r="T145" s="60" t="s">
        <v>204</v>
      </c>
    </row>
    <row r="146" spans="2:65" s="1" customFormat="1" ht="22.9" customHeight="1">
      <c r="B146" s="28"/>
      <c r="C146" s="63" t="s">
        <v>180</v>
      </c>
      <c r="J146" s="123">
        <f>BK146</f>
        <v>0</v>
      </c>
      <c r="L146" s="28"/>
      <c r="M146" s="61"/>
      <c r="N146" s="52"/>
      <c r="O146" s="52"/>
      <c r="P146" s="124">
        <f>P147+P299+P323+P335</f>
        <v>0</v>
      </c>
      <c r="Q146" s="52"/>
      <c r="R146" s="124">
        <f>R147+R299+R323+R335</f>
        <v>5622.5778688299997</v>
      </c>
      <c r="S146" s="52"/>
      <c r="T146" s="125">
        <f>T147+T299+T323+T335</f>
        <v>4336.8319169999995</v>
      </c>
      <c r="AT146" s="13" t="s">
        <v>71</v>
      </c>
      <c r="AU146" s="13" t="s">
        <v>181</v>
      </c>
      <c r="BK146" s="126">
        <f>BK147+BK299+BK323+BK335</f>
        <v>0</v>
      </c>
    </row>
    <row r="147" spans="2:65" s="11" customFormat="1" ht="25.9" customHeight="1">
      <c r="B147" s="127"/>
      <c r="D147" s="128" t="s">
        <v>71</v>
      </c>
      <c r="E147" s="129" t="s">
        <v>4799</v>
      </c>
      <c r="F147" s="129" t="s">
        <v>4800</v>
      </c>
      <c r="I147" s="130"/>
      <c r="J147" s="131">
        <f>BK147</f>
        <v>0</v>
      </c>
      <c r="L147" s="127"/>
      <c r="M147" s="132"/>
      <c r="P147" s="133">
        <f>P148+P185+P191+P200+P217+P223+P240+P243+P261+P297</f>
        <v>0</v>
      </c>
      <c r="R147" s="133">
        <f>R148+R185+R191+R200+R217+R223+R240+R243+R261+R297</f>
        <v>5611.4910938100002</v>
      </c>
      <c r="T147" s="134">
        <f>T148+T185+T191+T200+T217+T223+T240+T243+T261+T297</f>
        <v>4336.8319169999995</v>
      </c>
      <c r="AR147" s="128" t="s">
        <v>79</v>
      </c>
      <c r="AT147" s="135" t="s">
        <v>71</v>
      </c>
      <c r="AU147" s="135" t="s">
        <v>72</v>
      </c>
      <c r="AY147" s="128" t="s">
        <v>207</v>
      </c>
      <c r="BK147" s="136">
        <f>BK148+BK185+BK191+BK200+BK217+BK223+BK240+BK243+BK261+BK297</f>
        <v>0</v>
      </c>
    </row>
    <row r="148" spans="2:65" s="11" customFormat="1" ht="22.9" customHeight="1">
      <c r="B148" s="127"/>
      <c r="D148" s="128" t="s">
        <v>71</v>
      </c>
      <c r="E148" s="137" t="s">
        <v>79</v>
      </c>
      <c r="F148" s="137" t="s">
        <v>4801</v>
      </c>
      <c r="I148" s="130"/>
      <c r="J148" s="138">
        <f>BK148</f>
        <v>0</v>
      </c>
      <c r="L148" s="127"/>
      <c r="M148" s="132"/>
      <c r="P148" s="133">
        <f>SUM(P149:P184)</f>
        <v>0</v>
      </c>
      <c r="R148" s="133">
        <f>SUM(R149:R184)</f>
        <v>2789.46422553</v>
      </c>
      <c r="T148" s="134">
        <f>SUM(T149:T184)</f>
        <v>1735.843329</v>
      </c>
      <c r="AR148" s="128" t="s">
        <v>79</v>
      </c>
      <c r="AT148" s="135" t="s">
        <v>71</v>
      </c>
      <c r="AU148" s="135" t="s">
        <v>79</v>
      </c>
      <c r="AY148" s="128" t="s">
        <v>207</v>
      </c>
      <c r="BK148" s="136">
        <f>SUM(BK149:BK184)</f>
        <v>0</v>
      </c>
    </row>
    <row r="149" spans="2:65" s="1" customFormat="1" ht="24.2" customHeight="1">
      <c r="B149" s="139"/>
      <c r="C149" s="140" t="s">
        <v>79</v>
      </c>
      <c r="D149" s="140" t="s">
        <v>212</v>
      </c>
      <c r="E149" s="141" t="s">
        <v>5347</v>
      </c>
      <c r="F149" s="142" t="s">
        <v>5348</v>
      </c>
      <c r="G149" s="143" t="s">
        <v>405</v>
      </c>
      <c r="H149" s="144">
        <v>15</v>
      </c>
      <c r="I149" s="145"/>
      <c r="J149" s="146">
        <f t="shared" ref="J149:J184" si="0">ROUND(I149*H149,2)</f>
        <v>0</v>
      </c>
      <c r="K149" s="147"/>
      <c r="L149" s="28"/>
      <c r="M149" s="148" t="s">
        <v>1</v>
      </c>
      <c r="N149" s="149" t="s">
        <v>38</v>
      </c>
      <c r="P149" s="150">
        <f t="shared" ref="P149:P184" si="1">O149*H149</f>
        <v>0</v>
      </c>
      <c r="Q149" s="150">
        <v>0</v>
      </c>
      <c r="R149" s="150">
        <f t="shared" ref="R149:R184" si="2">Q149*H149</f>
        <v>0</v>
      </c>
      <c r="S149" s="150">
        <v>0</v>
      </c>
      <c r="T149" s="151">
        <f t="shared" ref="T149:T184" si="3">S149*H149</f>
        <v>0</v>
      </c>
      <c r="AR149" s="152" t="s">
        <v>93</v>
      </c>
      <c r="AT149" s="152" t="s">
        <v>212</v>
      </c>
      <c r="AU149" s="152" t="s">
        <v>84</v>
      </c>
      <c r="AY149" s="13" t="s">
        <v>207</v>
      </c>
      <c r="BE149" s="153">
        <f t="shared" ref="BE149:BE184" si="4">IF(N149="základná",J149,0)</f>
        <v>0</v>
      </c>
      <c r="BF149" s="153">
        <f t="shared" ref="BF149:BF184" si="5">IF(N149="znížená",J149,0)</f>
        <v>0</v>
      </c>
      <c r="BG149" s="153">
        <f t="shared" ref="BG149:BG184" si="6">IF(N149="zákl. prenesená",J149,0)</f>
        <v>0</v>
      </c>
      <c r="BH149" s="153">
        <f t="shared" ref="BH149:BH184" si="7">IF(N149="zníž. prenesená",J149,0)</f>
        <v>0</v>
      </c>
      <c r="BI149" s="153">
        <f t="shared" ref="BI149:BI184" si="8">IF(N149="nulová",J149,0)</f>
        <v>0</v>
      </c>
      <c r="BJ149" s="13" t="s">
        <v>84</v>
      </c>
      <c r="BK149" s="153">
        <f t="shared" ref="BK149:BK184" si="9">ROUND(I149*H149,2)</f>
        <v>0</v>
      </c>
      <c r="BL149" s="13" t="s">
        <v>93</v>
      </c>
      <c r="BM149" s="152" t="s">
        <v>5349</v>
      </c>
    </row>
    <row r="150" spans="2:65" s="1" customFormat="1" ht="24.2" customHeight="1">
      <c r="B150" s="139"/>
      <c r="C150" s="140" t="s">
        <v>84</v>
      </c>
      <c r="D150" s="140" t="s">
        <v>212</v>
      </c>
      <c r="E150" s="141" t="s">
        <v>4802</v>
      </c>
      <c r="F150" s="142" t="s">
        <v>4803</v>
      </c>
      <c r="G150" s="143" t="s">
        <v>253</v>
      </c>
      <c r="H150" s="144">
        <v>8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38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93</v>
      </c>
      <c r="AT150" s="152" t="s">
        <v>212</v>
      </c>
      <c r="AU150" s="152" t="s">
        <v>84</v>
      </c>
      <c r="AY150" s="13" t="s">
        <v>207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84</v>
      </c>
      <c r="BK150" s="153">
        <f t="shared" si="9"/>
        <v>0</v>
      </c>
      <c r="BL150" s="13" t="s">
        <v>93</v>
      </c>
      <c r="BM150" s="152" t="s">
        <v>4804</v>
      </c>
    </row>
    <row r="151" spans="2:65" s="1" customFormat="1" ht="24.2" customHeight="1">
      <c r="B151" s="139"/>
      <c r="C151" s="140" t="s">
        <v>88</v>
      </c>
      <c r="D151" s="140" t="s">
        <v>212</v>
      </c>
      <c r="E151" s="141" t="s">
        <v>4805</v>
      </c>
      <c r="F151" s="142" t="s">
        <v>4806</v>
      </c>
      <c r="G151" s="143" t="s">
        <v>253</v>
      </c>
      <c r="H151" s="144">
        <v>8</v>
      </c>
      <c r="I151" s="145"/>
      <c r="J151" s="146">
        <f t="shared" si="0"/>
        <v>0</v>
      </c>
      <c r="K151" s="147"/>
      <c r="L151" s="28"/>
      <c r="M151" s="148" t="s">
        <v>1</v>
      </c>
      <c r="N151" s="149" t="s">
        <v>38</v>
      </c>
      <c r="P151" s="150">
        <f t="shared" si="1"/>
        <v>0</v>
      </c>
      <c r="Q151" s="150">
        <v>1.0000000000000001E-5</v>
      </c>
      <c r="R151" s="150">
        <f t="shared" si="2"/>
        <v>8.0000000000000007E-5</v>
      </c>
      <c r="S151" s="150">
        <v>0</v>
      </c>
      <c r="T151" s="151">
        <f t="shared" si="3"/>
        <v>0</v>
      </c>
      <c r="AR151" s="152" t="s">
        <v>93</v>
      </c>
      <c r="AT151" s="152" t="s">
        <v>212</v>
      </c>
      <c r="AU151" s="152" t="s">
        <v>84</v>
      </c>
      <c r="AY151" s="13" t="s">
        <v>207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84</v>
      </c>
      <c r="BK151" s="153">
        <f t="shared" si="9"/>
        <v>0</v>
      </c>
      <c r="BL151" s="13" t="s">
        <v>93</v>
      </c>
      <c r="BM151" s="152" t="s">
        <v>4807</v>
      </c>
    </row>
    <row r="152" spans="2:65" s="1" customFormat="1" ht="24.2" customHeight="1">
      <c r="B152" s="139"/>
      <c r="C152" s="140" t="s">
        <v>93</v>
      </c>
      <c r="D152" s="140" t="s">
        <v>212</v>
      </c>
      <c r="E152" s="141" t="s">
        <v>4808</v>
      </c>
      <c r="F152" s="142" t="s">
        <v>4809</v>
      </c>
      <c r="G152" s="143" t="s">
        <v>253</v>
      </c>
      <c r="H152" s="144">
        <v>8</v>
      </c>
      <c r="I152" s="145"/>
      <c r="J152" s="146">
        <f t="shared" si="0"/>
        <v>0</v>
      </c>
      <c r="K152" s="147"/>
      <c r="L152" s="28"/>
      <c r="M152" s="148" t="s">
        <v>1</v>
      </c>
      <c r="N152" s="149" t="s">
        <v>38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93</v>
      </c>
      <c r="AT152" s="152" t="s">
        <v>212</v>
      </c>
      <c r="AU152" s="152" t="s">
        <v>84</v>
      </c>
      <c r="AY152" s="13" t="s">
        <v>207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84</v>
      </c>
      <c r="BK152" s="153">
        <f t="shared" si="9"/>
        <v>0</v>
      </c>
      <c r="BL152" s="13" t="s">
        <v>93</v>
      </c>
      <c r="BM152" s="152" t="s">
        <v>4810</v>
      </c>
    </row>
    <row r="153" spans="2:65" s="1" customFormat="1" ht="33" customHeight="1">
      <c r="B153" s="139"/>
      <c r="C153" s="140" t="s">
        <v>168</v>
      </c>
      <c r="D153" s="140" t="s">
        <v>212</v>
      </c>
      <c r="E153" s="141" t="s">
        <v>4811</v>
      </c>
      <c r="F153" s="142" t="s">
        <v>4812</v>
      </c>
      <c r="G153" s="143" t="s">
        <v>4813</v>
      </c>
      <c r="H153" s="144">
        <v>183.595</v>
      </c>
      <c r="I153" s="145"/>
      <c r="J153" s="146">
        <f t="shared" si="0"/>
        <v>0</v>
      </c>
      <c r="K153" s="147"/>
      <c r="L153" s="28"/>
      <c r="M153" s="148" t="s">
        <v>1</v>
      </c>
      <c r="N153" s="149" t="s">
        <v>38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93</v>
      </c>
      <c r="AT153" s="152" t="s">
        <v>212</v>
      </c>
      <c r="AU153" s="152" t="s">
        <v>84</v>
      </c>
      <c r="AY153" s="13" t="s">
        <v>207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84</v>
      </c>
      <c r="BK153" s="153">
        <f t="shared" si="9"/>
        <v>0</v>
      </c>
      <c r="BL153" s="13" t="s">
        <v>93</v>
      </c>
      <c r="BM153" s="152" t="s">
        <v>4814</v>
      </c>
    </row>
    <row r="154" spans="2:65" s="1" customFormat="1" ht="24.2" customHeight="1">
      <c r="B154" s="139"/>
      <c r="C154" s="140" t="s">
        <v>230</v>
      </c>
      <c r="D154" s="140" t="s">
        <v>212</v>
      </c>
      <c r="E154" s="141" t="s">
        <v>4815</v>
      </c>
      <c r="F154" s="142" t="s">
        <v>4816</v>
      </c>
      <c r="G154" s="143" t="s">
        <v>405</v>
      </c>
      <c r="H154" s="144">
        <v>207.52199999999999</v>
      </c>
      <c r="I154" s="145"/>
      <c r="J154" s="146">
        <f t="shared" si="0"/>
        <v>0</v>
      </c>
      <c r="K154" s="147"/>
      <c r="L154" s="28"/>
      <c r="M154" s="148" t="s">
        <v>1</v>
      </c>
      <c r="N154" s="149" t="s">
        <v>38</v>
      </c>
      <c r="P154" s="150">
        <f t="shared" si="1"/>
        <v>0</v>
      </c>
      <c r="Q154" s="150">
        <v>0</v>
      </c>
      <c r="R154" s="150">
        <f t="shared" si="2"/>
        <v>0</v>
      </c>
      <c r="S154" s="150">
        <v>0.26</v>
      </c>
      <c r="T154" s="151">
        <f t="shared" si="3"/>
        <v>53.955719999999999</v>
      </c>
      <c r="AR154" s="152" t="s">
        <v>93</v>
      </c>
      <c r="AT154" s="152" t="s">
        <v>212</v>
      </c>
      <c r="AU154" s="152" t="s">
        <v>84</v>
      </c>
      <c r="AY154" s="13" t="s">
        <v>207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84</v>
      </c>
      <c r="BK154" s="153">
        <f t="shared" si="9"/>
        <v>0</v>
      </c>
      <c r="BL154" s="13" t="s">
        <v>93</v>
      </c>
      <c r="BM154" s="152" t="s">
        <v>4817</v>
      </c>
    </row>
    <row r="155" spans="2:65" s="1" customFormat="1" ht="33" customHeight="1">
      <c r="B155" s="139"/>
      <c r="C155" s="140" t="s">
        <v>234</v>
      </c>
      <c r="D155" s="140" t="s">
        <v>212</v>
      </c>
      <c r="E155" s="141" t="s">
        <v>4818</v>
      </c>
      <c r="F155" s="142" t="s">
        <v>4819</v>
      </c>
      <c r="G155" s="143" t="s">
        <v>405</v>
      </c>
      <c r="H155" s="144">
        <v>1830.972</v>
      </c>
      <c r="I155" s="145"/>
      <c r="J155" s="146">
        <f t="shared" si="0"/>
        <v>0</v>
      </c>
      <c r="K155" s="147"/>
      <c r="L155" s="28"/>
      <c r="M155" s="148" t="s">
        <v>1</v>
      </c>
      <c r="N155" s="149" t="s">
        <v>38</v>
      </c>
      <c r="P155" s="150">
        <f t="shared" si="1"/>
        <v>0</v>
      </c>
      <c r="Q155" s="150">
        <v>0</v>
      </c>
      <c r="R155" s="150">
        <f t="shared" si="2"/>
        <v>0</v>
      </c>
      <c r="S155" s="150">
        <v>9.8000000000000004E-2</v>
      </c>
      <c r="T155" s="151">
        <f t="shared" si="3"/>
        <v>179.43525600000001</v>
      </c>
      <c r="AR155" s="152" t="s">
        <v>93</v>
      </c>
      <c r="AT155" s="152" t="s">
        <v>212</v>
      </c>
      <c r="AU155" s="152" t="s">
        <v>84</v>
      </c>
      <c r="AY155" s="13" t="s">
        <v>207</v>
      </c>
      <c r="BE155" s="153">
        <f t="shared" si="4"/>
        <v>0</v>
      </c>
      <c r="BF155" s="153">
        <f t="shared" si="5"/>
        <v>0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3" t="s">
        <v>84</v>
      </c>
      <c r="BK155" s="153">
        <f t="shared" si="9"/>
        <v>0</v>
      </c>
      <c r="BL155" s="13" t="s">
        <v>93</v>
      </c>
      <c r="BM155" s="152" t="s">
        <v>4820</v>
      </c>
    </row>
    <row r="156" spans="2:65" s="1" customFormat="1" ht="24.2" customHeight="1">
      <c r="B156" s="139"/>
      <c r="C156" s="140" t="s">
        <v>238</v>
      </c>
      <c r="D156" s="140" t="s">
        <v>212</v>
      </c>
      <c r="E156" s="141" t="s">
        <v>4821</v>
      </c>
      <c r="F156" s="142" t="s">
        <v>4822</v>
      </c>
      <c r="G156" s="143" t="s">
        <v>215</v>
      </c>
      <c r="H156" s="144">
        <v>39</v>
      </c>
      <c r="I156" s="145"/>
      <c r="J156" s="146">
        <f t="shared" si="0"/>
        <v>0</v>
      </c>
      <c r="K156" s="147"/>
      <c r="L156" s="28"/>
      <c r="M156" s="148" t="s">
        <v>1</v>
      </c>
      <c r="N156" s="149" t="s">
        <v>38</v>
      </c>
      <c r="P156" s="150">
        <f t="shared" si="1"/>
        <v>0</v>
      </c>
      <c r="Q156" s="150">
        <v>0</v>
      </c>
      <c r="R156" s="150">
        <f t="shared" si="2"/>
        <v>0</v>
      </c>
      <c r="S156" s="150">
        <v>0.28999999999999998</v>
      </c>
      <c r="T156" s="151">
        <f t="shared" si="3"/>
        <v>11.309999999999999</v>
      </c>
      <c r="AR156" s="152" t="s">
        <v>93</v>
      </c>
      <c r="AT156" s="152" t="s">
        <v>212</v>
      </c>
      <c r="AU156" s="152" t="s">
        <v>84</v>
      </c>
      <c r="AY156" s="13" t="s">
        <v>207</v>
      </c>
      <c r="BE156" s="153">
        <f t="shared" si="4"/>
        <v>0</v>
      </c>
      <c r="BF156" s="153">
        <f t="shared" si="5"/>
        <v>0</v>
      </c>
      <c r="BG156" s="153">
        <f t="shared" si="6"/>
        <v>0</v>
      </c>
      <c r="BH156" s="153">
        <f t="shared" si="7"/>
        <v>0</v>
      </c>
      <c r="BI156" s="153">
        <f t="shared" si="8"/>
        <v>0</v>
      </c>
      <c r="BJ156" s="13" t="s">
        <v>84</v>
      </c>
      <c r="BK156" s="153">
        <f t="shared" si="9"/>
        <v>0</v>
      </c>
      <c r="BL156" s="13" t="s">
        <v>93</v>
      </c>
      <c r="BM156" s="152" t="s">
        <v>4823</v>
      </c>
    </row>
    <row r="157" spans="2:65" s="1" customFormat="1" ht="33" customHeight="1">
      <c r="B157" s="139"/>
      <c r="C157" s="140" t="s">
        <v>242</v>
      </c>
      <c r="D157" s="140" t="s">
        <v>212</v>
      </c>
      <c r="E157" s="141" t="s">
        <v>4824</v>
      </c>
      <c r="F157" s="142" t="s">
        <v>4825</v>
      </c>
      <c r="G157" s="143" t="s">
        <v>405</v>
      </c>
      <c r="H157" s="144">
        <v>1666.4480000000001</v>
      </c>
      <c r="I157" s="145"/>
      <c r="J157" s="146">
        <f t="shared" si="0"/>
        <v>0</v>
      </c>
      <c r="K157" s="147"/>
      <c r="L157" s="28"/>
      <c r="M157" s="148" t="s">
        <v>1</v>
      </c>
      <c r="N157" s="149" t="s">
        <v>38</v>
      </c>
      <c r="P157" s="150">
        <f t="shared" si="1"/>
        <v>0</v>
      </c>
      <c r="Q157" s="150">
        <v>0</v>
      </c>
      <c r="R157" s="150">
        <f t="shared" si="2"/>
        <v>0</v>
      </c>
      <c r="S157" s="150">
        <v>0.23499999999999999</v>
      </c>
      <c r="T157" s="151">
        <f t="shared" si="3"/>
        <v>391.61527999999998</v>
      </c>
      <c r="AR157" s="152" t="s">
        <v>93</v>
      </c>
      <c r="AT157" s="152" t="s">
        <v>212</v>
      </c>
      <c r="AU157" s="152" t="s">
        <v>84</v>
      </c>
      <c r="AY157" s="13" t="s">
        <v>207</v>
      </c>
      <c r="BE157" s="153">
        <f t="shared" si="4"/>
        <v>0</v>
      </c>
      <c r="BF157" s="153">
        <f t="shared" si="5"/>
        <v>0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3" t="s">
        <v>84</v>
      </c>
      <c r="BK157" s="153">
        <f t="shared" si="9"/>
        <v>0</v>
      </c>
      <c r="BL157" s="13" t="s">
        <v>93</v>
      </c>
      <c r="BM157" s="152" t="s">
        <v>4826</v>
      </c>
    </row>
    <row r="158" spans="2:65" s="1" customFormat="1" ht="33" customHeight="1">
      <c r="B158" s="139"/>
      <c r="C158" s="140" t="s">
        <v>246</v>
      </c>
      <c r="D158" s="140" t="s">
        <v>212</v>
      </c>
      <c r="E158" s="141" t="s">
        <v>4827</v>
      </c>
      <c r="F158" s="142" t="s">
        <v>4828</v>
      </c>
      <c r="G158" s="143" t="s">
        <v>405</v>
      </c>
      <c r="H158" s="144">
        <v>776.15899999999999</v>
      </c>
      <c r="I158" s="145"/>
      <c r="J158" s="146">
        <f t="shared" si="0"/>
        <v>0</v>
      </c>
      <c r="K158" s="147"/>
      <c r="L158" s="28"/>
      <c r="M158" s="148" t="s">
        <v>1</v>
      </c>
      <c r="N158" s="149" t="s">
        <v>38</v>
      </c>
      <c r="P158" s="150">
        <f t="shared" si="1"/>
        <v>0</v>
      </c>
      <c r="Q158" s="150">
        <v>0</v>
      </c>
      <c r="R158" s="150">
        <f t="shared" si="2"/>
        <v>0</v>
      </c>
      <c r="S158" s="150">
        <v>0.4</v>
      </c>
      <c r="T158" s="151">
        <f t="shared" si="3"/>
        <v>310.46360000000004</v>
      </c>
      <c r="AR158" s="152" t="s">
        <v>93</v>
      </c>
      <c r="AT158" s="152" t="s">
        <v>212</v>
      </c>
      <c r="AU158" s="152" t="s">
        <v>84</v>
      </c>
      <c r="AY158" s="13" t="s">
        <v>207</v>
      </c>
      <c r="BE158" s="153">
        <f t="shared" si="4"/>
        <v>0</v>
      </c>
      <c r="BF158" s="153">
        <f t="shared" si="5"/>
        <v>0</v>
      </c>
      <c r="BG158" s="153">
        <f t="shared" si="6"/>
        <v>0</v>
      </c>
      <c r="BH158" s="153">
        <f t="shared" si="7"/>
        <v>0</v>
      </c>
      <c r="BI158" s="153">
        <f t="shared" si="8"/>
        <v>0</v>
      </c>
      <c r="BJ158" s="13" t="s">
        <v>84</v>
      </c>
      <c r="BK158" s="153">
        <f t="shared" si="9"/>
        <v>0</v>
      </c>
      <c r="BL158" s="13" t="s">
        <v>93</v>
      </c>
      <c r="BM158" s="152" t="s">
        <v>4829</v>
      </c>
    </row>
    <row r="159" spans="2:65" s="1" customFormat="1" ht="33" customHeight="1">
      <c r="B159" s="139"/>
      <c r="C159" s="140" t="s">
        <v>250</v>
      </c>
      <c r="D159" s="140" t="s">
        <v>212</v>
      </c>
      <c r="E159" s="141" t="s">
        <v>4830</v>
      </c>
      <c r="F159" s="142" t="s">
        <v>4831</v>
      </c>
      <c r="G159" s="143" t="s">
        <v>405</v>
      </c>
      <c r="H159" s="144">
        <v>1072.944</v>
      </c>
      <c r="I159" s="145"/>
      <c r="J159" s="146">
        <f t="shared" si="0"/>
        <v>0</v>
      </c>
      <c r="K159" s="147"/>
      <c r="L159" s="28"/>
      <c r="M159" s="148" t="s">
        <v>1</v>
      </c>
      <c r="N159" s="149" t="s">
        <v>38</v>
      </c>
      <c r="P159" s="150">
        <f t="shared" si="1"/>
        <v>0</v>
      </c>
      <c r="Q159" s="150">
        <v>0</v>
      </c>
      <c r="R159" s="150">
        <f t="shared" si="2"/>
        <v>0</v>
      </c>
      <c r="S159" s="150">
        <v>0.5</v>
      </c>
      <c r="T159" s="151">
        <f t="shared" si="3"/>
        <v>536.47199999999998</v>
      </c>
      <c r="AR159" s="152" t="s">
        <v>93</v>
      </c>
      <c r="AT159" s="152" t="s">
        <v>212</v>
      </c>
      <c r="AU159" s="152" t="s">
        <v>84</v>
      </c>
      <c r="AY159" s="13" t="s">
        <v>207</v>
      </c>
      <c r="BE159" s="153">
        <f t="shared" si="4"/>
        <v>0</v>
      </c>
      <c r="BF159" s="153">
        <f t="shared" si="5"/>
        <v>0</v>
      </c>
      <c r="BG159" s="153">
        <f t="shared" si="6"/>
        <v>0</v>
      </c>
      <c r="BH159" s="153">
        <f t="shared" si="7"/>
        <v>0</v>
      </c>
      <c r="BI159" s="153">
        <f t="shared" si="8"/>
        <v>0</v>
      </c>
      <c r="BJ159" s="13" t="s">
        <v>84</v>
      </c>
      <c r="BK159" s="153">
        <f t="shared" si="9"/>
        <v>0</v>
      </c>
      <c r="BL159" s="13" t="s">
        <v>93</v>
      </c>
      <c r="BM159" s="152" t="s">
        <v>4832</v>
      </c>
    </row>
    <row r="160" spans="2:65" s="1" customFormat="1" ht="24.2" customHeight="1">
      <c r="B160" s="139"/>
      <c r="C160" s="140" t="s">
        <v>255</v>
      </c>
      <c r="D160" s="140" t="s">
        <v>212</v>
      </c>
      <c r="E160" s="141" t="s">
        <v>4833</v>
      </c>
      <c r="F160" s="142" t="s">
        <v>4834</v>
      </c>
      <c r="G160" s="143" t="s">
        <v>405</v>
      </c>
      <c r="H160" s="144">
        <v>1395.5329999999999</v>
      </c>
      <c r="I160" s="145"/>
      <c r="J160" s="146">
        <f t="shared" si="0"/>
        <v>0</v>
      </c>
      <c r="K160" s="147"/>
      <c r="L160" s="28"/>
      <c r="M160" s="148" t="s">
        <v>1</v>
      </c>
      <c r="N160" s="149" t="s">
        <v>38</v>
      </c>
      <c r="P160" s="150">
        <f t="shared" si="1"/>
        <v>0</v>
      </c>
      <c r="Q160" s="150">
        <v>0</v>
      </c>
      <c r="R160" s="150">
        <f t="shared" si="2"/>
        <v>0</v>
      </c>
      <c r="S160" s="150">
        <v>0.18099999999999999</v>
      </c>
      <c r="T160" s="151">
        <f t="shared" si="3"/>
        <v>252.59147299999998</v>
      </c>
      <c r="AR160" s="152" t="s">
        <v>93</v>
      </c>
      <c r="AT160" s="152" t="s">
        <v>212</v>
      </c>
      <c r="AU160" s="152" t="s">
        <v>84</v>
      </c>
      <c r="AY160" s="13" t="s">
        <v>207</v>
      </c>
      <c r="BE160" s="153">
        <f t="shared" si="4"/>
        <v>0</v>
      </c>
      <c r="BF160" s="153">
        <f t="shared" si="5"/>
        <v>0</v>
      </c>
      <c r="BG160" s="153">
        <f t="shared" si="6"/>
        <v>0</v>
      </c>
      <c r="BH160" s="153">
        <f t="shared" si="7"/>
        <v>0</v>
      </c>
      <c r="BI160" s="153">
        <f t="shared" si="8"/>
        <v>0</v>
      </c>
      <c r="BJ160" s="13" t="s">
        <v>84</v>
      </c>
      <c r="BK160" s="153">
        <f t="shared" si="9"/>
        <v>0</v>
      </c>
      <c r="BL160" s="13" t="s">
        <v>93</v>
      </c>
      <c r="BM160" s="152" t="s">
        <v>4835</v>
      </c>
    </row>
    <row r="161" spans="2:65" s="1" customFormat="1" ht="24.2" customHeight="1">
      <c r="B161" s="139"/>
      <c r="C161" s="140" t="s">
        <v>259</v>
      </c>
      <c r="D161" s="140" t="s">
        <v>212</v>
      </c>
      <c r="E161" s="141" t="s">
        <v>4836</v>
      </c>
      <c r="F161" s="142" t="s">
        <v>4837</v>
      </c>
      <c r="G161" s="143" t="s">
        <v>4813</v>
      </c>
      <c r="H161" s="144">
        <v>4229.5410000000002</v>
      </c>
      <c r="I161" s="145"/>
      <c r="J161" s="146">
        <f t="shared" si="0"/>
        <v>0</v>
      </c>
      <c r="K161" s="147"/>
      <c r="L161" s="28"/>
      <c r="M161" s="148" t="s">
        <v>1</v>
      </c>
      <c r="N161" s="149" t="s">
        <v>38</v>
      </c>
      <c r="P161" s="150">
        <f t="shared" si="1"/>
        <v>0</v>
      </c>
      <c r="Q161" s="150">
        <v>0</v>
      </c>
      <c r="R161" s="150">
        <f t="shared" si="2"/>
        <v>0</v>
      </c>
      <c r="S161" s="150">
        <v>0</v>
      </c>
      <c r="T161" s="151">
        <f t="shared" si="3"/>
        <v>0</v>
      </c>
      <c r="AR161" s="152" t="s">
        <v>93</v>
      </c>
      <c r="AT161" s="152" t="s">
        <v>212</v>
      </c>
      <c r="AU161" s="152" t="s">
        <v>84</v>
      </c>
      <c r="AY161" s="13" t="s">
        <v>207</v>
      </c>
      <c r="BE161" s="153">
        <f t="shared" si="4"/>
        <v>0</v>
      </c>
      <c r="BF161" s="153">
        <f t="shared" si="5"/>
        <v>0</v>
      </c>
      <c r="BG161" s="153">
        <f t="shared" si="6"/>
        <v>0</v>
      </c>
      <c r="BH161" s="153">
        <f t="shared" si="7"/>
        <v>0</v>
      </c>
      <c r="BI161" s="153">
        <f t="shared" si="8"/>
        <v>0</v>
      </c>
      <c r="BJ161" s="13" t="s">
        <v>84</v>
      </c>
      <c r="BK161" s="153">
        <f t="shared" si="9"/>
        <v>0</v>
      </c>
      <c r="BL161" s="13" t="s">
        <v>93</v>
      </c>
      <c r="BM161" s="152" t="s">
        <v>4838</v>
      </c>
    </row>
    <row r="162" spans="2:65" s="1" customFormat="1" ht="37.9" customHeight="1">
      <c r="B162" s="139"/>
      <c r="C162" s="140" t="s">
        <v>263</v>
      </c>
      <c r="D162" s="140" t="s">
        <v>212</v>
      </c>
      <c r="E162" s="141" t="s">
        <v>4839</v>
      </c>
      <c r="F162" s="142" t="s">
        <v>4840</v>
      </c>
      <c r="G162" s="143" t="s">
        <v>4813</v>
      </c>
      <c r="H162" s="144">
        <v>4229.5410000000002</v>
      </c>
      <c r="I162" s="145"/>
      <c r="J162" s="146">
        <f t="shared" si="0"/>
        <v>0</v>
      </c>
      <c r="K162" s="147"/>
      <c r="L162" s="28"/>
      <c r="M162" s="148" t="s">
        <v>1</v>
      </c>
      <c r="N162" s="149" t="s">
        <v>38</v>
      </c>
      <c r="P162" s="150">
        <f t="shared" si="1"/>
        <v>0</v>
      </c>
      <c r="Q162" s="150">
        <v>0</v>
      </c>
      <c r="R162" s="150">
        <f t="shared" si="2"/>
        <v>0</v>
      </c>
      <c r="S162" s="150">
        <v>0</v>
      </c>
      <c r="T162" s="151">
        <f t="shared" si="3"/>
        <v>0</v>
      </c>
      <c r="AR162" s="152" t="s">
        <v>93</v>
      </c>
      <c r="AT162" s="152" t="s">
        <v>212</v>
      </c>
      <c r="AU162" s="152" t="s">
        <v>84</v>
      </c>
      <c r="AY162" s="13" t="s">
        <v>207</v>
      </c>
      <c r="BE162" s="153">
        <f t="shared" si="4"/>
        <v>0</v>
      </c>
      <c r="BF162" s="153">
        <f t="shared" si="5"/>
        <v>0</v>
      </c>
      <c r="BG162" s="153">
        <f t="shared" si="6"/>
        <v>0</v>
      </c>
      <c r="BH162" s="153">
        <f t="shared" si="7"/>
        <v>0</v>
      </c>
      <c r="BI162" s="153">
        <f t="shared" si="8"/>
        <v>0</v>
      </c>
      <c r="BJ162" s="13" t="s">
        <v>84</v>
      </c>
      <c r="BK162" s="153">
        <f t="shared" si="9"/>
        <v>0</v>
      </c>
      <c r="BL162" s="13" t="s">
        <v>93</v>
      </c>
      <c r="BM162" s="152" t="s">
        <v>4841</v>
      </c>
    </row>
    <row r="163" spans="2:65" s="1" customFormat="1" ht="24.2" customHeight="1">
      <c r="B163" s="139"/>
      <c r="C163" s="140" t="s">
        <v>267</v>
      </c>
      <c r="D163" s="140" t="s">
        <v>212</v>
      </c>
      <c r="E163" s="141" t="s">
        <v>4842</v>
      </c>
      <c r="F163" s="142" t="s">
        <v>4843</v>
      </c>
      <c r="G163" s="143" t="s">
        <v>405</v>
      </c>
      <c r="H163" s="144">
        <v>6557.5140000000001</v>
      </c>
      <c r="I163" s="145"/>
      <c r="J163" s="146">
        <f t="shared" si="0"/>
        <v>0</v>
      </c>
      <c r="K163" s="147"/>
      <c r="L163" s="28"/>
      <c r="M163" s="148" t="s">
        <v>1</v>
      </c>
      <c r="N163" s="149" t="s">
        <v>38</v>
      </c>
      <c r="P163" s="150">
        <f t="shared" si="1"/>
        <v>0</v>
      </c>
      <c r="Q163" s="150">
        <v>9.7000000000000005E-4</v>
      </c>
      <c r="R163" s="150">
        <f t="shared" si="2"/>
        <v>6.3607885800000004</v>
      </c>
      <c r="S163" s="150">
        <v>0</v>
      </c>
      <c r="T163" s="151">
        <f t="shared" si="3"/>
        <v>0</v>
      </c>
      <c r="AR163" s="152" t="s">
        <v>93</v>
      </c>
      <c r="AT163" s="152" t="s">
        <v>212</v>
      </c>
      <c r="AU163" s="152" t="s">
        <v>84</v>
      </c>
      <c r="AY163" s="13" t="s">
        <v>207</v>
      </c>
      <c r="BE163" s="153">
        <f t="shared" si="4"/>
        <v>0</v>
      </c>
      <c r="BF163" s="153">
        <f t="shared" si="5"/>
        <v>0</v>
      </c>
      <c r="BG163" s="153">
        <f t="shared" si="6"/>
        <v>0</v>
      </c>
      <c r="BH163" s="153">
        <f t="shared" si="7"/>
        <v>0</v>
      </c>
      <c r="BI163" s="153">
        <f t="shared" si="8"/>
        <v>0</v>
      </c>
      <c r="BJ163" s="13" t="s">
        <v>84</v>
      </c>
      <c r="BK163" s="153">
        <f t="shared" si="9"/>
        <v>0</v>
      </c>
      <c r="BL163" s="13" t="s">
        <v>93</v>
      </c>
      <c r="BM163" s="152" t="s">
        <v>4844</v>
      </c>
    </row>
    <row r="164" spans="2:65" s="1" customFormat="1" ht="24.2" customHeight="1">
      <c r="B164" s="139"/>
      <c r="C164" s="140" t="s">
        <v>271</v>
      </c>
      <c r="D164" s="140" t="s">
        <v>212</v>
      </c>
      <c r="E164" s="141" t="s">
        <v>4845</v>
      </c>
      <c r="F164" s="142" t="s">
        <v>4846</v>
      </c>
      <c r="G164" s="143" t="s">
        <v>405</v>
      </c>
      <c r="H164" s="144">
        <v>6557.5140000000001</v>
      </c>
      <c r="I164" s="145"/>
      <c r="J164" s="146">
        <f t="shared" si="0"/>
        <v>0</v>
      </c>
      <c r="K164" s="147"/>
      <c r="L164" s="28"/>
      <c r="M164" s="148" t="s">
        <v>1</v>
      </c>
      <c r="N164" s="149" t="s">
        <v>38</v>
      </c>
      <c r="P164" s="150">
        <f t="shared" si="1"/>
        <v>0</v>
      </c>
      <c r="Q164" s="150">
        <v>0</v>
      </c>
      <c r="R164" s="150">
        <f t="shared" si="2"/>
        <v>0</v>
      </c>
      <c r="S164" s="150">
        <v>0</v>
      </c>
      <c r="T164" s="151">
        <f t="shared" si="3"/>
        <v>0</v>
      </c>
      <c r="AR164" s="152" t="s">
        <v>93</v>
      </c>
      <c r="AT164" s="152" t="s">
        <v>212</v>
      </c>
      <c r="AU164" s="152" t="s">
        <v>84</v>
      </c>
      <c r="AY164" s="13" t="s">
        <v>207</v>
      </c>
      <c r="BE164" s="153">
        <f t="shared" si="4"/>
        <v>0</v>
      </c>
      <c r="BF164" s="153">
        <f t="shared" si="5"/>
        <v>0</v>
      </c>
      <c r="BG164" s="153">
        <f t="shared" si="6"/>
        <v>0</v>
      </c>
      <c r="BH164" s="153">
        <f t="shared" si="7"/>
        <v>0</v>
      </c>
      <c r="BI164" s="153">
        <f t="shared" si="8"/>
        <v>0</v>
      </c>
      <c r="BJ164" s="13" t="s">
        <v>84</v>
      </c>
      <c r="BK164" s="153">
        <f t="shared" si="9"/>
        <v>0</v>
      </c>
      <c r="BL164" s="13" t="s">
        <v>93</v>
      </c>
      <c r="BM164" s="152" t="s">
        <v>4847</v>
      </c>
    </row>
    <row r="165" spans="2:65" s="1" customFormat="1" ht="33" customHeight="1">
      <c r="B165" s="139"/>
      <c r="C165" s="140" t="s">
        <v>275</v>
      </c>
      <c r="D165" s="140" t="s">
        <v>212</v>
      </c>
      <c r="E165" s="141" t="s">
        <v>4848</v>
      </c>
      <c r="F165" s="142" t="s">
        <v>4849</v>
      </c>
      <c r="G165" s="143" t="s">
        <v>4813</v>
      </c>
      <c r="H165" s="144">
        <v>9627.3780000000006</v>
      </c>
      <c r="I165" s="145"/>
      <c r="J165" s="146">
        <f t="shared" si="0"/>
        <v>0</v>
      </c>
      <c r="K165" s="147"/>
      <c r="L165" s="28"/>
      <c r="M165" s="148" t="s">
        <v>1</v>
      </c>
      <c r="N165" s="149" t="s">
        <v>38</v>
      </c>
      <c r="P165" s="150">
        <f t="shared" si="1"/>
        <v>0</v>
      </c>
      <c r="Q165" s="150">
        <v>0</v>
      </c>
      <c r="R165" s="150">
        <f t="shared" si="2"/>
        <v>0</v>
      </c>
      <c r="S165" s="150">
        <v>0</v>
      </c>
      <c r="T165" s="151">
        <f t="shared" si="3"/>
        <v>0</v>
      </c>
      <c r="AR165" s="152" t="s">
        <v>93</v>
      </c>
      <c r="AT165" s="152" t="s">
        <v>212</v>
      </c>
      <c r="AU165" s="152" t="s">
        <v>84</v>
      </c>
      <c r="AY165" s="13" t="s">
        <v>207</v>
      </c>
      <c r="BE165" s="153">
        <f t="shared" si="4"/>
        <v>0</v>
      </c>
      <c r="BF165" s="153">
        <f t="shared" si="5"/>
        <v>0</v>
      </c>
      <c r="BG165" s="153">
        <f t="shared" si="6"/>
        <v>0</v>
      </c>
      <c r="BH165" s="153">
        <f t="shared" si="7"/>
        <v>0</v>
      </c>
      <c r="BI165" s="153">
        <f t="shared" si="8"/>
        <v>0</v>
      </c>
      <c r="BJ165" s="13" t="s">
        <v>84</v>
      </c>
      <c r="BK165" s="153">
        <f t="shared" si="9"/>
        <v>0</v>
      </c>
      <c r="BL165" s="13" t="s">
        <v>93</v>
      </c>
      <c r="BM165" s="152" t="s">
        <v>4850</v>
      </c>
    </row>
    <row r="166" spans="2:65" s="1" customFormat="1" ht="37.9" customHeight="1">
      <c r="B166" s="139"/>
      <c r="C166" s="140" t="s">
        <v>279</v>
      </c>
      <c r="D166" s="140" t="s">
        <v>212</v>
      </c>
      <c r="E166" s="141" t="s">
        <v>4851</v>
      </c>
      <c r="F166" s="142" t="s">
        <v>4852</v>
      </c>
      <c r="G166" s="143" t="s">
        <v>4813</v>
      </c>
      <c r="H166" s="144">
        <v>67391.645999999993</v>
      </c>
      <c r="I166" s="145"/>
      <c r="J166" s="146">
        <f t="shared" si="0"/>
        <v>0</v>
      </c>
      <c r="K166" s="147"/>
      <c r="L166" s="28"/>
      <c r="M166" s="148" t="s">
        <v>1</v>
      </c>
      <c r="N166" s="149" t="s">
        <v>38</v>
      </c>
      <c r="P166" s="150">
        <f t="shared" si="1"/>
        <v>0</v>
      </c>
      <c r="Q166" s="150">
        <v>0</v>
      </c>
      <c r="R166" s="150">
        <f t="shared" si="2"/>
        <v>0</v>
      </c>
      <c r="S166" s="150">
        <v>0</v>
      </c>
      <c r="T166" s="151">
        <f t="shared" si="3"/>
        <v>0</v>
      </c>
      <c r="AR166" s="152" t="s">
        <v>93</v>
      </c>
      <c r="AT166" s="152" t="s">
        <v>212</v>
      </c>
      <c r="AU166" s="152" t="s">
        <v>84</v>
      </c>
      <c r="AY166" s="13" t="s">
        <v>207</v>
      </c>
      <c r="BE166" s="153">
        <f t="shared" si="4"/>
        <v>0</v>
      </c>
      <c r="BF166" s="153">
        <f t="shared" si="5"/>
        <v>0</v>
      </c>
      <c r="BG166" s="153">
        <f t="shared" si="6"/>
        <v>0</v>
      </c>
      <c r="BH166" s="153">
        <f t="shared" si="7"/>
        <v>0</v>
      </c>
      <c r="BI166" s="153">
        <f t="shared" si="8"/>
        <v>0</v>
      </c>
      <c r="BJ166" s="13" t="s">
        <v>84</v>
      </c>
      <c r="BK166" s="153">
        <f t="shared" si="9"/>
        <v>0</v>
      </c>
      <c r="BL166" s="13" t="s">
        <v>93</v>
      </c>
      <c r="BM166" s="152" t="s">
        <v>4853</v>
      </c>
    </row>
    <row r="167" spans="2:65" s="1" customFormat="1" ht="24.2" customHeight="1">
      <c r="B167" s="139"/>
      <c r="C167" s="140" t="s">
        <v>283</v>
      </c>
      <c r="D167" s="140" t="s">
        <v>212</v>
      </c>
      <c r="E167" s="141" t="s">
        <v>4854</v>
      </c>
      <c r="F167" s="142" t="s">
        <v>4855</v>
      </c>
      <c r="G167" s="143" t="s">
        <v>4813</v>
      </c>
      <c r="H167" s="144">
        <v>5080.8580000000002</v>
      </c>
      <c r="I167" s="145"/>
      <c r="J167" s="146">
        <f t="shared" si="0"/>
        <v>0</v>
      </c>
      <c r="K167" s="147"/>
      <c r="L167" s="28"/>
      <c r="M167" s="148" t="s">
        <v>1</v>
      </c>
      <c r="N167" s="149" t="s">
        <v>38</v>
      </c>
      <c r="P167" s="150">
        <f t="shared" si="1"/>
        <v>0</v>
      </c>
      <c r="Q167" s="150">
        <v>0</v>
      </c>
      <c r="R167" s="150">
        <f t="shared" si="2"/>
        <v>0</v>
      </c>
      <c r="S167" s="150">
        <v>0</v>
      </c>
      <c r="T167" s="151">
        <f t="shared" si="3"/>
        <v>0</v>
      </c>
      <c r="AR167" s="152" t="s">
        <v>93</v>
      </c>
      <c r="AT167" s="152" t="s">
        <v>212</v>
      </c>
      <c r="AU167" s="152" t="s">
        <v>84</v>
      </c>
      <c r="AY167" s="13" t="s">
        <v>207</v>
      </c>
      <c r="BE167" s="153">
        <f t="shared" si="4"/>
        <v>0</v>
      </c>
      <c r="BF167" s="153">
        <f t="shared" si="5"/>
        <v>0</v>
      </c>
      <c r="BG167" s="153">
        <f t="shared" si="6"/>
        <v>0</v>
      </c>
      <c r="BH167" s="153">
        <f t="shared" si="7"/>
        <v>0</v>
      </c>
      <c r="BI167" s="153">
        <f t="shared" si="8"/>
        <v>0</v>
      </c>
      <c r="BJ167" s="13" t="s">
        <v>84</v>
      </c>
      <c r="BK167" s="153">
        <f t="shared" si="9"/>
        <v>0</v>
      </c>
      <c r="BL167" s="13" t="s">
        <v>93</v>
      </c>
      <c r="BM167" s="152" t="s">
        <v>4856</v>
      </c>
    </row>
    <row r="168" spans="2:65" s="1" customFormat="1" ht="16.5" customHeight="1">
      <c r="B168" s="139"/>
      <c r="C168" s="155" t="s">
        <v>7</v>
      </c>
      <c r="D168" s="155" t="s">
        <v>205</v>
      </c>
      <c r="E168" s="156" t="s">
        <v>5350</v>
      </c>
      <c r="F168" s="157" t="s">
        <v>5351</v>
      </c>
      <c r="G168" s="158" t="s">
        <v>4813</v>
      </c>
      <c r="H168" s="159">
        <v>817.23099999999999</v>
      </c>
      <c r="I168" s="160"/>
      <c r="J168" s="161">
        <f t="shared" si="0"/>
        <v>0</v>
      </c>
      <c r="K168" s="162"/>
      <c r="L168" s="163"/>
      <c r="M168" s="164" t="s">
        <v>1</v>
      </c>
      <c r="N168" s="165" t="s">
        <v>38</v>
      </c>
      <c r="P168" s="150">
        <f t="shared" si="1"/>
        <v>0</v>
      </c>
      <c r="Q168" s="150">
        <v>1</v>
      </c>
      <c r="R168" s="150">
        <f t="shared" si="2"/>
        <v>817.23099999999999</v>
      </c>
      <c r="S168" s="150">
        <v>0</v>
      </c>
      <c r="T168" s="151">
        <f t="shared" si="3"/>
        <v>0</v>
      </c>
      <c r="AR168" s="152" t="s">
        <v>238</v>
      </c>
      <c r="AT168" s="152" t="s">
        <v>205</v>
      </c>
      <c r="AU168" s="152" t="s">
        <v>84</v>
      </c>
      <c r="AY168" s="13" t="s">
        <v>207</v>
      </c>
      <c r="BE168" s="153">
        <f t="shared" si="4"/>
        <v>0</v>
      </c>
      <c r="BF168" s="153">
        <f t="shared" si="5"/>
        <v>0</v>
      </c>
      <c r="BG168" s="153">
        <f t="shared" si="6"/>
        <v>0</v>
      </c>
      <c r="BH168" s="153">
        <f t="shared" si="7"/>
        <v>0</v>
      </c>
      <c r="BI168" s="153">
        <f t="shared" si="8"/>
        <v>0</v>
      </c>
      <c r="BJ168" s="13" t="s">
        <v>84</v>
      </c>
      <c r="BK168" s="153">
        <f t="shared" si="9"/>
        <v>0</v>
      </c>
      <c r="BL168" s="13" t="s">
        <v>93</v>
      </c>
      <c r="BM168" s="152" t="s">
        <v>5352</v>
      </c>
    </row>
    <row r="169" spans="2:65" s="1" customFormat="1" ht="33" customHeight="1">
      <c r="B169" s="139"/>
      <c r="C169" s="140" t="s">
        <v>290</v>
      </c>
      <c r="D169" s="140" t="s">
        <v>212</v>
      </c>
      <c r="E169" s="141" t="s">
        <v>4863</v>
      </c>
      <c r="F169" s="142" t="s">
        <v>4864</v>
      </c>
      <c r="G169" s="143" t="s">
        <v>4813</v>
      </c>
      <c r="H169" s="144">
        <v>5029.1289999999999</v>
      </c>
      <c r="I169" s="145"/>
      <c r="J169" s="146">
        <f t="shared" si="0"/>
        <v>0</v>
      </c>
      <c r="K169" s="147"/>
      <c r="L169" s="28"/>
      <c r="M169" s="148" t="s">
        <v>1</v>
      </c>
      <c r="N169" s="149" t="s">
        <v>38</v>
      </c>
      <c r="P169" s="150">
        <f t="shared" si="1"/>
        <v>0</v>
      </c>
      <c r="Q169" s="150">
        <v>0</v>
      </c>
      <c r="R169" s="150">
        <f t="shared" si="2"/>
        <v>0</v>
      </c>
      <c r="S169" s="150">
        <v>0</v>
      </c>
      <c r="T169" s="151">
        <f t="shared" si="3"/>
        <v>0</v>
      </c>
      <c r="AR169" s="152" t="s">
        <v>93</v>
      </c>
      <c r="AT169" s="152" t="s">
        <v>212</v>
      </c>
      <c r="AU169" s="152" t="s">
        <v>84</v>
      </c>
      <c r="AY169" s="13" t="s">
        <v>207</v>
      </c>
      <c r="BE169" s="153">
        <f t="shared" si="4"/>
        <v>0</v>
      </c>
      <c r="BF169" s="153">
        <f t="shared" si="5"/>
        <v>0</v>
      </c>
      <c r="BG169" s="153">
        <f t="shared" si="6"/>
        <v>0</v>
      </c>
      <c r="BH169" s="153">
        <f t="shared" si="7"/>
        <v>0</v>
      </c>
      <c r="BI169" s="153">
        <f t="shared" si="8"/>
        <v>0</v>
      </c>
      <c r="BJ169" s="13" t="s">
        <v>84</v>
      </c>
      <c r="BK169" s="153">
        <f t="shared" si="9"/>
        <v>0</v>
      </c>
      <c r="BL169" s="13" t="s">
        <v>93</v>
      </c>
      <c r="BM169" s="152" t="s">
        <v>4865</v>
      </c>
    </row>
    <row r="170" spans="2:65" s="1" customFormat="1" ht="37.9" customHeight="1">
      <c r="B170" s="139"/>
      <c r="C170" s="140" t="s">
        <v>294</v>
      </c>
      <c r="D170" s="140" t="s">
        <v>212</v>
      </c>
      <c r="E170" s="141" t="s">
        <v>4866</v>
      </c>
      <c r="F170" s="142" t="s">
        <v>4867</v>
      </c>
      <c r="G170" s="143" t="s">
        <v>253</v>
      </c>
      <c r="H170" s="144">
        <v>8</v>
      </c>
      <c r="I170" s="145"/>
      <c r="J170" s="146">
        <f t="shared" si="0"/>
        <v>0</v>
      </c>
      <c r="K170" s="147"/>
      <c r="L170" s="28"/>
      <c r="M170" s="148" t="s">
        <v>1</v>
      </c>
      <c r="N170" s="149" t="s">
        <v>38</v>
      </c>
      <c r="P170" s="150">
        <f t="shared" si="1"/>
        <v>0</v>
      </c>
      <c r="Q170" s="150">
        <v>0</v>
      </c>
      <c r="R170" s="150">
        <f t="shared" si="2"/>
        <v>0</v>
      </c>
      <c r="S170" s="150">
        <v>0</v>
      </c>
      <c r="T170" s="151">
        <f t="shared" si="3"/>
        <v>0</v>
      </c>
      <c r="AR170" s="152" t="s">
        <v>93</v>
      </c>
      <c r="AT170" s="152" t="s">
        <v>212</v>
      </c>
      <c r="AU170" s="152" t="s">
        <v>84</v>
      </c>
      <c r="AY170" s="13" t="s">
        <v>207</v>
      </c>
      <c r="BE170" s="153">
        <f t="shared" si="4"/>
        <v>0</v>
      </c>
      <c r="BF170" s="153">
        <f t="shared" si="5"/>
        <v>0</v>
      </c>
      <c r="BG170" s="153">
        <f t="shared" si="6"/>
        <v>0</v>
      </c>
      <c r="BH170" s="153">
        <f t="shared" si="7"/>
        <v>0</v>
      </c>
      <c r="BI170" s="153">
        <f t="shared" si="8"/>
        <v>0</v>
      </c>
      <c r="BJ170" s="13" t="s">
        <v>84</v>
      </c>
      <c r="BK170" s="153">
        <f t="shared" si="9"/>
        <v>0</v>
      </c>
      <c r="BL170" s="13" t="s">
        <v>93</v>
      </c>
      <c r="BM170" s="152" t="s">
        <v>4868</v>
      </c>
    </row>
    <row r="171" spans="2:65" s="1" customFormat="1" ht="33" customHeight="1">
      <c r="B171" s="139"/>
      <c r="C171" s="140" t="s">
        <v>298</v>
      </c>
      <c r="D171" s="140" t="s">
        <v>212</v>
      </c>
      <c r="E171" s="141" t="s">
        <v>5353</v>
      </c>
      <c r="F171" s="142" t="s">
        <v>5354</v>
      </c>
      <c r="G171" s="143" t="s">
        <v>253</v>
      </c>
      <c r="H171" s="144">
        <v>20</v>
      </c>
      <c r="I171" s="145"/>
      <c r="J171" s="146">
        <f t="shared" si="0"/>
        <v>0</v>
      </c>
      <c r="K171" s="147"/>
      <c r="L171" s="28"/>
      <c r="M171" s="148" t="s">
        <v>1</v>
      </c>
      <c r="N171" s="149" t="s">
        <v>38</v>
      </c>
      <c r="P171" s="150">
        <f t="shared" si="1"/>
        <v>0</v>
      </c>
      <c r="Q171" s="150">
        <v>0</v>
      </c>
      <c r="R171" s="150">
        <f t="shared" si="2"/>
        <v>0</v>
      </c>
      <c r="S171" s="150">
        <v>0</v>
      </c>
      <c r="T171" s="151">
        <f t="shared" si="3"/>
        <v>0</v>
      </c>
      <c r="AR171" s="152" t="s">
        <v>93</v>
      </c>
      <c r="AT171" s="152" t="s">
        <v>212</v>
      </c>
      <c r="AU171" s="152" t="s">
        <v>84</v>
      </c>
      <c r="AY171" s="13" t="s">
        <v>207</v>
      </c>
      <c r="BE171" s="153">
        <f t="shared" si="4"/>
        <v>0</v>
      </c>
      <c r="BF171" s="153">
        <f t="shared" si="5"/>
        <v>0</v>
      </c>
      <c r="BG171" s="153">
        <f t="shared" si="6"/>
        <v>0</v>
      </c>
      <c r="BH171" s="153">
        <f t="shared" si="7"/>
        <v>0</v>
      </c>
      <c r="BI171" s="153">
        <f t="shared" si="8"/>
        <v>0</v>
      </c>
      <c r="BJ171" s="13" t="s">
        <v>84</v>
      </c>
      <c r="BK171" s="153">
        <f t="shared" si="9"/>
        <v>0</v>
      </c>
      <c r="BL171" s="13" t="s">
        <v>93</v>
      </c>
      <c r="BM171" s="152" t="s">
        <v>5355</v>
      </c>
    </row>
    <row r="172" spans="2:65" s="1" customFormat="1" ht="16.5" customHeight="1">
      <c r="B172" s="139"/>
      <c r="C172" s="155" t="s">
        <v>302</v>
      </c>
      <c r="D172" s="155" t="s">
        <v>205</v>
      </c>
      <c r="E172" s="156" t="s">
        <v>5356</v>
      </c>
      <c r="F172" s="157" t="s">
        <v>5357</v>
      </c>
      <c r="G172" s="158" t="s">
        <v>253</v>
      </c>
      <c r="H172" s="159">
        <v>20</v>
      </c>
      <c r="I172" s="160"/>
      <c r="J172" s="161">
        <f t="shared" si="0"/>
        <v>0</v>
      </c>
      <c r="K172" s="162"/>
      <c r="L172" s="163"/>
      <c r="M172" s="164" t="s">
        <v>1</v>
      </c>
      <c r="N172" s="165" t="s">
        <v>38</v>
      </c>
      <c r="P172" s="150">
        <f t="shared" si="1"/>
        <v>0</v>
      </c>
      <c r="Q172" s="150">
        <v>2.9999999999999997E-4</v>
      </c>
      <c r="R172" s="150">
        <f t="shared" si="2"/>
        <v>5.9999999999999993E-3</v>
      </c>
      <c r="S172" s="150">
        <v>0</v>
      </c>
      <c r="T172" s="151">
        <f t="shared" si="3"/>
        <v>0</v>
      </c>
      <c r="AR172" s="152" t="s">
        <v>238</v>
      </c>
      <c r="AT172" s="152" t="s">
        <v>205</v>
      </c>
      <c r="AU172" s="152" t="s">
        <v>84</v>
      </c>
      <c r="AY172" s="13" t="s">
        <v>207</v>
      </c>
      <c r="BE172" s="153">
        <f t="shared" si="4"/>
        <v>0</v>
      </c>
      <c r="BF172" s="153">
        <f t="shared" si="5"/>
        <v>0</v>
      </c>
      <c r="BG172" s="153">
        <f t="shared" si="6"/>
        <v>0</v>
      </c>
      <c r="BH172" s="153">
        <f t="shared" si="7"/>
        <v>0</v>
      </c>
      <c r="BI172" s="153">
        <f t="shared" si="8"/>
        <v>0</v>
      </c>
      <c r="BJ172" s="13" t="s">
        <v>84</v>
      </c>
      <c r="BK172" s="153">
        <f t="shared" si="9"/>
        <v>0</v>
      </c>
      <c r="BL172" s="13" t="s">
        <v>93</v>
      </c>
      <c r="BM172" s="152" t="s">
        <v>5358</v>
      </c>
    </row>
    <row r="173" spans="2:65" s="1" customFormat="1" ht="33" customHeight="1">
      <c r="B173" s="139"/>
      <c r="C173" s="140" t="s">
        <v>306</v>
      </c>
      <c r="D173" s="140" t="s">
        <v>212</v>
      </c>
      <c r="E173" s="141" t="s">
        <v>4869</v>
      </c>
      <c r="F173" s="142" t="s">
        <v>4870</v>
      </c>
      <c r="G173" s="143" t="s">
        <v>253</v>
      </c>
      <c r="H173" s="144">
        <v>8</v>
      </c>
      <c r="I173" s="145"/>
      <c r="J173" s="146">
        <f t="shared" si="0"/>
        <v>0</v>
      </c>
      <c r="K173" s="147"/>
      <c r="L173" s="28"/>
      <c r="M173" s="148" t="s">
        <v>1</v>
      </c>
      <c r="N173" s="149" t="s">
        <v>38</v>
      </c>
      <c r="P173" s="150">
        <f t="shared" si="1"/>
        <v>0</v>
      </c>
      <c r="Q173" s="150">
        <v>0</v>
      </c>
      <c r="R173" s="150">
        <f t="shared" si="2"/>
        <v>0</v>
      </c>
      <c r="S173" s="150">
        <v>0</v>
      </c>
      <c r="T173" s="151">
        <f t="shared" si="3"/>
        <v>0</v>
      </c>
      <c r="AR173" s="152" t="s">
        <v>93</v>
      </c>
      <c r="AT173" s="152" t="s">
        <v>212</v>
      </c>
      <c r="AU173" s="152" t="s">
        <v>84</v>
      </c>
      <c r="AY173" s="13" t="s">
        <v>207</v>
      </c>
      <c r="BE173" s="153">
        <f t="shared" si="4"/>
        <v>0</v>
      </c>
      <c r="BF173" s="153">
        <f t="shared" si="5"/>
        <v>0</v>
      </c>
      <c r="BG173" s="153">
        <f t="shared" si="6"/>
        <v>0</v>
      </c>
      <c r="BH173" s="153">
        <f t="shared" si="7"/>
        <v>0</v>
      </c>
      <c r="BI173" s="153">
        <f t="shared" si="8"/>
        <v>0</v>
      </c>
      <c r="BJ173" s="13" t="s">
        <v>84</v>
      </c>
      <c r="BK173" s="153">
        <f t="shared" si="9"/>
        <v>0</v>
      </c>
      <c r="BL173" s="13" t="s">
        <v>93</v>
      </c>
      <c r="BM173" s="152" t="s">
        <v>4871</v>
      </c>
    </row>
    <row r="174" spans="2:65" s="1" customFormat="1" ht="16.5" customHeight="1">
      <c r="B174" s="139"/>
      <c r="C174" s="155" t="s">
        <v>310</v>
      </c>
      <c r="D174" s="155" t="s">
        <v>205</v>
      </c>
      <c r="E174" s="156" t="s">
        <v>4872</v>
      </c>
      <c r="F174" s="157" t="s">
        <v>4873</v>
      </c>
      <c r="G174" s="158" t="s">
        <v>253</v>
      </c>
      <c r="H174" s="159">
        <v>4</v>
      </c>
      <c r="I174" s="160"/>
      <c r="J174" s="161">
        <f t="shared" si="0"/>
        <v>0</v>
      </c>
      <c r="K174" s="162"/>
      <c r="L174" s="163"/>
      <c r="M174" s="164" t="s">
        <v>1</v>
      </c>
      <c r="N174" s="165" t="s">
        <v>38</v>
      </c>
      <c r="P174" s="150">
        <f t="shared" si="1"/>
        <v>0</v>
      </c>
      <c r="Q174" s="150">
        <v>1.6999999999999999E-3</v>
      </c>
      <c r="R174" s="150">
        <f t="shared" si="2"/>
        <v>6.7999999999999996E-3</v>
      </c>
      <c r="S174" s="150">
        <v>0</v>
      </c>
      <c r="T174" s="151">
        <f t="shared" si="3"/>
        <v>0</v>
      </c>
      <c r="AR174" s="152" t="s">
        <v>238</v>
      </c>
      <c r="AT174" s="152" t="s">
        <v>205</v>
      </c>
      <c r="AU174" s="152" t="s">
        <v>84</v>
      </c>
      <c r="AY174" s="13" t="s">
        <v>207</v>
      </c>
      <c r="BE174" s="153">
        <f t="shared" si="4"/>
        <v>0</v>
      </c>
      <c r="BF174" s="153">
        <f t="shared" si="5"/>
        <v>0</v>
      </c>
      <c r="BG174" s="153">
        <f t="shared" si="6"/>
        <v>0</v>
      </c>
      <c r="BH174" s="153">
        <f t="shared" si="7"/>
        <v>0</v>
      </c>
      <c r="BI174" s="153">
        <f t="shared" si="8"/>
        <v>0</v>
      </c>
      <c r="BJ174" s="13" t="s">
        <v>84</v>
      </c>
      <c r="BK174" s="153">
        <f t="shared" si="9"/>
        <v>0</v>
      </c>
      <c r="BL174" s="13" t="s">
        <v>93</v>
      </c>
      <c r="BM174" s="152" t="s">
        <v>4874</v>
      </c>
    </row>
    <row r="175" spans="2:65" s="1" customFormat="1" ht="16.5" customHeight="1">
      <c r="B175" s="139"/>
      <c r="C175" s="155" t="s">
        <v>314</v>
      </c>
      <c r="D175" s="155" t="s">
        <v>205</v>
      </c>
      <c r="E175" s="156" t="s">
        <v>4875</v>
      </c>
      <c r="F175" s="157" t="s">
        <v>4876</v>
      </c>
      <c r="G175" s="158" t="s">
        <v>253</v>
      </c>
      <c r="H175" s="159">
        <v>4</v>
      </c>
      <c r="I175" s="160"/>
      <c r="J175" s="161">
        <f t="shared" si="0"/>
        <v>0</v>
      </c>
      <c r="K175" s="162"/>
      <c r="L175" s="163"/>
      <c r="M175" s="164" t="s">
        <v>1</v>
      </c>
      <c r="N175" s="165" t="s">
        <v>38</v>
      </c>
      <c r="P175" s="150">
        <f t="shared" si="1"/>
        <v>0</v>
      </c>
      <c r="Q175" s="150">
        <v>1.6999999999999999E-3</v>
      </c>
      <c r="R175" s="150">
        <f t="shared" si="2"/>
        <v>6.7999999999999996E-3</v>
      </c>
      <c r="S175" s="150">
        <v>0</v>
      </c>
      <c r="T175" s="151">
        <f t="shared" si="3"/>
        <v>0</v>
      </c>
      <c r="AR175" s="152" t="s">
        <v>238</v>
      </c>
      <c r="AT175" s="152" t="s">
        <v>205</v>
      </c>
      <c r="AU175" s="152" t="s">
        <v>84</v>
      </c>
      <c r="AY175" s="13" t="s">
        <v>207</v>
      </c>
      <c r="BE175" s="153">
        <f t="shared" si="4"/>
        <v>0</v>
      </c>
      <c r="BF175" s="153">
        <f t="shared" si="5"/>
        <v>0</v>
      </c>
      <c r="BG175" s="153">
        <f t="shared" si="6"/>
        <v>0</v>
      </c>
      <c r="BH175" s="153">
        <f t="shared" si="7"/>
        <v>0</v>
      </c>
      <c r="BI175" s="153">
        <f t="shared" si="8"/>
        <v>0</v>
      </c>
      <c r="BJ175" s="13" t="s">
        <v>84</v>
      </c>
      <c r="BK175" s="153">
        <f t="shared" si="9"/>
        <v>0</v>
      </c>
      <c r="BL175" s="13" t="s">
        <v>93</v>
      </c>
      <c r="BM175" s="152" t="s">
        <v>4877</v>
      </c>
    </row>
    <row r="176" spans="2:65" s="1" customFormat="1" ht="33" customHeight="1">
      <c r="B176" s="139"/>
      <c r="C176" s="140" t="s">
        <v>318</v>
      </c>
      <c r="D176" s="140" t="s">
        <v>212</v>
      </c>
      <c r="E176" s="141" t="s">
        <v>4878</v>
      </c>
      <c r="F176" s="142" t="s">
        <v>4879</v>
      </c>
      <c r="G176" s="143" t="s">
        <v>253</v>
      </c>
      <c r="H176" s="144">
        <v>8</v>
      </c>
      <c r="I176" s="145"/>
      <c r="J176" s="146">
        <f t="shared" si="0"/>
        <v>0</v>
      </c>
      <c r="K176" s="147"/>
      <c r="L176" s="28"/>
      <c r="M176" s="148" t="s">
        <v>1</v>
      </c>
      <c r="N176" s="149" t="s">
        <v>38</v>
      </c>
      <c r="P176" s="150">
        <f t="shared" si="1"/>
        <v>0</v>
      </c>
      <c r="Q176" s="150">
        <v>3.8999999999999999E-4</v>
      </c>
      <c r="R176" s="150">
        <f t="shared" si="2"/>
        <v>3.1199999999999999E-3</v>
      </c>
      <c r="S176" s="150">
        <v>0</v>
      </c>
      <c r="T176" s="151">
        <f t="shared" si="3"/>
        <v>0</v>
      </c>
      <c r="AR176" s="152" t="s">
        <v>93</v>
      </c>
      <c r="AT176" s="152" t="s">
        <v>212</v>
      </c>
      <c r="AU176" s="152" t="s">
        <v>84</v>
      </c>
      <c r="AY176" s="13" t="s">
        <v>207</v>
      </c>
      <c r="BE176" s="153">
        <f t="shared" si="4"/>
        <v>0</v>
      </c>
      <c r="BF176" s="153">
        <f t="shared" si="5"/>
        <v>0</v>
      </c>
      <c r="BG176" s="153">
        <f t="shared" si="6"/>
        <v>0</v>
      </c>
      <c r="BH176" s="153">
        <f t="shared" si="7"/>
        <v>0</v>
      </c>
      <c r="BI176" s="153">
        <f t="shared" si="8"/>
        <v>0</v>
      </c>
      <c r="BJ176" s="13" t="s">
        <v>84</v>
      </c>
      <c r="BK176" s="153">
        <f t="shared" si="9"/>
        <v>0</v>
      </c>
      <c r="BL176" s="13" t="s">
        <v>93</v>
      </c>
      <c r="BM176" s="152" t="s">
        <v>4880</v>
      </c>
    </row>
    <row r="177" spans="2:65" s="1" customFormat="1" ht="24.2" customHeight="1">
      <c r="B177" s="139"/>
      <c r="C177" s="155" t="s">
        <v>322</v>
      </c>
      <c r="D177" s="155" t="s">
        <v>205</v>
      </c>
      <c r="E177" s="156" t="s">
        <v>4881</v>
      </c>
      <c r="F177" s="157" t="s">
        <v>4882</v>
      </c>
      <c r="G177" s="158" t="s">
        <v>253</v>
      </c>
      <c r="H177" s="159">
        <v>8</v>
      </c>
      <c r="I177" s="160"/>
      <c r="J177" s="161">
        <f t="shared" si="0"/>
        <v>0</v>
      </c>
      <c r="K177" s="162"/>
      <c r="L177" s="163"/>
      <c r="M177" s="164" t="s">
        <v>1</v>
      </c>
      <c r="N177" s="165" t="s">
        <v>38</v>
      </c>
      <c r="P177" s="150">
        <f t="shared" si="1"/>
        <v>0</v>
      </c>
      <c r="Q177" s="150">
        <v>1.2E-2</v>
      </c>
      <c r="R177" s="150">
        <f t="shared" si="2"/>
        <v>9.6000000000000002E-2</v>
      </c>
      <c r="S177" s="150">
        <v>0</v>
      </c>
      <c r="T177" s="151">
        <f t="shared" si="3"/>
        <v>0</v>
      </c>
      <c r="AR177" s="152" t="s">
        <v>238</v>
      </c>
      <c r="AT177" s="152" t="s">
        <v>205</v>
      </c>
      <c r="AU177" s="152" t="s">
        <v>84</v>
      </c>
      <c r="AY177" s="13" t="s">
        <v>207</v>
      </c>
      <c r="BE177" s="153">
        <f t="shared" si="4"/>
        <v>0</v>
      </c>
      <c r="BF177" s="153">
        <f t="shared" si="5"/>
        <v>0</v>
      </c>
      <c r="BG177" s="153">
        <f t="shared" si="6"/>
        <v>0</v>
      </c>
      <c r="BH177" s="153">
        <f t="shared" si="7"/>
        <v>0</v>
      </c>
      <c r="BI177" s="153">
        <f t="shared" si="8"/>
        <v>0</v>
      </c>
      <c r="BJ177" s="13" t="s">
        <v>84</v>
      </c>
      <c r="BK177" s="153">
        <f t="shared" si="9"/>
        <v>0</v>
      </c>
      <c r="BL177" s="13" t="s">
        <v>93</v>
      </c>
      <c r="BM177" s="152" t="s">
        <v>4883</v>
      </c>
    </row>
    <row r="178" spans="2:65" s="1" customFormat="1" ht="37.9" customHeight="1">
      <c r="B178" s="139"/>
      <c r="C178" s="140" t="s">
        <v>326</v>
      </c>
      <c r="D178" s="140" t="s">
        <v>212</v>
      </c>
      <c r="E178" s="141" t="s">
        <v>4884</v>
      </c>
      <c r="F178" s="142" t="s">
        <v>4885</v>
      </c>
      <c r="G178" s="143" t="s">
        <v>4813</v>
      </c>
      <c r="H178" s="144">
        <v>213.535</v>
      </c>
      <c r="I178" s="145"/>
      <c r="J178" s="146">
        <f t="shared" si="0"/>
        <v>0</v>
      </c>
      <c r="K178" s="147"/>
      <c r="L178" s="28"/>
      <c r="M178" s="148" t="s">
        <v>1</v>
      </c>
      <c r="N178" s="149" t="s">
        <v>38</v>
      </c>
      <c r="P178" s="150">
        <f t="shared" si="1"/>
        <v>0</v>
      </c>
      <c r="Q178" s="150">
        <v>1.8907700000000001</v>
      </c>
      <c r="R178" s="150">
        <f t="shared" si="2"/>
        <v>403.74557195</v>
      </c>
      <c r="S178" s="150">
        <v>0</v>
      </c>
      <c r="T178" s="151">
        <f t="shared" si="3"/>
        <v>0</v>
      </c>
      <c r="AR178" s="152" t="s">
        <v>93</v>
      </c>
      <c r="AT178" s="152" t="s">
        <v>212</v>
      </c>
      <c r="AU178" s="152" t="s">
        <v>84</v>
      </c>
      <c r="AY178" s="13" t="s">
        <v>207</v>
      </c>
      <c r="BE178" s="153">
        <f t="shared" si="4"/>
        <v>0</v>
      </c>
      <c r="BF178" s="153">
        <f t="shared" si="5"/>
        <v>0</v>
      </c>
      <c r="BG178" s="153">
        <f t="shared" si="6"/>
        <v>0</v>
      </c>
      <c r="BH178" s="153">
        <f t="shared" si="7"/>
        <v>0</v>
      </c>
      <c r="BI178" s="153">
        <f t="shared" si="8"/>
        <v>0</v>
      </c>
      <c r="BJ178" s="13" t="s">
        <v>84</v>
      </c>
      <c r="BK178" s="153">
        <f t="shared" si="9"/>
        <v>0</v>
      </c>
      <c r="BL178" s="13" t="s">
        <v>93</v>
      </c>
      <c r="BM178" s="152" t="s">
        <v>4886</v>
      </c>
    </row>
    <row r="179" spans="2:65" s="1" customFormat="1" ht="24.2" customHeight="1">
      <c r="B179" s="139"/>
      <c r="C179" s="140" t="s">
        <v>330</v>
      </c>
      <c r="D179" s="140" t="s">
        <v>212</v>
      </c>
      <c r="E179" s="141" t="s">
        <v>4887</v>
      </c>
      <c r="F179" s="142" t="s">
        <v>4888</v>
      </c>
      <c r="G179" s="143" t="s">
        <v>4813</v>
      </c>
      <c r="H179" s="144">
        <v>867.76400000000001</v>
      </c>
      <c r="I179" s="145"/>
      <c r="J179" s="146">
        <f t="shared" si="0"/>
        <v>0</v>
      </c>
      <c r="K179" s="147"/>
      <c r="L179" s="28"/>
      <c r="M179" s="148" t="s">
        <v>1</v>
      </c>
      <c r="N179" s="149" t="s">
        <v>38</v>
      </c>
      <c r="P179" s="150">
        <f t="shared" si="1"/>
        <v>0</v>
      </c>
      <c r="Q179" s="150">
        <v>0</v>
      </c>
      <c r="R179" s="150">
        <f t="shared" si="2"/>
        <v>0</v>
      </c>
      <c r="S179" s="150">
        <v>0</v>
      </c>
      <c r="T179" s="151">
        <f t="shared" si="3"/>
        <v>0</v>
      </c>
      <c r="AR179" s="152" t="s">
        <v>93</v>
      </c>
      <c r="AT179" s="152" t="s">
        <v>212</v>
      </c>
      <c r="AU179" s="152" t="s">
        <v>84</v>
      </c>
      <c r="AY179" s="13" t="s">
        <v>207</v>
      </c>
      <c r="BE179" s="153">
        <f t="shared" si="4"/>
        <v>0</v>
      </c>
      <c r="BF179" s="153">
        <f t="shared" si="5"/>
        <v>0</v>
      </c>
      <c r="BG179" s="153">
        <f t="shared" si="6"/>
        <v>0</v>
      </c>
      <c r="BH179" s="153">
        <f t="shared" si="7"/>
        <v>0</v>
      </c>
      <c r="BI179" s="153">
        <f t="shared" si="8"/>
        <v>0</v>
      </c>
      <c r="BJ179" s="13" t="s">
        <v>84</v>
      </c>
      <c r="BK179" s="153">
        <f t="shared" si="9"/>
        <v>0</v>
      </c>
      <c r="BL179" s="13" t="s">
        <v>93</v>
      </c>
      <c r="BM179" s="152" t="s">
        <v>4889</v>
      </c>
    </row>
    <row r="180" spans="2:65" s="1" customFormat="1" ht="16.5" customHeight="1">
      <c r="B180" s="139"/>
      <c r="C180" s="155" t="s">
        <v>334</v>
      </c>
      <c r="D180" s="155" t="s">
        <v>205</v>
      </c>
      <c r="E180" s="156" t="s">
        <v>4890</v>
      </c>
      <c r="F180" s="157" t="s">
        <v>4891</v>
      </c>
      <c r="G180" s="158" t="s">
        <v>1892</v>
      </c>
      <c r="H180" s="159">
        <v>1561.9749999999999</v>
      </c>
      <c r="I180" s="160"/>
      <c r="J180" s="161">
        <f t="shared" si="0"/>
        <v>0</v>
      </c>
      <c r="K180" s="162"/>
      <c r="L180" s="163"/>
      <c r="M180" s="164" t="s">
        <v>1</v>
      </c>
      <c r="N180" s="165" t="s">
        <v>38</v>
      </c>
      <c r="P180" s="150">
        <f t="shared" si="1"/>
        <v>0</v>
      </c>
      <c r="Q180" s="150">
        <v>1</v>
      </c>
      <c r="R180" s="150">
        <f t="shared" si="2"/>
        <v>1561.9749999999999</v>
      </c>
      <c r="S180" s="150">
        <v>0</v>
      </c>
      <c r="T180" s="151">
        <f t="shared" si="3"/>
        <v>0</v>
      </c>
      <c r="AR180" s="152" t="s">
        <v>238</v>
      </c>
      <c r="AT180" s="152" t="s">
        <v>205</v>
      </c>
      <c r="AU180" s="152" t="s">
        <v>84</v>
      </c>
      <c r="AY180" s="13" t="s">
        <v>207</v>
      </c>
      <c r="BE180" s="153">
        <f t="shared" si="4"/>
        <v>0</v>
      </c>
      <c r="BF180" s="153">
        <f t="shared" si="5"/>
        <v>0</v>
      </c>
      <c r="BG180" s="153">
        <f t="shared" si="6"/>
        <v>0</v>
      </c>
      <c r="BH180" s="153">
        <f t="shared" si="7"/>
        <v>0</v>
      </c>
      <c r="BI180" s="153">
        <f t="shared" si="8"/>
        <v>0</v>
      </c>
      <c r="BJ180" s="13" t="s">
        <v>84</v>
      </c>
      <c r="BK180" s="153">
        <f t="shared" si="9"/>
        <v>0</v>
      </c>
      <c r="BL180" s="13" t="s">
        <v>93</v>
      </c>
      <c r="BM180" s="152" t="s">
        <v>4892</v>
      </c>
    </row>
    <row r="181" spans="2:65" s="1" customFormat="1" ht="24.2" customHeight="1">
      <c r="B181" s="139"/>
      <c r="C181" s="140" t="s">
        <v>338</v>
      </c>
      <c r="D181" s="140" t="s">
        <v>212</v>
      </c>
      <c r="E181" s="141" t="s">
        <v>4893</v>
      </c>
      <c r="F181" s="142" t="s">
        <v>4894</v>
      </c>
      <c r="G181" s="143" t="s">
        <v>405</v>
      </c>
      <c r="H181" s="144">
        <v>1102.1769999999999</v>
      </c>
      <c r="I181" s="145"/>
      <c r="J181" s="146">
        <f t="shared" si="0"/>
        <v>0</v>
      </c>
      <c r="K181" s="147"/>
      <c r="L181" s="28"/>
      <c r="M181" s="148" t="s">
        <v>1</v>
      </c>
      <c r="N181" s="149" t="s">
        <v>38</v>
      </c>
      <c r="P181" s="150">
        <f t="shared" si="1"/>
        <v>0</v>
      </c>
      <c r="Q181" s="150">
        <v>0</v>
      </c>
      <c r="R181" s="150">
        <f t="shared" si="2"/>
        <v>0</v>
      </c>
      <c r="S181" s="150">
        <v>0</v>
      </c>
      <c r="T181" s="151">
        <f t="shared" si="3"/>
        <v>0</v>
      </c>
      <c r="AR181" s="152" t="s">
        <v>93</v>
      </c>
      <c r="AT181" s="152" t="s">
        <v>212</v>
      </c>
      <c r="AU181" s="152" t="s">
        <v>84</v>
      </c>
      <c r="AY181" s="13" t="s">
        <v>207</v>
      </c>
      <c r="BE181" s="153">
        <f t="shared" si="4"/>
        <v>0</v>
      </c>
      <c r="BF181" s="153">
        <f t="shared" si="5"/>
        <v>0</v>
      </c>
      <c r="BG181" s="153">
        <f t="shared" si="6"/>
        <v>0</v>
      </c>
      <c r="BH181" s="153">
        <f t="shared" si="7"/>
        <v>0</v>
      </c>
      <c r="BI181" s="153">
        <f t="shared" si="8"/>
        <v>0</v>
      </c>
      <c r="BJ181" s="13" t="s">
        <v>84</v>
      </c>
      <c r="BK181" s="153">
        <f t="shared" si="9"/>
        <v>0</v>
      </c>
      <c r="BL181" s="13" t="s">
        <v>93</v>
      </c>
      <c r="BM181" s="152" t="s">
        <v>4895</v>
      </c>
    </row>
    <row r="182" spans="2:65" s="1" customFormat="1" ht="16.5" customHeight="1">
      <c r="B182" s="139"/>
      <c r="C182" s="155" t="s">
        <v>342</v>
      </c>
      <c r="D182" s="155" t="s">
        <v>205</v>
      </c>
      <c r="E182" s="156" t="s">
        <v>4896</v>
      </c>
      <c r="F182" s="157" t="s">
        <v>4897</v>
      </c>
      <c r="G182" s="158" t="s">
        <v>1786</v>
      </c>
      <c r="H182" s="159">
        <v>33.064999999999998</v>
      </c>
      <c r="I182" s="160"/>
      <c r="J182" s="161">
        <f t="shared" si="0"/>
        <v>0</v>
      </c>
      <c r="K182" s="162"/>
      <c r="L182" s="163"/>
      <c r="M182" s="164" t="s">
        <v>1</v>
      </c>
      <c r="N182" s="165" t="s">
        <v>38</v>
      </c>
      <c r="P182" s="150">
        <f t="shared" si="1"/>
        <v>0</v>
      </c>
      <c r="Q182" s="150">
        <v>1E-3</v>
      </c>
      <c r="R182" s="150">
        <f t="shared" si="2"/>
        <v>3.3064999999999997E-2</v>
      </c>
      <c r="S182" s="150">
        <v>0</v>
      </c>
      <c r="T182" s="151">
        <f t="shared" si="3"/>
        <v>0</v>
      </c>
      <c r="AR182" s="152" t="s">
        <v>238</v>
      </c>
      <c r="AT182" s="152" t="s">
        <v>205</v>
      </c>
      <c r="AU182" s="152" t="s">
        <v>84</v>
      </c>
      <c r="AY182" s="13" t="s">
        <v>207</v>
      </c>
      <c r="BE182" s="153">
        <f t="shared" si="4"/>
        <v>0</v>
      </c>
      <c r="BF182" s="153">
        <f t="shared" si="5"/>
        <v>0</v>
      </c>
      <c r="BG182" s="153">
        <f t="shared" si="6"/>
        <v>0</v>
      </c>
      <c r="BH182" s="153">
        <f t="shared" si="7"/>
        <v>0</v>
      </c>
      <c r="BI182" s="153">
        <f t="shared" si="8"/>
        <v>0</v>
      </c>
      <c r="BJ182" s="13" t="s">
        <v>84</v>
      </c>
      <c r="BK182" s="153">
        <f t="shared" si="9"/>
        <v>0</v>
      </c>
      <c r="BL182" s="13" t="s">
        <v>93</v>
      </c>
      <c r="BM182" s="152" t="s">
        <v>4898</v>
      </c>
    </row>
    <row r="183" spans="2:65" s="1" customFormat="1" ht="24.2" customHeight="1">
      <c r="B183" s="139"/>
      <c r="C183" s="140" t="s">
        <v>346</v>
      </c>
      <c r="D183" s="140" t="s">
        <v>212</v>
      </c>
      <c r="E183" s="141" t="s">
        <v>4899</v>
      </c>
      <c r="F183" s="142" t="s">
        <v>4900</v>
      </c>
      <c r="G183" s="143" t="s">
        <v>405</v>
      </c>
      <c r="H183" s="144">
        <v>1102.1769999999999</v>
      </c>
      <c r="I183" s="145"/>
      <c r="J183" s="146">
        <f t="shared" si="0"/>
        <v>0</v>
      </c>
      <c r="K183" s="147"/>
      <c r="L183" s="28"/>
      <c r="M183" s="148" t="s">
        <v>1</v>
      </c>
      <c r="N183" s="149" t="s">
        <v>38</v>
      </c>
      <c r="P183" s="150">
        <f t="shared" si="1"/>
        <v>0</v>
      </c>
      <c r="Q183" s="150">
        <v>0</v>
      </c>
      <c r="R183" s="150">
        <f t="shared" si="2"/>
        <v>0</v>
      </c>
      <c r="S183" s="150">
        <v>0</v>
      </c>
      <c r="T183" s="151">
        <f t="shared" si="3"/>
        <v>0</v>
      </c>
      <c r="AR183" s="152" t="s">
        <v>93</v>
      </c>
      <c r="AT183" s="152" t="s">
        <v>212</v>
      </c>
      <c r="AU183" s="152" t="s">
        <v>84</v>
      </c>
      <c r="AY183" s="13" t="s">
        <v>207</v>
      </c>
      <c r="BE183" s="153">
        <f t="shared" si="4"/>
        <v>0</v>
      </c>
      <c r="BF183" s="153">
        <f t="shared" si="5"/>
        <v>0</v>
      </c>
      <c r="BG183" s="153">
        <f t="shared" si="6"/>
        <v>0</v>
      </c>
      <c r="BH183" s="153">
        <f t="shared" si="7"/>
        <v>0</v>
      </c>
      <c r="BI183" s="153">
        <f t="shared" si="8"/>
        <v>0</v>
      </c>
      <c r="BJ183" s="13" t="s">
        <v>84</v>
      </c>
      <c r="BK183" s="153">
        <f t="shared" si="9"/>
        <v>0</v>
      </c>
      <c r="BL183" s="13" t="s">
        <v>93</v>
      </c>
      <c r="BM183" s="152" t="s">
        <v>4901</v>
      </c>
    </row>
    <row r="184" spans="2:65" s="1" customFormat="1" ht="33" customHeight="1">
      <c r="B184" s="139"/>
      <c r="C184" s="140" t="s">
        <v>350</v>
      </c>
      <c r="D184" s="140" t="s">
        <v>212</v>
      </c>
      <c r="E184" s="141" t="s">
        <v>4902</v>
      </c>
      <c r="F184" s="142" t="s">
        <v>4903</v>
      </c>
      <c r="G184" s="143" t="s">
        <v>405</v>
      </c>
      <c r="H184" s="144">
        <v>1102.1769999999999</v>
      </c>
      <c r="I184" s="145"/>
      <c r="J184" s="146">
        <f t="shared" si="0"/>
        <v>0</v>
      </c>
      <c r="K184" s="147"/>
      <c r="L184" s="28"/>
      <c r="M184" s="148" t="s">
        <v>1</v>
      </c>
      <c r="N184" s="149" t="s">
        <v>38</v>
      </c>
      <c r="P184" s="150">
        <f t="shared" si="1"/>
        <v>0</v>
      </c>
      <c r="Q184" s="150">
        <v>0</v>
      </c>
      <c r="R184" s="150">
        <f t="shared" si="2"/>
        <v>0</v>
      </c>
      <c r="S184" s="150">
        <v>0</v>
      </c>
      <c r="T184" s="151">
        <f t="shared" si="3"/>
        <v>0</v>
      </c>
      <c r="AR184" s="152" t="s">
        <v>93</v>
      </c>
      <c r="AT184" s="152" t="s">
        <v>212</v>
      </c>
      <c r="AU184" s="152" t="s">
        <v>84</v>
      </c>
      <c r="AY184" s="13" t="s">
        <v>207</v>
      </c>
      <c r="BE184" s="153">
        <f t="shared" si="4"/>
        <v>0</v>
      </c>
      <c r="BF184" s="153">
        <f t="shared" si="5"/>
        <v>0</v>
      </c>
      <c r="BG184" s="153">
        <f t="shared" si="6"/>
        <v>0</v>
      </c>
      <c r="BH184" s="153">
        <f t="shared" si="7"/>
        <v>0</v>
      </c>
      <c r="BI184" s="153">
        <f t="shared" si="8"/>
        <v>0</v>
      </c>
      <c r="BJ184" s="13" t="s">
        <v>84</v>
      </c>
      <c r="BK184" s="153">
        <f t="shared" si="9"/>
        <v>0</v>
      </c>
      <c r="BL184" s="13" t="s">
        <v>93</v>
      </c>
      <c r="BM184" s="152" t="s">
        <v>4904</v>
      </c>
    </row>
    <row r="185" spans="2:65" s="11" customFormat="1" ht="22.9" customHeight="1">
      <c r="B185" s="127"/>
      <c r="D185" s="128" t="s">
        <v>71</v>
      </c>
      <c r="E185" s="137" t="s">
        <v>84</v>
      </c>
      <c r="F185" s="137" t="s">
        <v>4908</v>
      </c>
      <c r="I185" s="130"/>
      <c r="J185" s="138">
        <f>BK185</f>
        <v>0</v>
      </c>
      <c r="L185" s="127"/>
      <c r="M185" s="132"/>
      <c r="P185" s="133">
        <f>SUM(P186:P190)</f>
        <v>0</v>
      </c>
      <c r="R185" s="133">
        <f>SUM(R186:R190)</f>
        <v>13.94593027</v>
      </c>
      <c r="T185" s="134">
        <f>SUM(T186:T190)</f>
        <v>0</v>
      </c>
      <c r="AR185" s="128" t="s">
        <v>79</v>
      </c>
      <c r="AT185" s="135" t="s">
        <v>71</v>
      </c>
      <c r="AU185" s="135" t="s">
        <v>79</v>
      </c>
      <c r="AY185" s="128" t="s">
        <v>207</v>
      </c>
      <c r="BK185" s="136">
        <f>SUM(BK186:BK190)</f>
        <v>0</v>
      </c>
    </row>
    <row r="186" spans="2:65" s="1" customFormat="1" ht="16.5" customHeight="1">
      <c r="B186" s="139"/>
      <c r="C186" s="140" t="s">
        <v>354</v>
      </c>
      <c r="D186" s="140" t="s">
        <v>212</v>
      </c>
      <c r="E186" s="141" t="s">
        <v>4909</v>
      </c>
      <c r="F186" s="142" t="s">
        <v>4910</v>
      </c>
      <c r="G186" s="143" t="s">
        <v>4813</v>
      </c>
      <c r="H186" s="144">
        <v>2.4900000000000002</v>
      </c>
      <c r="I186" s="145"/>
      <c r="J186" s="146">
        <f>ROUND(I186*H186,2)</f>
        <v>0</v>
      </c>
      <c r="K186" s="147"/>
      <c r="L186" s="28"/>
      <c r="M186" s="148" t="s">
        <v>1</v>
      </c>
      <c r="N186" s="149" t="s">
        <v>38</v>
      </c>
      <c r="P186" s="150">
        <f>O186*H186</f>
        <v>0</v>
      </c>
      <c r="Q186" s="150">
        <v>2.0663999999999998</v>
      </c>
      <c r="R186" s="150">
        <f>Q186*H186</f>
        <v>5.1453360000000004</v>
      </c>
      <c r="S186" s="150">
        <v>0</v>
      </c>
      <c r="T186" s="151">
        <f>S186*H186</f>
        <v>0</v>
      </c>
      <c r="AR186" s="152" t="s">
        <v>93</v>
      </c>
      <c r="AT186" s="152" t="s">
        <v>212</v>
      </c>
      <c r="AU186" s="152" t="s">
        <v>84</v>
      </c>
      <c r="AY186" s="13" t="s">
        <v>207</v>
      </c>
      <c r="BE186" s="153">
        <f>IF(N186="základná",J186,0)</f>
        <v>0</v>
      </c>
      <c r="BF186" s="153">
        <f>IF(N186="znížená",J186,0)</f>
        <v>0</v>
      </c>
      <c r="BG186" s="153">
        <f>IF(N186="zákl. prenesená",J186,0)</f>
        <v>0</v>
      </c>
      <c r="BH186" s="153">
        <f>IF(N186="zníž. prenesená",J186,0)</f>
        <v>0</v>
      </c>
      <c r="BI186" s="153">
        <f>IF(N186="nulová",J186,0)</f>
        <v>0</v>
      </c>
      <c r="BJ186" s="13" t="s">
        <v>84</v>
      </c>
      <c r="BK186" s="153">
        <f>ROUND(I186*H186,2)</f>
        <v>0</v>
      </c>
      <c r="BL186" s="13" t="s">
        <v>93</v>
      </c>
      <c r="BM186" s="152" t="s">
        <v>4911</v>
      </c>
    </row>
    <row r="187" spans="2:65" s="1" customFormat="1" ht="24.2" customHeight="1">
      <c r="B187" s="139"/>
      <c r="C187" s="140" t="s">
        <v>358</v>
      </c>
      <c r="D187" s="140" t="s">
        <v>212</v>
      </c>
      <c r="E187" s="141" t="s">
        <v>4912</v>
      </c>
      <c r="F187" s="142" t="s">
        <v>4913</v>
      </c>
      <c r="G187" s="143" t="s">
        <v>4813</v>
      </c>
      <c r="H187" s="144">
        <v>3.734</v>
      </c>
      <c r="I187" s="145"/>
      <c r="J187" s="146">
        <f>ROUND(I187*H187,2)</f>
        <v>0</v>
      </c>
      <c r="K187" s="147"/>
      <c r="L187" s="28"/>
      <c r="M187" s="148" t="s">
        <v>1</v>
      </c>
      <c r="N187" s="149" t="s">
        <v>38</v>
      </c>
      <c r="P187" s="150">
        <f>O187*H187</f>
        <v>0</v>
      </c>
      <c r="Q187" s="150">
        <v>2.2151299999999998</v>
      </c>
      <c r="R187" s="150">
        <f>Q187*H187</f>
        <v>8.2712954199999995</v>
      </c>
      <c r="S187" s="150">
        <v>0</v>
      </c>
      <c r="T187" s="151">
        <f>S187*H187</f>
        <v>0</v>
      </c>
      <c r="AR187" s="152" t="s">
        <v>93</v>
      </c>
      <c r="AT187" s="152" t="s">
        <v>212</v>
      </c>
      <c r="AU187" s="152" t="s">
        <v>84</v>
      </c>
      <c r="AY187" s="13" t="s">
        <v>207</v>
      </c>
      <c r="BE187" s="153">
        <f>IF(N187="základná",J187,0)</f>
        <v>0</v>
      </c>
      <c r="BF187" s="153">
        <f>IF(N187="znížená",J187,0)</f>
        <v>0</v>
      </c>
      <c r="BG187" s="153">
        <f>IF(N187="zákl. prenesená",J187,0)</f>
        <v>0</v>
      </c>
      <c r="BH187" s="153">
        <f>IF(N187="zníž. prenesená",J187,0)</f>
        <v>0</v>
      </c>
      <c r="BI187" s="153">
        <f>IF(N187="nulová",J187,0)</f>
        <v>0</v>
      </c>
      <c r="BJ187" s="13" t="s">
        <v>84</v>
      </c>
      <c r="BK187" s="153">
        <f>ROUND(I187*H187,2)</f>
        <v>0</v>
      </c>
      <c r="BL187" s="13" t="s">
        <v>93</v>
      </c>
      <c r="BM187" s="152" t="s">
        <v>4914</v>
      </c>
    </row>
    <row r="188" spans="2:65" s="1" customFormat="1" ht="16.5" customHeight="1">
      <c r="B188" s="139"/>
      <c r="C188" s="140" t="s">
        <v>362</v>
      </c>
      <c r="D188" s="140" t="s">
        <v>212</v>
      </c>
      <c r="E188" s="141" t="s">
        <v>4915</v>
      </c>
      <c r="F188" s="142" t="s">
        <v>4916</v>
      </c>
      <c r="G188" s="143" t="s">
        <v>405</v>
      </c>
      <c r="H188" s="144">
        <v>7.875</v>
      </c>
      <c r="I188" s="145"/>
      <c r="J188" s="146">
        <f>ROUND(I188*H188,2)</f>
        <v>0</v>
      </c>
      <c r="K188" s="147"/>
      <c r="L188" s="28"/>
      <c r="M188" s="148" t="s">
        <v>1</v>
      </c>
      <c r="N188" s="149" t="s">
        <v>38</v>
      </c>
      <c r="P188" s="150">
        <f>O188*H188</f>
        <v>0</v>
      </c>
      <c r="Q188" s="150">
        <v>4.0699999999999998E-3</v>
      </c>
      <c r="R188" s="150">
        <f>Q188*H188</f>
        <v>3.2051249999999996E-2</v>
      </c>
      <c r="S188" s="150">
        <v>0</v>
      </c>
      <c r="T188" s="151">
        <f>S188*H188</f>
        <v>0</v>
      </c>
      <c r="AR188" s="152" t="s">
        <v>93</v>
      </c>
      <c r="AT188" s="152" t="s">
        <v>212</v>
      </c>
      <c r="AU188" s="152" t="s">
        <v>84</v>
      </c>
      <c r="AY188" s="13" t="s">
        <v>207</v>
      </c>
      <c r="BE188" s="153">
        <f>IF(N188="základná",J188,0)</f>
        <v>0</v>
      </c>
      <c r="BF188" s="153">
        <f>IF(N188="znížená",J188,0)</f>
        <v>0</v>
      </c>
      <c r="BG188" s="153">
        <f>IF(N188="zákl. prenesená",J188,0)</f>
        <v>0</v>
      </c>
      <c r="BH188" s="153">
        <f>IF(N188="zníž. prenesená",J188,0)</f>
        <v>0</v>
      </c>
      <c r="BI188" s="153">
        <f>IF(N188="nulová",J188,0)</f>
        <v>0</v>
      </c>
      <c r="BJ188" s="13" t="s">
        <v>84</v>
      </c>
      <c r="BK188" s="153">
        <f>ROUND(I188*H188,2)</f>
        <v>0</v>
      </c>
      <c r="BL188" s="13" t="s">
        <v>93</v>
      </c>
      <c r="BM188" s="152" t="s">
        <v>4917</v>
      </c>
    </row>
    <row r="189" spans="2:65" s="1" customFormat="1" ht="16.5" customHeight="1">
      <c r="B189" s="139"/>
      <c r="C189" s="140" t="s">
        <v>366</v>
      </c>
      <c r="D189" s="140" t="s">
        <v>212</v>
      </c>
      <c r="E189" s="141" t="s">
        <v>4918</v>
      </c>
      <c r="F189" s="142" t="s">
        <v>4919</v>
      </c>
      <c r="G189" s="143" t="s">
        <v>405</v>
      </c>
      <c r="H189" s="144">
        <v>7.875</v>
      </c>
      <c r="I189" s="145"/>
      <c r="J189" s="146">
        <f>ROUND(I189*H189,2)</f>
        <v>0</v>
      </c>
      <c r="K189" s="147"/>
      <c r="L189" s="28"/>
      <c r="M189" s="148" t="s">
        <v>1</v>
      </c>
      <c r="N189" s="149" t="s">
        <v>38</v>
      </c>
      <c r="P189" s="150">
        <f>O189*H189</f>
        <v>0</v>
      </c>
      <c r="Q189" s="150">
        <v>0</v>
      </c>
      <c r="R189" s="150">
        <f>Q189*H189</f>
        <v>0</v>
      </c>
      <c r="S189" s="150">
        <v>0</v>
      </c>
      <c r="T189" s="151">
        <f>S189*H189</f>
        <v>0</v>
      </c>
      <c r="AR189" s="152" t="s">
        <v>93</v>
      </c>
      <c r="AT189" s="152" t="s">
        <v>212</v>
      </c>
      <c r="AU189" s="152" t="s">
        <v>84</v>
      </c>
      <c r="AY189" s="13" t="s">
        <v>207</v>
      </c>
      <c r="BE189" s="153">
        <f>IF(N189="základná",J189,0)</f>
        <v>0</v>
      </c>
      <c r="BF189" s="153">
        <f>IF(N189="znížená",J189,0)</f>
        <v>0</v>
      </c>
      <c r="BG189" s="153">
        <f>IF(N189="zákl. prenesená",J189,0)</f>
        <v>0</v>
      </c>
      <c r="BH189" s="153">
        <f>IF(N189="zníž. prenesená",J189,0)</f>
        <v>0</v>
      </c>
      <c r="BI189" s="153">
        <f>IF(N189="nulová",J189,0)</f>
        <v>0</v>
      </c>
      <c r="BJ189" s="13" t="s">
        <v>84</v>
      </c>
      <c r="BK189" s="153">
        <f>ROUND(I189*H189,2)</f>
        <v>0</v>
      </c>
      <c r="BL189" s="13" t="s">
        <v>93</v>
      </c>
      <c r="BM189" s="152" t="s">
        <v>4920</v>
      </c>
    </row>
    <row r="190" spans="2:65" s="1" customFormat="1" ht="16.5" customHeight="1">
      <c r="B190" s="139"/>
      <c r="C190" s="140" t="s">
        <v>370</v>
      </c>
      <c r="D190" s="140" t="s">
        <v>212</v>
      </c>
      <c r="E190" s="141" t="s">
        <v>4921</v>
      </c>
      <c r="F190" s="142" t="s">
        <v>4922</v>
      </c>
      <c r="G190" s="143" t="s">
        <v>1892</v>
      </c>
      <c r="H190" s="144">
        <v>0.48799999999999999</v>
      </c>
      <c r="I190" s="145"/>
      <c r="J190" s="146">
        <f>ROUND(I190*H190,2)</f>
        <v>0</v>
      </c>
      <c r="K190" s="147"/>
      <c r="L190" s="28"/>
      <c r="M190" s="148" t="s">
        <v>1</v>
      </c>
      <c r="N190" s="149" t="s">
        <v>38</v>
      </c>
      <c r="P190" s="150">
        <f>O190*H190</f>
        <v>0</v>
      </c>
      <c r="Q190" s="150">
        <v>1.01895</v>
      </c>
      <c r="R190" s="150">
        <f>Q190*H190</f>
        <v>0.49724760000000001</v>
      </c>
      <c r="S190" s="150">
        <v>0</v>
      </c>
      <c r="T190" s="151">
        <f>S190*H190</f>
        <v>0</v>
      </c>
      <c r="AR190" s="152" t="s">
        <v>93</v>
      </c>
      <c r="AT190" s="152" t="s">
        <v>212</v>
      </c>
      <c r="AU190" s="152" t="s">
        <v>84</v>
      </c>
      <c r="AY190" s="13" t="s">
        <v>207</v>
      </c>
      <c r="BE190" s="153">
        <f>IF(N190="základná",J190,0)</f>
        <v>0</v>
      </c>
      <c r="BF190" s="153">
        <f>IF(N190="znížená",J190,0)</f>
        <v>0</v>
      </c>
      <c r="BG190" s="153">
        <f>IF(N190="zákl. prenesená",J190,0)</f>
        <v>0</v>
      </c>
      <c r="BH190" s="153">
        <f>IF(N190="zníž. prenesená",J190,0)</f>
        <v>0</v>
      </c>
      <c r="BI190" s="153">
        <f>IF(N190="nulová",J190,0)</f>
        <v>0</v>
      </c>
      <c r="BJ190" s="13" t="s">
        <v>84</v>
      </c>
      <c r="BK190" s="153">
        <f>ROUND(I190*H190,2)</f>
        <v>0</v>
      </c>
      <c r="BL190" s="13" t="s">
        <v>93</v>
      </c>
      <c r="BM190" s="152" t="s">
        <v>4923</v>
      </c>
    </row>
    <row r="191" spans="2:65" s="11" customFormat="1" ht="22.9" customHeight="1">
      <c r="B191" s="127"/>
      <c r="D191" s="128" t="s">
        <v>71</v>
      </c>
      <c r="E191" s="137" t="s">
        <v>88</v>
      </c>
      <c r="F191" s="137" t="s">
        <v>4924</v>
      </c>
      <c r="I191" s="130"/>
      <c r="J191" s="138">
        <f>BK191</f>
        <v>0</v>
      </c>
      <c r="L191" s="127"/>
      <c r="M191" s="132"/>
      <c r="P191" s="133">
        <f>SUM(P192:P199)</f>
        <v>0</v>
      </c>
      <c r="R191" s="133">
        <f>SUM(R192:R199)</f>
        <v>491.64850385000005</v>
      </c>
      <c r="T191" s="134">
        <f>SUM(T192:T199)</f>
        <v>0</v>
      </c>
      <c r="AR191" s="128" t="s">
        <v>79</v>
      </c>
      <c r="AT191" s="135" t="s">
        <v>71</v>
      </c>
      <c r="AU191" s="135" t="s">
        <v>79</v>
      </c>
      <c r="AY191" s="128" t="s">
        <v>207</v>
      </c>
      <c r="BK191" s="136">
        <f>SUM(BK192:BK199)</f>
        <v>0</v>
      </c>
    </row>
    <row r="192" spans="2:65" s="1" customFormat="1" ht="33" customHeight="1">
      <c r="B192" s="139"/>
      <c r="C192" s="140" t="s">
        <v>374</v>
      </c>
      <c r="D192" s="140" t="s">
        <v>212</v>
      </c>
      <c r="E192" s="141" t="s">
        <v>4925</v>
      </c>
      <c r="F192" s="142" t="s">
        <v>4926</v>
      </c>
      <c r="G192" s="143" t="s">
        <v>4813</v>
      </c>
      <c r="H192" s="144">
        <v>7.3150000000000004</v>
      </c>
      <c r="I192" s="145"/>
      <c r="J192" s="146">
        <f t="shared" ref="J192:J199" si="10">ROUND(I192*H192,2)</f>
        <v>0</v>
      </c>
      <c r="K192" s="147"/>
      <c r="L192" s="28"/>
      <c r="M192" s="148" t="s">
        <v>1</v>
      </c>
      <c r="N192" s="149" t="s">
        <v>38</v>
      </c>
      <c r="P192" s="150">
        <f t="shared" ref="P192:P199" si="11">O192*H192</f>
        <v>0</v>
      </c>
      <c r="Q192" s="150">
        <v>2.16499</v>
      </c>
      <c r="R192" s="150">
        <f t="shared" ref="R192:R199" si="12">Q192*H192</f>
        <v>15.83690185</v>
      </c>
      <c r="S192" s="150">
        <v>0</v>
      </c>
      <c r="T192" s="151">
        <f t="shared" ref="T192:T199" si="13">S192*H192</f>
        <v>0</v>
      </c>
      <c r="AR192" s="152" t="s">
        <v>93</v>
      </c>
      <c r="AT192" s="152" t="s">
        <v>212</v>
      </c>
      <c r="AU192" s="152" t="s">
        <v>84</v>
      </c>
      <c r="AY192" s="13" t="s">
        <v>207</v>
      </c>
      <c r="BE192" s="153">
        <f t="shared" ref="BE192:BE199" si="14">IF(N192="základná",J192,0)</f>
        <v>0</v>
      </c>
      <c r="BF192" s="153">
        <f t="shared" ref="BF192:BF199" si="15">IF(N192="znížená",J192,0)</f>
        <v>0</v>
      </c>
      <c r="BG192" s="153">
        <f t="shared" ref="BG192:BG199" si="16">IF(N192="zákl. prenesená",J192,0)</f>
        <v>0</v>
      </c>
      <c r="BH192" s="153">
        <f t="shared" ref="BH192:BH199" si="17">IF(N192="zníž. prenesená",J192,0)</f>
        <v>0</v>
      </c>
      <c r="BI192" s="153">
        <f t="shared" ref="BI192:BI199" si="18">IF(N192="nulová",J192,0)</f>
        <v>0</v>
      </c>
      <c r="BJ192" s="13" t="s">
        <v>84</v>
      </c>
      <c r="BK192" s="153">
        <f t="shared" ref="BK192:BK199" si="19">ROUND(I192*H192,2)</f>
        <v>0</v>
      </c>
      <c r="BL192" s="13" t="s">
        <v>93</v>
      </c>
      <c r="BM192" s="152" t="s">
        <v>4927</v>
      </c>
    </row>
    <row r="193" spans="2:65" s="1" customFormat="1" ht="33" customHeight="1">
      <c r="B193" s="139"/>
      <c r="C193" s="140" t="s">
        <v>378</v>
      </c>
      <c r="D193" s="140" t="s">
        <v>212</v>
      </c>
      <c r="E193" s="141" t="s">
        <v>4928</v>
      </c>
      <c r="F193" s="142" t="s">
        <v>4929</v>
      </c>
      <c r="G193" s="143" t="s">
        <v>1892</v>
      </c>
      <c r="H193" s="144">
        <v>0.89100000000000001</v>
      </c>
      <c r="I193" s="145"/>
      <c r="J193" s="146">
        <f t="shared" si="10"/>
        <v>0</v>
      </c>
      <c r="K193" s="147"/>
      <c r="L193" s="28"/>
      <c r="M193" s="148" t="s">
        <v>1</v>
      </c>
      <c r="N193" s="149" t="s">
        <v>38</v>
      </c>
      <c r="P193" s="150">
        <f t="shared" si="11"/>
        <v>0</v>
      </c>
      <c r="Q193" s="150">
        <v>1.002</v>
      </c>
      <c r="R193" s="150">
        <f t="shared" si="12"/>
        <v>0.89278199999999996</v>
      </c>
      <c r="S193" s="150">
        <v>0</v>
      </c>
      <c r="T193" s="151">
        <f t="shared" si="13"/>
        <v>0</v>
      </c>
      <c r="AR193" s="152" t="s">
        <v>93</v>
      </c>
      <c r="AT193" s="152" t="s">
        <v>212</v>
      </c>
      <c r="AU193" s="152" t="s">
        <v>84</v>
      </c>
      <c r="AY193" s="13" t="s">
        <v>207</v>
      </c>
      <c r="BE193" s="153">
        <f t="shared" si="14"/>
        <v>0</v>
      </c>
      <c r="BF193" s="153">
        <f t="shared" si="15"/>
        <v>0</v>
      </c>
      <c r="BG193" s="153">
        <f t="shared" si="16"/>
        <v>0</v>
      </c>
      <c r="BH193" s="153">
        <f t="shared" si="17"/>
        <v>0</v>
      </c>
      <c r="BI193" s="153">
        <f t="shared" si="18"/>
        <v>0</v>
      </c>
      <c r="BJ193" s="13" t="s">
        <v>84</v>
      </c>
      <c r="BK193" s="153">
        <f t="shared" si="19"/>
        <v>0</v>
      </c>
      <c r="BL193" s="13" t="s">
        <v>93</v>
      </c>
      <c r="BM193" s="152" t="s">
        <v>4930</v>
      </c>
    </row>
    <row r="194" spans="2:65" s="1" customFormat="1" ht="24.2" customHeight="1">
      <c r="B194" s="139"/>
      <c r="C194" s="140" t="s">
        <v>382</v>
      </c>
      <c r="D194" s="140" t="s">
        <v>212</v>
      </c>
      <c r="E194" s="141" t="s">
        <v>4931</v>
      </c>
      <c r="F194" s="142" t="s">
        <v>4932</v>
      </c>
      <c r="G194" s="143" t="s">
        <v>253</v>
      </c>
      <c r="H194" s="144">
        <v>3</v>
      </c>
      <c r="I194" s="145"/>
      <c r="J194" s="146">
        <f t="shared" si="10"/>
        <v>0</v>
      </c>
      <c r="K194" s="147"/>
      <c r="L194" s="28"/>
      <c r="M194" s="148" t="s">
        <v>1</v>
      </c>
      <c r="N194" s="149" t="s">
        <v>38</v>
      </c>
      <c r="P194" s="150">
        <f t="shared" si="11"/>
        <v>0</v>
      </c>
      <c r="Q194" s="150">
        <v>1.9130000000000001E-2</v>
      </c>
      <c r="R194" s="150">
        <f t="shared" si="12"/>
        <v>5.7390000000000004E-2</v>
      </c>
      <c r="S194" s="150">
        <v>0</v>
      </c>
      <c r="T194" s="151">
        <f t="shared" si="13"/>
        <v>0</v>
      </c>
      <c r="AR194" s="152" t="s">
        <v>93</v>
      </c>
      <c r="AT194" s="152" t="s">
        <v>212</v>
      </c>
      <c r="AU194" s="152" t="s">
        <v>84</v>
      </c>
      <c r="AY194" s="13" t="s">
        <v>207</v>
      </c>
      <c r="BE194" s="153">
        <f t="shared" si="14"/>
        <v>0</v>
      </c>
      <c r="BF194" s="153">
        <f t="shared" si="15"/>
        <v>0</v>
      </c>
      <c r="BG194" s="153">
        <f t="shared" si="16"/>
        <v>0</v>
      </c>
      <c r="BH194" s="153">
        <f t="shared" si="17"/>
        <v>0</v>
      </c>
      <c r="BI194" s="153">
        <f t="shared" si="18"/>
        <v>0</v>
      </c>
      <c r="BJ194" s="13" t="s">
        <v>84</v>
      </c>
      <c r="BK194" s="153">
        <f t="shared" si="19"/>
        <v>0</v>
      </c>
      <c r="BL194" s="13" t="s">
        <v>93</v>
      </c>
      <c r="BM194" s="152" t="s">
        <v>4933</v>
      </c>
    </row>
    <row r="195" spans="2:65" s="1" customFormat="1" ht="24.2" customHeight="1">
      <c r="B195" s="139"/>
      <c r="C195" s="140" t="s">
        <v>386</v>
      </c>
      <c r="D195" s="140" t="s">
        <v>212</v>
      </c>
      <c r="E195" s="141" t="s">
        <v>4934</v>
      </c>
      <c r="F195" s="142" t="s">
        <v>4935</v>
      </c>
      <c r="G195" s="143" t="s">
        <v>253</v>
      </c>
      <c r="H195" s="144">
        <v>3</v>
      </c>
      <c r="I195" s="145"/>
      <c r="J195" s="146">
        <f t="shared" si="10"/>
        <v>0</v>
      </c>
      <c r="K195" s="147"/>
      <c r="L195" s="28"/>
      <c r="M195" s="148" t="s">
        <v>1</v>
      </c>
      <c r="N195" s="149" t="s">
        <v>38</v>
      </c>
      <c r="P195" s="150">
        <f t="shared" si="11"/>
        <v>0</v>
      </c>
      <c r="Q195" s="150">
        <v>2.273E-2</v>
      </c>
      <c r="R195" s="150">
        <f t="shared" si="12"/>
        <v>6.8190000000000001E-2</v>
      </c>
      <c r="S195" s="150">
        <v>0</v>
      </c>
      <c r="T195" s="151">
        <f t="shared" si="13"/>
        <v>0</v>
      </c>
      <c r="AR195" s="152" t="s">
        <v>93</v>
      </c>
      <c r="AT195" s="152" t="s">
        <v>212</v>
      </c>
      <c r="AU195" s="152" t="s">
        <v>84</v>
      </c>
      <c r="AY195" s="13" t="s">
        <v>207</v>
      </c>
      <c r="BE195" s="153">
        <f t="shared" si="14"/>
        <v>0</v>
      </c>
      <c r="BF195" s="153">
        <f t="shared" si="15"/>
        <v>0</v>
      </c>
      <c r="BG195" s="153">
        <f t="shared" si="16"/>
        <v>0</v>
      </c>
      <c r="BH195" s="153">
        <f t="shared" si="17"/>
        <v>0</v>
      </c>
      <c r="BI195" s="153">
        <f t="shared" si="18"/>
        <v>0</v>
      </c>
      <c r="BJ195" s="13" t="s">
        <v>84</v>
      </c>
      <c r="BK195" s="153">
        <f t="shared" si="19"/>
        <v>0</v>
      </c>
      <c r="BL195" s="13" t="s">
        <v>93</v>
      </c>
      <c r="BM195" s="152" t="s">
        <v>4936</v>
      </c>
    </row>
    <row r="196" spans="2:65" s="1" customFormat="1" ht="24.2" customHeight="1">
      <c r="B196" s="139"/>
      <c r="C196" s="140" t="s">
        <v>390</v>
      </c>
      <c r="D196" s="140" t="s">
        <v>212</v>
      </c>
      <c r="E196" s="141" t="s">
        <v>4937</v>
      </c>
      <c r="F196" s="142" t="s">
        <v>4938</v>
      </c>
      <c r="G196" s="143" t="s">
        <v>253</v>
      </c>
      <c r="H196" s="144">
        <v>107</v>
      </c>
      <c r="I196" s="145"/>
      <c r="J196" s="146">
        <f t="shared" si="10"/>
        <v>0</v>
      </c>
      <c r="K196" s="147"/>
      <c r="L196" s="28"/>
      <c r="M196" s="148" t="s">
        <v>1</v>
      </c>
      <c r="N196" s="149" t="s">
        <v>38</v>
      </c>
      <c r="P196" s="150">
        <f t="shared" si="11"/>
        <v>0</v>
      </c>
      <c r="Q196" s="150">
        <v>4.2639999999999997E-2</v>
      </c>
      <c r="R196" s="150">
        <f t="shared" si="12"/>
        <v>4.5624799999999999</v>
      </c>
      <c r="S196" s="150">
        <v>0</v>
      </c>
      <c r="T196" s="151">
        <f t="shared" si="13"/>
        <v>0</v>
      </c>
      <c r="AR196" s="152" t="s">
        <v>93</v>
      </c>
      <c r="AT196" s="152" t="s">
        <v>212</v>
      </c>
      <c r="AU196" s="152" t="s">
        <v>84</v>
      </c>
      <c r="AY196" s="13" t="s">
        <v>207</v>
      </c>
      <c r="BE196" s="153">
        <f t="shared" si="14"/>
        <v>0</v>
      </c>
      <c r="BF196" s="153">
        <f t="shared" si="15"/>
        <v>0</v>
      </c>
      <c r="BG196" s="153">
        <f t="shared" si="16"/>
        <v>0</v>
      </c>
      <c r="BH196" s="153">
        <f t="shared" si="17"/>
        <v>0</v>
      </c>
      <c r="BI196" s="153">
        <f t="shared" si="18"/>
        <v>0</v>
      </c>
      <c r="BJ196" s="13" t="s">
        <v>84</v>
      </c>
      <c r="BK196" s="153">
        <f t="shared" si="19"/>
        <v>0</v>
      </c>
      <c r="BL196" s="13" t="s">
        <v>93</v>
      </c>
      <c r="BM196" s="152" t="s">
        <v>4939</v>
      </c>
    </row>
    <row r="197" spans="2:65" s="1" customFormat="1" ht="24.2" customHeight="1">
      <c r="B197" s="139"/>
      <c r="C197" s="155" t="s">
        <v>394</v>
      </c>
      <c r="D197" s="155" t="s">
        <v>205</v>
      </c>
      <c r="E197" s="156" t="s">
        <v>4943</v>
      </c>
      <c r="F197" s="157" t="s">
        <v>5359</v>
      </c>
      <c r="G197" s="158" t="s">
        <v>253</v>
      </c>
      <c r="H197" s="159">
        <v>31</v>
      </c>
      <c r="I197" s="160"/>
      <c r="J197" s="161">
        <f t="shared" si="10"/>
        <v>0</v>
      </c>
      <c r="K197" s="162"/>
      <c r="L197" s="163"/>
      <c r="M197" s="164" t="s">
        <v>1</v>
      </c>
      <c r="N197" s="165" t="s">
        <v>38</v>
      </c>
      <c r="P197" s="150">
        <f t="shared" si="11"/>
        <v>0</v>
      </c>
      <c r="Q197" s="150">
        <v>0.8276</v>
      </c>
      <c r="R197" s="150">
        <f t="shared" si="12"/>
        <v>25.6556</v>
      </c>
      <c r="S197" s="150">
        <v>0</v>
      </c>
      <c r="T197" s="151">
        <f t="shared" si="13"/>
        <v>0</v>
      </c>
      <c r="AR197" s="152" t="s">
        <v>238</v>
      </c>
      <c r="AT197" s="152" t="s">
        <v>205</v>
      </c>
      <c r="AU197" s="152" t="s">
        <v>84</v>
      </c>
      <c r="AY197" s="13" t="s">
        <v>207</v>
      </c>
      <c r="BE197" s="153">
        <f t="shared" si="14"/>
        <v>0</v>
      </c>
      <c r="BF197" s="153">
        <f t="shared" si="15"/>
        <v>0</v>
      </c>
      <c r="BG197" s="153">
        <f t="shared" si="16"/>
        <v>0</v>
      </c>
      <c r="BH197" s="153">
        <f t="shared" si="17"/>
        <v>0</v>
      </c>
      <c r="BI197" s="153">
        <f t="shared" si="18"/>
        <v>0</v>
      </c>
      <c r="BJ197" s="13" t="s">
        <v>84</v>
      </c>
      <c r="BK197" s="153">
        <f t="shared" si="19"/>
        <v>0</v>
      </c>
      <c r="BL197" s="13" t="s">
        <v>93</v>
      </c>
      <c r="BM197" s="152" t="s">
        <v>4945</v>
      </c>
    </row>
    <row r="198" spans="2:65" s="1" customFormat="1" ht="24.2" customHeight="1">
      <c r="B198" s="139"/>
      <c r="C198" s="155" t="s">
        <v>398</v>
      </c>
      <c r="D198" s="155" t="s">
        <v>205</v>
      </c>
      <c r="E198" s="156" t="s">
        <v>5360</v>
      </c>
      <c r="F198" s="157" t="s">
        <v>5361</v>
      </c>
      <c r="G198" s="158" t="s">
        <v>253</v>
      </c>
      <c r="H198" s="159">
        <v>76</v>
      </c>
      <c r="I198" s="160"/>
      <c r="J198" s="161">
        <f t="shared" si="10"/>
        <v>0</v>
      </c>
      <c r="K198" s="162"/>
      <c r="L198" s="163"/>
      <c r="M198" s="164" t="s">
        <v>1</v>
      </c>
      <c r="N198" s="165" t="s">
        <v>38</v>
      </c>
      <c r="P198" s="150">
        <f t="shared" si="11"/>
        <v>0</v>
      </c>
      <c r="Q198" s="150">
        <v>0.36941000000000002</v>
      </c>
      <c r="R198" s="150">
        <f t="shared" si="12"/>
        <v>28.07516</v>
      </c>
      <c r="S198" s="150">
        <v>0</v>
      </c>
      <c r="T198" s="151">
        <f t="shared" si="13"/>
        <v>0</v>
      </c>
      <c r="AR198" s="152" t="s">
        <v>238</v>
      </c>
      <c r="AT198" s="152" t="s">
        <v>205</v>
      </c>
      <c r="AU198" s="152" t="s">
        <v>84</v>
      </c>
      <c r="AY198" s="13" t="s">
        <v>207</v>
      </c>
      <c r="BE198" s="153">
        <f t="shared" si="14"/>
        <v>0</v>
      </c>
      <c r="BF198" s="153">
        <f t="shared" si="15"/>
        <v>0</v>
      </c>
      <c r="BG198" s="153">
        <f t="shared" si="16"/>
        <v>0</v>
      </c>
      <c r="BH198" s="153">
        <f t="shared" si="17"/>
        <v>0</v>
      </c>
      <c r="BI198" s="153">
        <f t="shared" si="18"/>
        <v>0</v>
      </c>
      <c r="BJ198" s="13" t="s">
        <v>84</v>
      </c>
      <c r="BK198" s="153">
        <f t="shared" si="19"/>
        <v>0</v>
      </c>
      <c r="BL198" s="13" t="s">
        <v>93</v>
      </c>
      <c r="BM198" s="152" t="s">
        <v>5362</v>
      </c>
    </row>
    <row r="199" spans="2:65" s="1" customFormat="1" ht="24.2" customHeight="1">
      <c r="B199" s="139"/>
      <c r="C199" s="140" t="s">
        <v>402</v>
      </c>
      <c r="D199" s="140" t="s">
        <v>212</v>
      </c>
      <c r="E199" s="141" t="s">
        <v>4949</v>
      </c>
      <c r="F199" s="142" t="s">
        <v>4950</v>
      </c>
      <c r="G199" s="143" t="s">
        <v>253</v>
      </c>
      <c r="H199" s="144">
        <v>1225</v>
      </c>
      <c r="I199" s="145"/>
      <c r="J199" s="146">
        <f t="shared" si="10"/>
        <v>0</v>
      </c>
      <c r="K199" s="147"/>
      <c r="L199" s="28"/>
      <c r="M199" s="148" t="s">
        <v>1</v>
      </c>
      <c r="N199" s="149" t="s">
        <v>38</v>
      </c>
      <c r="P199" s="150">
        <f t="shared" si="11"/>
        <v>0</v>
      </c>
      <c r="Q199" s="150">
        <v>0.34</v>
      </c>
      <c r="R199" s="150">
        <f t="shared" si="12"/>
        <v>416.50000000000006</v>
      </c>
      <c r="S199" s="150">
        <v>0</v>
      </c>
      <c r="T199" s="151">
        <f t="shared" si="13"/>
        <v>0</v>
      </c>
      <c r="AR199" s="152" t="s">
        <v>93</v>
      </c>
      <c r="AT199" s="152" t="s">
        <v>212</v>
      </c>
      <c r="AU199" s="152" t="s">
        <v>84</v>
      </c>
      <c r="AY199" s="13" t="s">
        <v>207</v>
      </c>
      <c r="BE199" s="153">
        <f t="shared" si="14"/>
        <v>0</v>
      </c>
      <c r="BF199" s="153">
        <f t="shared" si="15"/>
        <v>0</v>
      </c>
      <c r="BG199" s="153">
        <f t="shared" si="16"/>
        <v>0</v>
      </c>
      <c r="BH199" s="153">
        <f t="shared" si="17"/>
        <v>0</v>
      </c>
      <c r="BI199" s="153">
        <f t="shared" si="18"/>
        <v>0</v>
      </c>
      <c r="BJ199" s="13" t="s">
        <v>84</v>
      </c>
      <c r="BK199" s="153">
        <f t="shared" si="19"/>
        <v>0</v>
      </c>
      <c r="BL199" s="13" t="s">
        <v>93</v>
      </c>
      <c r="BM199" s="152" t="s">
        <v>4951</v>
      </c>
    </row>
    <row r="200" spans="2:65" s="11" customFormat="1" ht="22.9" customHeight="1">
      <c r="B200" s="127"/>
      <c r="D200" s="128" t="s">
        <v>71</v>
      </c>
      <c r="E200" s="137" t="s">
        <v>93</v>
      </c>
      <c r="F200" s="137" t="s">
        <v>4952</v>
      </c>
      <c r="I200" s="130"/>
      <c r="J200" s="138">
        <f>BK200</f>
        <v>0</v>
      </c>
      <c r="L200" s="127"/>
      <c r="M200" s="132"/>
      <c r="P200" s="133">
        <f>SUM(P201:P216)</f>
        <v>0</v>
      </c>
      <c r="R200" s="133">
        <f>SUM(R201:R216)</f>
        <v>11.502314159999999</v>
      </c>
      <c r="T200" s="134">
        <f>SUM(T201:T216)</f>
        <v>0</v>
      </c>
      <c r="AR200" s="128" t="s">
        <v>79</v>
      </c>
      <c r="AT200" s="135" t="s">
        <v>71</v>
      </c>
      <c r="AU200" s="135" t="s">
        <v>79</v>
      </c>
      <c r="AY200" s="128" t="s">
        <v>207</v>
      </c>
      <c r="BK200" s="136">
        <f>SUM(BK201:BK216)</f>
        <v>0</v>
      </c>
    </row>
    <row r="201" spans="2:65" s="1" customFormat="1" ht="24.2" customHeight="1">
      <c r="B201" s="139"/>
      <c r="C201" s="140" t="s">
        <v>407</v>
      </c>
      <c r="D201" s="140" t="s">
        <v>212</v>
      </c>
      <c r="E201" s="141" t="s">
        <v>4953</v>
      </c>
      <c r="F201" s="142" t="s">
        <v>4954</v>
      </c>
      <c r="G201" s="143" t="s">
        <v>4813</v>
      </c>
      <c r="H201" s="144">
        <v>2.4220000000000002</v>
      </c>
      <c r="I201" s="145"/>
      <c r="J201" s="146">
        <f t="shared" ref="J201:J216" si="20">ROUND(I201*H201,2)</f>
        <v>0</v>
      </c>
      <c r="K201" s="147"/>
      <c r="L201" s="28"/>
      <c r="M201" s="148" t="s">
        <v>1</v>
      </c>
      <c r="N201" s="149" t="s">
        <v>38</v>
      </c>
      <c r="P201" s="150">
        <f t="shared" ref="P201:P216" si="21">O201*H201</f>
        <v>0</v>
      </c>
      <c r="Q201" s="150">
        <v>2.4018999999999999</v>
      </c>
      <c r="R201" s="150">
        <f t="shared" ref="R201:R216" si="22">Q201*H201</f>
        <v>5.8174017999999998</v>
      </c>
      <c r="S201" s="150">
        <v>0</v>
      </c>
      <c r="T201" s="151">
        <f t="shared" ref="T201:T216" si="23">S201*H201</f>
        <v>0</v>
      </c>
      <c r="AR201" s="152" t="s">
        <v>93</v>
      </c>
      <c r="AT201" s="152" t="s">
        <v>212</v>
      </c>
      <c r="AU201" s="152" t="s">
        <v>84</v>
      </c>
      <c r="AY201" s="13" t="s">
        <v>207</v>
      </c>
      <c r="BE201" s="153">
        <f t="shared" ref="BE201:BE216" si="24">IF(N201="základná",J201,0)</f>
        <v>0</v>
      </c>
      <c r="BF201" s="153">
        <f t="shared" ref="BF201:BF216" si="25">IF(N201="znížená",J201,0)</f>
        <v>0</v>
      </c>
      <c r="BG201" s="153">
        <f t="shared" ref="BG201:BG216" si="26">IF(N201="zákl. prenesená",J201,0)</f>
        <v>0</v>
      </c>
      <c r="BH201" s="153">
        <f t="shared" ref="BH201:BH216" si="27">IF(N201="zníž. prenesená",J201,0)</f>
        <v>0</v>
      </c>
      <c r="BI201" s="153">
        <f t="shared" ref="BI201:BI216" si="28">IF(N201="nulová",J201,0)</f>
        <v>0</v>
      </c>
      <c r="BJ201" s="13" t="s">
        <v>84</v>
      </c>
      <c r="BK201" s="153">
        <f t="shared" ref="BK201:BK216" si="29">ROUND(I201*H201,2)</f>
        <v>0</v>
      </c>
      <c r="BL201" s="13" t="s">
        <v>93</v>
      </c>
      <c r="BM201" s="152" t="s">
        <v>4955</v>
      </c>
    </row>
    <row r="202" spans="2:65" s="1" customFormat="1" ht="16.5" customHeight="1">
      <c r="B202" s="139"/>
      <c r="C202" s="140" t="s">
        <v>411</v>
      </c>
      <c r="D202" s="140" t="s">
        <v>212</v>
      </c>
      <c r="E202" s="141" t="s">
        <v>4956</v>
      </c>
      <c r="F202" s="142" t="s">
        <v>4957</v>
      </c>
      <c r="G202" s="143" t="s">
        <v>405</v>
      </c>
      <c r="H202" s="144">
        <v>26.33</v>
      </c>
      <c r="I202" s="145"/>
      <c r="J202" s="146">
        <f t="shared" si="20"/>
        <v>0</v>
      </c>
      <c r="K202" s="147"/>
      <c r="L202" s="28"/>
      <c r="M202" s="148" t="s">
        <v>1</v>
      </c>
      <c r="N202" s="149" t="s">
        <v>38</v>
      </c>
      <c r="P202" s="150">
        <f t="shared" si="21"/>
        <v>0</v>
      </c>
      <c r="Q202" s="150">
        <v>3.49E-3</v>
      </c>
      <c r="R202" s="150">
        <f t="shared" si="22"/>
        <v>9.1891699999999993E-2</v>
      </c>
      <c r="S202" s="150">
        <v>0</v>
      </c>
      <c r="T202" s="151">
        <f t="shared" si="23"/>
        <v>0</v>
      </c>
      <c r="AR202" s="152" t="s">
        <v>93</v>
      </c>
      <c r="AT202" s="152" t="s">
        <v>212</v>
      </c>
      <c r="AU202" s="152" t="s">
        <v>84</v>
      </c>
      <c r="AY202" s="13" t="s">
        <v>207</v>
      </c>
      <c r="BE202" s="153">
        <f t="shared" si="24"/>
        <v>0</v>
      </c>
      <c r="BF202" s="153">
        <f t="shared" si="25"/>
        <v>0</v>
      </c>
      <c r="BG202" s="153">
        <f t="shared" si="26"/>
        <v>0</v>
      </c>
      <c r="BH202" s="153">
        <f t="shared" si="27"/>
        <v>0</v>
      </c>
      <c r="BI202" s="153">
        <f t="shared" si="28"/>
        <v>0</v>
      </c>
      <c r="BJ202" s="13" t="s">
        <v>84</v>
      </c>
      <c r="BK202" s="153">
        <f t="shared" si="29"/>
        <v>0</v>
      </c>
      <c r="BL202" s="13" t="s">
        <v>93</v>
      </c>
      <c r="BM202" s="152" t="s">
        <v>4958</v>
      </c>
    </row>
    <row r="203" spans="2:65" s="1" customFormat="1" ht="16.5" customHeight="1">
      <c r="B203" s="139"/>
      <c r="C203" s="140" t="s">
        <v>415</v>
      </c>
      <c r="D203" s="140" t="s">
        <v>212</v>
      </c>
      <c r="E203" s="141" t="s">
        <v>4959</v>
      </c>
      <c r="F203" s="142" t="s">
        <v>4960</v>
      </c>
      <c r="G203" s="143" t="s">
        <v>405</v>
      </c>
      <c r="H203" s="144">
        <v>26.33</v>
      </c>
      <c r="I203" s="145"/>
      <c r="J203" s="146">
        <f t="shared" si="20"/>
        <v>0</v>
      </c>
      <c r="K203" s="147"/>
      <c r="L203" s="28"/>
      <c r="M203" s="148" t="s">
        <v>1</v>
      </c>
      <c r="N203" s="149" t="s">
        <v>38</v>
      </c>
      <c r="P203" s="150">
        <f t="shared" si="21"/>
        <v>0</v>
      </c>
      <c r="Q203" s="150">
        <v>0</v>
      </c>
      <c r="R203" s="150">
        <f t="shared" si="22"/>
        <v>0</v>
      </c>
      <c r="S203" s="150">
        <v>0</v>
      </c>
      <c r="T203" s="151">
        <f t="shared" si="23"/>
        <v>0</v>
      </c>
      <c r="AR203" s="152" t="s">
        <v>93</v>
      </c>
      <c r="AT203" s="152" t="s">
        <v>212</v>
      </c>
      <c r="AU203" s="152" t="s">
        <v>84</v>
      </c>
      <c r="AY203" s="13" t="s">
        <v>207</v>
      </c>
      <c r="BE203" s="153">
        <f t="shared" si="24"/>
        <v>0</v>
      </c>
      <c r="BF203" s="153">
        <f t="shared" si="25"/>
        <v>0</v>
      </c>
      <c r="BG203" s="153">
        <f t="shared" si="26"/>
        <v>0</v>
      </c>
      <c r="BH203" s="153">
        <f t="shared" si="27"/>
        <v>0</v>
      </c>
      <c r="BI203" s="153">
        <f t="shared" si="28"/>
        <v>0</v>
      </c>
      <c r="BJ203" s="13" t="s">
        <v>84</v>
      </c>
      <c r="BK203" s="153">
        <f t="shared" si="29"/>
        <v>0</v>
      </c>
      <c r="BL203" s="13" t="s">
        <v>93</v>
      </c>
      <c r="BM203" s="152" t="s">
        <v>4961</v>
      </c>
    </row>
    <row r="204" spans="2:65" s="1" customFormat="1" ht="24.2" customHeight="1">
      <c r="B204" s="139"/>
      <c r="C204" s="140" t="s">
        <v>419</v>
      </c>
      <c r="D204" s="140" t="s">
        <v>212</v>
      </c>
      <c r="E204" s="141" t="s">
        <v>4962</v>
      </c>
      <c r="F204" s="142" t="s">
        <v>4963</v>
      </c>
      <c r="G204" s="143" t="s">
        <v>405</v>
      </c>
      <c r="H204" s="144">
        <v>16.145</v>
      </c>
      <c r="I204" s="145"/>
      <c r="J204" s="146">
        <f t="shared" si="20"/>
        <v>0</v>
      </c>
      <c r="K204" s="147"/>
      <c r="L204" s="28"/>
      <c r="M204" s="148" t="s">
        <v>1</v>
      </c>
      <c r="N204" s="149" t="s">
        <v>38</v>
      </c>
      <c r="P204" s="150">
        <f t="shared" si="21"/>
        <v>0</v>
      </c>
      <c r="Q204" s="150">
        <v>3.8700000000000002E-3</v>
      </c>
      <c r="R204" s="150">
        <f t="shared" si="22"/>
        <v>6.2481149999999999E-2</v>
      </c>
      <c r="S204" s="150">
        <v>0</v>
      </c>
      <c r="T204" s="151">
        <f t="shared" si="23"/>
        <v>0</v>
      </c>
      <c r="AR204" s="152" t="s">
        <v>93</v>
      </c>
      <c r="AT204" s="152" t="s">
        <v>212</v>
      </c>
      <c r="AU204" s="152" t="s">
        <v>84</v>
      </c>
      <c r="AY204" s="13" t="s">
        <v>207</v>
      </c>
      <c r="BE204" s="153">
        <f t="shared" si="24"/>
        <v>0</v>
      </c>
      <c r="BF204" s="153">
        <f t="shared" si="25"/>
        <v>0</v>
      </c>
      <c r="BG204" s="153">
        <f t="shared" si="26"/>
        <v>0</v>
      </c>
      <c r="BH204" s="153">
        <f t="shared" si="27"/>
        <v>0</v>
      </c>
      <c r="BI204" s="153">
        <f t="shared" si="28"/>
        <v>0</v>
      </c>
      <c r="BJ204" s="13" t="s">
        <v>84</v>
      </c>
      <c r="BK204" s="153">
        <f t="shared" si="29"/>
        <v>0</v>
      </c>
      <c r="BL204" s="13" t="s">
        <v>93</v>
      </c>
      <c r="BM204" s="152" t="s">
        <v>4964</v>
      </c>
    </row>
    <row r="205" spans="2:65" s="1" customFormat="1" ht="24.2" customHeight="1">
      <c r="B205" s="139"/>
      <c r="C205" s="140" t="s">
        <v>423</v>
      </c>
      <c r="D205" s="140" t="s">
        <v>212</v>
      </c>
      <c r="E205" s="141" t="s">
        <v>4965</v>
      </c>
      <c r="F205" s="142" t="s">
        <v>4966</v>
      </c>
      <c r="G205" s="143" t="s">
        <v>405</v>
      </c>
      <c r="H205" s="144">
        <v>16.145</v>
      </c>
      <c r="I205" s="145"/>
      <c r="J205" s="146">
        <f t="shared" si="20"/>
        <v>0</v>
      </c>
      <c r="K205" s="147"/>
      <c r="L205" s="28"/>
      <c r="M205" s="148" t="s">
        <v>1</v>
      </c>
      <c r="N205" s="149" t="s">
        <v>38</v>
      </c>
      <c r="P205" s="150">
        <f t="shared" si="21"/>
        <v>0</v>
      </c>
      <c r="Q205" s="150">
        <v>0</v>
      </c>
      <c r="R205" s="150">
        <f t="shared" si="22"/>
        <v>0</v>
      </c>
      <c r="S205" s="150">
        <v>0</v>
      </c>
      <c r="T205" s="151">
        <f t="shared" si="23"/>
        <v>0</v>
      </c>
      <c r="AR205" s="152" t="s">
        <v>93</v>
      </c>
      <c r="AT205" s="152" t="s">
        <v>212</v>
      </c>
      <c r="AU205" s="152" t="s">
        <v>84</v>
      </c>
      <c r="AY205" s="13" t="s">
        <v>207</v>
      </c>
      <c r="BE205" s="153">
        <f t="shared" si="24"/>
        <v>0</v>
      </c>
      <c r="BF205" s="153">
        <f t="shared" si="25"/>
        <v>0</v>
      </c>
      <c r="BG205" s="153">
        <f t="shared" si="26"/>
        <v>0</v>
      </c>
      <c r="BH205" s="153">
        <f t="shared" si="27"/>
        <v>0</v>
      </c>
      <c r="BI205" s="153">
        <f t="shared" si="28"/>
        <v>0</v>
      </c>
      <c r="BJ205" s="13" t="s">
        <v>84</v>
      </c>
      <c r="BK205" s="153">
        <f t="shared" si="29"/>
        <v>0</v>
      </c>
      <c r="BL205" s="13" t="s">
        <v>93</v>
      </c>
      <c r="BM205" s="152" t="s">
        <v>4967</v>
      </c>
    </row>
    <row r="206" spans="2:65" s="1" customFormat="1" ht="37.9" customHeight="1">
      <c r="B206" s="139"/>
      <c r="C206" s="140" t="s">
        <v>427</v>
      </c>
      <c r="D206" s="140" t="s">
        <v>212</v>
      </c>
      <c r="E206" s="141" t="s">
        <v>4968</v>
      </c>
      <c r="F206" s="142" t="s">
        <v>4969</v>
      </c>
      <c r="G206" s="143" t="s">
        <v>1892</v>
      </c>
      <c r="H206" s="144">
        <v>0.41699999999999998</v>
      </c>
      <c r="I206" s="145"/>
      <c r="J206" s="146">
        <f t="shared" si="20"/>
        <v>0</v>
      </c>
      <c r="K206" s="147"/>
      <c r="L206" s="28"/>
      <c r="M206" s="148" t="s">
        <v>1</v>
      </c>
      <c r="N206" s="149" t="s">
        <v>38</v>
      </c>
      <c r="P206" s="150">
        <f t="shared" si="21"/>
        <v>0</v>
      </c>
      <c r="Q206" s="150">
        <v>1.0162899999999999</v>
      </c>
      <c r="R206" s="150">
        <f t="shared" si="22"/>
        <v>0.42379292999999996</v>
      </c>
      <c r="S206" s="150">
        <v>0</v>
      </c>
      <c r="T206" s="151">
        <f t="shared" si="23"/>
        <v>0</v>
      </c>
      <c r="AR206" s="152" t="s">
        <v>93</v>
      </c>
      <c r="AT206" s="152" t="s">
        <v>212</v>
      </c>
      <c r="AU206" s="152" t="s">
        <v>84</v>
      </c>
      <c r="AY206" s="13" t="s">
        <v>207</v>
      </c>
      <c r="BE206" s="153">
        <f t="shared" si="24"/>
        <v>0</v>
      </c>
      <c r="BF206" s="153">
        <f t="shared" si="25"/>
        <v>0</v>
      </c>
      <c r="BG206" s="153">
        <f t="shared" si="26"/>
        <v>0</v>
      </c>
      <c r="BH206" s="153">
        <f t="shared" si="27"/>
        <v>0</v>
      </c>
      <c r="BI206" s="153">
        <f t="shared" si="28"/>
        <v>0</v>
      </c>
      <c r="BJ206" s="13" t="s">
        <v>84</v>
      </c>
      <c r="BK206" s="153">
        <f t="shared" si="29"/>
        <v>0</v>
      </c>
      <c r="BL206" s="13" t="s">
        <v>93</v>
      </c>
      <c r="BM206" s="152" t="s">
        <v>4970</v>
      </c>
    </row>
    <row r="207" spans="2:65" s="1" customFormat="1" ht="21.75" customHeight="1">
      <c r="B207" s="139"/>
      <c r="C207" s="140" t="s">
        <v>431</v>
      </c>
      <c r="D207" s="140" t="s">
        <v>212</v>
      </c>
      <c r="E207" s="141" t="s">
        <v>4971</v>
      </c>
      <c r="F207" s="142" t="s">
        <v>4972</v>
      </c>
      <c r="G207" s="143" t="s">
        <v>4813</v>
      </c>
      <c r="H207" s="144">
        <v>1.7969999999999999</v>
      </c>
      <c r="I207" s="145"/>
      <c r="J207" s="146">
        <f t="shared" si="20"/>
        <v>0</v>
      </c>
      <c r="K207" s="147"/>
      <c r="L207" s="28"/>
      <c r="M207" s="148" t="s">
        <v>1</v>
      </c>
      <c r="N207" s="149" t="s">
        <v>38</v>
      </c>
      <c r="P207" s="150">
        <f t="shared" si="21"/>
        <v>0</v>
      </c>
      <c r="Q207" s="150">
        <v>2.31413</v>
      </c>
      <c r="R207" s="150">
        <f t="shared" si="22"/>
        <v>4.1584916099999996</v>
      </c>
      <c r="S207" s="150">
        <v>0</v>
      </c>
      <c r="T207" s="151">
        <f t="shared" si="23"/>
        <v>0</v>
      </c>
      <c r="AR207" s="152" t="s">
        <v>93</v>
      </c>
      <c r="AT207" s="152" t="s">
        <v>212</v>
      </c>
      <c r="AU207" s="152" t="s">
        <v>84</v>
      </c>
      <c r="AY207" s="13" t="s">
        <v>207</v>
      </c>
      <c r="BE207" s="153">
        <f t="shared" si="24"/>
        <v>0</v>
      </c>
      <c r="BF207" s="153">
        <f t="shared" si="25"/>
        <v>0</v>
      </c>
      <c r="BG207" s="153">
        <f t="shared" si="26"/>
        <v>0</v>
      </c>
      <c r="BH207" s="153">
        <f t="shared" si="27"/>
        <v>0</v>
      </c>
      <c r="BI207" s="153">
        <f t="shared" si="28"/>
        <v>0</v>
      </c>
      <c r="BJ207" s="13" t="s">
        <v>84</v>
      </c>
      <c r="BK207" s="153">
        <f t="shared" si="29"/>
        <v>0</v>
      </c>
      <c r="BL207" s="13" t="s">
        <v>93</v>
      </c>
      <c r="BM207" s="152" t="s">
        <v>4973</v>
      </c>
    </row>
    <row r="208" spans="2:65" s="1" customFormat="1" ht="24.2" customHeight="1">
      <c r="B208" s="139"/>
      <c r="C208" s="140" t="s">
        <v>435</v>
      </c>
      <c r="D208" s="140" t="s">
        <v>212</v>
      </c>
      <c r="E208" s="141" t="s">
        <v>4974</v>
      </c>
      <c r="F208" s="142" t="s">
        <v>4975</v>
      </c>
      <c r="G208" s="143" t="s">
        <v>405</v>
      </c>
      <c r="H208" s="144">
        <v>20.681000000000001</v>
      </c>
      <c r="I208" s="145"/>
      <c r="J208" s="146">
        <f t="shared" si="20"/>
        <v>0</v>
      </c>
      <c r="K208" s="147"/>
      <c r="L208" s="28"/>
      <c r="M208" s="148" t="s">
        <v>1</v>
      </c>
      <c r="N208" s="149" t="s">
        <v>38</v>
      </c>
      <c r="P208" s="150">
        <f t="shared" si="21"/>
        <v>0</v>
      </c>
      <c r="Q208" s="150">
        <v>3.4099999999999998E-3</v>
      </c>
      <c r="R208" s="150">
        <f t="shared" si="22"/>
        <v>7.0522210000000002E-2</v>
      </c>
      <c r="S208" s="150">
        <v>0</v>
      </c>
      <c r="T208" s="151">
        <f t="shared" si="23"/>
        <v>0</v>
      </c>
      <c r="AR208" s="152" t="s">
        <v>93</v>
      </c>
      <c r="AT208" s="152" t="s">
        <v>212</v>
      </c>
      <c r="AU208" s="152" t="s">
        <v>84</v>
      </c>
      <c r="AY208" s="13" t="s">
        <v>207</v>
      </c>
      <c r="BE208" s="153">
        <f t="shared" si="24"/>
        <v>0</v>
      </c>
      <c r="BF208" s="153">
        <f t="shared" si="25"/>
        <v>0</v>
      </c>
      <c r="BG208" s="153">
        <f t="shared" si="26"/>
        <v>0</v>
      </c>
      <c r="BH208" s="153">
        <f t="shared" si="27"/>
        <v>0</v>
      </c>
      <c r="BI208" s="153">
        <f t="shared" si="28"/>
        <v>0</v>
      </c>
      <c r="BJ208" s="13" t="s">
        <v>84</v>
      </c>
      <c r="BK208" s="153">
        <f t="shared" si="29"/>
        <v>0</v>
      </c>
      <c r="BL208" s="13" t="s">
        <v>93</v>
      </c>
      <c r="BM208" s="152" t="s">
        <v>4976</v>
      </c>
    </row>
    <row r="209" spans="2:65" s="1" customFormat="1" ht="24.2" customHeight="1">
      <c r="B209" s="139"/>
      <c r="C209" s="140" t="s">
        <v>439</v>
      </c>
      <c r="D209" s="140" t="s">
        <v>212</v>
      </c>
      <c r="E209" s="141" t="s">
        <v>4977</v>
      </c>
      <c r="F209" s="142" t="s">
        <v>4978</v>
      </c>
      <c r="G209" s="143" t="s">
        <v>405</v>
      </c>
      <c r="H209" s="144">
        <v>20.681000000000001</v>
      </c>
      <c r="I209" s="145"/>
      <c r="J209" s="146">
        <f t="shared" si="20"/>
        <v>0</v>
      </c>
      <c r="K209" s="147"/>
      <c r="L209" s="28"/>
      <c r="M209" s="148" t="s">
        <v>1</v>
      </c>
      <c r="N209" s="149" t="s">
        <v>38</v>
      </c>
      <c r="P209" s="150">
        <f t="shared" si="21"/>
        <v>0</v>
      </c>
      <c r="Q209" s="150">
        <v>0</v>
      </c>
      <c r="R209" s="150">
        <f t="shared" si="22"/>
        <v>0</v>
      </c>
      <c r="S209" s="150">
        <v>0</v>
      </c>
      <c r="T209" s="151">
        <f t="shared" si="23"/>
        <v>0</v>
      </c>
      <c r="AR209" s="152" t="s">
        <v>93</v>
      </c>
      <c r="AT209" s="152" t="s">
        <v>212</v>
      </c>
      <c r="AU209" s="152" t="s">
        <v>84</v>
      </c>
      <c r="AY209" s="13" t="s">
        <v>207</v>
      </c>
      <c r="BE209" s="153">
        <f t="shared" si="24"/>
        <v>0</v>
      </c>
      <c r="BF209" s="153">
        <f t="shared" si="25"/>
        <v>0</v>
      </c>
      <c r="BG209" s="153">
        <f t="shared" si="26"/>
        <v>0</v>
      </c>
      <c r="BH209" s="153">
        <f t="shared" si="27"/>
        <v>0</v>
      </c>
      <c r="BI209" s="153">
        <f t="shared" si="28"/>
        <v>0</v>
      </c>
      <c r="BJ209" s="13" t="s">
        <v>84</v>
      </c>
      <c r="BK209" s="153">
        <f t="shared" si="29"/>
        <v>0</v>
      </c>
      <c r="BL209" s="13" t="s">
        <v>93</v>
      </c>
      <c r="BM209" s="152" t="s">
        <v>4979</v>
      </c>
    </row>
    <row r="210" spans="2:65" s="1" customFormat="1" ht="24.2" customHeight="1">
      <c r="B210" s="139"/>
      <c r="C210" s="140" t="s">
        <v>443</v>
      </c>
      <c r="D210" s="140" t="s">
        <v>212</v>
      </c>
      <c r="E210" s="141" t="s">
        <v>4980</v>
      </c>
      <c r="F210" s="142" t="s">
        <v>4981</v>
      </c>
      <c r="G210" s="143" t="s">
        <v>1892</v>
      </c>
      <c r="H210" s="144">
        <v>0.436</v>
      </c>
      <c r="I210" s="145"/>
      <c r="J210" s="146">
        <f t="shared" si="20"/>
        <v>0</v>
      </c>
      <c r="K210" s="147"/>
      <c r="L210" s="28"/>
      <c r="M210" s="148" t="s">
        <v>1</v>
      </c>
      <c r="N210" s="149" t="s">
        <v>38</v>
      </c>
      <c r="P210" s="150">
        <f t="shared" si="21"/>
        <v>0</v>
      </c>
      <c r="Q210" s="150">
        <v>1.0165999999999999</v>
      </c>
      <c r="R210" s="150">
        <f t="shared" si="22"/>
        <v>0.44323759999999995</v>
      </c>
      <c r="S210" s="150">
        <v>0</v>
      </c>
      <c r="T210" s="151">
        <f t="shared" si="23"/>
        <v>0</v>
      </c>
      <c r="AR210" s="152" t="s">
        <v>93</v>
      </c>
      <c r="AT210" s="152" t="s">
        <v>212</v>
      </c>
      <c r="AU210" s="152" t="s">
        <v>84</v>
      </c>
      <c r="AY210" s="13" t="s">
        <v>207</v>
      </c>
      <c r="BE210" s="153">
        <f t="shared" si="24"/>
        <v>0</v>
      </c>
      <c r="BF210" s="153">
        <f t="shared" si="25"/>
        <v>0</v>
      </c>
      <c r="BG210" s="153">
        <f t="shared" si="26"/>
        <v>0</v>
      </c>
      <c r="BH210" s="153">
        <f t="shared" si="27"/>
        <v>0</v>
      </c>
      <c r="BI210" s="153">
        <f t="shared" si="28"/>
        <v>0</v>
      </c>
      <c r="BJ210" s="13" t="s">
        <v>84</v>
      </c>
      <c r="BK210" s="153">
        <f t="shared" si="29"/>
        <v>0</v>
      </c>
      <c r="BL210" s="13" t="s">
        <v>93</v>
      </c>
      <c r="BM210" s="152" t="s">
        <v>4982</v>
      </c>
    </row>
    <row r="211" spans="2:65" s="1" customFormat="1" ht="16.5" customHeight="1">
      <c r="B211" s="139"/>
      <c r="C211" s="140" t="s">
        <v>447</v>
      </c>
      <c r="D211" s="140" t="s">
        <v>212</v>
      </c>
      <c r="E211" s="141" t="s">
        <v>4983</v>
      </c>
      <c r="F211" s="142" t="s">
        <v>4984</v>
      </c>
      <c r="G211" s="143" t="s">
        <v>4813</v>
      </c>
      <c r="H211" s="144">
        <v>0.16</v>
      </c>
      <c r="I211" s="145"/>
      <c r="J211" s="146">
        <f t="shared" si="20"/>
        <v>0</v>
      </c>
      <c r="K211" s="147"/>
      <c r="L211" s="28"/>
      <c r="M211" s="148" t="s">
        <v>1</v>
      </c>
      <c r="N211" s="149" t="s">
        <v>38</v>
      </c>
      <c r="P211" s="150">
        <f t="shared" si="21"/>
        <v>0</v>
      </c>
      <c r="Q211" s="150">
        <v>2.21292</v>
      </c>
      <c r="R211" s="150">
        <f t="shared" si="22"/>
        <v>0.35406720000000003</v>
      </c>
      <c r="S211" s="150">
        <v>0</v>
      </c>
      <c r="T211" s="151">
        <f t="shared" si="23"/>
        <v>0</v>
      </c>
      <c r="AR211" s="152" t="s">
        <v>93</v>
      </c>
      <c r="AT211" s="152" t="s">
        <v>212</v>
      </c>
      <c r="AU211" s="152" t="s">
        <v>84</v>
      </c>
      <c r="AY211" s="13" t="s">
        <v>207</v>
      </c>
      <c r="BE211" s="153">
        <f t="shared" si="24"/>
        <v>0</v>
      </c>
      <c r="BF211" s="153">
        <f t="shared" si="25"/>
        <v>0</v>
      </c>
      <c r="BG211" s="153">
        <f t="shared" si="26"/>
        <v>0</v>
      </c>
      <c r="BH211" s="153">
        <f t="shared" si="27"/>
        <v>0</v>
      </c>
      <c r="BI211" s="153">
        <f t="shared" si="28"/>
        <v>0</v>
      </c>
      <c r="BJ211" s="13" t="s">
        <v>84</v>
      </c>
      <c r="BK211" s="153">
        <f t="shared" si="29"/>
        <v>0</v>
      </c>
      <c r="BL211" s="13" t="s">
        <v>93</v>
      </c>
      <c r="BM211" s="152" t="s">
        <v>4985</v>
      </c>
    </row>
    <row r="212" spans="2:65" s="1" customFormat="1" ht="16.5" customHeight="1">
      <c r="B212" s="139"/>
      <c r="C212" s="140" t="s">
        <v>451</v>
      </c>
      <c r="D212" s="140" t="s">
        <v>212</v>
      </c>
      <c r="E212" s="141" t="s">
        <v>4986</v>
      </c>
      <c r="F212" s="142" t="s">
        <v>4987</v>
      </c>
      <c r="G212" s="143" t="s">
        <v>405</v>
      </c>
      <c r="H212" s="144">
        <v>3.3</v>
      </c>
      <c r="I212" s="145"/>
      <c r="J212" s="146">
        <f t="shared" si="20"/>
        <v>0</v>
      </c>
      <c r="K212" s="147"/>
      <c r="L212" s="28"/>
      <c r="M212" s="148" t="s">
        <v>1</v>
      </c>
      <c r="N212" s="149" t="s">
        <v>38</v>
      </c>
      <c r="P212" s="150">
        <f t="shared" si="21"/>
        <v>0</v>
      </c>
      <c r="Q212" s="150">
        <v>3.6900000000000001E-3</v>
      </c>
      <c r="R212" s="150">
        <f t="shared" si="22"/>
        <v>1.2177E-2</v>
      </c>
      <c r="S212" s="150">
        <v>0</v>
      </c>
      <c r="T212" s="151">
        <f t="shared" si="23"/>
        <v>0</v>
      </c>
      <c r="AR212" s="152" t="s">
        <v>93</v>
      </c>
      <c r="AT212" s="152" t="s">
        <v>212</v>
      </c>
      <c r="AU212" s="152" t="s">
        <v>84</v>
      </c>
      <c r="AY212" s="13" t="s">
        <v>207</v>
      </c>
      <c r="BE212" s="153">
        <f t="shared" si="24"/>
        <v>0</v>
      </c>
      <c r="BF212" s="153">
        <f t="shared" si="25"/>
        <v>0</v>
      </c>
      <c r="BG212" s="153">
        <f t="shared" si="26"/>
        <v>0</v>
      </c>
      <c r="BH212" s="153">
        <f t="shared" si="27"/>
        <v>0</v>
      </c>
      <c r="BI212" s="153">
        <f t="shared" si="28"/>
        <v>0</v>
      </c>
      <c r="BJ212" s="13" t="s">
        <v>84</v>
      </c>
      <c r="BK212" s="153">
        <f t="shared" si="29"/>
        <v>0</v>
      </c>
      <c r="BL212" s="13" t="s">
        <v>93</v>
      </c>
      <c r="BM212" s="152" t="s">
        <v>4988</v>
      </c>
    </row>
    <row r="213" spans="2:65" s="1" customFormat="1" ht="16.5" customHeight="1">
      <c r="B213" s="139"/>
      <c r="C213" s="140" t="s">
        <v>455</v>
      </c>
      <c r="D213" s="140" t="s">
        <v>212</v>
      </c>
      <c r="E213" s="141" t="s">
        <v>4989</v>
      </c>
      <c r="F213" s="142" t="s">
        <v>4990</v>
      </c>
      <c r="G213" s="143" t="s">
        <v>405</v>
      </c>
      <c r="H213" s="144">
        <v>3.3</v>
      </c>
      <c r="I213" s="145"/>
      <c r="J213" s="146">
        <f t="shared" si="20"/>
        <v>0</v>
      </c>
      <c r="K213" s="147"/>
      <c r="L213" s="28"/>
      <c r="M213" s="148" t="s">
        <v>1</v>
      </c>
      <c r="N213" s="149" t="s">
        <v>38</v>
      </c>
      <c r="P213" s="150">
        <f t="shared" si="21"/>
        <v>0</v>
      </c>
      <c r="Q213" s="150">
        <v>0</v>
      </c>
      <c r="R213" s="150">
        <f t="shared" si="22"/>
        <v>0</v>
      </c>
      <c r="S213" s="150">
        <v>0</v>
      </c>
      <c r="T213" s="151">
        <f t="shared" si="23"/>
        <v>0</v>
      </c>
      <c r="AR213" s="152" t="s">
        <v>93</v>
      </c>
      <c r="AT213" s="152" t="s">
        <v>212</v>
      </c>
      <c r="AU213" s="152" t="s">
        <v>84</v>
      </c>
      <c r="AY213" s="13" t="s">
        <v>207</v>
      </c>
      <c r="BE213" s="153">
        <f t="shared" si="24"/>
        <v>0</v>
      </c>
      <c r="BF213" s="153">
        <f t="shared" si="25"/>
        <v>0</v>
      </c>
      <c r="BG213" s="153">
        <f t="shared" si="26"/>
        <v>0</v>
      </c>
      <c r="BH213" s="153">
        <f t="shared" si="27"/>
        <v>0</v>
      </c>
      <c r="BI213" s="153">
        <f t="shared" si="28"/>
        <v>0</v>
      </c>
      <c r="BJ213" s="13" t="s">
        <v>84</v>
      </c>
      <c r="BK213" s="153">
        <f t="shared" si="29"/>
        <v>0</v>
      </c>
      <c r="BL213" s="13" t="s">
        <v>93</v>
      </c>
      <c r="BM213" s="152" t="s">
        <v>4991</v>
      </c>
    </row>
    <row r="214" spans="2:65" s="1" customFormat="1" ht="24.2" customHeight="1">
      <c r="B214" s="139"/>
      <c r="C214" s="140" t="s">
        <v>459</v>
      </c>
      <c r="D214" s="140" t="s">
        <v>212</v>
      </c>
      <c r="E214" s="141" t="s">
        <v>4992</v>
      </c>
      <c r="F214" s="142" t="s">
        <v>4993</v>
      </c>
      <c r="G214" s="143" t="s">
        <v>405</v>
      </c>
      <c r="H214" s="144">
        <v>5.0999999999999996</v>
      </c>
      <c r="I214" s="145"/>
      <c r="J214" s="146">
        <f t="shared" si="20"/>
        <v>0</v>
      </c>
      <c r="K214" s="147"/>
      <c r="L214" s="28"/>
      <c r="M214" s="148" t="s">
        <v>1</v>
      </c>
      <c r="N214" s="149" t="s">
        <v>38</v>
      </c>
      <c r="P214" s="150">
        <f t="shared" si="21"/>
        <v>0</v>
      </c>
      <c r="Q214" s="150">
        <v>8.6E-3</v>
      </c>
      <c r="R214" s="150">
        <f t="shared" si="22"/>
        <v>4.3859999999999996E-2</v>
      </c>
      <c r="S214" s="150">
        <v>0</v>
      </c>
      <c r="T214" s="151">
        <f t="shared" si="23"/>
        <v>0</v>
      </c>
      <c r="AR214" s="152" t="s">
        <v>93</v>
      </c>
      <c r="AT214" s="152" t="s">
        <v>212</v>
      </c>
      <c r="AU214" s="152" t="s">
        <v>84</v>
      </c>
      <c r="AY214" s="13" t="s">
        <v>207</v>
      </c>
      <c r="BE214" s="153">
        <f t="shared" si="24"/>
        <v>0</v>
      </c>
      <c r="BF214" s="153">
        <f t="shared" si="25"/>
        <v>0</v>
      </c>
      <c r="BG214" s="153">
        <f t="shared" si="26"/>
        <v>0</v>
      </c>
      <c r="BH214" s="153">
        <f t="shared" si="27"/>
        <v>0</v>
      </c>
      <c r="BI214" s="153">
        <f t="shared" si="28"/>
        <v>0</v>
      </c>
      <c r="BJ214" s="13" t="s">
        <v>84</v>
      </c>
      <c r="BK214" s="153">
        <f t="shared" si="29"/>
        <v>0</v>
      </c>
      <c r="BL214" s="13" t="s">
        <v>93</v>
      </c>
      <c r="BM214" s="152" t="s">
        <v>4994</v>
      </c>
    </row>
    <row r="215" spans="2:65" s="1" customFormat="1" ht="24.2" customHeight="1">
      <c r="B215" s="139"/>
      <c r="C215" s="140" t="s">
        <v>216</v>
      </c>
      <c r="D215" s="140" t="s">
        <v>212</v>
      </c>
      <c r="E215" s="141" t="s">
        <v>4995</v>
      </c>
      <c r="F215" s="142" t="s">
        <v>4996</v>
      </c>
      <c r="G215" s="143" t="s">
        <v>405</v>
      </c>
      <c r="H215" s="144">
        <v>5.0999999999999996</v>
      </c>
      <c r="I215" s="145"/>
      <c r="J215" s="146">
        <f t="shared" si="20"/>
        <v>0</v>
      </c>
      <c r="K215" s="147"/>
      <c r="L215" s="28"/>
      <c r="M215" s="148" t="s">
        <v>1</v>
      </c>
      <c r="N215" s="149" t="s">
        <v>38</v>
      </c>
      <c r="P215" s="150">
        <f t="shared" si="21"/>
        <v>0</v>
      </c>
      <c r="Q215" s="150">
        <v>0</v>
      </c>
      <c r="R215" s="150">
        <f t="shared" si="22"/>
        <v>0</v>
      </c>
      <c r="S215" s="150">
        <v>0</v>
      </c>
      <c r="T215" s="151">
        <f t="shared" si="23"/>
        <v>0</v>
      </c>
      <c r="AR215" s="152" t="s">
        <v>93</v>
      </c>
      <c r="AT215" s="152" t="s">
        <v>212</v>
      </c>
      <c r="AU215" s="152" t="s">
        <v>84</v>
      </c>
      <c r="AY215" s="13" t="s">
        <v>207</v>
      </c>
      <c r="BE215" s="153">
        <f t="shared" si="24"/>
        <v>0</v>
      </c>
      <c r="BF215" s="153">
        <f t="shared" si="25"/>
        <v>0</v>
      </c>
      <c r="BG215" s="153">
        <f t="shared" si="26"/>
        <v>0</v>
      </c>
      <c r="BH215" s="153">
        <f t="shared" si="27"/>
        <v>0</v>
      </c>
      <c r="BI215" s="153">
        <f t="shared" si="28"/>
        <v>0</v>
      </c>
      <c r="BJ215" s="13" t="s">
        <v>84</v>
      </c>
      <c r="BK215" s="153">
        <f t="shared" si="29"/>
        <v>0</v>
      </c>
      <c r="BL215" s="13" t="s">
        <v>93</v>
      </c>
      <c r="BM215" s="152" t="s">
        <v>4997</v>
      </c>
    </row>
    <row r="216" spans="2:65" s="1" customFormat="1" ht="24.2" customHeight="1">
      <c r="B216" s="139"/>
      <c r="C216" s="140" t="s">
        <v>466</v>
      </c>
      <c r="D216" s="140" t="s">
        <v>212</v>
      </c>
      <c r="E216" s="141" t="s">
        <v>4998</v>
      </c>
      <c r="F216" s="142" t="s">
        <v>4999</v>
      </c>
      <c r="G216" s="143" t="s">
        <v>1892</v>
      </c>
      <c r="H216" s="144">
        <v>2.4E-2</v>
      </c>
      <c r="I216" s="145"/>
      <c r="J216" s="146">
        <f t="shared" si="20"/>
        <v>0</v>
      </c>
      <c r="K216" s="147"/>
      <c r="L216" s="28"/>
      <c r="M216" s="148" t="s">
        <v>1</v>
      </c>
      <c r="N216" s="149" t="s">
        <v>38</v>
      </c>
      <c r="P216" s="150">
        <f t="shared" si="21"/>
        <v>0</v>
      </c>
      <c r="Q216" s="150">
        <v>1.0162899999999999</v>
      </c>
      <c r="R216" s="150">
        <f t="shared" si="22"/>
        <v>2.439096E-2</v>
      </c>
      <c r="S216" s="150">
        <v>0</v>
      </c>
      <c r="T216" s="151">
        <f t="shared" si="23"/>
        <v>0</v>
      </c>
      <c r="AR216" s="152" t="s">
        <v>93</v>
      </c>
      <c r="AT216" s="152" t="s">
        <v>212</v>
      </c>
      <c r="AU216" s="152" t="s">
        <v>84</v>
      </c>
      <c r="AY216" s="13" t="s">
        <v>207</v>
      </c>
      <c r="BE216" s="153">
        <f t="shared" si="24"/>
        <v>0</v>
      </c>
      <c r="BF216" s="153">
        <f t="shared" si="25"/>
        <v>0</v>
      </c>
      <c r="BG216" s="153">
        <f t="shared" si="26"/>
        <v>0</v>
      </c>
      <c r="BH216" s="153">
        <f t="shared" si="27"/>
        <v>0</v>
      </c>
      <c r="BI216" s="153">
        <f t="shared" si="28"/>
        <v>0</v>
      </c>
      <c r="BJ216" s="13" t="s">
        <v>84</v>
      </c>
      <c r="BK216" s="153">
        <f t="shared" si="29"/>
        <v>0</v>
      </c>
      <c r="BL216" s="13" t="s">
        <v>93</v>
      </c>
      <c r="BM216" s="152" t="s">
        <v>5000</v>
      </c>
    </row>
    <row r="217" spans="2:65" s="11" customFormat="1" ht="22.9" customHeight="1">
      <c r="B217" s="127"/>
      <c r="D217" s="128" t="s">
        <v>71</v>
      </c>
      <c r="E217" s="137" t="s">
        <v>5001</v>
      </c>
      <c r="F217" s="137" t="s">
        <v>5002</v>
      </c>
      <c r="I217" s="130"/>
      <c r="J217" s="138">
        <f>BK217</f>
        <v>0</v>
      </c>
      <c r="L217" s="127"/>
      <c r="M217" s="132"/>
      <c r="P217" s="133">
        <f>SUM(P218:P222)</f>
        <v>0</v>
      </c>
      <c r="R217" s="133">
        <f>SUM(R218:R222)</f>
        <v>159.44866499000003</v>
      </c>
      <c r="T217" s="134">
        <f>SUM(T218:T222)</f>
        <v>0</v>
      </c>
      <c r="AR217" s="128" t="s">
        <v>79</v>
      </c>
      <c r="AT217" s="135" t="s">
        <v>71</v>
      </c>
      <c r="AU217" s="135" t="s">
        <v>79</v>
      </c>
      <c r="AY217" s="128" t="s">
        <v>207</v>
      </c>
      <c r="BK217" s="136">
        <f>SUM(BK218:BK222)</f>
        <v>0</v>
      </c>
    </row>
    <row r="218" spans="2:65" s="1" customFormat="1" ht="24.2" customHeight="1">
      <c r="B218" s="139"/>
      <c r="C218" s="140" t="s">
        <v>470</v>
      </c>
      <c r="D218" s="140" t="s">
        <v>212</v>
      </c>
      <c r="E218" s="141" t="s">
        <v>5003</v>
      </c>
      <c r="F218" s="142" t="s">
        <v>5004</v>
      </c>
      <c r="G218" s="143" t="s">
        <v>4813</v>
      </c>
      <c r="H218" s="144">
        <v>1.871</v>
      </c>
      <c r="I218" s="145"/>
      <c r="J218" s="146">
        <f>ROUND(I218*H218,2)</f>
        <v>0</v>
      </c>
      <c r="K218" s="147"/>
      <c r="L218" s="28"/>
      <c r="M218" s="148" t="s">
        <v>1</v>
      </c>
      <c r="N218" s="149" t="s">
        <v>38</v>
      </c>
      <c r="P218" s="150">
        <f>O218*H218</f>
        <v>0</v>
      </c>
      <c r="Q218" s="150">
        <v>2.2151299999999998</v>
      </c>
      <c r="R218" s="150">
        <f>Q218*H218</f>
        <v>4.1445082299999996</v>
      </c>
      <c r="S218" s="150">
        <v>0</v>
      </c>
      <c r="T218" s="151">
        <f>S218*H218</f>
        <v>0</v>
      </c>
      <c r="AR218" s="152" t="s">
        <v>93</v>
      </c>
      <c r="AT218" s="152" t="s">
        <v>212</v>
      </c>
      <c r="AU218" s="152" t="s">
        <v>84</v>
      </c>
      <c r="AY218" s="13" t="s">
        <v>207</v>
      </c>
      <c r="BE218" s="153">
        <f>IF(N218="základná",J218,0)</f>
        <v>0</v>
      </c>
      <c r="BF218" s="153">
        <f>IF(N218="znížená",J218,0)</f>
        <v>0</v>
      </c>
      <c r="BG218" s="153">
        <f>IF(N218="zákl. prenesená",J218,0)</f>
        <v>0</v>
      </c>
      <c r="BH218" s="153">
        <f>IF(N218="zníž. prenesená",J218,0)</f>
        <v>0</v>
      </c>
      <c r="BI218" s="153">
        <f>IF(N218="nulová",J218,0)</f>
        <v>0</v>
      </c>
      <c r="BJ218" s="13" t="s">
        <v>84</v>
      </c>
      <c r="BK218" s="153">
        <f>ROUND(I218*H218,2)</f>
        <v>0</v>
      </c>
      <c r="BL218" s="13" t="s">
        <v>93</v>
      </c>
      <c r="BM218" s="152" t="s">
        <v>5005</v>
      </c>
    </row>
    <row r="219" spans="2:65" s="1" customFormat="1" ht="24.2" customHeight="1">
      <c r="B219" s="139"/>
      <c r="C219" s="140" t="s">
        <v>474</v>
      </c>
      <c r="D219" s="140" t="s">
        <v>212</v>
      </c>
      <c r="E219" s="141" t="s">
        <v>5006</v>
      </c>
      <c r="F219" s="142" t="s">
        <v>5007</v>
      </c>
      <c r="G219" s="143" t="s">
        <v>4813</v>
      </c>
      <c r="H219" s="144">
        <v>62.29</v>
      </c>
      <c r="I219" s="145"/>
      <c r="J219" s="146">
        <f>ROUND(I219*H219,2)</f>
        <v>0</v>
      </c>
      <c r="K219" s="147"/>
      <c r="L219" s="28"/>
      <c r="M219" s="148" t="s">
        <v>1</v>
      </c>
      <c r="N219" s="149" t="s">
        <v>38</v>
      </c>
      <c r="P219" s="150">
        <f>O219*H219</f>
        <v>0</v>
      </c>
      <c r="Q219" s="150">
        <v>2.40645</v>
      </c>
      <c r="R219" s="150">
        <f>Q219*H219</f>
        <v>149.89777050000001</v>
      </c>
      <c r="S219" s="150">
        <v>0</v>
      </c>
      <c r="T219" s="151">
        <f>S219*H219</f>
        <v>0</v>
      </c>
      <c r="AR219" s="152" t="s">
        <v>93</v>
      </c>
      <c r="AT219" s="152" t="s">
        <v>212</v>
      </c>
      <c r="AU219" s="152" t="s">
        <v>84</v>
      </c>
      <c r="AY219" s="13" t="s">
        <v>207</v>
      </c>
      <c r="BE219" s="153">
        <f>IF(N219="základná",J219,0)</f>
        <v>0</v>
      </c>
      <c r="BF219" s="153">
        <f>IF(N219="znížená",J219,0)</f>
        <v>0</v>
      </c>
      <c r="BG219" s="153">
        <f>IF(N219="zákl. prenesená",J219,0)</f>
        <v>0</v>
      </c>
      <c r="BH219" s="153">
        <f>IF(N219="zníž. prenesená",J219,0)</f>
        <v>0</v>
      </c>
      <c r="BI219" s="153">
        <f>IF(N219="nulová",J219,0)</f>
        <v>0</v>
      </c>
      <c r="BJ219" s="13" t="s">
        <v>84</v>
      </c>
      <c r="BK219" s="153">
        <f>ROUND(I219*H219,2)</f>
        <v>0</v>
      </c>
      <c r="BL219" s="13" t="s">
        <v>93</v>
      </c>
      <c r="BM219" s="152" t="s">
        <v>5008</v>
      </c>
    </row>
    <row r="220" spans="2:65" s="1" customFormat="1" ht="16.5" customHeight="1">
      <c r="B220" s="139"/>
      <c r="C220" s="140" t="s">
        <v>478</v>
      </c>
      <c r="D220" s="140" t="s">
        <v>212</v>
      </c>
      <c r="E220" s="141" t="s">
        <v>4915</v>
      </c>
      <c r="F220" s="142" t="s">
        <v>4916</v>
      </c>
      <c r="G220" s="143" t="s">
        <v>405</v>
      </c>
      <c r="H220" s="144">
        <v>130</v>
      </c>
      <c r="I220" s="145"/>
      <c r="J220" s="146">
        <f>ROUND(I220*H220,2)</f>
        <v>0</v>
      </c>
      <c r="K220" s="147"/>
      <c r="L220" s="28"/>
      <c r="M220" s="148" t="s">
        <v>1</v>
      </c>
      <c r="N220" s="149" t="s">
        <v>38</v>
      </c>
      <c r="P220" s="150">
        <f>O220*H220</f>
        <v>0</v>
      </c>
      <c r="Q220" s="150">
        <v>4.0699999999999998E-3</v>
      </c>
      <c r="R220" s="150">
        <f>Q220*H220</f>
        <v>0.52910000000000001</v>
      </c>
      <c r="S220" s="150">
        <v>0</v>
      </c>
      <c r="T220" s="151">
        <f>S220*H220</f>
        <v>0</v>
      </c>
      <c r="AR220" s="152" t="s">
        <v>93</v>
      </c>
      <c r="AT220" s="152" t="s">
        <v>212</v>
      </c>
      <c r="AU220" s="152" t="s">
        <v>84</v>
      </c>
      <c r="AY220" s="13" t="s">
        <v>207</v>
      </c>
      <c r="BE220" s="153">
        <f>IF(N220="základná",J220,0)</f>
        <v>0</v>
      </c>
      <c r="BF220" s="153">
        <f>IF(N220="znížená",J220,0)</f>
        <v>0</v>
      </c>
      <c r="BG220" s="153">
        <f>IF(N220="zákl. prenesená",J220,0)</f>
        <v>0</v>
      </c>
      <c r="BH220" s="153">
        <f>IF(N220="zníž. prenesená",J220,0)</f>
        <v>0</v>
      </c>
      <c r="BI220" s="153">
        <f>IF(N220="nulová",J220,0)</f>
        <v>0</v>
      </c>
      <c r="BJ220" s="13" t="s">
        <v>84</v>
      </c>
      <c r="BK220" s="153">
        <f>ROUND(I220*H220,2)</f>
        <v>0</v>
      </c>
      <c r="BL220" s="13" t="s">
        <v>93</v>
      </c>
      <c r="BM220" s="152" t="s">
        <v>5009</v>
      </c>
    </row>
    <row r="221" spans="2:65" s="1" customFormat="1" ht="16.5" customHeight="1">
      <c r="B221" s="139"/>
      <c r="C221" s="140" t="s">
        <v>482</v>
      </c>
      <c r="D221" s="140" t="s">
        <v>212</v>
      </c>
      <c r="E221" s="141" t="s">
        <v>4918</v>
      </c>
      <c r="F221" s="142" t="s">
        <v>4919</v>
      </c>
      <c r="G221" s="143" t="s">
        <v>405</v>
      </c>
      <c r="H221" s="144">
        <v>130</v>
      </c>
      <c r="I221" s="145"/>
      <c r="J221" s="146">
        <f>ROUND(I221*H221,2)</f>
        <v>0</v>
      </c>
      <c r="K221" s="147"/>
      <c r="L221" s="28"/>
      <c r="M221" s="148" t="s">
        <v>1</v>
      </c>
      <c r="N221" s="149" t="s">
        <v>38</v>
      </c>
      <c r="P221" s="150">
        <f>O221*H221</f>
        <v>0</v>
      </c>
      <c r="Q221" s="150">
        <v>0</v>
      </c>
      <c r="R221" s="150">
        <f>Q221*H221</f>
        <v>0</v>
      </c>
      <c r="S221" s="150">
        <v>0</v>
      </c>
      <c r="T221" s="151">
        <f>S221*H221</f>
        <v>0</v>
      </c>
      <c r="AR221" s="152" t="s">
        <v>93</v>
      </c>
      <c r="AT221" s="152" t="s">
        <v>212</v>
      </c>
      <c r="AU221" s="152" t="s">
        <v>84</v>
      </c>
      <c r="AY221" s="13" t="s">
        <v>207</v>
      </c>
      <c r="BE221" s="153">
        <f>IF(N221="základná",J221,0)</f>
        <v>0</v>
      </c>
      <c r="BF221" s="153">
        <f>IF(N221="znížená",J221,0)</f>
        <v>0</v>
      </c>
      <c r="BG221" s="153">
        <f>IF(N221="zákl. prenesená",J221,0)</f>
        <v>0</v>
      </c>
      <c r="BH221" s="153">
        <f>IF(N221="zníž. prenesená",J221,0)</f>
        <v>0</v>
      </c>
      <c r="BI221" s="153">
        <f>IF(N221="nulová",J221,0)</f>
        <v>0</v>
      </c>
      <c r="BJ221" s="13" t="s">
        <v>84</v>
      </c>
      <c r="BK221" s="153">
        <f>ROUND(I221*H221,2)</f>
        <v>0</v>
      </c>
      <c r="BL221" s="13" t="s">
        <v>93</v>
      </c>
      <c r="BM221" s="152" t="s">
        <v>5010</v>
      </c>
    </row>
    <row r="222" spans="2:65" s="1" customFormat="1" ht="33" customHeight="1">
      <c r="B222" s="139"/>
      <c r="C222" s="140" t="s">
        <v>486</v>
      </c>
      <c r="D222" s="140" t="s">
        <v>212</v>
      </c>
      <c r="E222" s="141" t="s">
        <v>5011</v>
      </c>
      <c r="F222" s="142" t="s">
        <v>5012</v>
      </c>
      <c r="G222" s="143" t="s">
        <v>1892</v>
      </c>
      <c r="H222" s="144">
        <v>4.8579999999999997</v>
      </c>
      <c r="I222" s="145"/>
      <c r="J222" s="146">
        <f>ROUND(I222*H222,2)</f>
        <v>0</v>
      </c>
      <c r="K222" s="147"/>
      <c r="L222" s="28"/>
      <c r="M222" s="148" t="s">
        <v>1</v>
      </c>
      <c r="N222" s="149" t="s">
        <v>38</v>
      </c>
      <c r="P222" s="150">
        <f>O222*H222</f>
        <v>0</v>
      </c>
      <c r="Q222" s="150">
        <v>1.00397</v>
      </c>
      <c r="R222" s="150">
        <f>Q222*H222</f>
        <v>4.87728626</v>
      </c>
      <c r="S222" s="150">
        <v>0</v>
      </c>
      <c r="T222" s="151">
        <f>S222*H222</f>
        <v>0</v>
      </c>
      <c r="AR222" s="152" t="s">
        <v>93</v>
      </c>
      <c r="AT222" s="152" t="s">
        <v>212</v>
      </c>
      <c r="AU222" s="152" t="s">
        <v>84</v>
      </c>
      <c r="AY222" s="13" t="s">
        <v>207</v>
      </c>
      <c r="BE222" s="153">
        <f>IF(N222="základná",J222,0)</f>
        <v>0</v>
      </c>
      <c r="BF222" s="153">
        <f>IF(N222="znížená",J222,0)</f>
        <v>0</v>
      </c>
      <c r="BG222" s="153">
        <f>IF(N222="zákl. prenesená",J222,0)</f>
        <v>0</v>
      </c>
      <c r="BH222" s="153">
        <f>IF(N222="zníž. prenesená",J222,0)</f>
        <v>0</v>
      </c>
      <c r="BI222" s="153">
        <f>IF(N222="nulová",J222,0)</f>
        <v>0</v>
      </c>
      <c r="BJ222" s="13" t="s">
        <v>84</v>
      </c>
      <c r="BK222" s="153">
        <f>ROUND(I222*H222,2)</f>
        <v>0</v>
      </c>
      <c r="BL222" s="13" t="s">
        <v>93</v>
      </c>
      <c r="BM222" s="152" t="s">
        <v>5013</v>
      </c>
    </row>
    <row r="223" spans="2:65" s="11" customFormat="1" ht="22.9" customHeight="1">
      <c r="B223" s="127"/>
      <c r="D223" s="128" t="s">
        <v>71</v>
      </c>
      <c r="E223" s="137" t="s">
        <v>168</v>
      </c>
      <c r="F223" s="137" t="s">
        <v>5014</v>
      </c>
      <c r="I223" s="130"/>
      <c r="J223" s="138">
        <f>BK223</f>
        <v>0</v>
      </c>
      <c r="L223" s="127"/>
      <c r="M223" s="132"/>
      <c r="P223" s="133">
        <f>SUM(P224:P239)</f>
        <v>0</v>
      </c>
      <c r="R223" s="133">
        <f>SUM(R224:R239)</f>
        <v>2025.8338146399997</v>
      </c>
      <c r="T223" s="134">
        <f>SUM(T224:T239)</f>
        <v>0</v>
      </c>
      <c r="AR223" s="128" t="s">
        <v>79</v>
      </c>
      <c r="AT223" s="135" t="s">
        <v>71</v>
      </c>
      <c r="AU223" s="135" t="s">
        <v>79</v>
      </c>
      <c r="AY223" s="128" t="s">
        <v>207</v>
      </c>
      <c r="BK223" s="136">
        <f>SUM(BK224:BK239)</f>
        <v>0</v>
      </c>
    </row>
    <row r="224" spans="2:65" s="1" customFormat="1" ht="33" customHeight="1">
      <c r="B224" s="139"/>
      <c r="C224" s="140" t="s">
        <v>490</v>
      </c>
      <c r="D224" s="140" t="s">
        <v>212</v>
      </c>
      <c r="E224" s="141" t="s">
        <v>5015</v>
      </c>
      <c r="F224" s="142" t="s">
        <v>5016</v>
      </c>
      <c r="G224" s="143" t="s">
        <v>215</v>
      </c>
      <c r="H224" s="144">
        <v>39</v>
      </c>
      <c r="I224" s="145"/>
      <c r="J224" s="146">
        <f t="shared" ref="J224:J239" si="30">ROUND(I224*H224,2)</f>
        <v>0</v>
      </c>
      <c r="K224" s="147"/>
      <c r="L224" s="28"/>
      <c r="M224" s="148" t="s">
        <v>1</v>
      </c>
      <c r="N224" s="149" t="s">
        <v>38</v>
      </c>
      <c r="P224" s="150">
        <f t="shared" ref="P224:P239" si="31">O224*H224</f>
        <v>0</v>
      </c>
      <c r="Q224" s="150">
        <v>0.15112999999999999</v>
      </c>
      <c r="R224" s="150">
        <f t="shared" ref="R224:R239" si="32">Q224*H224</f>
        <v>5.8940699999999993</v>
      </c>
      <c r="S224" s="150">
        <v>0</v>
      </c>
      <c r="T224" s="151">
        <f t="shared" ref="T224:T239" si="33">S224*H224</f>
        <v>0</v>
      </c>
      <c r="AR224" s="152" t="s">
        <v>93</v>
      </c>
      <c r="AT224" s="152" t="s">
        <v>212</v>
      </c>
      <c r="AU224" s="152" t="s">
        <v>84</v>
      </c>
      <c r="AY224" s="13" t="s">
        <v>207</v>
      </c>
      <c r="BE224" s="153">
        <f t="shared" ref="BE224:BE239" si="34">IF(N224="základná",J224,0)</f>
        <v>0</v>
      </c>
      <c r="BF224" s="153">
        <f t="shared" ref="BF224:BF239" si="35">IF(N224="znížená",J224,0)</f>
        <v>0</v>
      </c>
      <c r="BG224" s="153">
        <f t="shared" ref="BG224:BG239" si="36">IF(N224="zákl. prenesená",J224,0)</f>
        <v>0</v>
      </c>
      <c r="BH224" s="153">
        <f t="shared" ref="BH224:BH239" si="37">IF(N224="zníž. prenesená",J224,0)</f>
        <v>0</v>
      </c>
      <c r="BI224" s="153">
        <f t="shared" ref="BI224:BI239" si="38">IF(N224="nulová",J224,0)</f>
        <v>0</v>
      </c>
      <c r="BJ224" s="13" t="s">
        <v>84</v>
      </c>
      <c r="BK224" s="153">
        <f t="shared" ref="BK224:BK239" si="39">ROUND(I224*H224,2)</f>
        <v>0</v>
      </c>
      <c r="BL224" s="13" t="s">
        <v>93</v>
      </c>
      <c r="BM224" s="152" t="s">
        <v>5017</v>
      </c>
    </row>
    <row r="225" spans="2:65" s="1" customFormat="1" ht="24.2" customHeight="1">
      <c r="B225" s="139"/>
      <c r="C225" s="155" t="s">
        <v>494</v>
      </c>
      <c r="D225" s="155" t="s">
        <v>205</v>
      </c>
      <c r="E225" s="156" t="s">
        <v>5018</v>
      </c>
      <c r="F225" s="157" t="s">
        <v>5019</v>
      </c>
      <c r="G225" s="158" t="s">
        <v>253</v>
      </c>
      <c r="H225" s="159">
        <v>39</v>
      </c>
      <c r="I225" s="160"/>
      <c r="J225" s="161">
        <f t="shared" si="30"/>
        <v>0</v>
      </c>
      <c r="K225" s="162"/>
      <c r="L225" s="163"/>
      <c r="M225" s="164" t="s">
        <v>1</v>
      </c>
      <c r="N225" s="165" t="s">
        <v>38</v>
      </c>
      <c r="P225" s="150">
        <f t="shared" si="31"/>
        <v>0</v>
      </c>
      <c r="Q225" s="150">
        <v>0.09</v>
      </c>
      <c r="R225" s="150">
        <f t="shared" si="32"/>
        <v>3.51</v>
      </c>
      <c r="S225" s="150">
        <v>0</v>
      </c>
      <c r="T225" s="151">
        <f t="shared" si="33"/>
        <v>0</v>
      </c>
      <c r="AR225" s="152" t="s">
        <v>238</v>
      </c>
      <c r="AT225" s="152" t="s">
        <v>205</v>
      </c>
      <c r="AU225" s="152" t="s">
        <v>84</v>
      </c>
      <c r="AY225" s="13" t="s">
        <v>207</v>
      </c>
      <c r="BE225" s="153">
        <f t="shared" si="34"/>
        <v>0</v>
      </c>
      <c r="BF225" s="153">
        <f t="shared" si="35"/>
        <v>0</v>
      </c>
      <c r="BG225" s="153">
        <f t="shared" si="36"/>
        <v>0</v>
      </c>
      <c r="BH225" s="153">
        <f t="shared" si="37"/>
        <v>0</v>
      </c>
      <c r="BI225" s="153">
        <f t="shared" si="38"/>
        <v>0</v>
      </c>
      <c r="BJ225" s="13" t="s">
        <v>84</v>
      </c>
      <c r="BK225" s="153">
        <f t="shared" si="39"/>
        <v>0</v>
      </c>
      <c r="BL225" s="13" t="s">
        <v>93</v>
      </c>
      <c r="BM225" s="152" t="s">
        <v>5020</v>
      </c>
    </row>
    <row r="226" spans="2:65" s="1" customFormat="1" ht="24.2" customHeight="1">
      <c r="B226" s="139"/>
      <c r="C226" s="140" t="s">
        <v>498</v>
      </c>
      <c r="D226" s="140" t="s">
        <v>212</v>
      </c>
      <c r="E226" s="141" t="s">
        <v>5021</v>
      </c>
      <c r="F226" s="142" t="s">
        <v>5022</v>
      </c>
      <c r="G226" s="143" t="s">
        <v>405</v>
      </c>
      <c r="H226" s="144">
        <v>447.93099999999998</v>
      </c>
      <c r="I226" s="145"/>
      <c r="J226" s="146">
        <f t="shared" si="30"/>
        <v>0</v>
      </c>
      <c r="K226" s="147"/>
      <c r="L226" s="28"/>
      <c r="M226" s="148" t="s">
        <v>1</v>
      </c>
      <c r="N226" s="149" t="s">
        <v>38</v>
      </c>
      <c r="P226" s="150">
        <f t="shared" si="31"/>
        <v>0</v>
      </c>
      <c r="Q226" s="150">
        <v>0.27994000000000002</v>
      </c>
      <c r="R226" s="150">
        <f t="shared" si="32"/>
        <v>125.39380414</v>
      </c>
      <c r="S226" s="150">
        <v>0</v>
      </c>
      <c r="T226" s="151">
        <f t="shared" si="33"/>
        <v>0</v>
      </c>
      <c r="AR226" s="152" t="s">
        <v>93</v>
      </c>
      <c r="AT226" s="152" t="s">
        <v>212</v>
      </c>
      <c r="AU226" s="152" t="s">
        <v>84</v>
      </c>
      <c r="AY226" s="13" t="s">
        <v>207</v>
      </c>
      <c r="BE226" s="153">
        <f t="shared" si="34"/>
        <v>0</v>
      </c>
      <c r="BF226" s="153">
        <f t="shared" si="35"/>
        <v>0</v>
      </c>
      <c r="BG226" s="153">
        <f t="shared" si="36"/>
        <v>0</v>
      </c>
      <c r="BH226" s="153">
        <f t="shared" si="37"/>
        <v>0</v>
      </c>
      <c r="BI226" s="153">
        <f t="shared" si="38"/>
        <v>0</v>
      </c>
      <c r="BJ226" s="13" t="s">
        <v>84</v>
      </c>
      <c r="BK226" s="153">
        <f t="shared" si="39"/>
        <v>0</v>
      </c>
      <c r="BL226" s="13" t="s">
        <v>93</v>
      </c>
      <c r="BM226" s="152" t="s">
        <v>5023</v>
      </c>
    </row>
    <row r="227" spans="2:65" s="1" customFormat="1" ht="24.2" customHeight="1">
      <c r="B227" s="139"/>
      <c r="C227" s="140" t="s">
        <v>502</v>
      </c>
      <c r="D227" s="140" t="s">
        <v>212</v>
      </c>
      <c r="E227" s="141" t="s">
        <v>5024</v>
      </c>
      <c r="F227" s="142" t="s">
        <v>5025</v>
      </c>
      <c r="G227" s="143" t="s">
        <v>405</v>
      </c>
      <c r="H227" s="144">
        <v>933.98599999999999</v>
      </c>
      <c r="I227" s="145"/>
      <c r="J227" s="146">
        <f t="shared" si="30"/>
        <v>0</v>
      </c>
      <c r="K227" s="147"/>
      <c r="L227" s="28"/>
      <c r="M227" s="148" t="s">
        <v>1</v>
      </c>
      <c r="N227" s="149" t="s">
        <v>38</v>
      </c>
      <c r="P227" s="150">
        <f t="shared" si="31"/>
        <v>0</v>
      </c>
      <c r="Q227" s="150">
        <v>0.33445999999999998</v>
      </c>
      <c r="R227" s="150">
        <f t="shared" si="32"/>
        <v>312.38095755999996</v>
      </c>
      <c r="S227" s="150">
        <v>0</v>
      </c>
      <c r="T227" s="151">
        <f t="shared" si="33"/>
        <v>0</v>
      </c>
      <c r="AR227" s="152" t="s">
        <v>93</v>
      </c>
      <c r="AT227" s="152" t="s">
        <v>212</v>
      </c>
      <c r="AU227" s="152" t="s">
        <v>84</v>
      </c>
      <c r="AY227" s="13" t="s">
        <v>207</v>
      </c>
      <c r="BE227" s="153">
        <f t="shared" si="34"/>
        <v>0</v>
      </c>
      <c r="BF227" s="153">
        <f t="shared" si="35"/>
        <v>0</v>
      </c>
      <c r="BG227" s="153">
        <f t="shared" si="36"/>
        <v>0</v>
      </c>
      <c r="BH227" s="153">
        <f t="shared" si="37"/>
        <v>0</v>
      </c>
      <c r="BI227" s="153">
        <f t="shared" si="38"/>
        <v>0</v>
      </c>
      <c r="BJ227" s="13" t="s">
        <v>84</v>
      </c>
      <c r="BK227" s="153">
        <f t="shared" si="39"/>
        <v>0</v>
      </c>
      <c r="BL227" s="13" t="s">
        <v>93</v>
      </c>
      <c r="BM227" s="152" t="s">
        <v>5026</v>
      </c>
    </row>
    <row r="228" spans="2:65" s="1" customFormat="1" ht="24.2" customHeight="1">
      <c r="B228" s="139"/>
      <c r="C228" s="140" t="s">
        <v>506</v>
      </c>
      <c r="D228" s="140" t="s">
        <v>212</v>
      </c>
      <c r="E228" s="141" t="s">
        <v>5027</v>
      </c>
      <c r="F228" s="142" t="s">
        <v>5028</v>
      </c>
      <c r="G228" s="143" t="s">
        <v>405</v>
      </c>
      <c r="H228" s="144">
        <v>282.03199999999998</v>
      </c>
      <c r="I228" s="145"/>
      <c r="J228" s="146">
        <f t="shared" si="30"/>
        <v>0</v>
      </c>
      <c r="K228" s="147"/>
      <c r="L228" s="28"/>
      <c r="M228" s="148" t="s">
        <v>1</v>
      </c>
      <c r="N228" s="149" t="s">
        <v>38</v>
      </c>
      <c r="P228" s="150">
        <f t="shared" si="31"/>
        <v>0</v>
      </c>
      <c r="Q228" s="150">
        <v>0.46166000000000001</v>
      </c>
      <c r="R228" s="150">
        <f t="shared" si="32"/>
        <v>130.20289312</v>
      </c>
      <c r="S228" s="150">
        <v>0</v>
      </c>
      <c r="T228" s="151">
        <f t="shared" si="33"/>
        <v>0</v>
      </c>
      <c r="AR228" s="152" t="s">
        <v>93</v>
      </c>
      <c r="AT228" s="152" t="s">
        <v>212</v>
      </c>
      <c r="AU228" s="152" t="s">
        <v>84</v>
      </c>
      <c r="AY228" s="13" t="s">
        <v>207</v>
      </c>
      <c r="BE228" s="153">
        <f t="shared" si="34"/>
        <v>0</v>
      </c>
      <c r="BF228" s="153">
        <f t="shared" si="35"/>
        <v>0</v>
      </c>
      <c r="BG228" s="153">
        <f t="shared" si="36"/>
        <v>0</v>
      </c>
      <c r="BH228" s="153">
        <f t="shared" si="37"/>
        <v>0</v>
      </c>
      <c r="BI228" s="153">
        <f t="shared" si="38"/>
        <v>0</v>
      </c>
      <c r="BJ228" s="13" t="s">
        <v>84</v>
      </c>
      <c r="BK228" s="153">
        <f t="shared" si="39"/>
        <v>0</v>
      </c>
      <c r="BL228" s="13" t="s">
        <v>93</v>
      </c>
      <c r="BM228" s="152" t="s">
        <v>5029</v>
      </c>
    </row>
    <row r="229" spans="2:65" s="1" customFormat="1" ht="24.2" customHeight="1">
      <c r="B229" s="139"/>
      <c r="C229" s="140" t="s">
        <v>510</v>
      </c>
      <c r="D229" s="140" t="s">
        <v>212</v>
      </c>
      <c r="E229" s="141" t="s">
        <v>5030</v>
      </c>
      <c r="F229" s="142" t="s">
        <v>5031</v>
      </c>
      <c r="G229" s="143" t="s">
        <v>405</v>
      </c>
      <c r="H229" s="144">
        <v>778.65800000000002</v>
      </c>
      <c r="I229" s="145"/>
      <c r="J229" s="146">
        <f t="shared" si="30"/>
        <v>0</v>
      </c>
      <c r="K229" s="147"/>
      <c r="L229" s="28"/>
      <c r="M229" s="148" t="s">
        <v>1</v>
      </c>
      <c r="N229" s="149" t="s">
        <v>38</v>
      </c>
      <c r="P229" s="150">
        <f t="shared" si="31"/>
        <v>0</v>
      </c>
      <c r="Q229" s="150">
        <v>0.46166000000000001</v>
      </c>
      <c r="R229" s="150">
        <f t="shared" si="32"/>
        <v>359.47525228000001</v>
      </c>
      <c r="S229" s="150">
        <v>0</v>
      </c>
      <c r="T229" s="151">
        <f t="shared" si="33"/>
        <v>0</v>
      </c>
      <c r="AR229" s="152" t="s">
        <v>93</v>
      </c>
      <c r="AT229" s="152" t="s">
        <v>212</v>
      </c>
      <c r="AU229" s="152" t="s">
        <v>84</v>
      </c>
      <c r="AY229" s="13" t="s">
        <v>207</v>
      </c>
      <c r="BE229" s="153">
        <f t="shared" si="34"/>
        <v>0</v>
      </c>
      <c r="BF229" s="153">
        <f t="shared" si="35"/>
        <v>0</v>
      </c>
      <c r="BG229" s="153">
        <f t="shared" si="36"/>
        <v>0</v>
      </c>
      <c r="BH229" s="153">
        <f t="shared" si="37"/>
        <v>0</v>
      </c>
      <c r="BI229" s="153">
        <f t="shared" si="38"/>
        <v>0</v>
      </c>
      <c r="BJ229" s="13" t="s">
        <v>84</v>
      </c>
      <c r="BK229" s="153">
        <f t="shared" si="39"/>
        <v>0</v>
      </c>
      <c r="BL229" s="13" t="s">
        <v>93</v>
      </c>
      <c r="BM229" s="152" t="s">
        <v>5032</v>
      </c>
    </row>
    <row r="230" spans="2:65" s="1" customFormat="1" ht="33" customHeight="1">
      <c r="B230" s="139"/>
      <c r="C230" s="140" t="s">
        <v>514</v>
      </c>
      <c r="D230" s="140" t="s">
        <v>212</v>
      </c>
      <c r="E230" s="141" t="s">
        <v>5033</v>
      </c>
      <c r="F230" s="142" t="s">
        <v>5034</v>
      </c>
      <c r="G230" s="143" t="s">
        <v>405</v>
      </c>
      <c r="H230" s="144">
        <v>511.19499999999999</v>
      </c>
      <c r="I230" s="145"/>
      <c r="J230" s="146">
        <f t="shared" si="30"/>
        <v>0</v>
      </c>
      <c r="K230" s="147"/>
      <c r="L230" s="28"/>
      <c r="M230" s="148" t="s">
        <v>1</v>
      </c>
      <c r="N230" s="149" t="s">
        <v>38</v>
      </c>
      <c r="P230" s="150">
        <f t="shared" si="31"/>
        <v>0</v>
      </c>
      <c r="Q230" s="150">
        <v>0.15826000000000001</v>
      </c>
      <c r="R230" s="150">
        <f t="shared" si="32"/>
        <v>80.901720699999998</v>
      </c>
      <c r="S230" s="150">
        <v>0</v>
      </c>
      <c r="T230" s="151">
        <f t="shared" si="33"/>
        <v>0</v>
      </c>
      <c r="AR230" s="152" t="s">
        <v>93</v>
      </c>
      <c r="AT230" s="152" t="s">
        <v>212</v>
      </c>
      <c r="AU230" s="152" t="s">
        <v>84</v>
      </c>
      <c r="AY230" s="13" t="s">
        <v>207</v>
      </c>
      <c r="BE230" s="153">
        <f t="shared" si="34"/>
        <v>0</v>
      </c>
      <c r="BF230" s="153">
        <f t="shared" si="35"/>
        <v>0</v>
      </c>
      <c r="BG230" s="153">
        <f t="shared" si="36"/>
        <v>0</v>
      </c>
      <c r="BH230" s="153">
        <f t="shared" si="37"/>
        <v>0</v>
      </c>
      <c r="BI230" s="153">
        <f t="shared" si="38"/>
        <v>0</v>
      </c>
      <c r="BJ230" s="13" t="s">
        <v>84</v>
      </c>
      <c r="BK230" s="153">
        <f t="shared" si="39"/>
        <v>0</v>
      </c>
      <c r="BL230" s="13" t="s">
        <v>93</v>
      </c>
      <c r="BM230" s="152" t="s">
        <v>5035</v>
      </c>
    </row>
    <row r="231" spans="2:65" s="1" customFormat="1" ht="33" customHeight="1">
      <c r="B231" s="139"/>
      <c r="C231" s="140" t="s">
        <v>518</v>
      </c>
      <c r="D231" s="140" t="s">
        <v>212</v>
      </c>
      <c r="E231" s="141" t="s">
        <v>5036</v>
      </c>
      <c r="F231" s="142" t="s">
        <v>5037</v>
      </c>
      <c r="G231" s="143" t="s">
        <v>405</v>
      </c>
      <c r="H231" s="144">
        <v>884.33799999999997</v>
      </c>
      <c r="I231" s="145"/>
      <c r="J231" s="146">
        <f t="shared" si="30"/>
        <v>0</v>
      </c>
      <c r="K231" s="147"/>
      <c r="L231" s="28"/>
      <c r="M231" s="148" t="s">
        <v>1</v>
      </c>
      <c r="N231" s="149" t="s">
        <v>38</v>
      </c>
      <c r="P231" s="150">
        <f t="shared" si="31"/>
        <v>0</v>
      </c>
      <c r="Q231" s="150">
        <v>0.26375999999999999</v>
      </c>
      <c r="R231" s="150">
        <f t="shared" si="32"/>
        <v>233.25299088</v>
      </c>
      <c r="S231" s="150">
        <v>0</v>
      </c>
      <c r="T231" s="151">
        <f t="shared" si="33"/>
        <v>0</v>
      </c>
      <c r="AR231" s="152" t="s">
        <v>93</v>
      </c>
      <c r="AT231" s="152" t="s">
        <v>212</v>
      </c>
      <c r="AU231" s="152" t="s">
        <v>84</v>
      </c>
      <c r="AY231" s="13" t="s">
        <v>207</v>
      </c>
      <c r="BE231" s="153">
        <f t="shared" si="34"/>
        <v>0</v>
      </c>
      <c r="BF231" s="153">
        <f t="shared" si="35"/>
        <v>0</v>
      </c>
      <c r="BG231" s="153">
        <f t="shared" si="36"/>
        <v>0</v>
      </c>
      <c r="BH231" s="153">
        <f t="shared" si="37"/>
        <v>0</v>
      </c>
      <c r="BI231" s="153">
        <f t="shared" si="38"/>
        <v>0</v>
      </c>
      <c r="BJ231" s="13" t="s">
        <v>84</v>
      </c>
      <c r="BK231" s="153">
        <f t="shared" si="39"/>
        <v>0</v>
      </c>
      <c r="BL231" s="13" t="s">
        <v>93</v>
      </c>
      <c r="BM231" s="152" t="s">
        <v>5038</v>
      </c>
    </row>
    <row r="232" spans="2:65" s="1" customFormat="1" ht="33" customHeight="1">
      <c r="B232" s="139"/>
      <c r="C232" s="140" t="s">
        <v>522</v>
      </c>
      <c r="D232" s="140" t="s">
        <v>212</v>
      </c>
      <c r="E232" s="141" t="s">
        <v>5039</v>
      </c>
      <c r="F232" s="142" t="s">
        <v>5040</v>
      </c>
      <c r="G232" s="143" t="s">
        <v>405</v>
      </c>
      <c r="H232" s="144">
        <v>2715.31</v>
      </c>
      <c r="I232" s="145"/>
      <c r="J232" s="146">
        <f t="shared" si="30"/>
        <v>0</v>
      </c>
      <c r="K232" s="147"/>
      <c r="L232" s="28"/>
      <c r="M232" s="148" t="s">
        <v>1</v>
      </c>
      <c r="N232" s="149" t="s">
        <v>38</v>
      </c>
      <c r="P232" s="150">
        <f t="shared" si="31"/>
        <v>0</v>
      </c>
      <c r="Q232" s="150">
        <v>5.6100000000000004E-3</v>
      </c>
      <c r="R232" s="150">
        <f t="shared" si="32"/>
        <v>15.232889100000001</v>
      </c>
      <c r="S232" s="150">
        <v>0</v>
      </c>
      <c r="T232" s="151">
        <f t="shared" si="33"/>
        <v>0</v>
      </c>
      <c r="AR232" s="152" t="s">
        <v>93</v>
      </c>
      <c r="AT232" s="152" t="s">
        <v>212</v>
      </c>
      <c r="AU232" s="152" t="s">
        <v>84</v>
      </c>
      <c r="AY232" s="13" t="s">
        <v>207</v>
      </c>
      <c r="BE232" s="153">
        <f t="shared" si="34"/>
        <v>0</v>
      </c>
      <c r="BF232" s="153">
        <f t="shared" si="35"/>
        <v>0</v>
      </c>
      <c r="BG232" s="153">
        <f t="shared" si="36"/>
        <v>0</v>
      </c>
      <c r="BH232" s="153">
        <f t="shared" si="37"/>
        <v>0</v>
      </c>
      <c r="BI232" s="153">
        <f t="shared" si="38"/>
        <v>0</v>
      </c>
      <c r="BJ232" s="13" t="s">
        <v>84</v>
      </c>
      <c r="BK232" s="153">
        <f t="shared" si="39"/>
        <v>0</v>
      </c>
      <c r="BL232" s="13" t="s">
        <v>93</v>
      </c>
      <c r="BM232" s="152" t="s">
        <v>5041</v>
      </c>
    </row>
    <row r="233" spans="2:65" s="1" customFormat="1" ht="33" customHeight="1">
      <c r="B233" s="139"/>
      <c r="C233" s="140" t="s">
        <v>526</v>
      </c>
      <c r="D233" s="140" t="s">
        <v>212</v>
      </c>
      <c r="E233" s="141" t="s">
        <v>5042</v>
      </c>
      <c r="F233" s="142" t="s">
        <v>5043</v>
      </c>
      <c r="G233" s="143" t="s">
        <v>405</v>
      </c>
      <c r="H233" s="144">
        <v>682.43399999999997</v>
      </c>
      <c r="I233" s="145"/>
      <c r="J233" s="146">
        <f t="shared" si="30"/>
        <v>0</v>
      </c>
      <c r="K233" s="147"/>
      <c r="L233" s="28"/>
      <c r="M233" s="148" t="s">
        <v>1</v>
      </c>
      <c r="N233" s="149" t="s">
        <v>38</v>
      </c>
      <c r="P233" s="150">
        <f t="shared" si="31"/>
        <v>0</v>
      </c>
      <c r="Q233" s="150">
        <v>0.10373</v>
      </c>
      <c r="R233" s="150">
        <f t="shared" si="32"/>
        <v>70.788878819999994</v>
      </c>
      <c r="S233" s="150">
        <v>0</v>
      </c>
      <c r="T233" s="151">
        <f t="shared" si="33"/>
        <v>0</v>
      </c>
      <c r="AR233" s="152" t="s">
        <v>93</v>
      </c>
      <c r="AT233" s="152" t="s">
        <v>212</v>
      </c>
      <c r="AU233" s="152" t="s">
        <v>84</v>
      </c>
      <c r="AY233" s="13" t="s">
        <v>207</v>
      </c>
      <c r="BE233" s="153">
        <f t="shared" si="34"/>
        <v>0</v>
      </c>
      <c r="BF233" s="153">
        <f t="shared" si="35"/>
        <v>0</v>
      </c>
      <c r="BG233" s="153">
        <f t="shared" si="36"/>
        <v>0</v>
      </c>
      <c r="BH233" s="153">
        <f t="shared" si="37"/>
        <v>0</v>
      </c>
      <c r="BI233" s="153">
        <f t="shared" si="38"/>
        <v>0</v>
      </c>
      <c r="BJ233" s="13" t="s">
        <v>84</v>
      </c>
      <c r="BK233" s="153">
        <f t="shared" si="39"/>
        <v>0</v>
      </c>
      <c r="BL233" s="13" t="s">
        <v>93</v>
      </c>
      <c r="BM233" s="152" t="s">
        <v>5044</v>
      </c>
    </row>
    <row r="234" spans="2:65" s="1" customFormat="1" ht="33" customHeight="1">
      <c r="B234" s="139"/>
      <c r="C234" s="140" t="s">
        <v>530</v>
      </c>
      <c r="D234" s="140" t="s">
        <v>212</v>
      </c>
      <c r="E234" s="141" t="s">
        <v>5045</v>
      </c>
      <c r="F234" s="142" t="s">
        <v>5046</v>
      </c>
      <c r="G234" s="143" t="s">
        <v>405</v>
      </c>
      <c r="H234" s="144">
        <v>1148.538</v>
      </c>
      <c r="I234" s="145"/>
      <c r="J234" s="146">
        <f t="shared" si="30"/>
        <v>0</v>
      </c>
      <c r="K234" s="147"/>
      <c r="L234" s="28"/>
      <c r="M234" s="148" t="s">
        <v>1</v>
      </c>
      <c r="N234" s="149" t="s">
        <v>38</v>
      </c>
      <c r="P234" s="150">
        <f t="shared" si="31"/>
        <v>0</v>
      </c>
      <c r="Q234" s="150">
        <v>0.12966</v>
      </c>
      <c r="R234" s="150">
        <f t="shared" si="32"/>
        <v>148.91943707999999</v>
      </c>
      <c r="S234" s="150">
        <v>0</v>
      </c>
      <c r="T234" s="151">
        <f t="shared" si="33"/>
        <v>0</v>
      </c>
      <c r="AR234" s="152" t="s">
        <v>93</v>
      </c>
      <c r="AT234" s="152" t="s">
        <v>212</v>
      </c>
      <c r="AU234" s="152" t="s">
        <v>84</v>
      </c>
      <c r="AY234" s="13" t="s">
        <v>207</v>
      </c>
      <c r="BE234" s="153">
        <f t="shared" si="34"/>
        <v>0</v>
      </c>
      <c r="BF234" s="153">
        <f t="shared" si="35"/>
        <v>0</v>
      </c>
      <c r="BG234" s="153">
        <f t="shared" si="36"/>
        <v>0</v>
      </c>
      <c r="BH234" s="153">
        <f t="shared" si="37"/>
        <v>0</v>
      </c>
      <c r="BI234" s="153">
        <f t="shared" si="38"/>
        <v>0</v>
      </c>
      <c r="BJ234" s="13" t="s">
        <v>84</v>
      </c>
      <c r="BK234" s="153">
        <f t="shared" si="39"/>
        <v>0</v>
      </c>
      <c r="BL234" s="13" t="s">
        <v>93</v>
      </c>
      <c r="BM234" s="152" t="s">
        <v>5047</v>
      </c>
    </row>
    <row r="235" spans="2:65" s="1" customFormat="1" ht="24.2" customHeight="1">
      <c r="B235" s="139"/>
      <c r="C235" s="140" t="s">
        <v>534</v>
      </c>
      <c r="D235" s="140" t="s">
        <v>212</v>
      </c>
      <c r="E235" s="141" t="s">
        <v>5048</v>
      </c>
      <c r="F235" s="142" t="s">
        <v>5049</v>
      </c>
      <c r="G235" s="143" t="s">
        <v>215</v>
      </c>
      <c r="H235" s="144">
        <v>844.72</v>
      </c>
      <c r="I235" s="145"/>
      <c r="J235" s="146">
        <f t="shared" si="30"/>
        <v>0</v>
      </c>
      <c r="K235" s="147"/>
      <c r="L235" s="28"/>
      <c r="M235" s="148" t="s">
        <v>1</v>
      </c>
      <c r="N235" s="149" t="s">
        <v>38</v>
      </c>
      <c r="P235" s="150">
        <f t="shared" si="31"/>
        <v>0</v>
      </c>
      <c r="Q235" s="150">
        <v>0</v>
      </c>
      <c r="R235" s="150">
        <f t="shared" si="32"/>
        <v>0</v>
      </c>
      <c r="S235" s="150">
        <v>0</v>
      </c>
      <c r="T235" s="151">
        <f t="shared" si="33"/>
        <v>0</v>
      </c>
      <c r="AR235" s="152" t="s">
        <v>93</v>
      </c>
      <c r="AT235" s="152" t="s">
        <v>212</v>
      </c>
      <c r="AU235" s="152" t="s">
        <v>84</v>
      </c>
      <c r="AY235" s="13" t="s">
        <v>207</v>
      </c>
      <c r="BE235" s="153">
        <f t="shared" si="34"/>
        <v>0</v>
      </c>
      <c r="BF235" s="153">
        <f t="shared" si="35"/>
        <v>0</v>
      </c>
      <c r="BG235" s="153">
        <f t="shared" si="36"/>
        <v>0</v>
      </c>
      <c r="BH235" s="153">
        <f t="shared" si="37"/>
        <v>0</v>
      </c>
      <c r="BI235" s="153">
        <f t="shared" si="38"/>
        <v>0</v>
      </c>
      <c r="BJ235" s="13" t="s">
        <v>84</v>
      </c>
      <c r="BK235" s="153">
        <f t="shared" si="39"/>
        <v>0</v>
      </c>
      <c r="BL235" s="13" t="s">
        <v>93</v>
      </c>
      <c r="BM235" s="152" t="s">
        <v>5050</v>
      </c>
    </row>
    <row r="236" spans="2:65" s="1" customFormat="1" ht="24.2" customHeight="1">
      <c r="B236" s="139"/>
      <c r="C236" s="155" t="s">
        <v>538</v>
      </c>
      <c r="D236" s="155" t="s">
        <v>205</v>
      </c>
      <c r="E236" s="156" t="s">
        <v>5051</v>
      </c>
      <c r="F236" s="157" t="s">
        <v>5052</v>
      </c>
      <c r="G236" s="158" t="s">
        <v>215</v>
      </c>
      <c r="H236" s="159">
        <v>929.19200000000001</v>
      </c>
      <c r="I236" s="160"/>
      <c r="J236" s="161">
        <f t="shared" si="30"/>
        <v>0</v>
      </c>
      <c r="K236" s="162"/>
      <c r="L236" s="163"/>
      <c r="M236" s="164" t="s">
        <v>1</v>
      </c>
      <c r="N236" s="165" t="s">
        <v>38</v>
      </c>
      <c r="P236" s="150">
        <f t="shared" si="31"/>
        <v>0</v>
      </c>
      <c r="Q236" s="150">
        <v>5.9999999999999995E-4</v>
      </c>
      <c r="R236" s="150">
        <f t="shared" si="32"/>
        <v>0.55751519999999999</v>
      </c>
      <c r="S236" s="150">
        <v>0</v>
      </c>
      <c r="T236" s="151">
        <f t="shared" si="33"/>
        <v>0</v>
      </c>
      <c r="AR236" s="152" t="s">
        <v>238</v>
      </c>
      <c r="AT236" s="152" t="s">
        <v>205</v>
      </c>
      <c r="AU236" s="152" t="s">
        <v>84</v>
      </c>
      <c r="AY236" s="13" t="s">
        <v>207</v>
      </c>
      <c r="BE236" s="153">
        <f t="shared" si="34"/>
        <v>0</v>
      </c>
      <c r="BF236" s="153">
        <f t="shared" si="35"/>
        <v>0</v>
      </c>
      <c r="BG236" s="153">
        <f t="shared" si="36"/>
        <v>0</v>
      </c>
      <c r="BH236" s="153">
        <f t="shared" si="37"/>
        <v>0</v>
      </c>
      <c r="BI236" s="153">
        <f t="shared" si="38"/>
        <v>0</v>
      </c>
      <c r="BJ236" s="13" t="s">
        <v>84</v>
      </c>
      <c r="BK236" s="153">
        <f t="shared" si="39"/>
        <v>0</v>
      </c>
      <c r="BL236" s="13" t="s">
        <v>93</v>
      </c>
      <c r="BM236" s="152" t="s">
        <v>5053</v>
      </c>
    </row>
    <row r="237" spans="2:65" s="1" customFormat="1" ht="16.5" customHeight="1">
      <c r="B237" s="139"/>
      <c r="C237" s="140" t="s">
        <v>542</v>
      </c>
      <c r="D237" s="140" t="s">
        <v>212</v>
      </c>
      <c r="E237" s="141" t="s">
        <v>5054</v>
      </c>
      <c r="F237" s="142" t="s">
        <v>5055</v>
      </c>
      <c r="G237" s="143" t="s">
        <v>405</v>
      </c>
      <c r="H237" s="144">
        <v>1072.944</v>
      </c>
      <c r="I237" s="145"/>
      <c r="J237" s="146">
        <f t="shared" si="30"/>
        <v>0</v>
      </c>
      <c r="K237" s="147"/>
      <c r="L237" s="28"/>
      <c r="M237" s="148" t="s">
        <v>1</v>
      </c>
      <c r="N237" s="149" t="s">
        <v>38</v>
      </c>
      <c r="P237" s="150">
        <f t="shared" si="31"/>
        <v>0</v>
      </c>
      <c r="Q237" s="150">
        <v>0.49553999999999998</v>
      </c>
      <c r="R237" s="150">
        <f t="shared" si="32"/>
        <v>531.68666975999997</v>
      </c>
      <c r="S237" s="150">
        <v>0</v>
      </c>
      <c r="T237" s="151">
        <f t="shared" si="33"/>
        <v>0</v>
      </c>
      <c r="AR237" s="152" t="s">
        <v>93</v>
      </c>
      <c r="AT237" s="152" t="s">
        <v>212</v>
      </c>
      <c r="AU237" s="152" t="s">
        <v>84</v>
      </c>
      <c r="AY237" s="13" t="s">
        <v>207</v>
      </c>
      <c r="BE237" s="153">
        <f t="shared" si="34"/>
        <v>0</v>
      </c>
      <c r="BF237" s="153">
        <f t="shared" si="35"/>
        <v>0</v>
      </c>
      <c r="BG237" s="153">
        <f t="shared" si="36"/>
        <v>0</v>
      </c>
      <c r="BH237" s="153">
        <f t="shared" si="37"/>
        <v>0</v>
      </c>
      <c r="BI237" s="153">
        <f t="shared" si="38"/>
        <v>0</v>
      </c>
      <c r="BJ237" s="13" t="s">
        <v>84</v>
      </c>
      <c r="BK237" s="153">
        <f t="shared" si="39"/>
        <v>0</v>
      </c>
      <c r="BL237" s="13" t="s">
        <v>93</v>
      </c>
      <c r="BM237" s="152" t="s">
        <v>5056</v>
      </c>
    </row>
    <row r="238" spans="2:65" s="1" customFormat="1" ht="33" customHeight="1">
      <c r="B238" s="139"/>
      <c r="C238" s="140" t="s">
        <v>546</v>
      </c>
      <c r="D238" s="140" t="s">
        <v>212</v>
      </c>
      <c r="E238" s="141" t="s">
        <v>5057</v>
      </c>
      <c r="F238" s="142" t="s">
        <v>5058</v>
      </c>
      <c r="G238" s="143" t="s">
        <v>405</v>
      </c>
      <c r="H238" s="144">
        <v>207.52199999999999</v>
      </c>
      <c r="I238" s="145"/>
      <c r="J238" s="146">
        <f t="shared" si="30"/>
        <v>0</v>
      </c>
      <c r="K238" s="147"/>
      <c r="L238" s="28"/>
      <c r="M238" s="148" t="s">
        <v>1</v>
      </c>
      <c r="N238" s="149" t="s">
        <v>38</v>
      </c>
      <c r="P238" s="150">
        <f t="shared" si="31"/>
        <v>0</v>
      </c>
      <c r="Q238" s="150">
        <v>0</v>
      </c>
      <c r="R238" s="150">
        <f t="shared" si="32"/>
        <v>0</v>
      </c>
      <c r="S238" s="150">
        <v>0</v>
      </c>
      <c r="T238" s="151">
        <f t="shared" si="33"/>
        <v>0</v>
      </c>
      <c r="AR238" s="152" t="s">
        <v>93</v>
      </c>
      <c r="AT238" s="152" t="s">
        <v>212</v>
      </c>
      <c r="AU238" s="152" t="s">
        <v>84</v>
      </c>
      <c r="AY238" s="13" t="s">
        <v>207</v>
      </c>
      <c r="BE238" s="153">
        <f t="shared" si="34"/>
        <v>0</v>
      </c>
      <c r="BF238" s="153">
        <f t="shared" si="35"/>
        <v>0</v>
      </c>
      <c r="BG238" s="153">
        <f t="shared" si="36"/>
        <v>0</v>
      </c>
      <c r="BH238" s="153">
        <f t="shared" si="37"/>
        <v>0</v>
      </c>
      <c r="BI238" s="153">
        <f t="shared" si="38"/>
        <v>0</v>
      </c>
      <c r="BJ238" s="13" t="s">
        <v>84</v>
      </c>
      <c r="BK238" s="153">
        <f t="shared" si="39"/>
        <v>0</v>
      </c>
      <c r="BL238" s="13" t="s">
        <v>93</v>
      </c>
      <c r="BM238" s="152" t="s">
        <v>5059</v>
      </c>
    </row>
    <row r="239" spans="2:65" s="1" customFormat="1" ht="24.2" customHeight="1">
      <c r="B239" s="139"/>
      <c r="C239" s="155" t="s">
        <v>550</v>
      </c>
      <c r="D239" s="155" t="s">
        <v>205</v>
      </c>
      <c r="E239" s="156" t="s">
        <v>5060</v>
      </c>
      <c r="F239" s="157" t="s">
        <v>5061</v>
      </c>
      <c r="G239" s="158" t="s">
        <v>405</v>
      </c>
      <c r="H239" s="159">
        <v>41.503999999999998</v>
      </c>
      <c r="I239" s="160"/>
      <c r="J239" s="161">
        <f t="shared" si="30"/>
        <v>0</v>
      </c>
      <c r="K239" s="162"/>
      <c r="L239" s="163"/>
      <c r="M239" s="164" t="s">
        <v>1</v>
      </c>
      <c r="N239" s="165" t="s">
        <v>38</v>
      </c>
      <c r="P239" s="150">
        <f t="shared" si="31"/>
        <v>0</v>
      </c>
      <c r="Q239" s="150">
        <v>0.184</v>
      </c>
      <c r="R239" s="150">
        <f t="shared" si="32"/>
        <v>7.6367359999999991</v>
      </c>
      <c r="S239" s="150">
        <v>0</v>
      </c>
      <c r="T239" s="151">
        <f t="shared" si="33"/>
        <v>0</v>
      </c>
      <c r="AR239" s="152" t="s">
        <v>238</v>
      </c>
      <c r="AT239" s="152" t="s">
        <v>205</v>
      </c>
      <c r="AU239" s="152" t="s">
        <v>84</v>
      </c>
      <c r="AY239" s="13" t="s">
        <v>207</v>
      </c>
      <c r="BE239" s="153">
        <f t="shared" si="34"/>
        <v>0</v>
      </c>
      <c r="BF239" s="153">
        <f t="shared" si="35"/>
        <v>0</v>
      </c>
      <c r="BG239" s="153">
        <f t="shared" si="36"/>
        <v>0</v>
      </c>
      <c r="BH239" s="153">
        <f t="shared" si="37"/>
        <v>0</v>
      </c>
      <c r="BI239" s="153">
        <f t="shared" si="38"/>
        <v>0</v>
      </c>
      <c r="BJ239" s="13" t="s">
        <v>84</v>
      </c>
      <c r="BK239" s="153">
        <f t="shared" si="39"/>
        <v>0</v>
      </c>
      <c r="BL239" s="13" t="s">
        <v>93</v>
      </c>
      <c r="BM239" s="152" t="s">
        <v>5062</v>
      </c>
    </row>
    <row r="240" spans="2:65" s="11" customFormat="1" ht="22.9" customHeight="1">
      <c r="B240" s="127"/>
      <c r="D240" s="128" t="s">
        <v>71</v>
      </c>
      <c r="E240" s="137" t="s">
        <v>5063</v>
      </c>
      <c r="F240" s="137" t="s">
        <v>5064</v>
      </c>
      <c r="I240" s="130"/>
      <c r="J240" s="138">
        <f>BK240</f>
        <v>0</v>
      </c>
      <c r="L240" s="127"/>
      <c r="M240" s="132"/>
      <c r="P240" s="133">
        <f>SUM(P241:P242)</f>
        <v>0</v>
      </c>
      <c r="R240" s="133">
        <f>SUM(R241:R242)</f>
        <v>0.15824114</v>
      </c>
      <c r="T240" s="134">
        <f>SUM(T241:T242)</f>
        <v>0</v>
      </c>
      <c r="AR240" s="128" t="s">
        <v>79</v>
      </c>
      <c r="AT240" s="135" t="s">
        <v>71</v>
      </c>
      <c r="AU240" s="135" t="s">
        <v>79</v>
      </c>
      <c r="AY240" s="128" t="s">
        <v>207</v>
      </c>
      <c r="BK240" s="136">
        <f>SUM(BK241:BK242)</f>
        <v>0</v>
      </c>
    </row>
    <row r="241" spans="2:65" s="1" customFormat="1" ht="33" customHeight="1">
      <c r="B241" s="139"/>
      <c r="C241" s="140" t="s">
        <v>554</v>
      </c>
      <c r="D241" s="140" t="s">
        <v>212</v>
      </c>
      <c r="E241" s="141" t="s">
        <v>5065</v>
      </c>
      <c r="F241" s="142" t="s">
        <v>5066</v>
      </c>
      <c r="G241" s="143" t="s">
        <v>405</v>
      </c>
      <c r="H241" s="144">
        <v>5.1769999999999996</v>
      </c>
      <c r="I241" s="145"/>
      <c r="J241" s="146">
        <f>ROUND(I241*H241,2)</f>
        <v>0</v>
      </c>
      <c r="K241" s="147"/>
      <c r="L241" s="28"/>
      <c r="M241" s="148" t="s">
        <v>1</v>
      </c>
      <c r="N241" s="149" t="s">
        <v>38</v>
      </c>
      <c r="P241" s="150">
        <f>O241*H241</f>
        <v>0</v>
      </c>
      <c r="Q241" s="150">
        <v>1.312E-2</v>
      </c>
      <c r="R241" s="150">
        <f>Q241*H241</f>
        <v>6.7922239999999995E-2</v>
      </c>
      <c r="S241" s="150">
        <v>0</v>
      </c>
      <c r="T241" s="151">
        <f>S241*H241</f>
        <v>0</v>
      </c>
      <c r="AR241" s="152" t="s">
        <v>93</v>
      </c>
      <c r="AT241" s="152" t="s">
        <v>212</v>
      </c>
      <c r="AU241" s="152" t="s">
        <v>84</v>
      </c>
      <c r="AY241" s="13" t="s">
        <v>207</v>
      </c>
      <c r="BE241" s="153">
        <f>IF(N241="základná",J241,0)</f>
        <v>0</v>
      </c>
      <c r="BF241" s="153">
        <f>IF(N241="znížená",J241,0)</f>
        <v>0</v>
      </c>
      <c r="BG241" s="153">
        <f>IF(N241="zákl. prenesená",J241,0)</f>
        <v>0</v>
      </c>
      <c r="BH241" s="153">
        <f>IF(N241="zníž. prenesená",J241,0)</f>
        <v>0</v>
      </c>
      <c r="BI241" s="153">
        <f>IF(N241="nulová",J241,0)</f>
        <v>0</v>
      </c>
      <c r="BJ241" s="13" t="s">
        <v>84</v>
      </c>
      <c r="BK241" s="153">
        <f>ROUND(I241*H241,2)</f>
        <v>0</v>
      </c>
      <c r="BL241" s="13" t="s">
        <v>93</v>
      </c>
      <c r="BM241" s="152" t="s">
        <v>5067</v>
      </c>
    </row>
    <row r="242" spans="2:65" s="1" customFormat="1" ht="24.2" customHeight="1">
      <c r="B242" s="139"/>
      <c r="C242" s="140" t="s">
        <v>558</v>
      </c>
      <c r="D242" s="140" t="s">
        <v>212</v>
      </c>
      <c r="E242" s="141" t="s">
        <v>5068</v>
      </c>
      <c r="F242" s="142" t="s">
        <v>5069</v>
      </c>
      <c r="G242" s="143" t="s">
        <v>405</v>
      </c>
      <c r="H242" s="144">
        <v>7.343</v>
      </c>
      <c r="I242" s="145"/>
      <c r="J242" s="146">
        <f>ROUND(I242*H242,2)</f>
        <v>0</v>
      </c>
      <c r="K242" s="147"/>
      <c r="L242" s="28"/>
      <c r="M242" s="148" t="s">
        <v>1</v>
      </c>
      <c r="N242" s="149" t="s">
        <v>38</v>
      </c>
      <c r="P242" s="150">
        <f>O242*H242</f>
        <v>0</v>
      </c>
      <c r="Q242" s="150">
        <v>1.23E-2</v>
      </c>
      <c r="R242" s="150">
        <f>Q242*H242</f>
        <v>9.0318900000000008E-2</v>
      </c>
      <c r="S242" s="150">
        <v>0</v>
      </c>
      <c r="T242" s="151">
        <f>S242*H242</f>
        <v>0</v>
      </c>
      <c r="AR242" s="152" t="s">
        <v>93</v>
      </c>
      <c r="AT242" s="152" t="s">
        <v>212</v>
      </c>
      <c r="AU242" s="152" t="s">
        <v>84</v>
      </c>
      <c r="AY242" s="13" t="s">
        <v>207</v>
      </c>
      <c r="BE242" s="153">
        <f>IF(N242="základná",J242,0)</f>
        <v>0</v>
      </c>
      <c r="BF242" s="153">
        <f>IF(N242="znížená",J242,0)</f>
        <v>0</v>
      </c>
      <c r="BG242" s="153">
        <f>IF(N242="zákl. prenesená",J242,0)</f>
        <v>0</v>
      </c>
      <c r="BH242" s="153">
        <f>IF(N242="zníž. prenesená",J242,0)</f>
        <v>0</v>
      </c>
      <c r="BI242" s="153">
        <f>IF(N242="nulová",J242,0)</f>
        <v>0</v>
      </c>
      <c r="BJ242" s="13" t="s">
        <v>84</v>
      </c>
      <c r="BK242" s="153">
        <f>ROUND(I242*H242,2)</f>
        <v>0</v>
      </c>
      <c r="BL242" s="13" t="s">
        <v>93</v>
      </c>
      <c r="BM242" s="152" t="s">
        <v>5070</v>
      </c>
    </row>
    <row r="243" spans="2:65" s="11" customFormat="1" ht="22.9" customHeight="1">
      <c r="B243" s="127"/>
      <c r="D243" s="128" t="s">
        <v>71</v>
      </c>
      <c r="E243" s="137" t="s">
        <v>238</v>
      </c>
      <c r="F243" s="137" t="s">
        <v>5071</v>
      </c>
      <c r="I243" s="130"/>
      <c r="J243" s="138">
        <f>BK243</f>
        <v>0</v>
      </c>
      <c r="L243" s="127"/>
      <c r="M243" s="132"/>
      <c r="P243" s="133">
        <f>SUM(P244:P260)</f>
        <v>0</v>
      </c>
      <c r="R243" s="133">
        <f>SUM(R244:R260)</f>
        <v>118.50300962999999</v>
      </c>
      <c r="T243" s="134">
        <f>SUM(T244:T260)</f>
        <v>5.4518640000000005</v>
      </c>
      <c r="AR243" s="128" t="s">
        <v>79</v>
      </c>
      <c r="AT243" s="135" t="s">
        <v>71</v>
      </c>
      <c r="AU243" s="135" t="s">
        <v>79</v>
      </c>
      <c r="AY243" s="128" t="s">
        <v>207</v>
      </c>
      <c r="BK243" s="136">
        <f>SUM(BK244:BK260)</f>
        <v>0</v>
      </c>
    </row>
    <row r="244" spans="2:65" s="1" customFormat="1" ht="24.2" customHeight="1">
      <c r="B244" s="139"/>
      <c r="C244" s="140" t="s">
        <v>562</v>
      </c>
      <c r="D244" s="140" t="s">
        <v>212</v>
      </c>
      <c r="E244" s="141" t="s">
        <v>5080</v>
      </c>
      <c r="F244" s="142" t="s">
        <v>5081</v>
      </c>
      <c r="G244" s="143" t="s">
        <v>4813</v>
      </c>
      <c r="H244" s="144">
        <v>25.422999999999998</v>
      </c>
      <c r="I244" s="145"/>
      <c r="J244" s="146">
        <f t="shared" ref="J244:J260" si="40">ROUND(I244*H244,2)</f>
        <v>0</v>
      </c>
      <c r="K244" s="147"/>
      <c r="L244" s="28"/>
      <c r="M244" s="148" t="s">
        <v>1</v>
      </c>
      <c r="N244" s="149" t="s">
        <v>38</v>
      </c>
      <c r="P244" s="150">
        <f t="shared" ref="P244:P260" si="41">O244*H244</f>
        <v>0</v>
      </c>
      <c r="Q244" s="150">
        <v>2.4396399999999998</v>
      </c>
      <c r="R244" s="150">
        <f t="shared" ref="R244:R260" si="42">Q244*H244</f>
        <v>62.02296771999999</v>
      </c>
      <c r="S244" s="150">
        <v>0</v>
      </c>
      <c r="T244" s="151">
        <f t="shared" ref="T244:T260" si="43">S244*H244</f>
        <v>0</v>
      </c>
      <c r="AR244" s="152" t="s">
        <v>93</v>
      </c>
      <c r="AT244" s="152" t="s">
        <v>212</v>
      </c>
      <c r="AU244" s="152" t="s">
        <v>84</v>
      </c>
      <c r="AY244" s="13" t="s">
        <v>207</v>
      </c>
      <c r="BE244" s="153">
        <f t="shared" ref="BE244:BE260" si="44">IF(N244="základná",J244,0)</f>
        <v>0</v>
      </c>
      <c r="BF244" s="153">
        <f t="shared" ref="BF244:BF260" si="45">IF(N244="znížená",J244,0)</f>
        <v>0</v>
      </c>
      <c r="BG244" s="153">
        <f t="shared" ref="BG244:BG260" si="46">IF(N244="zákl. prenesená",J244,0)</f>
        <v>0</v>
      </c>
      <c r="BH244" s="153">
        <f t="shared" ref="BH244:BH260" si="47">IF(N244="zníž. prenesená",J244,0)</f>
        <v>0</v>
      </c>
      <c r="BI244" s="153">
        <f t="shared" ref="BI244:BI260" si="48">IF(N244="nulová",J244,0)</f>
        <v>0</v>
      </c>
      <c r="BJ244" s="13" t="s">
        <v>84</v>
      </c>
      <c r="BK244" s="153">
        <f t="shared" ref="BK244:BK260" si="49">ROUND(I244*H244,2)</f>
        <v>0</v>
      </c>
      <c r="BL244" s="13" t="s">
        <v>93</v>
      </c>
      <c r="BM244" s="152" t="s">
        <v>5082</v>
      </c>
    </row>
    <row r="245" spans="2:65" s="1" customFormat="1" ht="24.2" customHeight="1">
      <c r="B245" s="139"/>
      <c r="C245" s="140" t="s">
        <v>566</v>
      </c>
      <c r="D245" s="140" t="s">
        <v>212</v>
      </c>
      <c r="E245" s="141" t="s">
        <v>5083</v>
      </c>
      <c r="F245" s="142" t="s">
        <v>5084</v>
      </c>
      <c r="G245" s="143" t="s">
        <v>4813</v>
      </c>
      <c r="H245" s="144">
        <v>4.4729999999999999</v>
      </c>
      <c r="I245" s="145"/>
      <c r="J245" s="146">
        <f t="shared" si="40"/>
        <v>0</v>
      </c>
      <c r="K245" s="147"/>
      <c r="L245" s="28"/>
      <c r="M245" s="148" t="s">
        <v>1</v>
      </c>
      <c r="N245" s="149" t="s">
        <v>38</v>
      </c>
      <c r="P245" s="150">
        <f t="shared" si="41"/>
        <v>0</v>
      </c>
      <c r="Q245" s="150">
        <v>2.4396399999999998</v>
      </c>
      <c r="R245" s="150">
        <f t="shared" si="42"/>
        <v>10.912509719999999</v>
      </c>
      <c r="S245" s="150">
        <v>0</v>
      </c>
      <c r="T245" s="151">
        <f t="shared" si="43"/>
        <v>0</v>
      </c>
      <c r="AR245" s="152" t="s">
        <v>93</v>
      </c>
      <c r="AT245" s="152" t="s">
        <v>212</v>
      </c>
      <c r="AU245" s="152" t="s">
        <v>84</v>
      </c>
      <c r="AY245" s="13" t="s">
        <v>207</v>
      </c>
      <c r="BE245" s="153">
        <f t="shared" si="44"/>
        <v>0</v>
      </c>
      <c r="BF245" s="153">
        <f t="shared" si="45"/>
        <v>0</v>
      </c>
      <c r="BG245" s="153">
        <f t="shared" si="46"/>
        <v>0</v>
      </c>
      <c r="BH245" s="153">
        <f t="shared" si="47"/>
        <v>0</v>
      </c>
      <c r="BI245" s="153">
        <f t="shared" si="48"/>
        <v>0</v>
      </c>
      <c r="BJ245" s="13" t="s">
        <v>84</v>
      </c>
      <c r="BK245" s="153">
        <f t="shared" si="49"/>
        <v>0</v>
      </c>
      <c r="BL245" s="13" t="s">
        <v>93</v>
      </c>
      <c r="BM245" s="152" t="s">
        <v>5085</v>
      </c>
    </row>
    <row r="246" spans="2:65" s="1" customFormat="1" ht="24.2" customHeight="1">
      <c r="B246" s="139"/>
      <c r="C246" s="140" t="s">
        <v>570</v>
      </c>
      <c r="D246" s="140" t="s">
        <v>212</v>
      </c>
      <c r="E246" s="141" t="s">
        <v>5086</v>
      </c>
      <c r="F246" s="142" t="s">
        <v>5087</v>
      </c>
      <c r="G246" s="143" t="s">
        <v>405</v>
      </c>
      <c r="H246" s="144">
        <v>30.6</v>
      </c>
      <c r="I246" s="145"/>
      <c r="J246" s="146">
        <f t="shared" si="40"/>
        <v>0</v>
      </c>
      <c r="K246" s="147"/>
      <c r="L246" s="28"/>
      <c r="M246" s="148" t="s">
        <v>1</v>
      </c>
      <c r="N246" s="149" t="s">
        <v>38</v>
      </c>
      <c r="P246" s="150">
        <f t="shared" si="41"/>
        <v>0</v>
      </c>
      <c r="Q246" s="150">
        <v>3.96E-3</v>
      </c>
      <c r="R246" s="150">
        <f t="shared" si="42"/>
        <v>0.12117600000000001</v>
      </c>
      <c r="S246" s="150">
        <v>0</v>
      </c>
      <c r="T246" s="151">
        <f t="shared" si="43"/>
        <v>0</v>
      </c>
      <c r="AR246" s="152" t="s">
        <v>93</v>
      </c>
      <c r="AT246" s="152" t="s">
        <v>212</v>
      </c>
      <c r="AU246" s="152" t="s">
        <v>84</v>
      </c>
      <c r="AY246" s="13" t="s">
        <v>207</v>
      </c>
      <c r="BE246" s="153">
        <f t="shared" si="44"/>
        <v>0</v>
      </c>
      <c r="BF246" s="153">
        <f t="shared" si="45"/>
        <v>0</v>
      </c>
      <c r="BG246" s="153">
        <f t="shared" si="46"/>
        <v>0</v>
      </c>
      <c r="BH246" s="153">
        <f t="shared" si="47"/>
        <v>0</v>
      </c>
      <c r="BI246" s="153">
        <f t="shared" si="48"/>
        <v>0</v>
      </c>
      <c r="BJ246" s="13" t="s">
        <v>84</v>
      </c>
      <c r="BK246" s="153">
        <f t="shared" si="49"/>
        <v>0</v>
      </c>
      <c r="BL246" s="13" t="s">
        <v>93</v>
      </c>
      <c r="BM246" s="152" t="s">
        <v>5088</v>
      </c>
    </row>
    <row r="247" spans="2:65" s="1" customFormat="1" ht="24.2" customHeight="1">
      <c r="B247" s="139"/>
      <c r="C247" s="140" t="s">
        <v>574</v>
      </c>
      <c r="D247" s="140" t="s">
        <v>212</v>
      </c>
      <c r="E247" s="141" t="s">
        <v>5092</v>
      </c>
      <c r="F247" s="142" t="s">
        <v>5093</v>
      </c>
      <c r="G247" s="143" t="s">
        <v>4813</v>
      </c>
      <c r="H247" s="144">
        <v>3.4020000000000001</v>
      </c>
      <c r="I247" s="145"/>
      <c r="J247" s="146">
        <f t="shared" si="40"/>
        <v>0</v>
      </c>
      <c r="K247" s="147"/>
      <c r="L247" s="28"/>
      <c r="M247" s="148" t="s">
        <v>1</v>
      </c>
      <c r="N247" s="149" t="s">
        <v>38</v>
      </c>
      <c r="P247" s="150">
        <f t="shared" si="41"/>
        <v>0</v>
      </c>
      <c r="Q247" s="150">
        <v>2.4396399999999998</v>
      </c>
      <c r="R247" s="150">
        <f t="shared" si="42"/>
        <v>8.2996552799999996</v>
      </c>
      <c r="S247" s="150">
        <v>0</v>
      </c>
      <c r="T247" s="151">
        <f t="shared" si="43"/>
        <v>0</v>
      </c>
      <c r="AR247" s="152" t="s">
        <v>93</v>
      </c>
      <c r="AT247" s="152" t="s">
        <v>212</v>
      </c>
      <c r="AU247" s="152" t="s">
        <v>84</v>
      </c>
      <c r="AY247" s="13" t="s">
        <v>207</v>
      </c>
      <c r="BE247" s="153">
        <f t="shared" si="44"/>
        <v>0</v>
      </c>
      <c r="BF247" s="153">
        <f t="shared" si="45"/>
        <v>0</v>
      </c>
      <c r="BG247" s="153">
        <f t="shared" si="46"/>
        <v>0</v>
      </c>
      <c r="BH247" s="153">
        <f t="shared" si="47"/>
        <v>0</v>
      </c>
      <c r="BI247" s="153">
        <f t="shared" si="48"/>
        <v>0</v>
      </c>
      <c r="BJ247" s="13" t="s">
        <v>84</v>
      </c>
      <c r="BK247" s="153">
        <f t="shared" si="49"/>
        <v>0</v>
      </c>
      <c r="BL247" s="13" t="s">
        <v>93</v>
      </c>
      <c r="BM247" s="152" t="s">
        <v>5094</v>
      </c>
    </row>
    <row r="248" spans="2:65" s="1" customFormat="1" ht="24.2" customHeight="1">
      <c r="B248" s="139"/>
      <c r="C248" s="140" t="s">
        <v>578</v>
      </c>
      <c r="D248" s="140" t="s">
        <v>212</v>
      </c>
      <c r="E248" s="141" t="s">
        <v>5095</v>
      </c>
      <c r="F248" s="142" t="s">
        <v>5096</v>
      </c>
      <c r="G248" s="143" t="s">
        <v>1892</v>
      </c>
      <c r="H248" s="144">
        <v>6.0090000000000003</v>
      </c>
      <c r="I248" s="145"/>
      <c r="J248" s="146">
        <f t="shared" si="40"/>
        <v>0</v>
      </c>
      <c r="K248" s="147"/>
      <c r="L248" s="28"/>
      <c r="M248" s="148" t="s">
        <v>1</v>
      </c>
      <c r="N248" s="149" t="s">
        <v>38</v>
      </c>
      <c r="P248" s="150">
        <f t="shared" si="41"/>
        <v>0</v>
      </c>
      <c r="Q248" s="150">
        <v>1.0059400000000001</v>
      </c>
      <c r="R248" s="150">
        <f t="shared" si="42"/>
        <v>6.0446934600000004</v>
      </c>
      <c r="S248" s="150">
        <v>0</v>
      </c>
      <c r="T248" s="151">
        <f t="shared" si="43"/>
        <v>0</v>
      </c>
      <c r="AR248" s="152" t="s">
        <v>93</v>
      </c>
      <c r="AT248" s="152" t="s">
        <v>212</v>
      </c>
      <c r="AU248" s="152" t="s">
        <v>84</v>
      </c>
      <c r="AY248" s="13" t="s">
        <v>207</v>
      </c>
      <c r="BE248" s="153">
        <f t="shared" si="44"/>
        <v>0</v>
      </c>
      <c r="BF248" s="153">
        <f t="shared" si="45"/>
        <v>0</v>
      </c>
      <c r="BG248" s="153">
        <f t="shared" si="46"/>
        <v>0</v>
      </c>
      <c r="BH248" s="153">
        <f t="shared" si="47"/>
        <v>0</v>
      </c>
      <c r="BI248" s="153">
        <f t="shared" si="48"/>
        <v>0</v>
      </c>
      <c r="BJ248" s="13" t="s">
        <v>84</v>
      </c>
      <c r="BK248" s="153">
        <f t="shared" si="49"/>
        <v>0</v>
      </c>
      <c r="BL248" s="13" t="s">
        <v>93</v>
      </c>
      <c r="BM248" s="152" t="s">
        <v>5097</v>
      </c>
    </row>
    <row r="249" spans="2:65" s="1" customFormat="1" ht="24.2" customHeight="1">
      <c r="B249" s="139"/>
      <c r="C249" s="140" t="s">
        <v>582</v>
      </c>
      <c r="D249" s="140" t="s">
        <v>212</v>
      </c>
      <c r="E249" s="141" t="s">
        <v>5098</v>
      </c>
      <c r="F249" s="142" t="s">
        <v>5099</v>
      </c>
      <c r="G249" s="143" t="s">
        <v>253</v>
      </c>
      <c r="H249" s="144">
        <v>3</v>
      </c>
      <c r="I249" s="145"/>
      <c r="J249" s="146">
        <f t="shared" si="40"/>
        <v>0</v>
      </c>
      <c r="K249" s="147"/>
      <c r="L249" s="28"/>
      <c r="M249" s="148" t="s">
        <v>1</v>
      </c>
      <c r="N249" s="149" t="s">
        <v>38</v>
      </c>
      <c r="P249" s="150">
        <f t="shared" si="41"/>
        <v>0</v>
      </c>
      <c r="Q249" s="150">
        <v>6.3E-3</v>
      </c>
      <c r="R249" s="150">
        <f t="shared" si="42"/>
        <v>1.89E-2</v>
      </c>
      <c r="S249" s="150">
        <v>0</v>
      </c>
      <c r="T249" s="151">
        <f t="shared" si="43"/>
        <v>0</v>
      </c>
      <c r="AR249" s="152" t="s">
        <v>93</v>
      </c>
      <c r="AT249" s="152" t="s">
        <v>212</v>
      </c>
      <c r="AU249" s="152" t="s">
        <v>84</v>
      </c>
      <c r="AY249" s="13" t="s">
        <v>207</v>
      </c>
      <c r="BE249" s="153">
        <f t="shared" si="44"/>
        <v>0</v>
      </c>
      <c r="BF249" s="153">
        <f t="shared" si="45"/>
        <v>0</v>
      </c>
      <c r="BG249" s="153">
        <f t="shared" si="46"/>
        <v>0</v>
      </c>
      <c r="BH249" s="153">
        <f t="shared" si="47"/>
        <v>0</v>
      </c>
      <c r="BI249" s="153">
        <f t="shared" si="48"/>
        <v>0</v>
      </c>
      <c r="BJ249" s="13" t="s">
        <v>84</v>
      </c>
      <c r="BK249" s="153">
        <f t="shared" si="49"/>
        <v>0</v>
      </c>
      <c r="BL249" s="13" t="s">
        <v>93</v>
      </c>
      <c r="BM249" s="152" t="s">
        <v>5100</v>
      </c>
    </row>
    <row r="250" spans="2:65" s="1" customFormat="1" ht="24.2" customHeight="1">
      <c r="B250" s="139"/>
      <c r="C250" s="155" t="s">
        <v>589</v>
      </c>
      <c r="D250" s="155" t="s">
        <v>205</v>
      </c>
      <c r="E250" s="156" t="s">
        <v>5101</v>
      </c>
      <c r="F250" s="157" t="s">
        <v>5102</v>
      </c>
      <c r="G250" s="158" t="s">
        <v>253</v>
      </c>
      <c r="H250" s="159">
        <v>3</v>
      </c>
      <c r="I250" s="160"/>
      <c r="J250" s="161">
        <f t="shared" si="40"/>
        <v>0</v>
      </c>
      <c r="K250" s="162"/>
      <c r="L250" s="163"/>
      <c r="M250" s="164" t="s">
        <v>1</v>
      </c>
      <c r="N250" s="165" t="s">
        <v>38</v>
      </c>
      <c r="P250" s="150">
        <f t="shared" si="41"/>
        <v>0</v>
      </c>
      <c r="Q250" s="150">
        <v>0</v>
      </c>
      <c r="R250" s="150">
        <f t="shared" si="42"/>
        <v>0</v>
      </c>
      <c r="S250" s="150">
        <v>0</v>
      </c>
      <c r="T250" s="151">
        <f t="shared" si="43"/>
        <v>0</v>
      </c>
      <c r="AR250" s="152" t="s">
        <v>238</v>
      </c>
      <c r="AT250" s="152" t="s">
        <v>205</v>
      </c>
      <c r="AU250" s="152" t="s">
        <v>84</v>
      </c>
      <c r="AY250" s="13" t="s">
        <v>207</v>
      </c>
      <c r="BE250" s="153">
        <f t="shared" si="44"/>
        <v>0</v>
      </c>
      <c r="BF250" s="153">
        <f t="shared" si="45"/>
        <v>0</v>
      </c>
      <c r="BG250" s="153">
        <f t="shared" si="46"/>
        <v>0</v>
      </c>
      <c r="BH250" s="153">
        <f t="shared" si="47"/>
        <v>0</v>
      </c>
      <c r="BI250" s="153">
        <f t="shared" si="48"/>
        <v>0</v>
      </c>
      <c r="BJ250" s="13" t="s">
        <v>84</v>
      </c>
      <c r="BK250" s="153">
        <f t="shared" si="49"/>
        <v>0</v>
      </c>
      <c r="BL250" s="13" t="s">
        <v>93</v>
      </c>
      <c r="BM250" s="152" t="s">
        <v>5103</v>
      </c>
    </row>
    <row r="251" spans="2:65" s="1" customFormat="1" ht="24.2" customHeight="1">
      <c r="B251" s="139"/>
      <c r="C251" s="140" t="s">
        <v>594</v>
      </c>
      <c r="D251" s="140" t="s">
        <v>212</v>
      </c>
      <c r="E251" s="141" t="s">
        <v>5107</v>
      </c>
      <c r="F251" s="142" t="s">
        <v>5108</v>
      </c>
      <c r="G251" s="143" t="s">
        <v>253</v>
      </c>
      <c r="H251" s="144">
        <v>18</v>
      </c>
      <c r="I251" s="145"/>
      <c r="J251" s="146">
        <f t="shared" si="40"/>
        <v>0</v>
      </c>
      <c r="K251" s="147"/>
      <c r="L251" s="28"/>
      <c r="M251" s="148" t="s">
        <v>1</v>
      </c>
      <c r="N251" s="149" t="s">
        <v>38</v>
      </c>
      <c r="P251" s="150">
        <f t="shared" si="41"/>
        <v>0</v>
      </c>
      <c r="Q251" s="150">
        <v>6.3E-3</v>
      </c>
      <c r="R251" s="150">
        <f t="shared" si="42"/>
        <v>0.1134</v>
      </c>
      <c r="S251" s="150">
        <v>0</v>
      </c>
      <c r="T251" s="151">
        <f t="shared" si="43"/>
        <v>0</v>
      </c>
      <c r="AR251" s="152" t="s">
        <v>93</v>
      </c>
      <c r="AT251" s="152" t="s">
        <v>212</v>
      </c>
      <c r="AU251" s="152" t="s">
        <v>84</v>
      </c>
      <c r="AY251" s="13" t="s">
        <v>207</v>
      </c>
      <c r="BE251" s="153">
        <f t="shared" si="44"/>
        <v>0</v>
      </c>
      <c r="BF251" s="153">
        <f t="shared" si="45"/>
        <v>0</v>
      </c>
      <c r="BG251" s="153">
        <f t="shared" si="46"/>
        <v>0</v>
      </c>
      <c r="BH251" s="153">
        <f t="shared" si="47"/>
        <v>0</v>
      </c>
      <c r="BI251" s="153">
        <f t="shared" si="48"/>
        <v>0</v>
      </c>
      <c r="BJ251" s="13" t="s">
        <v>84</v>
      </c>
      <c r="BK251" s="153">
        <f t="shared" si="49"/>
        <v>0</v>
      </c>
      <c r="BL251" s="13" t="s">
        <v>93</v>
      </c>
      <c r="BM251" s="152" t="s">
        <v>5109</v>
      </c>
    </row>
    <row r="252" spans="2:65" s="1" customFormat="1" ht="24.2" customHeight="1">
      <c r="B252" s="139"/>
      <c r="C252" s="155" t="s">
        <v>598</v>
      </c>
      <c r="D252" s="155" t="s">
        <v>205</v>
      </c>
      <c r="E252" s="156" t="s">
        <v>5110</v>
      </c>
      <c r="F252" s="157" t="s">
        <v>5111</v>
      </c>
      <c r="G252" s="158" t="s">
        <v>253</v>
      </c>
      <c r="H252" s="159">
        <v>13</v>
      </c>
      <c r="I252" s="160"/>
      <c r="J252" s="161">
        <f t="shared" si="40"/>
        <v>0</v>
      </c>
      <c r="K252" s="162"/>
      <c r="L252" s="163"/>
      <c r="M252" s="164" t="s">
        <v>1</v>
      </c>
      <c r="N252" s="165" t="s">
        <v>38</v>
      </c>
      <c r="P252" s="150">
        <f t="shared" si="41"/>
        <v>0</v>
      </c>
      <c r="Q252" s="150">
        <v>0</v>
      </c>
      <c r="R252" s="150">
        <f t="shared" si="42"/>
        <v>0</v>
      </c>
      <c r="S252" s="150">
        <v>0</v>
      </c>
      <c r="T252" s="151">
        <f t="shared" si="43"/>
        <v>0</v>
      </c>
      <c r="AR252" s="152" t="s">
        <v>238</v>
      </c>
      <c r="AT252" s="152" t="s">
        <v>205</v>
      </c>
      <c r="AU252" s="152" t="s">
        <v>84</v>
      </c>
      <c r="AY252" s="13" t="s">
        <v>207</v>
      </c>
      <c r="BE252" s="153">
        <f t="shared" si="44"/>
        <v>0</v>
      </c>
      <c r="BF252" s="153">
        <f t="shared" si="45"/>
        <v>0</v>
      </c>
      <c r="BG252" s="153">
        <f t="shared" si="46"/>
        <v>0</v>
      </c>
      <c r="BH252" s="153">
        <f t="shared" si="47"/>
        <v>0</v>
      </c>
      <c r="BI252" s="153">
        <f t="shared" si="48"/>
        <v>0</v>
      </c>
      <c r="BJ252" s="13" t="s">
        <v>84</v>
      </c>
      <c r="BK252" s="153">
        <f t="shared" si="49"/>
        <v>0</v>
      </c>
      <c r="BL252" s="13" t="s">
        <v>93</v>
      </c>
      <c r="BM252" s="152" t="s">
        <v>5112</v>
      </c>
    </row>
    <row r="253" spans="2:65" s="1" customFormat="1" ht="24.2" customHeight="1">
      <c r="B253" s="139"/>
      <c r="C253" s="155" t="s">
        <v>604</v>
      </c>
      <c r="D253" s="155" t="s">
        <v>205</v>
      </c>
      <c r="E253" s="156" t="s">
        <v>5113</v>
      </c>
      <c r="F253" s="157" t="s">
        <v>5114</v>
      </c>
      <c r="G253" s="158" t="s">
        <v>253</v>
      </c>
      <c r="H253" s="159">
        <v>3</v>
      </c>
      <c r="I253" s="160"/>
      <c r="J253" s="161">
        <f t="shared" si="40"/>
        <v>0</v>
      </c>
      <c r="K253" s="162"/>
      <c r="L253" s="163"/>
      <c r="M253" s="164" t="s">
        <v>1</v>
      </c>
      <c r="N253" s="165" t="s">
        <v>38</v>
      </c>
      <c r="P253" s="150">
        <f t="shared" si="41"/>
        <v>0</v>
      </c>
      <c r="Q253" s="150">
        <v>0</v>
      </c>
      <c r="R253" s="150">
        <f t="shared" si="42"/>
        <v>0</v>
      </c>
      <c r="S253" s="150">
        <v>0</v>
      </c>
      <c r="T253" s="151">
        <f t="shared" si="43"/>
        <v>0</v>
      </c>
      <c r="AR253" s="152" t="s">
        <v>238</v>
      </c>
      <c r="AT253" s="152" t="s">
        <v>205</v>
      </c>
      <c r="AU253" s="152" t="s">
        <v>84</v>
      </c>
      <c r="AY253" s="13" t="s">
        <v>207</v>
      </c>
      <c r="BE253" s="153">
        <f t="shared" si="44"/>
        <v>0</v>
      </c>
      <c r="BF253" s="153">
        <f t="shared" si="45"/>
        <v>0</v>
      </c>
      <c r="BG253" s="153">
        <f t="shared" si="46"/>
        <v>0</v>
      </c>
      <c r="BH253" s="153">
        <f t="shared" si="47"/>
        <v>0</v>
      </c>
      <c r="BI253" s="153">
        <f t="shared" si="48"/>
        <v>0</v>
      </c>
      <c r="BJ253" s="13" t="s">
        <v>84</v>
      </c>
      <c r="BK253" s="153">
        <f t="shared" si="49"/>
        <v>0</v>
      </c>
      <c r="BL253" s="13" t="s">
        <v>93</v>
      </c>
      <c r="BM253" s="152" t="s">
        <v>5115</v>
      </c>
    </row>
    <row r="254" spans="2:65" s="1" customFormat="1" ht="24.2" customHeight="1">
      <c r="B254" s="139"/>
      <c r="C254" s="155" t="s">
        <v>610</v>
      </c>
      <c r="D254" s="155" t="s">
        <v>205</v>
      </c>
      <c r="E254" s="156" t="s">
        <v>5116</v>
      </c>
      <c r="F254" s="157" t="s">
        <v>5117</v>
      </c>
      <c r="G254" s="158" t="s">
        <v>253</v>
      </c>
      <c r="H254" s="159">
        <v>2</v>
      </c>
      <c r="I254" s="160"/>
      <c r="J254" s="161">
        <f t="shared" si="40"/>
        <v>0</v>
      </c>
      <c r="K254" s="162"/>
      <c r="L254" s="163"/>
      <c r="M254" s="164" t="s">
        <v>1</v>
      </c>
      <c r="N254" s="165" t="s">
        <v>38</v>
      </c>
      <c r="P254" s="150">
        <f t="shared" si="41"/>
        <v>0</v>
      </c>
      <c r="Q254" s="150">
        <v>0</v>
      </c>
      <c r="R254" s="150">
        <f t="shared" si="42"/>
        <v>0</v>
      </c>
      <c r="S254" s="150">
        <v>0</v>
      </c>
      <c r="T254" s="151">
        <f t="shared" si="43"/>
        <v>0</v>
      </c>
      <c r="AR254" s="152" t="s">
        <v>238</v>
      </c>
      <c r="AT254" s="152" t="s">
        <v>205</v>
      </c>
      <c r="AU254" s="152" t="s">
        <v>84</v>
      </c>
      <c r="AY254" s="13" t="s">
        <v>207</v>
      </c>
      <c r="BE254" s="153">
        <f t="shared" si="44"/>
        <v>0</v>
      </c>
      <c r="BF254" s="153">
        <f t="shared" si="45"/>
        <v>0</v>
      </c>
      <c r="BG254" s="153">
        <f t="shared" si="46"/>
        <v>0</v>
      </c>
      <c r="BH254" s="153">
        <f t="shared" si="47"/>
        <v>0</v>
      </c>
      <c r="BI254" s="153">
        <f t="shared" si="48"/>
        <v>0</v>
      </c>
      <c r="BJ254" s="13" t="s">
        <v>84</v>
      </c>
      <c r="BK254" s="153">
        <f t="shared" si="49"/>
        <v>0</v>
      </c>
      <c r="BL254" s="13" t="s">
        <v>93</v>
      </c>
      <c r="BM254" s="152" t="s">
        <v>5118</v>
      </c>
    </row>
    <row r="255" spans="2:65" s="1" customFormat="1" ht="24.2" customHeight="1">
      <c r="B255" s="139"/>
      <c r="C255" s="140" t="s">
        <v>614</v>
      </c>
      <c r="D255" s="140" t="s">
        <v>212</v>
      </c>
      <c r="E255" s="141" t="s">
        <v>5122</v>
      </c>
      <c r="F255" s="142" t="s">
        <v>5123</v>
      </c>
      <c r="G255" s="143" t="s">
        <v>405</v>
      </c>
      <c r="H255" s="144">
        <v>95.076999999999998</v>
      </c>
      <c r="I255" s="145"/>
      <c r="J255" s="146">
        <f t="shared" si="40"/>
        <v>0</v>
      </c>
      <c r="K255" s="147"/>
      <c r="L255" s="28"/>
      <c r="M255" s="148" t="s">
        <v>1</v>
      </c>
      <c r="N255" s="149" t="s">
        <v>38</v>
      </c>
      <c r="P255" s="150">
        <f t="shared" si="41"/>
        <v>0</v>
      </c>
      <c r="Q255" s="150">
        <v>4.3659999999999997E-2</v>
      </c>
      <c r="R255" s="150">
        <f t="shared" si="42"/>
        <v>4.1510618199999998</v>
      </c>
      <c r="S255" s="150">
        <v>0</v>
      </c>
      <c r="T255" s="151">
        <f t="shared" si="43"/>
        <v>0</v>
      </c>
      <c r="AR255" s="152" t="s">
        <v>93</v>
      </c>
      <c r="AT255" s="152" t="s">
        <v>212</v>
      </c>
      <c r="AU255" s="152" t="s">
        <v>84</v>
      </c>
      <c r="AY255" s="13" t="s">
        <v>207</v>
      </c>
      <c r="BE255" s="153">
        <f t="shared" si="44"/>
        <v>0</v>
      </c>
      <c r="BF255" s="153">
        <f t="shared" si="45"/>
        <v>0</v>
      </c>
      <c r="BG255" s="153">
        <f t="shared" si="46"/>
        <v>0</v>
      </c>
      <c r="BH255" s="153">
        <f t="shared" si="47"/>
        <v>0</v>
      </c>
      <c r="BI255" s="153">
        <f t="shared" si="48"/>
        <v>0</v>
      </c>
      <c r="BJ255" s="13" t="s">
        <v>84</v>
      </c>
      <c r="BK255" s="153">
        <f t="shared" si="49"/>
        <v>0</v>
      </c>
      <c r="BL255" s="13" t="s">
        <v>93</v>
      </c>
      <c r="BM255" s="152" t="s">
        <v>5124</v>
      </c>
    </row>
    <row r="256" spans="2:65" s="1" customFormat="1" ht="24.2" customHeight="1">
      <c r="B256" s="139"/>
      <c r="C256" s="140" t="s">
        <v>618</v>
      </c>
      <c r="D256" s="140" t="s">
        <v>212</v>
      </c>
      <c r="E256" s="141" t="s">
        <v>5128</v>
      </c>
      <c r="F256" s="142" t="s">
        <v>5129</v>
      </c>
      <c r="G256" s="143" t="s">
        <v>405</v>
      </c>
      <c r="H256" s="144">
        <v>98.287000000000006</v>
      </c>
      <c r="I256" s="145"/>
      <c r="J256" s="146">
        <f t="shared" si="40"/>
        <v>0</v>
      </c>
      <c r="K256" s="147"/>
      <c r="L256" s="28"/>
      <c r="M256" s="148" t="s">
        <v>1</v>
      </c>
      <c r="N256" s="149" t="s">
        <v>38</v>
      </c>
      <c r="P256" s="150">
        <f t="shared" si="41"/>
        <v>0</v>
      </c>
      <c r="Q256" s="150">
        <v>0.25548999999999999</v>
      </c>
      <c r="R256" s="150">
        <f t="shared" si="42"/>
        <v>25.111345630000002</v>
      </c>
      <c r="S256" s="150">
        <v>0</v>
      </c>
      <c r="T256" s="151">
        <f t="shared" si="43"/>
        <v>0</v>
      </c>
      <c r="AR256" s="152" t="s">
        <v>93</v>
      </c>
      <c r="AT256" s="152" t="s">
        <v>212</v>
      </c>
      <c r="AU256" s="152" t="s">
        <v>84</v>
      </c>
      <c r="AY256" s="13" t="s">
        <v>207</v>
      </c>
      <c r="BE256" s="153">
        <f t="shared" si="44"/>
        <v>0</v>
      </c>
      <c r="BF256" s="153">
        <f t="shared" si="45"/>
        <v>0</v>
      </c>
      <c r="BG256" s="153">
        <f t="shared" si="46"/>
        <v>0</v>
      </c>
      <c r="BH256" s="153">
        <f t="shared" si="47"/>
        <v>0</v>
      </c>
      <c r="BI256" s="153">
        <f t="shared" si="48"/>
        <v>0</v>
      </c>
      <c r="BJ256" s="13" t="s">
        <v>84</v>
      </c>
      <c r="BK256" s="153">
        <f t="shared" si="49"/>
        <v>0</v>
      </c>
      <c r="BL256" s="13" t="s">
        <v>93</v>
      </c>
      <c r="BM256" s="152" t="s">
        <v>5130</v>
      </c>
    </row>
    <row r="257" spans="2:65" s="1" customFormat="1" ht="21.75" customHeight="1">
      <c r="B257" s="139"/>
      <c r="C257" s="140" t="s">
        <v>622</v>
      </c>
      <c r="D257" s="140" t="s">
        <v>212</v>
      </c>
      <c r="E257" s="141" t="s">
        <v>5131</v>
      </c>
      <c r="F257" s="142" t="s">
        <v>5132</v>
      </c>
      <c r="G257" s="143" t="s">
        <v>405</v>
      </c>
      <c r="H257" s="144">
        <v>82.603999999999999</v>
      </c>
      <c r="I257" s="145"/>
      <c r="J257" s="146">
        <f t="shared" si="40"/>
        <v>0</v>
      </c>
      <c r="K257" s="147"/>
      <c r="L257" s="28"/>
      <c r="M257" s="148" t="s">
        <v>1</v>
      </c>
      <c r="N257" s="149" t="s">
        <v>38</v>
      </c>
      <c r="P257" s="150">
        <f t="shared" si="41"/>
        <v>0</v>
      </c>
      <c r="Q257" s="150">
        <v>0</v>
      </c>
      <c r="R257" s="150">
        <f t="shared" si="42"/>
        <v>0</v>
      </c>
      <c r="S257" s="150">
        <v>6.6000000000000003E-2</v>
      </c>
      <c r="T257" s="151">
        <f t="shared" si="43"/>
        <v>5.4518640000000005</v>
      </c>
      <c r="AR257" s="152" t="s">
        <v>93</v>
      </c>
      <c r="AT257" s="152" t="s">
        <v>212</v>
      </c>
      <c r="AU257" s="152" t="s">
        <v>84</v>
      </c>
      <c r="AY257" s="13" t="s">
        <v>207</v>
      </c>
      <c r="BE257" s="153">
        <f t="shared" si="44"/>
        <v>0</v>
      </c>
      <c r="BF257" s="153">
        <f t="shared" si="45"/>
        <v>0</v>
      </c>
      <c r="BG257" s="153">
        <f t="shared" si="46"/>
        <v>0</v>
      </c>
      <c r="BH257" s="153">
        <f t="shared" si="47"/>
        <v>0</v>
      </c>
      <c r="BI257" s="153">
        <f t="shared" si="48"/>
        <v>0</v>
      </c>
      <c r="BJ257" s="13" t="s">
        <v>84</v>
      </c>
      <c r="BK257" s="153">
        <f t="shared" si="49"/>
        <v>0</v>
      </c>
      <c r="BL257" s="13" t="s">
        <v>93</v>
      </c>
      <c r="BM257" s="152" t="s">
        <v>5133</v>
      </c>
    </row>
    <row r="258" spans="2:65" s="1" customFormat="1" ht="24.2" customHeight="1">
      <c r="B258" s="139"/>
      <c r="C258" s="140" t="s">
        <v>626</v>
      </c>
      <c r="D258" s="140" t="s">
        <v>212</v>
      </c>
      <c r="E258" s="141" t="s">
        <v>5134</v>
      </c>
      <c r="F258" s="142" t="s">
        <v>5135</v>
      </c>
      <c r="G258" s="143" t="s">
        <v>405</v>
      </c>
      <c r="H258" s="144">
        <v>82.603999999999999</v>
      </c>
      <c r="I258" s="145"/>
      <c r="J258" s="146">
        <f t="shared" si="40"/>
        <v>0</v>
      </c>
      <c r="K258" s="147"/>
      <c r="L258" s="28"/>
      <c r="M258" s="148" t="s">
        <v>1</v>
      </c>
      <c r="N258" s="149" t="s">
        <v>38</v>
      </c>
      <c r="P258" s="150">
        <f t="shared" si="41"/>
        <v>0</v>
      </c>
      <c r="Q258" s="150">
        <v>0</v>
      </c>
      <c r="R258" s="150">
        <f t="shared" si="42"/>
        <v>0</v>
      </c>
      <c r="S258" s="150">
        <v>0</v>
      </c>
      <c r="T258" s="151">
        <f t="shared" si="43"/>
        <v>0</v>
      </c>
      <c r="AR258" s="152" t="s">
        <v>93</v>
      </c>
      <c r="AT258" s="152" t="s">
        <v>212</v>
      </c>
      <c r="AU258" s="152" t="s">
        <v>84</v>
      </c>
      <c r="AY258" s="13" t="s">
        <v>207</v>
      </c>
      <c r="BE258" s="153">
        <f t="shared" si="44"/>
        <v>0</v>
      </c>
      <c r="BF258" s="153">
        <f t="shared" si="45"/>
        <v>0</v>
      </c>
      <c r="BG258" s="153">
        <f t="shared" si="46"/>
        <v>0</v>
      </c>
      <c r="BH258" s="153">
        <f t="shared" si="47"/>
        <v>0</v>
      </c>
      <c r="BI258" s="153">
        <f t="shared" si="48"/>
        <v>0</v>
      </c>
      <c r="BJ258" s="13" t="s">
        <v>84</v>
      </c>
      <c r="BK258" s="153">
        <f t="shared" si="49"/>
        <v>0</v>
      </c>
      <c r="BL258" s="13" t="s">
        <v>93</v>
      </c>
      <c r="BM258" s="152" t="s">
        <v>5136</v>
      </c>
    </row>
    <row r="259" spans="2:65" s="1" customFormat="1" ht="16.5" customHeight="1">
      <c r="B259" s="139"/>
      <c r="C259" s="140" t="s">
        <v>630</v>
      </c>
      <c r="D259" s="140" t="s">
        <v>212</v>
      </c>
      <c r="E259" s="141" t="s">
        <v>5137</v>
      </c>
      <c r="F259" s="142" t="s">
        <v>5138</v>
      </c>
      <c r="G259" s="143" t="s">
        <v>405</v>
      </c>
      <c r="H259" s="144">
        <v>70</v>
      </c>
      <c r="I259" s="145"/>
      <c r="J259" s="146">
        <f t="shared" si="40"/>
        <v>0</v>
      </c>
      <c r="K259" s="147"/>
      <c r="L259" s="28"/>
      <c r="M259" s="148" t="s">
        <v>1</v>
      </c>
      <c r="N259" s="149" t="s">
        <v>38</v>
      </c>
      <c r="P259" s="150">
        <f t="shared" si="41"/>
        <v>0</v>
      </c>
      <c r="Q259" s="150">
        <v>2.4150000000000001E-2</v>
      </c>
      <c r="R259" s="150">
        <f t="shared" si="42"/>
        <v>1.6905000000000001</v>
      </c>
      <c r="S259" s="150">
        <v>0</v>
      </c>
      <c r="T259" s="151">
        <f t="shared" si="43"/>
        <v>0</v>
      </c>
      <c r="AR259" s="152" t="s">
        <v>93</v>
      </c>
      <c r="AT259" s="152" t="s">
        <v>212</v>
      </c>
      <c r="AU259" s="152" t="s">
        <v>84</v>
      </c>
      <c r="AY259" s="13" t="s">
        <v>207</v>
      </c>
      <c r="BE259" s="153">
        <f t="shared" si="44"/>
        <v>0</v>
      </c>
      <c r="BF259" s="153">
        <f t="shared" si="45"/>
        <v>0</v>
      </c>
      <c r="BG259" s="153">
        <f t="shared" si="46"/>
        <v>0</v>
      </c>
      <c r="BH259" s="153">
        <f t="shared" si="47"/>
        <v>0</v>
      </c>
      <c r="BI259" s="153">
        <f t="shared" si="48"/>
        <v>0</v>
      </c>
      <c r="BJ259" s="13" t="s">
        <v>84</v>
      </c>
      <c r="BK259" s="153">
        <f t="shared" si="49"/>
        <v>0</v>
      </c>
      <c r="BL259" s="13" t="s">
        <v>93</v>
      </c>
      <c r="BM259" s="152" t="s">
        <v>5139</v>
      </c>
    </row>
    <row r="260" spans="2:65" s="1" customFormat="1" ht="16.5" customHeight="1">
      <c r="B260" s="139"/>
      <c r="C260" s="140" t="s">
        <v>634</v>
      </c>
      <c r="D260" s="140" t="s">
        <v>212</v>
      </c>
      <c r="E260" s="141" t="s">
        <v>5140</v>
      </c>
      <c r="F260" s="142" t="s">
        <v>5141</v>
      </c>
      <c r="G260" s="143" t="s">
        <v>253</v>
      </c>
      <c r="H260" s="144">
        <v>2</v>
      </c>
      <c r="I260" s="145"/>
      <c r="J260" s="146">
        <f t="shared" si="40"/>
        <v>0</v>
      </c>
      <c r="K260" s="147"/>
      <c r="L260" s="28"/>
      <c r="M260" s="148" t="s">
        <v>1</v>
      </c>
      <c r="N260" s="149" t="s">
        <v>38</v>
      </c>
      <c r="P260" s="150">
        <f t="shared" si="41"/>
        <v>0</v>
      </c>
      <c r="Q260" s="150">
        <v>8.3999999999999995E-3</v>
      </c>
      <c r="R260" s="150">
        <f t="shared" si="42"/>
        <v>1.6799999999999999E-2</v>
      </c>
      <c r="S260" s="150">
        <v>0</v>
      </c>
      <c r="T260" s="151">
        <f t="shared" si="43"/>
        <v>0</v>
      </c>
      <c r="AR260" s="152" t="s">
        <v>93</v>
      </c>
      <c r="AT260" s="152" t="s">
        <v>212</v>
      </c>
      <c r="AU260" s="152" t="s">
        <v>84</v>
      </c>
      <c r="AY260" s="13" t="s">
        <v>207</v>
      </c>
      <c r="BE260" s="153">
        <f t="shared" si="44"/>
        <v>0</v>
      </c>
      <c r="BF260" s="153">
        <f t="shared" si="45"/>
        <v>0</v>
      </c>
      <c r="BG260" s="153">
        <f t="shared" si="46"/>
        <v>0</v>
      </c>
      <c r="BH260" s="153">
        <f t="shared" si="47"/>
        <v>0</v>
      </c>
      <c r="BI260" s="153">
        <f t="shared" si="48"/>
        <v>0</v>
      </c>
      <c r="BJ260" s="13" t="s">
        <v>84</v>
      </c>
      <c r="BK260" s="153">
        <f t="shared" si="49"/>
        <v>0</v>
      </c>
      <c r="BL260" s="13" t="s">
        <v>93</v>
      </c>
      <c r="BM260" s="152" t="s">
        <v>5142</v>
      </c>
    </row>
    <row r="261" spans="2:65" s="11" customFormat="1" ht="22.9" customHeight="1">
      <c r="B261" s="127"/>
      <c r="D261" s="128" t="s">
        <v>71</v>
      </c>
      <c r="E261" s="137" t="s">
        <v>242</v>
      </c>
      <c r="F261" s="137" t="s">
        <v>5143</v>
      </c>
      <c r="I261" s="130"/>
      <c r="J261" s="138">
        <f>BK261</f>
        <v>0</v>
      </c>
      <c r="L261" s="127"/>
      <c r="M261" s="132"/>
      <c r="P261" s="133">
        <f>P262+SUM(P263:P291)</f>
        <v>0</v>
      </c>
      <c r="R261" s="133">
        <f>R262+SUM(R263:R291)</f>
        <v>0.98638960000000009</v>
      </c>
      <c r="T261" s="134">
        <f>T262+SUM(T263:T291)</f>
        <v>2595.536724</v>
      </c>
      <c r="AR261" s="128" t="s">
        <v>79</v>
      </c>
      <c r="AT261" s="135" t="s">
        <v>71</v>
      </c>
      <c r="AU261" s="135" t="s">
        <v>79</v>
      </c>
      <c r="AY261" s="128" t="s">
        <v>207</v>
      </c>
      <c r="BK261" s="136">
        <f>BK262+SUM(BK263:BK291)</f>
        <v>0</v>
      </c>
    </row>
    <row r="262" spans="2:65" s="1" customFormat="1" ht="24.2" customHeight="1">
      <c r="B262" s="139"/>
      <c r="C262" s="140" t="s">
        <v>638</v>
      </c>
      <c r="D262" s="140" t="s">
        <v>212</v>
      </c>
      <c r="E262" s="141" t="s">
        <v>5144</v>
      </c>
      <c r="F262" s="142" t="s">
        <v>5145</v>
      </c>
      <c r="G262" s="143" t="s">
        <v>253</v>
      </c>
      <c r="H262" s="144">
        <v>4</v>
      </c>
      <c r="I262" s="145"/>
      <c r="J262" s="146">
        <f t="shared" ref="J262:J290" si="50">ROUND(I262*H262,2)</f>
        <v>0</v>
      </c>
      <c r="K262" s="147"/>
      <c r="L262" s="28"/>
      <c r="M262" s="148" t="s">
        <v>1</v>
      </c>
      <c r="N262" s="149" t="s">
        <v>38</v>
      </c>
      <c r="P262" s="150">
        <f t="shared" ref="P262:P290" si="51">O262*H262</f>
        <v>0</v>
      </c>
      <c r="Q262" s="150">
        <v>0.11958000000000001</v>
      </c>
      <c r="R262" s="150">
        <f t="shared" ref="R262:R290" si="52">Q262*H262</f>
        <v>0.47832000000000002</v>
      </c>
      <c r="S262" s="150">
        <v>0</v>
      </c>
      <c r="T262" s="151">
        <f t="shared" ref="T262:T290" si="53">S262*H262</f>
        <v>0</v>
      </c>
      <c r="AR262" s="152" t="s">
        <v>93</v>
      </c>
      <c r="AT262" s="152" t="s">
        <v>212</v>
      </c>
      <c r="AU262" s="152" t="s">
        <v>84</v>
      </c>
      <c r="AY262" s="13" t="s">
        <v>207</v>
      </c>
      <c r="BE262" s="153">
        <f t="shared" ref="BE262:BE290" si="54">IF(N262="základná",J262,0)</f>
        <v>0</v>
      </c>
      <c r="BF262" s="153">
        <f t="shared" ref="BF262:BF290" si="55">IF(N262="znížená",J262,0)</f>
        <v>0</v>
      </c>
      <c r="BG262" s="153">
        <f t="shared" ref="BG262:BG290" si="56">IF(N262="zákl. prenesená",J262,0)</f>
        <v>0</v>
      </c>
      <c r="BH262" s="153">
        <f t="shared" ref="BH262:BH290" si="57">IF(N262="zníž. prenesená",J262,0)</f>
        <v>0</v>
      </c>
      <c r="BI262" s="153">
        <f t="shared" ref="BI262:BI290" si="58">IF(N262="nulová",J262,0)</f>
        <v>0</v>
      </c>
      <c r="BJ262" s="13" t="s">
        <v>84</v>
      </c>
      <c r="BK262" s="153">
        <f t="shared" ref="BK262:BK290" si="59">ROUND(I262*H262,2)</f>
        <v>0</v>
      </c>
      <c r="BL262" s="13" t="s">
        <v>93</v>
      </c>
      <c r="BM262" s="152" t="s">
        <v>5146</v>
      </c>
    </row>
    <row r="263" spans="2:65" s="1" customFormat="1" ht="16.5" customHeight="1">
      <c r="B263" s="139"/>
      <c r="C263" s="140" t="s">
        <v>642</v>
      </c>
      <c r="D263" s="140" t="s">
        <v>212</v>
      </c>
      <c r="E263" s="141" t="s">
        <v>5363</v>
      </c>
      <c r="F263" s="142" t="s">
        <v>5364</v>
      </c>
      <c r="G263" s="143" t="s">
        <v>253</v>
      </c>
      <c r="H263" s="144">
        <v>1</v>
      </c>
      <c r="I263" s="145"/>
      <c r="J263" s="146">
        <f t="shared" si="50"/>
        <v>0</v>
      </c>
      <c r="K263" s="147"/>
      <c r="L263" s="28"/>
      <c r="M263" s="148" t="s">
        <v>1</v>
      </c>
      <c r="N263" s="149" t="s">
        <v>38</v>
      </c>
      <c r="P263" s="150">
        <f t="shared" si="51"/>
        <v>0</v>
      </c>
      <c r="Q263" s="150">
        <v>0.11958000000000001</v>
      </c>
      <c r="R263" s="150">
        <f t="shared" si="52"/>
        <v>0.11958000000000001</v>
      </c>
      <c r="S263" s="150">
        <v>0</v>
      </c>
      <c r="T263" s="151">
        <f t="shared" si="53"/>
        <v>0</v>
      </c>
      <c r="AR263" s="152" t="s">
        <v>93</v>
      </c>
      <c r="AT263" s="152" t="s">
        <v>212</v>
      </c>
      <c r="AU263" s="152" t="s">
        <v>84</v>
      </c>
      <c r="AY263" s="13" t="s">
        <v>207</v>
      </c>
      <c r="BE263" s="153">
        <f t="shared" si="54"/>
        <v>0</v>
      </c>
      <c r="BF263" s="153">
        <f t="shared" si="55"/>
        <v>0</v>
      </c>
      <c r="BG263" s="153">
        <f t="shared" si="56"/>
        <v>0</v>
      </c>
      <c r="BH263" s="153">
        <f t="shared" si="57"/>
        <v>0</v>
      </c>
      <c r="BI263" s="153">
        <f t="shared" si="58"/>
        <v>0</v>
      </c>
      <c r="BJ263" s="13" t="s">
        <v>84</v>
      </c>
      <c r="BK263" s="153">
        <f t="shared" si="59"/>
        <v>0</v>
      </c>
      <c r="BL263" s="13" t="s">
        <v>93</v>
      </c>
      <c r="BM263" s="152" t="s">
        <v>5365</v>
      </c>
    </row>
    <row r="264" spans="2:65" s="1" customFormat="1" ht="16.5" customHeight="1">
      <c r="B264" s="139"/>
      <c r="C264" s="140" t="s">
        <v>646</v>
      </c>
      <c r="D264" s="140" t="s">
        <v>212</v>
      </c>
      <c r="E264" s="141" t="s">
        <v>5366</v>
      </c>
      <c r="F264" s="142" t="s">
        <v>5367</v>
      </c>
      <c r="G264" s="143" t="s">
        <v>253</v>
      </c>
      <c r="H264" s="144">
        <v>3</v>
      </c>
      <c r="I264" s="145"/>
      <c r="J264" s="146">
        <f t="shared" si="50"/>
        <v>0</v>
      </c>
      <c r="K264" s="147"/>
      <c r="L264" s="28"/>
      <c r="M264" s="148" t="s">
        <v>1</v>
      </c>
      <c r="N264" s="149" t="s">
        <v>38</v>
      </c>
      <c r="P264" s="150">
        <f t="shared" si="51"/>
        <v>0</v>
      </c>
      <c r="Q264" s="150">
        <v>0.11958000000000001</v>
      </c>
      <c r="R264" s="150">
        <f t="shared" si="52"/>
        <v>0.35874</v>
      </c>
      <c r="S264" s="150">
        <v>0</v>
      </c>
      <c r="T264" s="151">
        <f t="shared" si="53"/>
        <v>0</v>
      </c>
      <c r="AR264" s="152" t="s">
        <v>93</v>
      </c>
      <c r="AT264" s="152" t="s">
        <v>212</v>
      </c>
      <c r="AU264" s="152" t="s">
        <v>84</v>
      </c>
      <c r="AY264" s="13" t="s">
        <v>207</v>
      </c>
      <c r="BE264" s="153">
        <f t="shared" si="54"/>
        <v>0</v>
      </c>
      <c r="BF264" s="153">
        <f t="shared" si="55"/>
        <v>0</v>
      </c>
      <c r="BG264" s="153">
        <f t="shared" si="56"/>
        <v>0</v>
      </c>
      <c r="BH264" s="153">
        <f t="shared" si="57"/>
        <v>0</v>
      </c>
      <c r="BI264" s="153">
        <f t="shared" si="58"/>
        <v>0</v>
      </c>
      <c r="BJ264" s="13" t="s">
        <v>84</v>
      </c>
      <c r="BK264" s="153">
        <f t="shared" si="59"/>
        <v>0</v>
      </c>
      <c r="BL264" s="13" t="s">
        <v>93</v>
      </c>
      <c r="BM264" s="152" t="s">
        <v>5368</v>
      </c>
    </row>
    <row r="265" spans="2:65" s="1" customFormat="1" ht="24.2" customHeight="1">
      <c r="B265" s="139"/>
      <c r="C265" s="140" t="s">
        <v>650</v>
      </c>
      <c r="D265" s="140" t="s">
        <v>212</v>
      </c>
      <c r="E265" s="141" t="s">
        <v>5150</v>
      </c>
      <c r="F265" s="142" t="s">
        <v>5151</v>
      </c>
      <c r="G265" s="143" t="s">
        <v>215</v>
      </c>
      <c r="H265" s="144">
        <v>844.72</v>
      </c>
      <c r="I265" s="145"/>
      <c r="J265" s="146">
        <f t="shared" si="50"/>
        <v>0</v>
      </c>
      <c r="K265" s="147"/>
      <c r="L265" s="28"/>
      <c r="M265" s="148" t="s">
        <v>1</v>
      </c>
      <c r="N265" s="149" t="s">
        <v>38</v>
      </c>
      <c r="P265" s="150">
        <f t="shared" si="51"/>
        <v>0</v>
      </c>
      <c r="Q265" s="150">
        <v>0</v>
      </c>
      <c r="R265" s="150">
        <f t="shared" si="52"/>
        <v>0</v>
      </c>
      <c r="S265" s="150">
        <v>0</v>
      </c>
      <c r="T265" s="151">
        <f t="shared" si="53"/>
        <v>0</v>
      </c>
      <c r="AR265" s="152" t="s">
        <v>93</v>
      </c>
      <c r="AT265" s="152" t="s">
        <v>212</v>
      </c>
      <c r="AU265" s="152" t="s">
        <v>84</v>
      </c>
      <c r="AY265" s="13" t="s">
        <v>207</v>
      </c>
      <c r="BE265" s="153">
        <f t="shared" si="54"/>
        <v>0</v>
      </c>
      <c r="BF265" s="153">
        <f t="shared" si="55"/>
        <v>0</v>
      </c>
      <c r="BG265" s="153">
        <f t="shared" si="56"/>
        <v>0</v>
      </c>
      <c r="BH265" s="153">
        <f t="shared" si="57"/>
        <v>0</v>
      </c>
      <c r="BI265" s="153">
        <f t="shared" si="58"/>
        <v>0</v>
      </c>
      <c r="BJ265" s="13" t="s">
        <v>84</v>
      </c>
      <c r="BK265" s="153">
        <f t="shared" si="59"/>
        <v>0</v>
      </c>
      <c r="BL265" s="13" t="s">
        <v>93</v>
      </c>
      <c r="BM265" s="152" t="s">
        <v>5152</v>
      </c>
    </row>
    <row r="266" spans="2:65" s="1" customFormat="1" ht="24.2" customHeight="1">
      <c r="B266" s="139"/>
      <c r="C266" s="140" t="s">
        <v>654</v>
      </c>
      <c r="D266" s="140" t="s">
        <v>212</v>
      </c>
      <c r="E266" s="141" t="s">
        <v>5153</v>
      </c>
      <c r="F266" s="142" t="s">
        <v>5154</v>
      </c>
      <c r="G266" s="143" t="s">
        <v>215</v>
      </c>
      <c r="H266" s="144">
        <v>844.72</v>
      </c>
      <c r="I266" s="145"/>
      <c r="J266" s="146">
        <f t="shared" si="50"/>
        <v>0</v>
      </c>
      <c r="K266" s="147"/>
      <c r="L266" s="28"/>
      <c r="M266" s="148" t="s">
        <v>1</v>
      </c>
      <c r="N266" s="149" t="s">
        <v>38</v>
      </c>
      <c r="P266" s="150">
        <f t="shared" si="51"/>
        <v>0</v>
      </c>
      <c r="Q266" s="150">
        <v>0</v>
      </c>
      <c r="R266" s="150">
        <f t="shared" si="52"/>
        <v>0</v>
      </c>
      <c r="S266" s="150">
        <v>0</v>
      </c>
      <c r="T266" s="151">
        <f t="shared" si="53"/>
        <v>0</v>
      </c>
      <c r="AR266" s="152" t="s">
        <v>93</v>
      </c>
      <c r="AT266" s="152" t="s">
        <v>212</v>
      </c>
      <c r="AU266" s="152" t="s">
        <v>84</v>
      </c>
      <c r="AY266" s="13" t="s">
        <v>207</v>
      </c>
      <c r="BE266" s="153">
        <f t="shared" si="54"/>
        <v>0</v>
      </c>
      <c r="BF266" s="153">
        <f t="shared" si="55"/>
        <v>0</v>
      </c>
      <c r="BG266" s="153">
        <f t="shared" si="56"/>
        <v>0</v>
      </c>
      <c r="BH266" s="153">
        <f t="shared" si="57"/>
        <v>0</v>
      </c>
      <c r="BI266" s="153">
        <f t="shared" si="58"/>
        <v>0</v>
      </c>
      <c r="BJ266" s="13" t="s">
        <v>84</v>
      </c>
      <c r="BK266" s="153">
        <f t="shared" si="59"/>
        <v>0</v>
      </c>
      <c r="BL266" s="13" t="s">
        <v>93</v>
      </c>
      <c r="BM266" s="152" t="s">
        <v>5155</v>
      </c>
    </row>
    <row r="267" spans="2:65" s="1" customFormat="1" ht="24.2" customHeight="1">
      <c r="B267" s="139"/>
      <c r="C267" s="140" t="s">
        <v>658</v>
      </c>
      <c r="D267" s="140" t="s">
        <v>212</v>
      </c>
      <c r="E267" s="141" t="s">
        <v>5156</v>
      </c>
      <c r="F267" s="142" t="s">
        <v>5157</v>
      </c>
      <c r="G267" s="143" t="s">
        <v>215</v>
      </c>
      <c r="H267" s="144">
        <v>643.74</v>
      </c>
      <c r="I267" s="145"/>
      <c r="J267" s="146">
        <f t="shared" si="50"/>
        <v>0</v>
      </c>
      <c r="K267" s="147"/>
      <c r="L267" s="28"/>
      <c r="M267" s="148" t="s">
        <v>1</v>
      </c>
      <c r="N267" s="149" t="s">
        <v>38</v>
      </c>
      <c r="P267" s="150">
        <f t="shared" si="51"/>
        <v>0</v>
      </c>
      <c r="Q267" s="150">
        <v>4.0000000000000003E-5</v>
      </c>
      <c r="R267" s="150">
        <f t="shared" si="52"/>
        <v>2.5749600000000001E-2</v>
      </c>
      <c r="S267" s="150">
        <v>0</v>
      </c>
      <c r="T267" s="151">
        <f t="shared" si="53"/>
        <v>0</v>
      </c>
      <c r="AR267" s="152" t="s">
        <v>93</v>
      </c>
      <c r="AT267" s="152" t="s">
        <v>212</v>
      </c>
      <c r="AU267" s="152" t="s">
        <v>84</v>
      </c>
      <c r="AY267" s="13" t="s">
        <v>207</v>
      </c>
      <c r="BE267" s="153">
        <f t="shared" si="54"/>
        <v>0</v>
      </c>
      <c r="BF267" s="153">
        <f t="shared" si="55"/>
        <v>0</v>
      </c>
      <c r="BG267" s="153">
        <f t="shared" si="56"/>
        <v>0</v>
      </c>
      <c r="BH267" s="153">
        <f t="shared" si="57"/>
        <v>0</v>
      </c>
      <c r="BI267" s="153">
        <f t="shared" si="58"/>
        <v>0</v>
      </c>
      <c r="BJ267" s="13" t="s">
        <v>84</v>
      </c>
      <c r="BK267" s="153">
        <f t="shared" si="59"/>
        <v>0</v>
      </c>
      <c r="BL267" s="13" t="s">
        <v>93</v>
      </c>
      <c r="BM267" s="152" t="s">
        <v>5158</v>
      </c>
    </row>
    <row r="268" spans="2:65" s="1" customFormat="1" ht="24.2" customHeight="1">
      <c r="B268" s="139"/>
      <c r="C268" s="140" t="s">
        <v>662</v>
      </c>
      <c r="D268" s="140" t="s">
        <v>212</v>
      </c>
      <c r="E268" s="141" t="s">
        <v>5159</v>
      </c>
      <c r="F268" s="142" t="s">
        <v>5160</v>
      </c>
      <c r="G268" s="143" t="s">
        <v>405</v>
      </c>
      <c r="H268" s="144">
        <v>2260.761</v>
      </c>
      <c r="I268" s="145"/>
      <c r="J268" s="146">
        <f t="shared" si="50"/>
        <v>0</v>
      </c>
      <c r="K268" s="147"/>
      <c r="L268" s="28"/>
      <c r="M268" s="148" t="s">
        <v>1</v>
      </c>
      <c r="N268" s="149" t="s">
        <v>38</v>
      </c>
      <c r="P268" s="150">
        <f t="shared" si="51"/>
        <v>0</v>
      </c>
      <c r="Q268" s="150">
        <v>0</v>
      </c>
      <c r="R268" s="150">
        <f t="shared" si="52"/>
        <v>0</v>
      </c>
      <c r="S268" s="150">
        <v>0.19600000000000001</v>
      </c>
      <c r="T268" s="151">
        <f t="shared" si="53"/>
        <v>443.10915599999998</v>
      </c>
      <c r="AR268" s="152" t="s">
        <v>93</v>
      </c>
      <c r="AT268" s="152" t="s">
        <v>212</v>
      </c>
      <c r="AU268" s="152" t="s">
        <v>84</v>
      </c>
      <c r="AY268" s="13" t="s">
        <v>207</v>
      </c>
      <c r="BE268" s="153">
        <f t="shared" si="54"/>
        <v>0</v>
      </c>
      <c r="BF268" s="153">
        <f t="shared" si="55"/>
        <v>0</v>
      </c>
      <c r="BG268" s="153">
        <f t="shared" si="56"/>
        <v>0</v>
      </c>
      <c r="BH268" s="153">
        <f t="shared" si="57"/>
        <v>0</v>
      </c>
      <c r="BI268" s="153">
        <f t="shared" si="58"/>
        <v>0</v>
      </c>
      <c r="BJ268" s="13" t="s">
        <v>84</v>
      </c>
      <c r="BK268" s="153">
        <f t="shared" si="59"/>
        <v>0</v>
      </c>
      <c r="BL268" s="13" t="s">
        <v>93</v>
      </c>
      <c r="BM268" s="152" t="s">
        <v>5161</v>
      </c>
    </row>
    <row r="269" spans="2:65" s="1" customFormat="1" ht="24.2" customHeight="1">
      <c r="B269" s="139"/>
      <c r="C269" s="140" t="s">
        <v>666</v>
      </c>
      <c r="D269" s="140" t="s">
        <v>212</v>
      </c>
      <c r="E269" s="141" t="s">
        <v>5162</v>
      </c>
      <c r="F269" s="142" t="s">
        <v>5163</v>
      </c>
      <c r="G269" s="143" t="s">
        <v>405</v>
      </c>
      <c r="H269" s="144">
        <v>7.343</v>
      </c>
      <c r="I269" s="145"/>
      <c r="J269" s="146">
        <f t="shared" si="50"/>
        <v>0</v>
      </c>
      <c r="K269" s="147"/>
      <c r="L269" s="28"/>
      <c r="M269" s="148" t="s">
        <v>1</v>
      </c>
      <c r="N269" s="149" t="s">
        <v>38</v>
      </c>
      <c r="P269" s="150">
        <f t="shared" si="51"/>
        <v>0</v>
      </c>
      <c r="Q269" s="150">
        <v>0</v>
      </c>
      <c r="R269" s="150">
        <f t="shared" si="52"/>
        <v>0</v>
      </c>
      <c r="S269" s="150">
        <v>0.19600000000000001</v>
      </c>
      <c r="T269" s="151">
        <f t="shared" si="53"/>
        <v>1.439228</v>
      </c>
      <c r="AR269" s="152" t="s">
        <v>93</v>
      </c>
      <c r="AT269" s="152" t="s">
        <v>212</v>
      </c>
      <c r="AU269" s="152" t="s">
        <v>84</v>
      </c>
      <c r="AY269" s="13" t="s">
        <v>207</v>
      </c>
      <c r="BE269" s="153">
        <f t="shared" si="54"/>
        <v>0</v>
      </c>
      <c r="BF269" s="153">
        <f t="shared" si="55"/>
        <v>0</v>
      </c>
      <c r="BG269" s="153">
        <f t="shared" si="56"/>
        <v>0</v>
      </c>
      <c r="BH269" s="153">
        <f t="shared" si="57"/>
        <v>0</v>
      </c>
      <c r="BI269" s="153">
        <f t="shared" si="58"/>
        <v>0</v>
      </c>
      <c r="BJ269" s="13" t="s">
        <v>84</v>
      </c>
      <c r="BK269" s="153">
        <f t="shared" si="59"/>
        <v>0</v>
      </c>
      <c r="BL269" s="13" t="s">
        <v>93</v>
      </c>
      <c r="BM269" s="152" t="s">
        <v>5164</v>
      </c>
    </row>
    <row r="270" spans="2:65" s="1" customFormat="1" ht="24.2" customHeight="1">
      <c r="B270" s="139"/>
      <c r="C270" s="140" t="s">
        <v>670</v>
      </c>
      <c r="D270" s="140" t="s">
        <v>212</v>
      </c>
      <c r="E270" s="141" t="s">
        <v>5165</v>
      </c>
      <c r="F270" s="142" t="s">
        <v>5166</v>
      </c>
      <c r="G270" s="143" t="s">
        <v>405</v>
      </c>
      <c r="H270" s="144">
        <v>51.174999999999997</v>
      </c>
      <c r="I270" s="145"/>
      <c r="J270" s="146">
        <f t="shared" si="50"/>
        <v>0</v>
      </c>
      <c r="K270" s="147"/>
      <c r="L270" s="28"/>
      <c r="M270" s="148" t="s">
        <v>1</v>
      </c>
      <c r="N270" s="149" t="s">
        <v>38</v>
      </c>
      <c r="P270" s="150">
        <f t="shared" si="51"/>
        <v>0</v>
      </c>
      <c r="Q270" s="150">
        <v>0</v>
      </c>
      <c r="R270" s="150">
        <f t="shared" si="52"/>
        <v>0</v>
      </c>
      <c r="S270" s="150">
        <v>0.19600000000000001</v>
      </c>
      <c r="T270" s="151">
        <f t="shared" si="53"/>
        <v>10.0303</v>
      </c>
      <c r="AR270" s="152" t="s">
        <v>93</v>
      </c>
      <c r="AT270" s="152" t="s">
        <v>212</v>
      </c>
      <c r="AU270" s="152" t="s">
        <v>84</v>
      </c>
      <c r="AY270" s="13" t="s">
        <v>207</v>
      </c>
      <c r="BE270" s="153">
        <f t="shared" si="54"/>
        <v>0</v>
      </c>
      <c r="BF270" s="153">
        <f t="shared" si="55"/>
        <v>0</v>
      </c>
      <c r="BG270" s="153">
        <f t="shared" si="56"/>
        <v>0</v>
      </c>
      <c r="BH270" s="153">
        <f t="shared" si="57"/>
        <v>0</v>
      </c>
      <c r="BI270" s="153">
        <f t="shared" si="58"/>
        <v>0</v>
      </c>
      <c r="BJ270" s="13" t="s">
        <v>84</v>
      </c>
      <c r="BK270" s="153">
        <f t="shared" si="59"/>
        <v>0</v>
      </c>
      <c r="BL270" s="13" t="s">
        <v>93</v>
      </c>
      <c r="BM270" s="152" t="s">
        <v>5167</v>
      </c>
    </row>
    <row r="271" spans="2:65" s="1" customFormat="1" ht="24.2" customHeight="1">
      <c r="B271" s="139"/>
      <c r="C271" s="140" t="s">
        <v>674</v>
      </c>
      <c r="D271" s="140" t="s">
        <v>212</v>
      </c>
      <c r="E271" s="141" t="s">
        <v>5369</v>
      </c>
      <c r="F271" s="142" t="s">
        <v>5370</v>
      </c>
      <c r="G271" s="143" t="s">
        <v>405</v>
      </c>
      <c r="H271" s="144">
        <v>17.308</v>
      </c>
      <c r="I271" s="145"/>
      <c r="J271" s="146">
        <f t="shared" si="50"/>
        <v>0</v>
      </c>
      <c r="K271" s="147"/>
      <c r="L271" s="28"/>
      <c r="M271" s="148" t="s">
        <v>1</v>
      </c>
      <c r="N271" s="149" t="s">
        <v>38</v>
      </c>
      <c r="P271" s="150">
        <f t="shared" si="51"/>
        <v>0</v>
      </c>
      <c r="Q271" s="150">
        <v>0</v>
      </c>
      <c r="R271" s="150">
        <f t="shared" si="52"/>
        <v>0</v>
      </c>
      <c r="S271" s="150">
        <v>0.19600000000000001</v>
      </c>
      <c r="T271" s="151">
        <f t="shared" si="53"/>
        <v>3.3923680000000003</v>
      </c>
      <c r="AR271" s="152" t="s">
        <v>93</v>
      </c>
      <c r="AT271" s="152" t="s">
        <v>212</v>
      </c>
      <c r="AU271" s="152" t="s">
        <v>84</v>
      </c>
      <c r="AY271" s="13" t="s">
        <v>207</v>
      </c>
      <c r="BE271" s="153">
        <f t="shared" si="54"/>
        <v>0</v>
      </c>
      <c r="BF271" s="153">
        <f t="shared" si="55"/>
        <v>0</v>
      </c>
      <c r="BG271" s="153">
        <f t="shared" si="56"/>
        <v>0</v>
      </c>
      <c r="BH271" s="153">
        <f t="shared" si="57"/>
        <v>0</v>
      </c>
      <c r="BI271" s="153">
        <f t="shared" si="58"/>
        <v>0</v>
      </c>
      <c r="BJ271" s="13" t="s">
        <v>84</v>
      </c>
      <c r="BK271" s="153">
        <f t="shared" si="59"/>
        <v>0</v>
      </c>
      <c r="BL271" s="13" t="s">
        <v>93</v>
      </c>
      <c r="BM271" s="152" t="s">
        <v>5371</v>
      </c>
    </row>
    <row r="272" spans="2:65" s="1" customFormat="1" ht="37.9" customHeight="1">
      <c r="B272" s="139"/>
      <c r="C272" s="140" t="s">
        <v>678</v>
      </c>
      <c r="D272" s="140" t="s">
        <v>212</v>
      </c>
      <c r="E272" s="141" t="s">
        <v>5168</v>
      </c>
      <c r="F272" s="142" t="s">
        <v>5169</v>
      </c>
      <c r="G272" s="143" t="s">
        <v>405</v>
      </c>
      <c r="H272" s="144">
        <v>1924.798</v>
      </c>
      <c r="I272" s="145"/>
      <c r="J272" s="146">
        <f t="shared" si="50"/>
        <v>0</v>
      </c>
      <c r="K272" s="147"/>
      <c r="L272" s="28"/>
      <c r="M272" s="148" t="s">
        <v>1</v>
      </c>
      <c r="N272" s="149" t="s">
        <v>38</v>
      </c>
      <c r="P272" s="150">
        <f t="shared" si="51"/>
        <v>0</v>
      </c>
      <c r="Q272" s="150">
        <v>0</v>
      </c>
      <c r="R272" s="150">
        <f t="shared" si="52"/>
        <v>0</v>
      </c>
      <c r="S272" s="150">
        <v>0.32400000000000001</v>
      </c>
      <c r="T272" s="151">
        <f t="shared" si="53"/>
        <v>623.63455199999999</v>
      </c>
      <c r="AR272" s="152" t="s">
        <v>93</v>
      </c>
      <c r="AT272" s="152" t="s">
        <v>212</v>
      </c>
      <c r="AU272" s="152" t="s">
        <v>84</v>
      </c>
      <c r="AY272" s="13" t="s">
        <v>207</v>
      </c>
      <c r="BE272" s="153">
        <f t="shared" si="54"/>
        <v>0</v>
      </c>
      <c r="BF272" s="153">
        <f t="shared" si="55"/>
        <v>0</v>
      </c>
      <c r="BG272" s="153">
        <f t="shared" si="56"/>
        <v>0</v>
      </c>
      <c r="BH272" s="153">
        <f t="shared" si="57"/>
        <v>0</v>
      </c>
      <c r="BI272" s="153">
        <f t="shared" si="58"/>
        <v>0</v>
      </c>
      <c r="BJ272" s="13" t="s">
        <v>84</v>
      </c>
      <c r="BK272" s="153">
        <f t="shared" si="59"/>
        <v>0</v>
      </c>
      <c r="BL272" s="13" t="s">
        <v>93</v>
      </c>
      <c r="BM272" s="152" t="s">
        <v>5170</v>
      </c>
    </row>
    <row r="273" spans="2:65" s="1" customFormat="1" ht="33" customHeight="1">
      <c r="B273" s="139"/>
      <c r="C273" s="140" t="s">
        <v>682</v>
      </c>
      <c r="D273" s="140" t="s">
        <v>212</v>
      </c>
      <c r="E273" s="141" t="s">
        <v>5171</v>
      </c>
      <c r="F273" s="142" t="s">
        <v>5172</v>
      </c>
      <c r="G273" s="143" t="s">
        <v>405</v>
      </c>
      <c r="H273" s="144">
        <v>35.213999999999999</v>
      </c>
      <c r="I273" s="145"/>
      <c r="J273" s="146">
        <f t="shared" si="50"/>
        <v>0</v>
      </c>
      <c r="K273" s="147"/>
      <c r="L273" s="28"/>
      <c r="M273" s="148" t="s">
        <v>1</v>
      </c>
      <c r="N273" s="149" t="s">
        <v>38</v>
      </c>
      <c r="P273" s="150">
        <f t="shared" si="51"/>
        <v>0</v>
      </c>
      <c r="Q273" s="150">
        <v>0</v>
      </c>
      <c r="R273" s="150">
        <f t="shared" si="52"/>
        <v>0</v>
      </c>
      <c r="S273" s="150">
        <v>0.54</v>
      </c>
      <c r="T273" s="151">
        <f t="shared" si="53"/>
        <v>19.015560000000001</v>
      </c>
      <c r="AR273" s="152" t="s">
        <v>93</v>
      </c>
      <c r="AT273" s="152" t="s">
        <v>212</v>
      </c>
      <c r="AU273" s="152" t="s">
        <v>84</v>
      </c>
      <c r="AY273" s="13" t="s">
        <v>207</v>
      </c>
      <c r="BE273" s="153">
        <f t="shared" si="54"/>
        <v>0</v>
      </c>
      <c r="BF273" s="153">
        <f t="shared" si="55"/>
        <v>0</v>
      </c>
      <c r="BG273" s="153">
        <f t="shared" si="56"/>
        <v>0</v>
      </c>
      <c r="BH273" s="153">
        <f t="shared" si="57"/>
        <v>0</v>
      </c>
      <c r="BI273" s="153">
        <f t="shared" si="58"/>
        <v>0</v>
      </c>
      <c r="BJ273" s="13" t="s">
        <v>84</v>
      </c>
      <c r="BK273" s="153">
        <f t="shared" si="59"/>
        <v>0</v>
      </c>
      <c r="BL273" s="13" t="s">
        <v>93</v>
      </c>
      <c r="BM273" s="152" t="s">
        <v>5173</v>
      </c>
    </row>
    <row r="274" spans="2:65" s="1" customFormat="1" ht="33" customHeight="1">
      <c r="B274" s="139"/>
      <c r="C274" s="140" t="s">
        <v>686</v>
      </c>
      <c r="D274" s="140" t="s">
        <v>212</v>
      </c>
      <c r="E274" s="141" t="s">
        <v>5174</v>
      </c>
      <c r="F274" s="142" t="s">
        <v>5175</v>
      </c>
      <c r="G274" s="143" t="s">
        <v>4813</v>
      </c>
      <c r="H274" s="144">
        <v>58.588999999999999</v>
      </c>
      <c r="I274" s="145"/>
      <c r="J274" s="146">
        <f t="shared" si="50"/>
        <v>0</v>
      </c>
      <c r="K274" s="147"/>
      <c r="L274" s="28"/>
      <c r="M274" s="148" t="s">
        <v>1</v>
      </c>
      <c r="N274" s="149" t="s">
        <v>38</v>
      </c>
      <c r="P274" s="150">
        <f t="shared" si="51"/>
        <v>0</v>
      </c>
      <c r="Q274" s="150">
        <v>0</v>
      </c>
      <c r="R274" s="150">
        <f t="shared" si="52"/>
        <v>0</v>
      </c>
      <c r="S274" s="150">
        <v>2.1</v>
      </c>
      <c r="T274" s="151">
        <f t="shared" si="53"/>
        <v>123.0369</v>
      </c>
      <c r="AR274" s="152" t="s">
        <v>93</v>
      </c>
      <c r="AT274" s="152" t="s">
        <v>212</v>
      </c>
      <c r="AU274" s="152" t="s">
        <v>84</v>
      </c>
      <c r="AY274" s="13" t="s">
        <v>207</v>
      </c>
      <c r="BE274" s="153">
        <f t="shared" si="54"/>
        <v>0</v>
      </c>
      <c r="BF274" s="153">
        <f t="shared" si="55"/>
        <v>0</v>
      </c>
      <c r="BG274" s="153">
        <f t="shared" si="56"/>
        <v>0</v>
      </c>
      <c r="BH274" s="153">
        <f t="shared" si="57"/>
        <v>0</v>
      </c>
      <c r="BI274" s="153">
        <f t="shared" si="58"/>
        <v>0</v>
      </c>
      <c r="BJ274" s="13" t="s">
        <v>84</v>
      </c>
      <c r="BK274" s="153">
        <f t="shared" si="59"/>
        <v>0</v>
      </c>
      <c r="BL274" s="13" t="s">
        <v>93</v>
      </c>
      <c r="BM274" s="152" t="s">
        <v>5176</v>
      </c>
    </row>
    <row r="275" spans="2:65" s="1" customFormat="1" ht="24.2" customHeight="1">
      <c r="B275" s="139"/>
      <c r="C275" s="140" t="s">
        <v>690</v>
      </c>
      <c r="D275" s="140" t="s">
        <v>212</v>
      </c>
      <c r="E275" s="141" t="s">
        <v>5177</v>
      </c>
      <c r="F275" s="142" t="s">
        <v>5178</v>
      </c>
      <c r="G275" s="143" t="s">
        <v>253</v>
      </c>
      <c r="H275" s="144">
        <v>1879</v>
      </c>
      <c r="I275" s="145"/>
      <c r="J275" s="146">
        <f t="shared" si="50"/>
        <v>0</v>
      </c>
      <c r="K275" s="147"/>
      <c r="L275" s="28"/>
      <c r="M275" s="148" t="s">
        <v>1</v>
      </c>
      <c r="N275" s="149" t="s">
        <v>38</v>
      </c>
      <c r="P275" s="150">
        <f t="shared" si="51"/>
        <v>0</v>
      </c>
      <c r="Q275" s="150">
        <v>0</v>
      </c>
      <c r="R275" s="150">
        <f t="shared" si="52"/>
        <v>0</v>
      </c>
      <c r="S275" s="150">
        <v>0.34</v>
      </c>
      <c r="T275" s="151">
        <f t="shared" si="53"/>
        <v>638.86</v>
      </c>
      <c r="AR275" s="152" t="s">
        <v>93</v>
      </c>
      <c r="AT275" s="152" t="s">
        <v>212</v>
      </c>
      <c r="AU275" s="152" t="s">
        <v>84</v>
      </c>
      <c r="AY275" s="13" t="s">
        <v>207</v>
      </c>
      <c r="BE275" s="153">
        <f t="shared" si="54"/>
        <v>0</v>
      </c>
      <c r="BF275" s="153">
        <f t="shared" si="55"/>
        <v>0</v>
      </c>
      <c r="BG275" s="153">
        <f t="shared" si="56"/>
        <v>0</v>
      </c>
      <c r="BH275" s="153">
        <f t="shared" si="57"/>
        <v>0</v>
      </c>
      <c r="BI275" s="153">
        <f t="shared" si="58"/>
        <v>0</v>
      </c>
      <c r="BJ275" s="13" t="s">
        <v>84</v>
      </c>
      <c r="BK275" s="153">
        <f t="shared" si="59"/>
        <v>0</v>
      </c>
      <c r="BL275" s="13" t="s">
        <v>93</v>
      </c>
      <c r="BM275" s="152" t="s">
        <v>5179</v>
      </c>
    </row>
    <row r="276" spans="2:65" s="1" customFormat="1" ht="33" customHeight="1">
      <c r="B276" s="139"/>
      <c r="C276" s="140" t="s">
        <v>694</v>
      </c>
      <c r="D276" s="140" t="s">
        <v>212</v>
      </c>
      <c r="E276" s="141" t="s">
        <v>5180</v>
      </c>
      <c r="F276" s="142" t="s">
        <v>5181</v>
      </c>
      <c r="G276" s="143" t="s">
        <v>4813</v>
      </c>
      <c r="H276" s="144">
        <v>257.93299999999999</v>
      </c>
      <c r="I276" s="145"/>
      <c r="J276" s="146">
        <f t="shared" si="50"/>
        <v>0</v>
      </c>
      <c r="K276" s="147"/>
      <c r="L276" s="28"/>
      <c r="M276" s="148" t="s">
        <v>1</v>
      </c>
      <c r="N276" s="149" t="s">
        <v>38</v>
      </c>
      <c r="P276" s="150">
        <f t="shared" si="51"/>
        <v>0</v>
      </c>
      <c r="Q276" s="150">
        <v>0</v>
      </c>
      <c r="R276" s="150">
        <f t="shared" si="52"/>
        <v>0</v>
      </c>
      <c r="S276" s="150">
        <v>2.2000000000000002</v>
      </c>
      <c r="T276" s="151">
        <f t="shared" si="53"/>
        <v>567.45260000000007</v>
      </c>
      <c r="AR276" s="152" t="s">
        <v>93</v>
      </c>
      <c r="AT276" s="152" t="s">
        <v>212</v>
      </c>
      <c r="AU276" s="152" t="s">
        <v>84</v>
      </c>
      <c r="AY276" s="13" t="s">
        <v>207</v>
      </c>
      <c r="BE276" s="153">
        <f t="shared" si="54"/>
        <v>0</v>
      </c>
      <c r="BF276" s="153">
        <f t="shared" si="55"/>
        <v>0</v>
      </c>
      <c r="BG276" s="153">
        <f t="shared" si="56"/>
        <v>0</v>
      </c>
      <c r="BH276" s="153">
        <f t="shared" si="57"/>
        <v>0</v>
      </c>
      <c r="BI276" s="153">
        <f t="shared" si="58"/>
        <v>0</v>
      </c>
      <c r="BJ276" s="13" t="s">
        <v>84</v>
      </c>
      <c r="BK276" s="153">
        <f t="shared" si="59"/>
        <v>0</v>
      </c>
      <c r="BL276" s="13" t="s">
        <v>93</v>
      </c>
      <c r="BM276" s="152" t="s">
        <v>5182</v>
      </c>
    </row>
    <row r="277" spans="2:65" s="1" customFormat="1" ht="24.2" customHeight="1">
      <c r="B277" s="139"/>
      <c r="C277" s="140" t="s">
        <v>698</v>
      </c>
      <c r="D277" s="140" t="s">
        <v>212</v>
      </c>
      <c r="E277" s="141" t="s">
        <v>5183</v>
      </c>
      <c r="F277" s="142" t="s">
        <v>5184</v>
      </c>
      <c r="G277" s="143" t="s">
        <v>4813</v>
      </c>
      <c r="H277" s="144">
        <v>51.456000000000003</v>
      </c>
      <c r="I277" s="145"/>
      <c r="J277" s="146">
        <f t="shared" si="50"/>
        <v>0</v>
      </c>
      <c r="K277" s="147"/>
      <c r="L277" s="28"/>
      <c r="M277" s="148" t="s">
        <v>1</v>
      </c>
      <c r="N277" s="149" t="s">
        <v>38</v>
      </c>
      <c r="P277" s="150">
        <f t="shared" si="51"/>
        <v>0</v>
      </c>
      <c r="Q277" s="150">
        <v>0</v>
      </c>
      <c r="R277" s="150">
        <f t="shared" si="52"/>
        <v>0</v>
      </c>
      <c r="S277" s="150">
        <v>2.2000000000000002</v>
      </c>
      <c r="T277" s="151">
        <f t="shared" si="53"/>
        <v>113.20320000000001</v>
      </c>
      <c r="AR277" s="152" t="s">
        <v>93</v>
      </c>
      <c r="AT277" s="152" t="s">
        <v>212</v>
      </c>
      <c r="AU277" s="152" t="s">
        <v>84</v>
      </c>
      <c r="AY277" s="13" t="s">
        <v>207</v>
      </c>
      <c r="BE277" s="153">
        <f t="shared" si="54"/>
        <v>0</v>
      </c>
      <c r="BF277" s="153">
        <f t="shared" si="55"/>
        <v>0</v>
      </c>
      <c r="BG277" s="153">
        <f t="shared" si="56"/>
        <v>0</v>
      </c>
      <c r="BH277" s="153">
        <f t="shared" si="57"/>
        <v>0</v>
      </c>
      <c r="BI277" s="153">
        <f t="shared" si="58"/>
        <v>0</v>
      </c>
      <c r="BJ277" s="13" t="s">
        <v>84</v>
      </c>
      <c r="BK277" s="153">
        <f t="shared" si="59"/>
        <v>0</v>
      </c>
      <c r="BL277" s="13" t="s">
        <v>93</v>
      </c>
      <c r="BM277" s="152" t="s">
        <v>5185</v>
      </c>
    </row>
    <row r="278" spans="2:65" s="1" customFormat="1" ht="24.2" customHeight="1">
      <c r="B278" s="139"/>
      <c r="C278" s="140" t="s">
        <v>702</v>
      </c>
      <c r="D278" s="140" t="s">
        <v>212</v>
      </c>
      <c r="E278" s="141" t="s">
        <v>5186</v>
      </c>
      <c r="F278" s="142" t="s">
        <v>5187</v>
      </c>
      <c r="G278" s="143" t="s">
        <v>253</v>
      </c>
      <c r="H278" s="144">
        <v>4</v>
      </c>
      <c r="I278" s="145"/>
      <c r="J278" s="146">
        <f t="shared" si="50"/>
        <v>0</v>
      </c>
      <c r="K278" s="147"/>
      <c r="L278" s="28"/>
      <c r="M278" s="148" t="s">
        <v>1</v>
      </c>
      <c r="N278" s="149" t="s">
        <v>38</v>
      </c>
      <c r="P278" s="150">
        <f t="shared" si="51"/>
        <v>0</v>
      </c>
      <c r="Q278" s="150">
        <v>0</v>
      </c>
      <c r="R278" s="150">
        <f t="shared" si="52"/>
        <v>0</v>
      </c>
      <c r="S278" s="150">
        <v>8.2000000000000003E-2</v>
      </c>
      <c r="T278" s="151">
        <f t="shared" si="53"/>
        <v>0.32800000000000001</v>
      </c>
      <c r="AR278" s="152" t="s">
        <v>93</v>
      </c>
      <c r="AT278" s="152" t="s">
        <v>212</v>
      </c>
      <c r="AU278" s="152" t="s">
        <v>84</v>
      </c>
      <c r="AY278" s="13" t="s">
        <v>207</v>
      </c>
      <c r="BE278" s="153">
        <f t="shared" si="54"/>
        <v>0</v>
      </c>
      <c r="BF278" s="153">
        <f t="shared" si="55"/>
        <v>0</v>
      </c>
      <c r="BG278" s="153">
        <f t="shared" si="56"/>
        <v>0</v>
      </c>
      <c r="BH278" s="153">
        <f t="shared" si="57"/>
        <v>0</v>
      </c>
      <c r="BI278" s="153">
        <f t="shared" si="58"/>
        <v>0</v>
      </c>
      <c r="BJ278" s="13" t="s">
        <v>84</v>
      </c>
      <c r="BK278" s="153">
        <f t="shared" si="59"/>
        <v>0</v>
      </c>
      <c r="BL278" s="13" t="s">
        <v>93</v>
      </c>
      <c r="BM278" s="152" t="s">
        <v>5188</v>
      </c>
    </row>
    <row r="279" spans="2:65" s="1" customFormat="1" ht="16.5" customHeight="1">
      <c r="B279" s="139"/>
      <c r="C279" s="140" t="s">
        <v>706</v>
      </c>
      <c r="D279" s="140" t="s">
        <v>212</v>
      </c>
      <c r="E279" s="141" t="s">
        <v>5372</v>
      </c>
      <c r="F279" s="142" t="s">
        <v>5373</v>
      </c>
      <c r="G279" s="143" t="s">
        <v>253</v>
      </c>
      <c r="H279" s="144">
        <v>1</v>
      </c>
      <c r="I279" s="145"/>
      <c r="J279" s="146">
        <f t="shared" si="50"/>
        <v>0</v>
      </c>
      <c r="K279" s="147"/>
      <c r="L279" s="28"/>
      <c r="M279" s="148" t="s">
        <v>1</v>
      </c>
      <c r="N279" s="149" t="s">
        <v>38</v>
      </c>
      <c r="P279" s="150">
        <f t="shared" si="51"/>
        <v>0</v>
      </c>
      <c r="Q279" s="150">
        <v>0</v>
      </c>
      <c r="R279" s="150">
        <f t="shared" si="52"/>
        <v>0</v>
      </c>
      <c r="S279" s="150">
        <v>8.2000000000000003E-2</v>
      </c>
      <c r="T279" s="151">
        <f t="shared" si="53"/>
        <v>8.2000000000000003E-2</v>
      </c>
      <c r="AR279" s="152" t="s">
        <v>93</v>
      </c>
      <c r="AT279" s="152" t="s">
        <v>212</v>
      </c>
      <c r="AU279" s="152" t="s">
        <v>84</v>
      </c>
      <c r="AY279" s="13" t="s">
        <v>207</v>
      </c>
      <c r="BE279" s="153">
        <f t="shared" si="54"/>
        <v>0</v>
      </c>
      <c r="BF279" s="153">
        <f t="shared" si="55"/>
        <v>0</v>
      </c>
      <c r="BG279" s="153">
        <f t="shared" si="56"/>
        <v>0</v>
      </c>
      <c r="BH279" s="153">
        <f t="shared" si="57"/>
        <v>0</v>
      </c>
      <c r="BI279" s="153">
        <f t="shared" si="58"/>
        <v>0</v>
      </c>
      <c r="BJ279" s="13" t="s">
        <v>84</v>
      </c>
      <c r="BK279" s="153">
        <f t="shared" si="59"/>
        <v>0</v>
      </c>
      <c r="BL279" s="13" t="s">
        <v>93</v>
      </c>
      <c r="BM279" s="152" t="s">
        <v>5374</v>
      </c>
    </row>
    <row r="280" spans="2:65" s="1" customFormat="1" ht="16.5" customHeight="1">
      <c r="B280" s="139"/>
      <c r="C280" s="140" t="s">
        <v>710</v>
      </c>
      <c r="D280" s="140" t="s">
        <v>212</v>
      </c>
      <c r="E280" s="141" t="s">
        <v>5375</v>
      </c>
      <c r="F280" s="142" t="s">
        <v>5376</v>
      </c>
      <c r="G280" s="143" t="s">
        <v>253</v>
      </c>
      <c r="H280" s="144">
        <v>3</v>
      </c>
      <c r="I280" s="145"/>
      <c r="J280" s="146">
        <f t="shared" si="50"/>
        <v>0</v>
      </c>
      <c r="K280" s="147"/>
      <c r="L280" s="28"/>
      <c r="M280" s="148" t="s">
        <v>1</v>
      </c>
      <c r="N280" s="149" t="s">
        <v>38</v>
      </c>
      <c r="P280" s="150">
        <f t="shared" si="51"/>
        <v>0</v>
      </c>
      <c r="Q280" s="150">
        <v>0</v>
      </c>
      <c r="R280" s="150">
        <f t="shared" si="52"/>
        <v>0</v>
      </c>
      <c r="S280" s="150">
        <v>8.2000000000000003E-2</v>
      </c>
      <c r="T280" s="151">
        <f t="shared" si="53"/>
        <v>0.246</v>
      </c>
      <c r="AR280" s="152" t="s">
        <v>93</v>
      </c>
      <c r="AT280" s="152" t="s">
        <v>212</v>
      </c>
      <c r="AU280" s="152" t="s">
        <v>84</v>
      </c>
      <c r="AY280" s="13" t="s">
        <v>207</v>
      </c>
      <c r="BE280" s="153">
        <f t="shared" si="54"/>
        <v>0</v>
      </c>
      <c r="BF280" s="153">
        <f t="shared" si="55"/>
        <v>0</v>
      </c>
      <c r="BG280" s="153">
        <f t="shared" si="56"/>
        <v>0</v>
      </c>
      <c r="BH280" s="153">
        <f t="shared" si="57"/>
        <v>0</v>
      </c>
      <c r="BI280" s="153">
        <f t="shared" si="58"/>
        <v>0</v>
      </c>
      <c r="BJ280" s="13" t="s">
        <v>84</v>
      </c>
      <c r="BK280" s="153">
        <f t="shared" si="59"/>
        <v>0</v>
      </c>
      <c r="BL280" s="13" t="s">
        <v>93</v>
      </c>
      <c r="BM280" s="152" t="s">
        <v>5377</v>
      </c>
    </row>
    <row r="281" spans="2:65" s="1" customFormat="1" ht="33" customHeight="1">
      <c r="B281" s="139"/>
      <c r="C281" s="140" t="s">
        <v>714</v>
      </c>
      <c r="D281" s="140" t="s">
        <v>212</v>
      </c>
      <c r="E281" s="141" t="s">
        <v>5192</v>
      </c>
      <c r="F281" s="142" t="s">
        <v>5193</v>
      </c>
      <c r="G281" s="143" t="s">
        <v>4813</v>
      </c>
      <c r="H281" s="144">
        <v>1.3280000000000001</v>
      </c>
      <c r="I281" s="145"/>
      <c r="J281" s="146">
        <f t="shared" si="50"/>
        <v>0</v>
      </c>
      <c r="K281" s="147"/>
      <c r="L281" s="28"/>
      <c r="M281" s="148" t="s">
        <v>1</v>
      </c>
      <c r="N281" s="149" t="s">
        <v>38</v>
      </c>
      <c r="P281" s="150">
        <f t="shared" si="51"/>
        <v>0</v>
      </c>
      <c r="Q281" s="150">
        <v>0</v>
      </c>
      <c r="R281" s="150">
        <f t="shared" si="52"/>
        <v>0</v>
      </c>
      <c r="S281" s="150">
        <v>1.875</v>
      </c>
      <c r="T281" s="151">
        <f t="shared" si="53"/>
        <v>2.4900000000000002</v>
      </c>
      <c r="AR281" s="152" t="s">
        <v>93</v>
      </c>
      <c r="AT281" s="152" t="s">
        <v>212</v>
      </c>
      <c r="AU281" s="152" t="s">
        <v>84</v>
      </c>
      <c r="AY281" s="13" t="s">
        <v>207</v>
      </c>
      <c r="BE281" s="153">
        <f t="shared" si="54"/>
        <v>0</v>
      </c>
      <c r="BF281" s="153">
        <f t="shared" si="55"/>
        <v>0</v>
      </c>
      <c r="BG281" s="153">
        <f t="shared" si="56"/>
        <v>0</v>
      </c>
      <c r="BH281" s="153">
        <f t="shared" si="57"/>
        <v>0</v>
      </c>
      <c r="BI281" s="153">
        <f t="shared" si="58"/>
        <v>0</v>
      </c>
      <c r="BJ281" s="13" t="s">
        <v>84</v>
      </c>
      <c r="BK281" s="153">
        <f t="shared" si="59"/>
        <v>0</v>
      </c>
      <c r="BL281" s="13" t="s">
        <v>93</v>
      </c>
      <c r="BM281" s="152" t="s">
        <v>5194</v>
      </c>
    </row>
    <row r="282" spans="2:65" s="1" customFormat="1" ht="24.2" customHeight="1">
      <c r="B282" s="139"/>
      <c r="C282" s="140" t="s">
        <v>718</v>
      </c>
      <c r="D282" s="140" t="s">
        <v>212</v>
      </c>
      <c r="E282" s="141" t="s">
        <v>5195</v>
      </c>
      <c r="F282" s="142" t="s">
        <v>5196</v>
      </c>
      <c r="G282" s="143" t="s">
        <v>5197</v>
      </c>
      <c r="H282" s="144">
        <v>400</v>
      </c>
      <c r="I282" s="145"/>
      <c r="J282" s="146">
        <f t="shared" si="50"/>
        <v>0</v>
      </c>
      <c r="K282" s="147"/>
      <c r="L282" s="28"/>
      <c r="M282" s="148" t="s">
        <v>1</v>
      </c>
      <c r="N282" s="149" t="s">
        <v>38</v>
      </c>
      <c r="P282" s="150">
        <f t="shared" si="51"/>
        <v>0</v>
      </c>
      <c r="Q282" s="150">
        <v>1.0000000000000001E-5</v>
      </c>
      <c r="R282" s="150">
        <f t="shared" si="52"/>
        <v>4.0000000000000001E-3</v>
      </c>
      <c r="S282" s="150">
        <v>3.0000000000000001E-5</v>
      </c>
      <c r="T282" s="151">
        <f t="shared" si="53"/>
        <v>1.2E-2</v>
      </c>
      <c r="AR282" s="152" t="s">
        <v>93</v>
      </c>
      <c r="AT282" s="152" t="s">
        <v>212</v>
      </c>
      <c r="AU282" s="152" t="s">
        <v>84</v>
      </c>
      <c r="AY282" s="13" t="s">
        <v>207</v>
      </c>
      <c r="BE282" s="153">
        <f t="shared" si="54"/>
        <v>0</v>
      </c>
      <c r="BF282" s="153">
        <f t="shared" si="55"/>
        <v>0</v>
      </c>
      <c r="BG282" s="153">
        <f t="shared" si="56"/>
        <v>0</v>
      </c>
      <c r="BH282" s="153">
        <f t="shared" si="57"/>
        <v>0</v>
      </c>
      <c r="BI282" s="153">
        <f t="shared" si="58"/>
        <v>0</v>
      </c>
      <c r="BJ282" s="13" t="s">
        <v>84</v>
      </c>
      <c r="BK282" s="153">
        <f t="shared" si="59"/>
        <v>0</v>
      </c>
      <c r="BL282" s="13" t="s">
        <v>93</v>
      </c>
      <c r="BM282" s="152" t="s">
        <v>5198</v>
      </c>
    </row>
    <row r="283" spans="2:65" s="1" customFormat="1" ht="16.5" customHeight="1">
      <c r="B283" s="139"/>
      <c r="C283" s="140" t="s">
        <v>722</v>
      </c>
      <c r="D283" s="140" t="s">
        <v>212</v>
      </c>
      <c r="E283" s="141" t="s">
        <v>5199</v>
      </c>
      <c r="F283" s="142" t="s">
        <v>5200</v>
      </c>
      <c r="G283" s="143" t="s">
        <v>215</v>
      </c>
      <c r="H283" s="144">
        <v>49.34</v>
      </c>
      <c r="I283" s="145"/>
      <c r="J283" s="146">
        <f t="shared" si="50"/>
        <v>0</v>
      </c>
      <c r="K283" s="147"/>
      <c r="L283" s="28"/>
      <c r="M283" s="148" t="s">
        <v>1</v>
      </c>
      <c r="N283" s="149" t="s">
        <v>38</v>
      </c>
      <c r="P283" s="150">
        <f t="shared" si="51"/>
        <v>0</v>
      </c>
      <c r="Q283" s="150">
        <v>0</v>
      </c>
      <c r="R283" s="150">
        <f t="shared" si="52"/>
        <v>0</v>
      </c>
      <c r="S283" s="150">
        <v>3.0000000000000001E-3</v>
      </c>
      <c r="T283" s="151">
        <f t="shared" si="53"/>
        <v>0.14802000000000001</v>
      </c>
      <c r="AR283" s="152" t="s">
        <v>93</v>
      </c>
      <c r="AT283" s="152" t="s">
        <v>212</v>
      </c>
      <c r="AU283" s="152" t="s">
        <v>84</v>
      </c>
      <c r="AY283" s="13" t="s">
        <v>207</v>
      </c>
      <c r="BE283" s="153">
        <f t="shared" si="54"/>
        <v>0</v>
      </c>
      <c r="BF283" s="153">
        <f t="shared" si="55"/>
        <v>0</v>
      </c>
      <c r="BG283" s="153">
        <f t="shared" si="56"/>
        <v>0</v>
      </c>
      <c r="BH283" s="153">
        <f t="shared" si="57"/>
        <v>0</v>
      </c>
      <c r="BI283" s="153">
        <f t="shared" si="58"/>
        <v>0</v>
      </c>
      <c r="BJ283" s="13" t="s">
        <v>84</v>
      </c>
      <c r="BK283" s="153">
        <f t="shared" si="59"/>
        <v>0</v>
      </c>
      <c r="BL283" s="13" t="s">
        <v>93</v>
      </c>
      <c r="BM283" s="152" t="s">
        <v>5201</v>
      </c>
    </row>
    <row r="284" spans="2:65" s="1" customFormat="1" ht="24.2" customHeight="1">
      <c r="B284" s="139"/>
      <c r="C284" s="140" t="s">
        <v>726</v>
      </c>
      <c r="D284" s="140" t="s">
        <v>212</v>
      </c>
      <c r="E284" s="141" t="s">
        <v>5202</v>
      </c>
      <c r="F284" s="142" t="s">
        <v>5203</v>
      </c>
      <c r="G284" s="143" t="s">
        <v>253</v>
      </c>
      <c r="H284" s="144">
        <v>33</v>
      </c>
      <c r="I284" s="145"/>
      <c r="J284" s="146">
        <f t="shared" si="50"/>
        <v>0</v>
      </c>
      <c r="K284" s="147"/>
      <c r="L284" s="28"/>
      <c r="M284" s="148" t="s">
        <v>1</v>
      </c>
      <c r="N284" s="149" t="s">
        <v>38</v>
      </c>
      <c r="P284" s="150">
        <f t="shared" si="51"/>
        <v>0</v>
      </c>
      <c r="Q284" s="150">
        <v>0</v>
      </c>
      <c r="R284" s="150">
        <f t="shared" si="52"/>
        <v>0</v>
      </c>
      <c r="S284" s="150">
        <v>4.3999999999999997E-2</v>
      </c>
      <c r="T284" s="151">
        <f t="shared" si="53"/>
        <v>1.452</v>
      </c>
      <c r="AR284" s="152" t="s">
        <v>93</v>
      </c>
      <c r="AT284" s="152" t="s">
        <v>212</v>
      </c>
      <c r="AU284" s="152" t="s">
        <v>84</v>
      </c>
      <c r="AY284" s="13" t="s">
        <v>207</v>
      </c>
      <c r="BE284" s="153">
        <f t="shared" si="54"/>
        <v>0</v>
      </c>
      <c r="BF284" s="153">
        <f t="shared" si="55"/>
        <v>0</v>
      </c>
      <c r="BG284" s="153">
        <f t="shared" si="56"/>
        <v>0</v>
      </c>
      <c r="BH284" s="153">
        <f t="shared" si="57"/>
        <v>0</v>
      </c>
      <c r="BI284" s="153">
        <f t="shared" si="58"/>
        <v>0</v>
      </c>
      <c r="BJ284" s="13" t="s">
        <v>84</v>
      </c>
      <c r="BK284" s="153">
        <f t="shared" si="59"/>
        <v>0</v>
      </c>
      <c r="BL284" s="13" t="s">
        <v>93</v>
      </c>
      <c r="BM284" s="152" t="s">
        <v>5204</v>
      </c>
    </row>
    <row r="285" spans="2:65" s="1" customFormat="1" ht="24.2" customHeight="1">
      <c r="B285" s="139"/>
      <c r="C285" s="140" t="s">
        <v>730</v>
      </c>
      <c r="D285" s="140" t="s">
        <v>212</v>
      </c>
      <c r="E285" s="141" t="s">
        <v>5205</v>
      </c>
      <c r="F285" s="142" t="s">
        <v>5206</v>
      </c>
      <c r="G285" s="143" t="s">
        <v>215</v>
      </c>
      <c r="H285" s="144">
        <v>39</v>
      </c>
      <c r="I285" s="145"/>
      <c r="J285" s="146">
        <f t="shared" si="50"/>
        <v>0</v>
      </c>
      <c r="K285" s="147"/>
      <c r="L285" s="28"/>
      <c r="M285" s="148" t="s">
        <v>1</v>
      </c>
      <c r="N285" s="149" t="s">
        <v>38</v>
      </c>
      <c r="P285" s="150">
        <f t="shared" si="51"/>
        <v>0</v>
      </c>
      <c r="Q285" s="150">
        <v>0</v>
      </c>
      <c r="R285" s="150">
        <f t="shared" si="52"/>
        <v>0</v>
      </c>
      <c r="S285" s="150">
        <v>0</v>
      </c>
      <c r="T285" s="151">
        <f t="shared" si="53"/>
        <v>0</v>
      </c>
      <c r="AR285" s="152" t="s">
        <v>93</v>
      </c>
      <c r="AT285" s="152" t="s">
        <v>212</v>
      </c>
      <c r="AU285" s="152" t="s">
        <v>84</v>
      </c>
      <c r="AY285" s="13" t="s">
        <v>207</v>
      </c>
      <c r="BE285" s="153">
        <f t="shared" si="54"/>
        <v>0</v>
      </c>
      <c r="BF285" s="153">
        <f t="shared" si="55"/>
        <v>0</v>
      </c>
      <c r="BG285" s="153">
        <f t="shared" si="56"/>
        <v>0</v>
      </c>
      <c r="BH285" s="153">
        <f t="shared" si="57"/>
        <v>0</v>
      </c>
      <c r="BI285" s="153">
        <f t="shared" si="58"/>
        <v>0</v>
      </c>
      <c r="BJ285" s="13" t="s">
        <v>84</v>
      </c>
      <c r="BK285" s="153">
        <f t="shared" si="59"/>
        <v>0</v>
      </c>
      <c r="BL285" s="13" t="s">
        <v>93</v>
      </c>
      <c r="BM285" s="152" t="s">
        <v>5207</v>
      </c>
    </row>
    <row r="286" spans="2:65" s="1" customFormat="1" ht="16.5" customHeight="1">
      <c r="B286" s="139"/>
      <c r="C286" s="140" t="s">
        <v>734</v>
      </c>
      <c r="D286" s="140" t="s">
        <v>212</v>
      </c>
      <c r="E286" s="141" t="s">
        <v>5208</v>
      </c>
      <c r="F286" s="142" t="s">
        <v>5209</v>
      </c>
      <c r="G286" s="143" t="s">
        <v>405</v>
      </c>
      <c r="H286" s="144">
        <v>207.52199999999999</v>
      </c>
      <c r="I286" s="145"/>
      <c r="J286" s="146">
        <f t="shared" si="50"/>
        <v>0</v>
      </c>
      <c r="K286" s="147"/>
      <c r="L286" s="28"/>
      <c r="M286" s="148" t="s">
        <v>1</v>
      </c>
      <c r="N286" s="149" t="s">
        <v>38</v>
      </c>
      <c r="P286" s="150">
        <f t="shared" si="51"/>
        <v>0</v>
      </c>
      <c r="Q286" s="150">
        <v>0</v>
      </c>
      <c r="R286" s="150">
        <f t="shared" si="52"/>
        <v>0</v>
      </c>
      <c r="S286" s="150">
        <v>0</v>
      </c>
      <c r="T286" s="151">
        <f t="shared" si="53"/>
        <v>0</v>
      </c>
      <c r="AR286" s="152" t="s">
        <v>93</v>
      </c>
      <c r="AT286" s="152" t="s">
        <v>212</v>
      </c>
      <c r="AU286" s="152" t="s">
        <v>84</v>
      </c>
      <c r="AY286" s="13" t="s">
        <v>207</v>
      </c>
      <c r="BE286" s="153">
        <f t="shared" si="54"/>
        <v>0</v>
      </c>
      <c r="BF286" s="153">
        <f t="shared" si="55"/>
        <v>0</v>
      </c>
      <c r="BG286" s="153">
        <f t="shared" si="56"/>
        <v>0</v>
      </c>
      <c r="BH286" s="153">
        <f t="shared" si="57"/>
        <v>0</v>
      </c>
      <c r="BI286" s="153">
        <f t="shared" si="58"/>
        <v>0</v>
      </c>
      <c r="BJ286" s="13" t="s">
        <v>84</v>
      </c>
      <c r="BK286" s="153">
        <f t="shared" si="59"/>
        <v>0</v>
      </c>
      <c r="BL286" s="13" t="s">
        <v>93</v>
      </c>
      <c r="BM286" s="152" t="s">
        <v>5210</v>
      </c>
    </row>
    <row r="287" spans="2:65" s="1" customFormat="1" ht="24.2" customHeight="1">
      <c r="B287" s="139"/>
      <c r="C287" s="140" t="s">
        <v>738</v>
      </c>
      <c r="D287" s="140" t="s">
        <v>212</v>
      </c>
      <c r="E287" s="141" t="s">
        <v>5211</v>
      </c>
      <c r="F287" s="142" t="s">
        <v>5212</v>
      </c>
      <c r="G287" s="143" t="s">
        <v>405</v>
      </c>
      <c r="H287" s="144">
        <v>4.2140000000000004</v>
      </c>
      <c r="I287" s="145"/>
      <c r="J287" s="146">
        <f t="shared" si="50"/>
        <v>0</v>
      </c>
      <c r="K287" s="147"/>
      <c r="L287" s="28"/>
      <c r="M287" s="148" t="s">
        <v>1</v>
      </c>
      <c r="N287" s="149" t="s">
        <v>38</v>
      </c>
      <c r="P287" s="150">
        <f t="shared" si="51"/>
        <v>0</v>
      </c>
      <c r="Q287" s="150">
        <v>0</v>
      </c>
      <c r="R287" s="150">
        <f t="shared" si="52"/>
        <v>0</v>
      </c>
      <c r="S287" s="150">
        <v>0.01</v>
      </c>
      <c r="T287" s="151">
        <f t="shared" si="53"/>
        <v>4.2140000000000004E-2</v>
      </c>
      <c r="AR287" s="152" t="s">
        <v>271</v>
      </c>
      <c r="AT287" s="152" t="s">
        <v>212</v>
      </c>
      <c r="AU287" s="152" t="s">
        <v>84</v>
      </c>
      <c r="AY287" s="13" t="s">
        <v>207</v>
      </c>
      <c r="BE287" s="153">
        <f t="shared" si="54"/>
        <v>0</v>
      </c>
      <c r="BF287" s="153">
        <f t="shared" si="55"/>
        <v>0</v>
      </c>
      <c r="BG287" s="153">
        <f t="shared" si="56"/>
        <v>0</v>
      </c>
      <c r="BH287" s="153">
        <f t="shared" si="57"/>
        <v>0</v>
      </c>
      <c r="BI287" s="153">
        <f t="shared" si="58"/>
        <v>0</v>
      </c>
      <c r="BJ287" s="13" t="s">
        <v>84</v>
      </c>
      <c r="BK287" s="153">
        <f t="shared" si="59"/>
        <v>0</v>
      </c>
      <c r="BL287" s="13" t="s">
        <v>271</v>
      </c>
      <c r="BM287" s="152" t="s">
        <v>5213</v>
      </c>
    </row>
    <row r="288" spans="2:65" s="1" customFormat="1" ht="24.2" customHeight="1">
      <c r="B288" s="139"/>
      <c r="C288" s="140" t="s">
        <v>742</v>
      </c>
      <c r="D288" s="140" t="s">
        <v>212</v>
      </c>
      <c r="E288" s="141" t="s">
        <v>5214</v>
      </c>
      <c r="F288" s="142" t="s">
        <v>5215</v>
      </c>
      <c r="G288" s="143" t="s">
        <v>405</v>
      </c>
      <c r="H288" s="144">
        <v>4460.3580000000002</v>
      </c>
      <c r="I288" s="145"/>
      <c r="J288" s="146">
        <f t="shared" si="50"/>
        <v>0</v>
      </c>
      <c r="K288" s="147"/>
      <c r="L288" s="28"/>
      <c r="M288" s="148" t="s">
        <v>1</v>
      </c>
      <c r="N288" s="149" t="s">
        <v>38</v>
      </c>
      <c r="P288" s="150">
        <f t="shared" si="51"/>
        <v>0</v>
      </c>
      <c r="Q288" s="150">
        <v>0</v>
      </c>
      <c r="R288" s="150">
        <f t="shared" si="52"/>
        <v>0</v>
      </c>
      <c r="S288" s="150">
        <v>0.01</v>
      </c>
      <c r="T288" s="151">
        <f t="shared" si="53"/>
        <v>44.603580000000001</v>
      </c>
      <c r="AR288" s="152" t="s">
        <v>271</v>
      </c>
      <c r="AT288" s="152" t="s">
        <v>212</v>
      </c>
      <c r="AU288" s="152" t="s">
        <v>84</v>
      </c>
      <c r="AY288" s="13" t="s">
        <v>207</v>
      </c>
      <c r="BE288" s="153">
        <f t="shared" si="54"/>
        <v>0</v>
      </c>
      <c r="BF288" s="153">
        <f t="shared" si="55"/>
        <v>0</v>
      </c>
      <c r="BG288" s="153">
        <f t="shared" si="56"/>
        <v>0</v>
      </c>
      <c r="BH288" s="153">
        <f t="shared" si="57"/>
        <v>0</v>
      </c>
      <c r="BI288" s="153">
        <f t="shared" si="58"/>
        <v>0</v>
      </c>
      <c r="BJ288" s="13" t="s">
        <v>84</v>
      </c>
      <c r="BK288" s="153">
        <f t="shared" si="59"/>
        <v>0</v>
      </c>
      <c r="BL288" s="13" t="s">
        <v>271</v>
      </c>
      <c r="BM288" s="152" t="s">
        <v>5216</v>
      </c>
    </row>
    <row r="289" spans="2:65" s="1" customFormat="1" ht="24.2" customHeight="1">
      <c r="B289" s="139"/>
      <c r="C289" s="140" t="s">
        <v>746</v>
      </c>
      <c r="D289" s="140" t="s">
        <v>212</v>
      </c>
      <c r="E289" s="141" t="s">
        <v>5217</v>
      </c>
      <c r="F289" s="142" t="s">
        <v>5218</v>
      </c>
      <c r="G289" s="143" t="s">
        <v>405</v>
      </c>
      <c r="H289" s="144">
        <v>69.617000000000004</v>
      </c>
      <c r="I289" s="145"/>
      <c r="J289" s="146">
        <f t="shared" si="50"/>
        <v>0</v>
      </c>
      <c r="K289" s="147"/>
      <c r="L289" s="28"/>
      <c r="M289" s="148" t="s">
        <v>1</v>
      </c>
      <c r="N289" s="149" t="s">
        <v>38</v>
      </c>
      <c r="P289" s="150">
        <f t="shared" si="51"/>
        <v>0</v>
      </c>
      <c r="Q289" s="150">
        <v>0</v>
      </c>
      <c r="R289" s="150">
        <f t="shared" si="52"/>
        <v>0</v>
      </c>
      <c r="S289" s="150">
        <v>0.01</v>
      </c>
      <c r="T289" s="151">
        <f t="shared" si="53"/>
        <v>0.69617000000000007</v>
      </c>
      <c r="AR289" s="152" t="s">
        <v>271</v>
      </c>
      <c r="AT289" s="152" t="s">
        <v>212</v>
      </c>
      <c r="AU289" s="152" t="s">
        <v>84</v>
      </c>
      <c r="AY289" s="13" t="s">
        <v>207</v>
      </c>
      <c r="BE289" s="153">
        <f t="shared" si="54"/>
        <v>0</v>
      </c>
      <c r="BF289" s="153">
        <f t="shared" si="55"/>
        <v>0</v>
      </c>
      <c r="BG289" s="153">
        <f t="shared" si="56"/>
        <v>0</v>
      </c>
      <c r="BH289" s="153">
        <f t="shared" si="57"/>
        <v>0</v>
      </c>
      <c r="BI289" s="153">
        <f t="shared" si="58"/>
        <v>0</v>
      </c>
      <c r="BJ289" s="13" t="s">
        <v>84</v>
      </c>
      <c r="BK289" s="153">
        <f t="shared" si="59"/>
        <v>0</v>
      </c>
      <c r="BL289" s="13" t="s">
        <v>271</v>
      </c>
      <c r="BM289" s="152" t="s">
        <v>5219</v>
      </c>
    </row>
    <row r="290" spans="2:65" s="1" customFormat="1" ht="24.2" customHeight="1">
      <c r="B290" s="139"/>
      <c r="C290" s="140" t="s">
        <v>750</v>
      </c>
      <c r="D290" s="140" t="s">
        <v>212</v>
      </c>
      <c r="E290" s="141" t="s">
        <v>5220</v>
      </c>
      <c r="F290" s="142" t="s">
        <v>5221</v>
      </c>
      <c r="G290" s="143" t="s">
        <v>405</v>
      </c>
      <c r="H290" s="144">
        <v>226.29499999999999</v>
      </c>
      <c r="I290" s="145"/>
      <c r="J290" s="146">
        <f t="shared" si="50"/>
        <v>0</v>
      </c>
      <c r="K290" s="147"/>
      <c r="L290" s="28"/>
      <c r="M290" s="148" t="s">
        <v>1</v>
      </c>
      <c r="N290" s="149" t="s">
        <v>38</v>
      </c>
      <c r="P290" s="150">
        <f t="shared" si="51"/>
        <v>0</v>
      </c>
      <c r="Q290" s="150">
        <v>0</v>
      </c>
      <c r="R290" s="150">
        <f t="shared" si="52"/>
        <v>0</v>
      </c>
      <c r="S290" s="150">
        <v>0.01</v>
      </c>
      <c r="T290" s="151">
        <f t="shared" si="53"/>
        <v>2.26295</v>
      </c>
      <c r="AR290" s="152" t="s">
        <v>271</v>
      </c>
      <c r="AT290" s="152" t="s">
        <v>212</v>
      </c>
      <c r="AU290" s="152" t="s">
        <v>84</v>
      </c>
      <c r="AY290" s="13" t="s">
        <v>207</v>
      </c>
      <c r="BE290" s="153">
        <f t="shared" si="54"/>
        <v>0</v>
      </c>
      <c r="BF290" s="153">
        <f t="shared" si="55"/>
        <v>0</v>
      </c>
      <c r="BG290" s="153">
        <f t="shared" si="56"/>
        <v>0</v>
      </c>
      <c r="BH290" s="153">
        <f t="shared" si="57"/>
        <v>0</v>
      </c>
      <c r="BI290" s="153">
        <f t="shared" si="58"/>
        <v>0</v>
      </c>
      <c r="BJ290" s="13" t="s">
        <v>84</v>
      </c>
      <c r="BK290" s="153">
        <f t="shared" si="59"/>
        <v>0</v>
      </c>
      <c r="BL290" s="13" t="s">
        <v>271</v>
      </c>
      <c r="BM290" s="152" t="s">
        <v>5222</v>
      </c>
    </row>
    <row r="291" spans="2:65" s="11" customFormat="1" ht="20.85" customHeight="1">
      <c r="B291" s="127"/>
      <c r="D291" s="128" t="s">
        <v>71</v>
      </c>
      <c r="E291" s="137" t="s">
        <v>5223</v>
      </c>
      <c r="F291" s="137" t="s">
        <v>5224</v>
      </c>
      <c r="I291" s="130"/>
      <c r="J291" s="138">
        <f>BK291</f>
        <v>0</v>
      </c>
      <c r="L291" s="127"/>
      <c r="M291" s="132"/>
      <c r="P291" s="133">
        <f>SUM(P292:P296)</f>
        <v>0</v>
      </c>
      <c r="R291" s="133">
        <f>SUM(R292:R296)</f>
        <v>0</v>
      </c>
      <c r="T291" s="134">
        <f>SUM(T292:T296)</f>
        <v>0</v>
      </c>
      <c r="AR291" s="128" t="s">
        <v>79</v>
      </c>
      <c r="AT291" s="135" t="s">
        <v>71</v>
      </c>
      <c r="AU291" s="135" t="s">
        <v>84</v>
      </c>
      <c r="AY291" s="128" t="s">
        <v>207</v>
      </c>
      <c r="BK291" s="136">
        <f>SUM(BK292:BK296)</f>
        <v>0</v>
      </c>
    </row>
    <row r="292" spans="2:65" s="1" customFormat="1" ht="21.75" customHeight="1">
      <c r="B292" s="139"/>
      <c r="C292" s="140" t="s">
        <v>753</v>
      </c>
      <c r="D292" s="140" t="s">
        <v>212</v>
      </c>
      <c r="E292" s="141" t="s">
        <v>5225</v>
      </c>
      <c r="F292" s="142" t="s">
        <v>5226</v>
      </c>
      <c r="G292" s="143" t="s">
        <v>1892</v>
      </c>
      <c r="H292" s="144">
        <v>4386.1419999999998</v>
      </c>
      <c r="I292" s="145"/>
      <c r="J292" s="146">
        <f>ROUND(I292*H292,2)</f>
        <v>0</v>
      </c>
      <c r="K292" s="147"/>
      <c r="L292" s="28"/>
      <c r="M292" s="148" t="s">
        <v>1</v>
      </c>
      <c r="N292" s="149" t="s">
        <v>38</v>
      </c>
      <c r="P292" s="150">
        <f>O292*H292</f>
        <v>0</v>
      </c>
      <c r="Q292" s="150">
        <v>0</v>
      </c>
      <c r="R292" s="150">
        <f>Q292*H292</f>
        <v>0</v>
      </c>
      <c r="S292" s="150">
        <v>0</v>
      </c>
      <c r="T292" s="151">
        <f>S292*H292</f>
        <v>0</v>
      </c>
      <c r="AR292" s="152" t="s">
        <v>93</v>
      </c>
      <c r="AT292" s="152" t="s">
        <v>212</v>
      </c>
      <c r="AU292" s="152" t="s">
        <v>88</v>
      </c>
      <c r="AY292" s="13" t="s">
        <v>207</v>
      </c>
      <c r="BE292" s="153">
        <f>IF(N292="základná",J292,0)</f>
        <v>0</v>
      </c>
      <c r="BF292" s="153">
        <f>IF(N292="znížená",J292,0)</f>
        <v>0</v>
      </c>
      <c r="BG292" s="153">
        <f>IF(N292="zákl. prenesená",J292,0)</f>
        <v>0</v>
      </c>
      <c r="BH292" s="153">
        <f>IF(N292="zníž. prenesená",J292,0)</f>
        <v>0</v>
      </c>
      <c r="BI292" s="153">
        <f>IF(N292="nulová",J292,0)</f>
        <v>0</v>
      </c>
      <c r="BJ292" s="13" t="s">
        <v>84</v>
      </c>
      <c r="BK292" s="153">
        <f>ROUND(I292*H292,2)</f>
        <v>0</v>
      </c>
      <c r="BL292" s="13" t="s">
        <v>93</v>
      </c>
      <c r="BM292" s="152" t="s">
        <v>5227</v>
      </c>
    </row>
    <row r="293" spans="2:65" s="1" customFormat="1" ht="24.2" customHeight="1">
      <c r="B293" s="139"/>
      <c r="C293" s="140" t="s">
        <v>757</v>
      </c>
      <c r="D293" s="140" t="s">
        <v>212</v>
      </c>
      <c r="E293" s="141" t="s">
        <v>5228</v>
      </c>
      <c r="F293" s="142" t="s">
        <v>5229</v>
      </c>
      <c r="G293" s="143" t="s">
        <v>1892</v>
      </c>
      <c r="H293" s="144">
        <v>39475.275999999998</v>
      </c>
      <c r="I293" s="145"/>
      <c r="J293" s="146">
        <f>ROUND(I293*H293,2)</f>
        <v>0</v>
      </c>
      <c r="K293" s="147"/>
      <c r="L293" s="28"/>
      <c r="M293" s="148" t="s">
        <v>1</v>
      </c>
      <c r="N293" s="149" t="s">
        <v>38</v>
      </c>
      <c r="P293" s="150">
        <f>O293*H293</f>
        <v>0</v>
      </c>
      <c r="Q293" s="150">
        <v>0</v>
      </c>
      <c r="R293" s="150">
        <f>Q293*H293</f>
        <v>0</v>
      </c>
      <c r="S293" s="150">
        <v>0</v>
      </c>
      <c r="T293" s="151">
        <f>S293*H293</f>
        <v>0</v>
      </c>
      <c r="AR293" s="152" t="s">
        <v>93</v>
      </c>
      <c r="AT293" s="152" t="s">
        <v>212</v>
      </c>
      <c r="AU293" s="152" t="s">
        <v>88</v>
      </c>
      <c r="AY293" s="13" t="s">
        <v>207</v>
      </c>
      <c r="BE293" s="153">
        <f>IF(N293="základná",J293,0)</f>
        <v>0</v>
      </c>
      <c r="BF293" s="153">
        <f>IF(N293="znížená",J293,0)</f>
        <v>0</v>
      </c>
      <c r="BG293" s="153">
        <f>IF(N293="zákl. prenesená",J293,0)</f>
        <v>0</v>
      </c>
      <c r="BH293" s="153">
        <f>IF(N293="zníž. prenesená",J293,0)</f>
        <v>0</v>
      </c>
      <c r="BI293" s="153">
        <f>IF(N293="nulová",J293,0)</f>
        <v>0</v>
      </c>
      <c r="BJ293" s="13" t="s">
        <v>84</v>
      </c>
      <c r="BK293" s="153">
        <f>ROUND(I293*H293,2)</f>
        <v>0</v>
      </c>
      <c r="BL293" s="13" t="s">
        <v>93</v>
      </c>
      <c r="BM293" s="152" t="s">
        <v>5230</v>
      </c>
    </row>
    <row r="294" spans="2:65" s="1" customFormat="1" ht="24.2" customHeight="1">
      <c r="B294" s="139"/>
      <c r="C294" s="140" t="s">
        <v>761</v>
      </c>
      <c r="D294" s="140" t="s">
        <v>212</v>
      </c>
      <c r="E294" s="141" t="s">
        <v>5231</v>
      </c>
      <c r="F294" s="142" t="s">
        <v>5232</v>
      </c>
      <c r="G294" s="143" t="s">
        <v>1892</v>
      </c>
      <c r="H294" s="144">
        <v>4386.1419999999998</v>
      </c>
      <c r="I294" s="145"/>
      <c r="J294" s="146">
        <f>ROUND(I294*H294,2)</f>
        <v>0</v>
      </c>
      <c r="K294" s="147"/>
      <c r="L294" s="28"/>
      <c r="M294" s="148" t="s">
        <v>1</v>
      </c>
      <c r="N294" s="149" t="s">
        <v>38</v>
      </c>
      <c r="P294" s="150">
        <f>O294*H294</f>
        <v>0</v>
      </c>
      <c r="Q294" s="150">
        <v>0</v>
      </c>
      <c r="R294" s="150">
        <f>Q294*H294</f>
        <v>0</v>
      </c>
      <c r="S294" s="150">
        <v>0</v>
      </c>
      <c r="T294" s="151">
        <f>S294*H294</f>
        <v>0</v>
      </c>
      <c r="AR294" s="152" t="s">
        <v>93</v>
      </c>
      <c r="AT294" s="152" t="s">
        <v>212</v>
      </c>
      <c r="AU294" s="152" t="s">
        <v>88</v>
      </c>
      <c r="AY294" s="13" t="s">
        <v>207</v>
      </c>
      <c r="BE294" s="153">
        <f>IF(N294="základná",J294,0)</f>
        <v>0</v>
      </c>
      <c r="BF294" s="153">
        <f>IF(N294="znížená",J294,0)</f>
        <v>0</v>
      </c>
      <c r="BG294" s="153">
        <f>IF(N294="zákl. prenesená",J294,0)</f>
        <v>0</v>
      </c>
      <c r="BH294" s="153">
        <f>IF(N294="zníž. prenesená",J294,0)</f>
        <v>0</v>
      </c>
      <c r="BI294" s="153">
        <f>IF(N294="nulová",J294,0)</f>
        <v>0</v>
      </c>
      <c r="BJ294" s="13" t="s">
        <v>84</v>
      </c>
      <c r="BK294" s="153">
        <f>ROUND(I294*H294,2)</f>
        <v>0</v>
      </c>
      <c r="BL294" s="13" t="s">
        <v>93</v>
      </c>
      <c r="BM294" s="152" t="s">
        <v>5233</v>
      </c>
    </row>
    <row r="295" spans="2:65" s="1" customFormat="1" ht="24.2" customHeight="1">
      <c r="B295" s="139"/>
      <c r="C295" s="140" t="s">
        <v>765</v>
      </c>
      <c r="D295" s="140" t="s">
        <v>212</v>
      </c>
      <c r="E295" s="141" t="s">
        <v>5234</v>
      </c>
      <c r="F295" s="142" t="s">
        <v>5235</v>
      </c>
      <c r="G295" s="143" t="s">
        <v>1892</v>
      </c>
      <c r="H295" s="144">
        <v>3800.2510000000002</v>
      </c>
      <c r="I295" s="145"/>
      <c r="J295" s="146">
        <f>ROUND(I295*H295,2)</f>
        <v>0</v>
      </c>
      <c r="K295" s="147"/>
      <c r="L295" s="28"/>
      <c r="M295" s="148" t="s">
        <v>1</v>
      </c>
      <c r="N295" s="149" t="s">
        <v>38</v>
      </c>
      <c r="P295" s="150">
        <f>O295*H295</f>
        <v>0</v>
      </c>
      <c r="Q295" s="150">
        <v>0</v>
      </c>
      <c r="R295" s="150">
        <f>Q295*H295</f>
        <v>0</v>
      </c>
      <c r="S295" s="150">
        <v>0</v>
      </c>
      <c r="T295" s="151">
        <f>S295*H295</f>
        <v>0</v>
      </c>
      <c r="AR295" s="152" t="s">
        <v>93</v>
      </c>
      <c r="AT295" s="152" t="s">
        <v>212</v>
      </c>
      <c r="AU295" s="152" t="s">
        <v>88</v>
      </c>
      <c r="AY295" s="13" t="s">
        <v>207</v>
      </c>
      <c r="BE295" s="153">
        <f>IF(N295="základná",J295,0)</f>
        <v>0</v>
      </c>
      <c r="BF295" s="153">
        <f>IF(N295="znížená",J295,0)</f>
        <v>0</v>
      </c>
      <c r="BG295" s="153">
        <f>IF(N295="zákl. prenesená",J295,0)</f>
        <v>0</v>
      </c>
      <c r="BH295" s="153">
        <f>IF(N295="zníž. prenesená",J295,0)</f>
        <v>0</v>
      </c>
      <c r="BI295" s="153">
        <f>IF(N295="nulová",J295,0)</f>
        <v>0</v>
      </c>
      <c r="BJ295" s="13" t="s">
        <v>84</v>
      </c>
      <c r="BK295" s="153">
        <f>ROUND(I295*H295,2)</f>
        <v>0</v>
      </c>
      <c r="BL295" s="13" t="s">
        <v>93</v>
      </c>
      <c r="BM295" s="152" t="s">
        <v>5236</v>
      </c>
    </row>
    <row r="296" spans="2:65" s="1" customFormat="1" ht="24.2" customHeight="1">
      <c r="B296" s="139"/>
      <c r="C296" s="140" t="s">
        <v>769</v>
      </c>
      <c r="D296" s="140" t="s">
        <v>212</v>
      </c>
      <c r="E296" s="141" t="s">
        <v>5237</v>
      </c>
      <c r="F296" s="142" t="s">
        <v>5238</v>
      </c>
      <c r="G296" s="143" t="s">
        <v>1892</v>
      </c>
      <c r="H296" s="144">
        <v>585.89099999999996</v>
      </c>
      <c r="I296" s="145"/>
      <c r="J296" s="146">
        <f>ROUND(I296*H296,2)</f>
        <v>0</v>
      </c>
      <c r="K296" s="147"/>
      <c r="L296" s="28"/>
      <c r="M296" s="148" t="s">
        <v>1</v>
      </c>
      <c r="N296" s="149" t="s">
        <v>38</v>
      </c>
      <c r="P296" s="150">
        <f>O296*H296</f>
        <v>0</v>
      </c>
      <c r="Q296" s="150">
        <v>0</v>
      </c>
      <c r="R296" s="150">
        <f>Q296*H296</f>
        <v>0</v>
      </c>
      <c r="S296" s="150">
        <v>0</v>
      </c>
      <c r="T296" s="151">
        <f>S296*H296</f>
        <v>0</v>
      </c>
      <c r="AR296" s="152" t="s">
        <v>93</v>
      </c>
      <c r="AT296" s="152" t="s">
        <v>212</v>
      </c>
      <c r="AU296" s="152" t="s">
        <v>88</v>
      </c>
      <c r="AY296" s="13" t="s">
        <v>207</v>
      </c>
      <c r="BE296" s="153">
        <f>IF(N296="základná",J296,0)</f>
        <v>0</v>
      </c>
      <c r="BF296" s="153">
        <f>IF(N296="znížená",J296,0)</f>
        <v>0</v>
      </c>
      <c r="BG296" s="153">
        <f>IF(N296="zákl. prenesená",J296,0)</f>
        <v>0</v>
      </c>
      <c r="BH296" s="153">
        <f>IF(N296="zníž. prenesená",J296,0)</f>
        <v>0</v>
      </c>
      <c r="BI296" s="153">
        <f>IF(N296="nulová",J296,0)</f>
        <v>0</v>
      </c>
      <c r="BJ296" s="13" t="s">
        <v>84</v>
      </c>
      <c r="BK296" s="153">
        <f>ROUND(I296*H296,2)</f>
        <v>0</v>
      </c>
      <c r="BL296" s="13" t="s">
        <v>93</v>
      </c>
      <c r="BM296" s="152" t="s">
        <v>5239</v>
      </c>
    </row>
    <row r="297" spans="2:65" s="11" customFormat="1" ht="22.9" customHeight="1">
      <c r="B297" s="127"/>
      <c r="D297" s="128" t="s">
        <v>71</v>
      </c>
      <c r="E297" s="137" t="s">
        <v>610</v>
      </c>
      <c r="F297" s="137" t="s">
        <v>5240</v>
      </c>
      <c r="I297" s="130"/>
      <c r="J297" s="138">
        <f>BK297</f>
        <v>0</v>
      </c>
      <c r="L297" s="127"/>
      <c r="M297" s="132"/>
      <c r="P297" s="133">
        <f>P298</f>
        <v>0</v>
      </c>
      <c r="R297" s="133">
        <f>R298</f>
        <v>0</v>
      </c>
      <c r="T297" s="134">
        <f>T298</f>
        <v>0</v>
      </c>
      <c r="AR297" s="128" t="s">
        <v>79</v>
      </c>
      <c r="AT297" s="135" t="s">
        <v>71</v>
      </c>
      <c r="AU297" s="135" t="s">
        <v>79</v>
      </c>
      <c r="AY297" s="128" t="s">
        <v>207</v>
      </c>
      <c r="BK297" s="136">
        <f>BK298</f>
        <v>0</v>
      </c>
    </row>
    <row r="298" spans="2:65" s="1" customFormat="1" ht="16.5" customHeight="1">
      <c r="B298" s="139"/>
      <c r="C298" s="140" t="s">
        <v>773</v>
      </c>
      <c r="D298" s="140" t="s">
        <v>212</v>
      </c>
      <c r="E298" s="141" t="s">
        <v>5241</v>
      </c>
      <c r="F298" s="142" t="s">
        <v>5240</v>
      </c>
      <c r="G298" s="143" t="s">
        <v>1892</v>
      </c>
      <c r="H298" s="144">
        <v>5864.0259999999998</v>
      </c>
      <c r="I298" s="145"/>
      <c r="J298" s="146">
        <f>ROUND(I298*H298,2)</f>
        <v>0</v>
      </c>
      <c r="K298" s="147"/>
      <c r="L298" s="28"/>
      <c r="M298" s="148" t="s">
        <v>1</v>
      </c>
      <c r="N298" s="149" t="s">
        <v>38</v>
      </c>
      <c r="P298" s="150">
        <f>O298*H298</f>
        <v>0</v>
      </c>
      <c r="Q298" s="150">
        <v>0</v>
      </c>
      <c r="R298" s="150">
        <f>Q298*H298</f>
        <v>0</v>
      </c>
      <c r="S298" s="150">
        <v>0</v>
      </c>
      <c r="T298" s="151">
        <f>S298*H298</f>
        <v>0</v>
      </c>
      <c r="AR298" s="152" t="s">
        <v>93</v>
      </c>
      <c r="AT298" s="152" t="s">
        <v>212</v>
      </c>
      <c r="AU298" s="152" t="s">
        <v>84</v>
      </c>
      <c r="AY298" s="13" t="s">
        <v>207</v>
      </c>
      <c r="BE298" s="153">
        <f>IF(N298="základná",J298,0)</f>
        <v>0</v>
      </c>
      <c r="BF298" s="153">
        <f>IF(N298="znížená",J298,0)</f>
        <v>0</v>
      </c>
      <c r="BG298" s="153">
        <f>IF(N298="zákl. prenesená",J298,0)</f>
        <v>0</v>
      </c>
      <c r="BH298" s="153">
        <f>IF(N298="zníž. prenesená",J298,0)</f>
        <v>0</v>
      </c>
      <c r="BI298" s="153">
        <f>IF(N298="nulová",J298,0)</f>
        <v>0</v>
      </c>
      <c r="BJ298" s="13" t="s">
        <v>84</v>
      </c>
      <c r="BK298" s="153">
        <f>ROUND(I298*H298,2)</f>
        <v>0</v>
      </c>
      <c r="BL298" s="13" t="s">
        <v>93</v>
      </c>
      <c r="BM298" s="152" t="s">
        <v>5242</v>
      </c>
    </row>
    <row r="299" spans="2:65" s="11" customFormat="1" ht="25.9" customHeight="1">
      <c r="B299" s="127"/>
      <c r="D299" s="128" t="s">
        <v>71</v>
      </c>
      <c r="E299" s="129" t="s">
        <v>5243</v>
      </c>
      <c r="F299" s="129" t="s">
        <v>5244</v>
      </c>
      <c r="I299" s="130"/>
      <c r="J299" s="131">
        <f>BK299</f>
        <v>0</v>
      </c>
      <c r="L299" s="127"/>
      <c r="M299" s="132"/>
      <c r="P299" s="133">
        <f>P300+P304+P319</f>
        <v>0</v>
      </c>
      <c r="R299" s="133">
        <f>R300+R304+R319</f>
        <v>5.4832323199999999</v>
      </c>
      <c r="T299" s="134">
        <f>T300+T304+T319</f>
        <v>0</v>
      </c>
      <c r="AR299" s="128" t="s">
        <v>84</v>
      </c>
      <c r="AT299" s="135" t="s">
        <v>71</v>
      </c>
      <c r="AU299" s="135" t="s">
        <v>72</v>
      </c>
      <c r="AY299" s="128" t="s">
        <v>207</v>
      </c>
      <c r="BK299" s="136">
        <f>BK300+BK304+BK319</f>
        <v>0</v>
      </c>
    </row>
    <row r="300" spans="2:65" s="11" customFormat="1" ht="22.9" customHeight="1">
      <c r="B300" s="127"/>
      <c r="D300" s="128" t="s">
        <v>71</v>
      </c>
      <c r="E300" s="137" t="s">
        <v>5245</v>
      </c>
      <c r="F300" s="137" t="s">
        <v>5246</v>
      </c>
      <c r="I300" s="130"/>
      <c r="J300" s="138">
        <f>BK300</f>
        <v>0</v>
      </c>
      <c r="L300" s="127"/>
      <c r="M300" s="132"/>
      <c r="P300" s="133">
        <f>SUM(P301:P303)</f>
        <v>0</v>
      </c>
      <c r="R300" s="133">
        <f>SUM(R301:R303)</f>
        <v>1.0139325600000002</v>
      </c>
      <c r="T300" s="134">
        <f>SUM(T301:T303)</f>
        <v>0</v>
      </c>
      <c r="AR300" s="128" t="s">
        <v>84</v>
      </c>
      <c r="AT300" s="135" t="s">
        <v>71</v>
      </c>
      <c r="AU300" s="135" t="s">
        <v>79</v>
      </c>
      <c r="AY300" s="128" t="s">
        <v>207</v>
      </c>
      <c r="BK300" s="136">
        <f>SUM(BK301:BK303)</f>
        <v>0</v>
      </c>
    </row>
    <row r="301" spans="2:65" s="1" customFormat="1" ht="24.2" customHeight="1">
      <c r="B301" s="139"/>
      <c r="C301" s="140" t="s">
        <v>777</v>
      </c>
      <c r="D301" s="140" t="s">
        <v>212</v>
      </c>
      <c r="E301" s="141" t="s">
        <v>5247</v>
      </c>
      <c r="F301" s="142" t="s">
        <v>5248</v>
      </c>
      <c r="G301" s="143" t="s">
        <v>405</v>
      </c>
      <c r="H301" s="144">
        <v>186.81399999999999</v>
      </c>
      <c r="I301" s="145"/>
      <c r="J301" s="146">
        <f>ROUND(I301*H301,2)</f>
        <v>0</v>
      </c>
      <c r="K301" s="147"/>
      <c r="L301" s="28"/>
      <c r="M301" s="148" t="s">
        <v>1</v>
      </c>
      <c r="N301" s="149" t="s">
        <v>38</v>
      </c>
      <c r="P301" s="150">
        <f>O301*H301</f>
        <v>0</v>
      </c>
      <c r="Q301" s="150">
        <v>5.4000000000000001E-4</v>
      </c>
      <c r="R301" s="150">
        <f>Q301*H301</f>
        <v>0.10087955999999999</v>
      </c>
      <c r="S301" s="150">
        <v>0</v>
      </c>
      <c r="T301" s="151">
        <f>S301*H301</f>
        <v>0</v>
      </c>
      <c r="AR301" s="152" t="s">
        <v>271</v>
      </c>
      <c r="AT301" s="152" t="s">
        <v>212</v>
      </c>
      <c r="AU301" s="152" t="s">
        <v>84</v>
      </c>
      <c r="AY301" s="13" t="s">
        <v>207</v>
      </c>
      <c r="BE301" s="153">
        <f>IF(N301="základná",J301,0)</f>
        <v>0</v>
      </c>
      <c r="BF301" s="153">
        <f>IF(N301="znížená",J301,0)</f>
        <v>0</v>
      </c>
      <c r="BG301" s="153">
        <f>IF(N301="zákl. prenesená",J301,0)</f>
        <v>0</v>
      </c>
      <c r="BH301" s="153">
        <f>IF(N301="zníž. prenesená",J301,0)</f>
        <v>0</v>
      </c>
      <c r="BI301" s="153">
        <f>IF(N301="nulová",J301,0)</f>
        <v>0</v>
      </c>
      <c r="BJ301" s="13" t="s">
        <v>84</v>
      </c>
      <c r="BK301" s="153">
        <f>ROUND(I301*H301,2)</f>
        <v>0</v>
      </c>
      <c r="BL301" s="13" t="s">
        <v>271</v>
      </c>
      <c r="BM301" s="152" t="s">
        <v>5249</v>
      </c>
    </row>
    <row r="302" spans="2:65" s="1" customFormat="1" ht="16.5" customHeight="1">
      <c r="B302" s="139"/>
      <c r="C302" s="155" t="s">
        <v>781</v>
      </c>
      <c r="D302" s="155" t="s">
        <v>205</v>
      </c>
      <c r="E302" s="156" t="s">
        <v>5250</v>
      </c>
      <c r="F302" s="157" t="s">
        <v>5251</v>
      </c>
      <c r="G302" s="158" t="s">
        <v>405</v>
      </c>
      <c r="H302" s="159">
        <v>214.83600000000001</v>
      </c>
      <c r="I302" s="160"/>
      <c r="J302" s="161">
        <f>ROUND(I302*H302,2)</f>
        <v>0</v>
      </c>
      <c r="K302" s="162"/>
      <c r="L302" s="163"/>
      <c r="M302" s="164" t="s">
        <v>1</v>
      </c>
      <c r="N302" s="165" t="s">
        <v>38</v>
      </c>
      <c r="P302" s="150">
        <f>O302*H302</f>
        <v>0</v>
      </c>
      <c r="Q302" s="150">
        <v>4.2500000000000003E-3</v>
      </c>
      <c r="R302" s="150">
        <f>Q302*H302</f>
        <v>0.91305300000000011</v>
      </c>
      <c r="S302" s="150">
        <v>0</v>
      </c>
      <c r="T302" s="151">
        <f>S302*H302</f>
        <v>0</v>
      </c>
      <c r="AR302" s="152" t="s">
        <v>334</v>
      </c>
      <c r="AT302" s="152" t="s">
        <v>205</v>
      </c>
      <c r="AU302" s="152" t="s">
        <v>84</v>
      </c>
      <c r="AY302" s="13" t="s">
        <v>207</v>
      </c>
      <c r="BE302" s="153">
        <f>IF(N302="základná",J302,0)</f>
        <v>0</v>
      </c>
      <c r="BF302" s="153">
        <f>IF(N302="znížená",J302,0)</f>
        <v>0</v>
      </c>
      <c r="BG302" s="153">
        <f>IF(N302="zákl. prenesená",J302,0)</f>
        <v>0</v>
      </c>
      <c r="BH302" s="153">
        <f>IF(N302="zníž. prenesená",J302,0)</f>
        <v>0</v>
      </c>
      <c r="BI302" s="153">
        <f>IF(N302="nulová",J302,0)</f>
        <v>0</v>
      </c>
      <c r="BJ302" s="13" t="s">
        <v>84</v>
      </c>
      <c r="BK302" s="153">
        <f>ROUND(I302*H302,2)</f>
        <v>0</v>
      </c>
      <c r="BL302" s="13" t="s">
        <v>271</v>
      </c>
      <c r="BM302" s="152" t="s">
        <v>5252</v>
      </c>
    </row>
    <row r="303" spans="2:65" s="1" customFormat="1" ht="24.2" customHeight="1">
      <c r="B303" s="139"/>
      <c r="C303" s="140" t="s">
        <v>785</v>
      </c>
      <c r="D303" s="140" t="s">
        <v>212</v>
      </c>
      <c r="E303" s="141" t="s">
        <v>5253</v>
      </c>
      <c r="F303" s="142" t="s">
        <v>5254</v>
      </c>
      <c r="G303" s="143" t="s">
        <v>1892</v>
      </c>
      <c r="H303" s="144">
        <v>1.014</v>
      </c>
      <c r="I303" s="145"/>
      <c r="J303" s="146">
        <f>ROUND(I303*H303,2)</f>
        <v>0</v>
      </c>
      <c r="K303" s="147"/>
      <c r="L303" s="28"/>
      <c r="M303" s="148" t="s">
        <v>1</v>
      </c>
      <c r="N303" s="149" t="s">
        <v>38</v>
      </c>
      <c r="P303" s="150">
        <f>O303*H303</f>
        <v>0</v>
      </c>
      <c r="Q303" s="150">
        <v>0</v>
      </c>
      <c r="R303" s="150">
        <f>Q303*H303</f>
        <v>0</v>
      </c>
      <c r="S303" s="150">
        <v>0</v>
      </c>
      <c r="T303" s="151">
        <f>S303*H303</f>
        <v>0</v>
      </c>
      <c r="AR303" s="152" t="s">
        <v>271</v>
      </c>
      <c r="AT303" s="152" t="s">
        <v>212</v>
      </c>
      <c r="AU303" s="152" t="s">
        <v>84</v>
      </c>
      <c r="AY303" s="13" t="s">
        <v>207</v>
      </c>
      <c r="BE303" s="153">
        <f>IF(N303="základná",J303,0)</f>
        <v>0</v>
      </c>
      <c r="BF303" s="153">
        <f>IF(N303="znížená",J303,0)</f>
        <v>0</v>
      </c>
      <c r="BG303" s="153">
        <f>IF(N303="zákl. prenesená",J303,0)</f>
        <v>0</v>
      </c>
      <c r="BH303" s="153">
        <f>IF(N303="zníž. prenesená",J303,0)</f>
        <v>0</v>
      </c>
      <c r="BI303" s="153">
        <f>IF(N303="nulová",J303,0)</f>
        <v>0</v>
      </c>
      <c r="BJ303" s="13" t="s">
        <v>84</v>
      </c>
      <c r="BK303" s="153">
        <f>ROUND(I303*H303,2)</f>
        <v>0</v>
      </c>
      <c r="BL303" s="13" t="s">
        <v>271</v>
      </c>
      <c r="BM303" s="152" t="s">
        <v>5255</v>
      </c>
    </row>
    <row r="304" spans="2:65" s="11" customFormat="1" ht="22.9" customHeight="1">
      <c r="B304" s="127"/>
      <c r="D304" s="128" t="s">
        <v>71</v>
      </c>
      <c r="E304" s="137" t="s">
        <v>5256</v>
      </c>
      <c r="F304" s="137" t="s">
        <v>5257</v>
      </c>
      <c r="I304" s="130"/>
      <c r="J304" s="138">
        <f>BK304</f>
        <v>0</v>
      </c>
      <c r="L304" s="127"/>
      <c r="M304" s="132"/>
      <c r="P304" s="133">
        <f>SUM(P305:P318)</f>
        <v>0</v>
      </c>
      <c r="R304" s="133">
        <f>SUM(R305:R318)</f>
        <v>4.3943620000000001</v>
      </c>
      <c r="T304" s="134">
        <f>SUM(T305:T318)</f>
        <v>0</v>
      </c>
      <c r="AR304" s="128" t="s">
        <v>84</v>
      </c>
      <c r="AT304" s="135" t="s">
        <v>71</v>
      </c>
      <c r="AU304" s="135" t="s">
        <v>79</v>
      </c>
      <c r="AY304" s="128" t="s">
        <v>207</v>
      </c>
      <c r="BK304" s="136">
        <f>SUM(BK305:BK318)</f>
        <v>0</v>
      </c>
    </row>
    <row r="305" spans="2:65" s="1" customFormat="1" ht="24.2" customHeight="1">
      <c r="B305" s="139"/>
      <c r="C305" s="140" t="s">
        <v>789</v>
      </c>
      <c r="D305" s="140" t="s">
        <v>212</v>
      </c>
      <c r="E305" s="141" t="s">
        <v>5258</v>
      </c>
      <c r="F305" s="142" t="s">
        <v>5259</v>
      </c>
      <c r="G305" s="143" t="s">
        <v>1786</v>
      </c>
      <c r="H305" s="144">
        <v>5682.68</v>
      </c>
      <c r="I305" s="145"/>
      <c r="J305" s="146">
        <f t="shared" ref="J305:J318" si="60">ROUND(I305*H305,2)</f>
        <v>0</v>
      </c>
      <c r="K305" s="147"/>
      <c r="L305" s="28"/>
      <c r="M305" s="148" t="s">
        <v>1</v>
      </c>
      <c r="N305" s="149" t="s">
        <v>38</v>
      </c>
      <c r="P305" s="150">
        <f t="shared" ref="P305:P318" si="61">O305*H305</f>
        <v>0</v>
      </c>
      <c r="Q305" s="150">
        <v>5.0000000000000002E-5</v>
      </c>
      <c r="R305" s="150">
        <f t="shared" ref="R305:R318" si="62">Q305*H305</f>
        <v>0.28413400000000005</v>
      </c>
      <c r="S305" s="150">
        <v>0</v>
      </c>
      <c r="T305" s="151">
        <f t="shared" ref="T305:T318" si="63">S305*H305</f>
        <v>0</v>
      </c>
      <c r="AR305" s="152" t="s">
        <v>271</v>
      </c>
      <c r="AT305" s="152" t="s">
        <v>212</v>
      </c>
      <c r="AU305" s="152" t="s">
        <v>84</v>
      </c>
      <c r="AY305" s="13" t="s">
        <v>207</v>
      </c>
      <c r="BE305" s="153">
        <f t="shared" ref="BE305:BE318" si="64">IF(N305="základná",J305,0)</f>
        <v>0</v>
      </c>
      <c r="BF305" s="153">
        <f t="shared" ref="BF305:BF318" si="65">IF(N305="znížená",J305,0)</f>
        <v>0</v>
      </c>
      <c r="BG305" s="153">
        <f t="shared" ref="BG305:BG318" si="66">IF(N305="zákl. prenesená",J305,0)</f>
        <v>0</v>
      </c>
      <c r="BH305" s="153">
        <f t="shared" ref="BH305:BH318" si="67">IF(N305="zníž. prenesená",J305,0)</f>
        <v>0</v>
      </c>
      <c r="BI305" s="153">
        <f t="shared" ref="BI305:BI318" si="68">IF(N305="nulová",J305,0)</f>
        <v>0</v>
      </c>
      <c r="BJ305" s="13" t="s">
        <v>84</v>
      </c>
      <c r="BK305" s="153">
        <f t="shared" ref="BK305:BK318" si="69">ROUND(I305*H305,2)</f>
        <v>0</v>
      </c>
      <c r="BL305" s="13" t="s">
        <v>271</v>
      </c>
      <c r="BM305" s="152" t="s">
        <v>5378</v>
      </c>
    </row>
    <row r="306" spans="2:65" s="1" customFormat="1" ht="16.5" customHeight="1">
      <c r="B306" s="139"/>
      <c r="C306" s="155" t="s">
        <v>793</v>
      </c>
      <c r="D306" s="155" t="s">
        <v>205</v>
      </c>
      <c r="E306" s="156" t="s">
        <v>5261</v>
      </c>
      <c r="F306" s="157" t="s">
        <v>5379</v>
      </c>
      <c r="G306" s="158" t="s">
        <v>1786</v>
      </c>
      <c r="H306" s="159">
        <v>1922.64</v>
      </c>
      <c r="I306" s="160"/>
      <c r="J306" s="161">
        <f t="shared" si="60"/>
        <v>0</v>
      </c>
      <c r="K306" s="162"/>
      <c r="L306" s="163"/>
      <c r="M306" s="164" t="s">
        <v>1</v>
      </c>
      <c r="N306" s="165" t="s">
        <v>38</v>
      </c>
      <c r="P306" s="150">
        <f t="shared" si="61"/>
        <v>0</v>
      </c>
      <c r="Q306" s="150">
        <v>2.9999999999999997E-4</v>
      </c>
      <c r="R306" s="150">
        <f t="shared" si="62"/>
        <v>0.57679199999999997</v>
      </c>
      <c r="S306" s="150">
        <v>0</v>
      </c>
      <c r="T306" s="151">
        <f t="shared" si="63"/>
        <v>0</v>
      </c>
      <c r="AR306" s="152" t="s">
        <v>334</v>
      </c>
      <c r="AT306" s="152" t="s">
        <v>205</v>
      </c>
      <c r="AU306" s="152" t="s">
        <v>84</v>
      </c>
      <c r="AY306" s="13" t="s">
        <v>207</v>
      </c>
      <c r="BE306" s="153">
        <f t="shared" si="64"/>
        <v>0</v>
      </c>
      <c r="BF306" s="153">
        <f t="shared" si="65"/>
        <v>0</v>
      </c>
      <c r="BG306" s="153">
        <f t="shared" si="66"/>
        <v>0</v>
      </c>
      <c r="BH306" s="153">
        <f t="shared" si="67"/>
        <v>0</v>
      </c>
      <c r="BI306" s="153">
        <f t="shared" si="68"/>
        <v>0</v>
      </c>
      <c r="BJ306" s="13" t="s">
        <v>84</v>
      </c>
      <c r="BK306" s="153">
        <f t="shared" si="69"/>
        <v>0</v>
      </c>
      <c r="BL306" s="13" t="s">
        <v>271</v>
      </c>
      <c r="BM306" s="152" t="s">
        <v>5380</v>
      </c>
    </row>
    <row r="307" spans="2:65" s="1" customFormat="1" ht="16.5" customHeight="1">
      <c r="B307" s="139"/>
      <c r="C307" s="155" t="s">
        <v>797</v>
      </c>
      <c r="D307" s="155" t="s">
        <v>205</v>
      </c>
      <c r="E307" s="156" t="s">
        <v>5264</v>
      </c>
      <c r="F307" s="157" t="s">
        <v>5381</v>
      </c>
      <c r="G307" s="158" t="s">
        <v>1786</v>
      </c>
      <c r="H307" s="159">
        <v>299.27999999999997</v>
      </c>
      <c r="I307" s="160"/>
      <c r="J307" s="161">
        <f t="shared" si="60"/>
        <v>0</v>
      </c>
      <c r="K307" s="162"/>
      <c r="L307" s="163"/>
      <c r="M307" s="164" t="s">
        <v>1</v>
      </c>
      <c r="N307" s="165" t="s">
        <v>38</v>
      </c>
      <c r="P307" s="150">
        <f t="shared" si="61"/>
        <v>0</v>
      </c>
      <c r="Q307" s="150">
        <v>2.9999999999999997E-4</v>
      </c>
      <c r="R307" s="150">
        <f t="shared" si="62"/>
        <v>8.9783999999999989E-2</v>
      </c>
      <c r="S307" s="150">
        <v>0</v>
      </c>
      <c r="T307" s="151">
        <f t="shared" si="63"/>
        <v>0</v>
      </c>
      <c r="AR307" s="152" t="s">
        <v>334</v>
      </c>
      <c r="AT307" s="152" t="s">
        <v>205</v>
      </c>
      <c r="AU307" s="152" t="s">
        <v>84</v>
      </c>
      <c r="AY307" s="13" t="s">
        <v>207</v>
      </c>
      <c r="BE307" s="153">
        <f t="shared" si="64"/>
        <v>0</v>
      </c>
      <c r="BF307" s="153">
        <f t="shared" si="65"/>
        <v>0</v>
      </c>
      <c r="BG307" s="153">
        <f t="shared" si="66"/>
        <v>0</v>
      </c>
      <c r="BH307" s="153">
        <f t="shared" si="67"/>
        <v>0</v>
      </c>
      <c r="BI307" s="153">
        <f t="shared" si="68"/>
        <v>0</v>
      </c>
      <c r="BJ307" s="13" t="s">
        <v>84</v>
      </c>
      <c r="BK307" s="153">
        <f t="shared" si="69"/>
        <v>0</v>
      </c>
      <c r="BL307" s="13" t="s">
        <v>271</v>
      </c>
      <c r="BM307" s="152" t="s">
        <v>5382</v>
      </c>
    </row>
    <row r="308" spans="2:65" s="1" customFormat="1" ht="16.5" customHeight="1">
      <c r="B308" s="139"/>
      <c r="C308" s="155" t="s">
        <v>801</v>
      </c>
      <c r="D308" s="155" t="s">
        <v>205</v>
      </c>
      <c r="E308" s="156" t="s">
        <v>5267</v>
      </c>
      <c r="F308" s="157" t="s">
        <v>5383</v>
      </c>
      <c r="G308" s="158" t="s">
        <v>1786</v>
      </c>
      <c r="H308" s="159">
        <v>1733.26</v>
      </c>
      <c r="I308" s="160"/>
      <c r="J308" s="161">
        <f t="shared" si="60"/>
        <v>0</v>
      </c>
      <c r="K308" s="162"/>
      <c r="L308" s="163"/>
      <c r="M308" s="164" t="s">
        <v>1</v>
      </c>
      <c r="N308" s="165" t="s">
        <v>38</v>
      </c>
      <c r="P308" s="150">
        <f t="shared" si="61"/>
        <v>0</v>
      </c>
      <c r="Q308" s="150">
        <v>2.9999999999999997E-4</v>
      </c>
      <c r="R308" s="150">
        <f t="shared" si="62"/>
        <v>0.51997799999999994</v>
      </c>
      <c r="S308" s="150">
        <v>0</v>
      </c>
      <c r="T308" s="151">
        <f t="shared" si="63"/>
        <v>0</v>
      </c>
      <c r="AR308" s="152" t="s">
        <v>334</v>
      </c>
      <c r="AT308" s="152" t="s">
        <v>205</v>
      </c>
      <c r="AU308" s="152" t="s">
        <v>84</v>
      </c>
      <c r="AY308" s="13" t="s">
        <v>207</v>
      </c>
      <c r="BE308" s="153">
        <f t="shared" si="64"/>
        <v>0</v>
      </c>
      <c r="BF308" s="153">
        <f t="shared" si="65"/>
        <v>0</v>
      </c>
      <c r="BG308" s="153">
        <f t="shared" si="66"/>
        <v>0</v>
      </c>
      <c r="BH308" s="153">
        <f t="shared" si="67"/>
        <v>0</v>
      </c>
      <c r="BI308" s="153">
        <f t="shared" si="68"/>
        <v>0</v>
      </c>
      <c r="BJ308" s="13" t="s">
        <v>84</v>
      </c>
      <c r="BK308" s="153">
        <f t="shared" si="69"/>
        <v>0</v>
      </c>
      <c r="BL308" s="13" t="s">
        <v>271</v>
      </c>
      <c r="BM308" s="152" t="s">
        <v>5384</v>
      </c>
    </row>
    <row r="309" spans="2:65" s="1" customFormat="1" ht="16.5" customHeight="1">
      <c r="B309" s="139"/>
      <c r="C309" s="155" t="s">
        <v>805</v>
      </c>
      <c r="D309" s="155" t="s">
        <v>205</v>
      </c>
      <c r="E309" s="156" t="s">
        <v>5270</v>
      </c>
      <c r="F309" s="157" t="s">
        <v>5385</v>
      </c>
      <c r="G309" s="158" t="s">
        <v>1786</v>
      </c>
      <c r="H309" s="159">
        <v>1097.94</v>
      </c>
      <c r="I309" s="160"/>
      <c r="J309" s="161">
        <f t="shared" si="60"/>
        <v>0</v>
      </c>
      <c r="K309" s="162"/>
      <c r="L309" s="163"/>
      <c r="M309" s="164" t="s">
        <v>1</v>
      </c>
      <c r="N309" s="165" t="s">
        <v>38</v>
      </c>
      <c r="P309" s="150">
        <f t="shared" si="61"/>
        <v>0</v>
      </c>
      <c r="Q309" s="150">
        <v>2.9999999999999997E-4</v>
      </c>
      <c r="R309" s="150">
        <f t="shared" si="62"/>
        <v>0.32938200000000001</v>
      </c>
      <c r="S309" s="150">
        <v>0</v>
      </c>
      <c r="T309" s="151">
        <f t="shared" si="63"/>
        <v>0</v>
      </c>
      <c r="AR309" s="152" t="s">
        <v>334</v>
      </c>
      <c r="AT309" s="152" t="s">
        <v>205</v>
      </c>
      <c r="AU309" s="152" t="s">
        <v>84</v>
      </c>
      <c r="AY309" s="13" t="s">
        <v>207</v>
      </c>
      <c r="BE309" s="153">
        <f t="shared" si="64"/>
        <v>0</v>
      </c>
      <c r="BF309" s="153">
        <f t="shared" si="65"/>
        <v>0</v>
      </c>
      <c r="BG309" s="153">
        <f t="shared" si="66"/>
        <v>0</v>
      </c>
      <c r="BH309" s="153">
        <f t="shared" si="67"/>
        <v>0</v>
      </c>
      <c r="BI309" s="153">
        <f t="shared" si="68"/>
        <v>0</v>
      </c>
      <c r="BJ309" s="13" t="s">
        <v>84</v>
      </c>
      <c r="BK309" s="153">
        <f t="shared" si="69"/>
        <v>0</v>
      </c>
      <c r="BL309" s="13" t="s">
        <v>271</v>
      </c>
      <c r="BM309" s="152" t="s">
        <v>5386</v>
      </c>
    </row>
    <row r="310" spans="2:65" s="1" customFormat="1" ht="16.5" customHeight="1">
      <c r="B310" s="139"/>
      <c r="C310" s="155" t="s">
        <v>809</v>
      </c>
      <c r="D310" s="155" t="s">
        <v>205</v>
      </c>
      <c r="E310" s="156" t="s">
        <v>5273</v>
      </c>
      <c r="F310" s="157" t="s">
        <v>5387</v>
      </c>
      <c r="G310" s="158" t="s">
        <v>1786</v>
      </c>
      <c r="H310" s="159">
        <v>209.28</v>
      </c>
      <c r="I310" s="160"/>
      <c r="J310" s="161">
        <f t="shared" si="60"/>
        <v>0</v>
      </c>
      <c r="K310" s="162"/>
      <c r="L310" s="163"/>
      <c r="M310" s="164" t="s">
        <v>1</v>
      </c>
      <c r="N310" s="165" t="s">
        <v>38</v>
      </c>
      <c r="P310" s="150">
        <f t="shared" si="61"/>
        <v>0</v>
      </c>
      <c r="Q310" s="150">
        <v>2.9999999999999997E-4</v>
      </c>
      <c r="R310" s="150">
        <f t="shared" si="62"/>
        <v>6.2783999999999993E-2</v>
      </c>
      <c r="S310" s="150">
        <v>0</v>
      </c>
      <c r="T310" s="151">
        <f t="shared" si="63"/>
        <v>0</v>
      </c>
      <c r="AR310" s="152" t="s">
        <v>334</v>
      </c>
      <c r="AT310" s="152" t="s">
        <v>205</v>
      </c>
      <c r="AU310" s="152" t="s">
        <v>84</v>
      </c>
      <c r="AY310" s="13" t="s">
        <v>207</v>
      </c>
      <c r="BE310" s="153">
        <f t="shared" si="64"/>
        <v>0</v>
      </c>
      <c r="BF310" s="153">
        <f t="shared" si="65"/>
        <v>0</v>
      </c>
      <c r="BG310" s="153">
        <f t="shared" si="66"/>
        <v>0</v>
      </c>
      <c r="BH310" s="153">
        <f t="shared" si="67"/>
        <v>0</v>
      </c>
      <c r="BI310" s="153">
        <f t="shared" si="68"/>
        <v>0</v>
      </c>
      <c r="BJ310" s="13" t="s">
        <v>84</v>
      </c>
      <c r="BK310" s="153">
        <f t="shared" si="69"/>
        <v>0</v>
      </c>
      <c r="BL310" s="13" t="s">
        <v>271</v>
      </c>
      <c r="BM310" s="152" t="s">
        <v>5388</v>
      </c>
    </row>
    <row r="311" spans="2:65" s="1" customFormat="1" ht="16.5" customHeight="1">
      <c r="B311" s="139"/>
      <c r="C311" s="155" t="s">
        <v>813</v>
      </c>
      <c r="D311" s="155" t="s">
        <v>205</v>
      </c>
      <c r="E311" s="156" t="s">
        <v>5276</v>
      </c>
      <c r="F311" s="157" t="s">
        <v>5389</v>
      </c>
      <c r="G311" s="158" t="s">
        <v>1786</v>
      </c>
      <c r="H311" s="159">
        <v>217.32</v>
      </c>
      <c r="I311" s="160"/>
      <c r="J311" s="161">
        <f t="shared" si="60"/>
        <v>0</v>
      </c>
      <c r="K311" s="162"/>
      <c r="L311" s="163"/>
      <c r="M311" s="164" t="s">
        <v>1</v>
      </c>
      <c r="N311" s="165" t="s">
        <v>38</v>
      </c>
      <c r="P311" s="150">
        <f t="shared" si="61"/>
        <v>0</v>
      </c>
      <c r="Q311" s="150">
        <v>2.9999999999999997E-4</v>
      </c>
      <c r="R311" s="150">
        <f t="shared" si="62"/>
        <v>6.519599999999999E-2</v>
      </c>
      <c r="S311" s="150">
        <v>0</v>
      </c>
      <c r="T311" s="151">
        <f t="shared" si="63"/>
        <v>0</v>
      </c>
      <c r="AR311" s="152" t="s">
        <v>334</v>
      </c>
      <c r="AT311" s="152" t="s">
        <v>205</v>
      </c>
      <c r="AU311" s="152" t="s">
        <v>84</v>
      </c>
      <c r="AY311" s="13" t="s">
        <v>207</v>
      </c>
      <c r="BE311" s="153">
        <f t="shared" si="64"/>
        <v>0</v>
      </c>
      <c r="BF311" s="153">
        <f t="shared" si="65"/>
        <v>0</v>
      </c>
      <c r="BG311" s="153">
        <f t="shared" si="66"/>
        <v>0</v>
      </c>
      <c r="BH311" s="153">
        <f t="shared" si="67"/>
        <v>0</v>
      </c>
      <c r="BI311" s="153">
        <f t="shared" si="68"/>
        <v>0</v>
      </c>
      <c r="BJ311" s="13" t="s">
        <v>84</v>
      </c>
      <c r="BK311" s="153">
        <f t="shared" si="69"/>
        <v>0</v>
      </c>
      <c r="BL311" s="13" t="s">
        <v>271</v>
      </c>
      <c r="BM311" s="152" t="s">
        <v>5390</v>
      </c>
    </row>
    <row r="312" spans="2:65" s="1" customFormat="1" ht="16.5" customHeight="1">
      <c r="B312" s="139"/>
      <c r="C312" s="155" t="s">
        <v>817</v>
      </c>
      <c r="D312" s="155" t="s">
        <v>205</v>
      </c>
      <c r="E312" s="156" t="s">
        <v>5279</v>
      </c>
      <c r="F312" s="157" t="s">
        <v>5391</v>
      </c>
      <c r="G312" s="158" t="s">
        <v>1786</v>
      </c>
      <c r="H312" s="159">
        <v>102.48</v>
      </c>
      <c r="I312" s="160"/>
      <c r="J312" s="161">
        <f t="shared" si="60"/>
        <v>0</v>
      </c>
      <c r="K312" s="162"/>
      <c r="L312" s="163"/>
      <c r="M312" s="164" t="s">
        <v>1</v>
      </c>
      <c r="N312" s="165" t="s">
        <v>38</v>
      </c>
      <c r="P312" s="150">
        <f t="shared" si="61"/>
        <v>0</v>
      </c>
      <c r="Q312" s="150">
        <v>2.9999999999999997E-4</v>
      </c>
      <c r="R312" s="150">
        <f t="shared" si="62"/>
        <v>3.0743999999999997E-2</v>
      </c>
      <c r="S312" s="150">
        <v>0</v>
      </c>
      <c r="T312" s="151">
        <f t="shared" si="63"/>
        <v>0</v>
      </c>
      <c r="AR312" s="152" t="s">
        <v>334</v>
      </c>
      <c r="AT312" s="152" t="s">
        <v>205</v>
      </c>
      <c r="AU312" s="152" t="s">
        <v>84</v>
      </c>
      <c r="AY312" s="13" t="s">
        <v>207</v>
      </c>
      <c r="BE312" s="153">
        <f t="shared" si="64"/>
        <v>0</v>
      </c>
      <c r="BF312" s="153">
        <f t="shared" si="65"/>
        <v>0</v>
      </c>
      <c r="BG312" s="153">
        <f t="shared" si="66"/>
        <v>0</v>
      </c>
      <c r="BH312" s="153">
        <f t="shared" si="67"/>
        <v>0</v>
      </c>
      <c r="BI312" s="153">
        <f t="shared" si="68"/>
        <v>0</v>
      </c>
      <c r="BJ312" s="13" t="s">
        <v>84</v>
      </c>
      <c r="BK312" s="153">
        <f t="shared" si="69"/>
        <v>0</v>
      </c>
      <c r="BL312" s="13" t="s">
        <v>271</v>
      </c>
      <c r="BM312" s="152" t="s">
        <v>5392</v>
      </c>
    </row>
    <row r="313" spans="2:65" s="1" customFormat="1" ht="16.5" customHeight="1">
      <c r="B313" s="139"/>
      <c r="C313" s="155" t="s">
        <v>821</v>
      </c>
      <c r="D313" s="155" t="s">
        <v>205</v>
      </c>
      <c r="E313" s="156" t="s">
        <v>5282</v>
      </c>
      <c r="F313" s="157" t="s">
        <v>5393</v>
      </c>
      <c r="G313" s="158" t="s">
        <v>1786</v>
      </c>
      <c r="H313" s="159">
        <v>15.33</v>
      </c>
      <c r="I313" s="160"/>
      <c r="J313" s="161">
        <f t="shared" si="60"/>
        <v>0</v>
      </c>
      <c r="K313" s="162"/>
      <c r="L313" s="163"/>
      <c r="M313" s="164" t="s">
        <v>1</v>
      </c>
      <c r="N313" s="165" t="s">
        <v>38</v>
      </c>
      <c r="P313" s="150">
        <f t="shared" si="61"/>
        <v>0</v>
      </c>
      <c r="Q313" s="150">
        <v>2.9999999999999997E-4</v>
      </c>
      <c r="R313" s="150">
        <f t="shared" si="62"/>
        <v>4.5989999999999998E-3</v>
      </c>
      <c r="S313" s="150">
        <v>0</v>
      </c>
      <c r="T313" s="151">
        <f t="shared" si="63"/>
        <v>0</v>
      </c>
      <c r="AR313" s="152" t="s">
        <v>334</v>
      </c>
      <c r="AT313" s="152" t="s">
        <v>205</v>
      </c>
      <c r="AU313" s="152" t="s">
        <v>84</v>
      </c>
      <c r="AY313" s="13" t="s">
        <v>207</v>
      </c>
      <c r="BE313" s="153">
        <f t="shared" si="64"/>
        <v>0</v>
      </c>
      <c r="BF313" s="153">
        <f t="shared" si="65"/>
        <v>0</v>
      </c>
      <c r="BG313" s="153">
        <f t="shared" si="66"/>
        <v>0</v>
      </c>
      <c r="BH313" s="153">
        <f t="shared" si="67"/>
        <v>0</v>
      </c>
      <c r="BI313" s="153">
        <f t="shared" si="68"/>
        <v>0</v>
      </c>
      <c r="BJ313" s="13" t="s">
        <v>84</v>
      </c>
      <c r="BK313" s="153">
        <f t="shared" si="69"/>
        <v>0</v>
      </c>
      <c r="BL313" s="13" t="s">
        <v>271</v>
      </c>
      <c r="BM313" s="152" t="s">
        <v>5394</v>
      </c>
    </row>
    <row r="314" spans="2:65" s="1" customFormat="1" ht="16.5" customHeight="1">
      <c r="B314" s="139"/>
      <c r="C314" s="155" t="s">
        <v>825</v>
      </c>
      <c r="D314" s="155" t="s">
        <v>205</v>
      </c>
      <c r="E314" s="156" t="s">
        <v>5285</v>
      </c>
      <c r="F314" s="157" t="s">
        <v>5395</v>
      </c>
      <c r="G314" s="158" t="s">
        <v>1786</v>
      </c>
      <c r="H314" s="159">
        <v>29.63</v>
      </c>
      <c r="I314" s="160"/>
      <c r="J314" s="161">
        <f t="shared" si="60"/>
        <v>0</v>
      </c>
      <c r="K314" s="162"/>
      <c r="L314" s="163"/>
      <c r="M314" s="164" t="s">
        <v>1</v>
      </c>
      <c r="N314" s="165" t="s">
        <v>38</v>
      </c>
      <c r="P314" s="150">
        <f t="shared" si="61"/>
        <v>0</v>
      </c>
      <c r="Q314" s="150">
        <v>2.9999999999999997E-4</v>
      </c>
      <c r="R314" s="150">
        <f t="shared" si="62"/>
        <v>8.8889999999999993E-3</v>
      </c>
      <c r="S314" s="150">
        <v>0</v>
      </c>
      <c r="T314" s="151">
        <f t="shared" si="63"/>
        <v>0</v>
      </c>
      <c r="AR314" s="152" t="s">
        <v>334</v>
      </c>
      <c r="AT314" s="152" t="s">
        <v>205</v>
      </c>
      <c r="AU314" s="152" t="s">
        <v>84</v>
      </c>
      <c r="AY314" s="13" t="s">
        <v>207</v>
      </c>
      <c r="BE314" s="153">
        <f t="shared" si="64"/>
        <v>0</v>
      </c>
      <c r="BF314" s="153">
        <f t="shared" si="65"/>
        <v>0</v>
      </c>
      <c r="BG314" s="153">
        <f t="shared" si="66"/>
        <v>0</v>
      </c>
      <c r="BH314" s="153">
        <f t="shared" si="67"/>
        <v>0</v>
      </c>
      <c r="BI314" s="153">
        <f t="shared" si="68"/>
        <v>0</v>
      </c>
      <c r="BJ314" s="13" t="s">
        <v>84</v>
      </c>
      <c r="BK314" s="153">
        <f t="shared" si="69"/>
        <v>0</v>
      </c>
      <c r="BL314" s="13" t="s">
        <v>271</v>
      </c>
      <c r="BM314" s="152" t="s">
        <v>5396</v>
      </c>
    </row>
    <row r="315" spans="2:65" s="1" customFormat="1" ht="16.5" customHeight="1">
      <c r="B315" s="139"/>
      <c r="C315" s="155" t="s">
        <v>829</v>
      </c>
      <c r="D315" s="155" t="s">
        <v>205</v>
      </c>
      <c r="E315" s="156" t="s">
        <v>5288</v>
      </c>
      <c r="F315" s="157" t="s">
        <v>5397</v>
      </c>
      <c r="G315" s="158" t="s">
        <v>1786</v>
      </c>
      <c r="H315" s="159">
        <v>19.2</v>
      </c>
      <c r="I315" s="160"/>
      <c r="J315" s="161">
        <f t="shared" si="60"/>
        <v>0</v>
      </c>
      <c r="K315" s="162"/>
      <c r="L315" s="163"/>
      <c r="M315" s="164" t="s">
        <v>1</v>
      </c>
      <c r="N315" s="165" t="s">
        <v>38</v>
      </c>
      <c r="P315" s="150">
        <f t="shared" si="61"/>
        <v>0</v>
      </c>
      <c r="Q315" s="150">
        <v>2.9999999999999997E-4</v>
      </c>
      <c r="R315" s="150">
        <f t="shared" si="62"/>
        <v>5.7599999999999995E-3</v>
      </c>
      <c r="S315" s="150">
        <v>0</v>
      </c>
      <c r="T315" s="151">
        <f t="shared" si="63"/>
        <v>0</v>
      </c>
      <c r="AR315" s="152" t="s">
        <v>334</v>
      </c>
      <c r="AT315" s="152" t="s">
        <v>205</v>
      </c>
      <c r="AU315" s="152" t="s">
        <v>84</v>
      </c>
      <c r="AY315" s="13" t="s">
        <v>207</v>
      </c>
      <c r="BE315" s="153">
        <f t="shared" si="64"/>
        <v>0</v>
      </c>
      <c r="BF315" s="153">
        <f t="shared" si="65"/>
        <v>0</v>
      </c>
      <c r="BG315" s="153">
        <f t="shared" si="66"/>
        <v>0</v>
      </c>
      <c r="BH315" s="153">
        <f t="shared" si="67"/>
        <v>0</v>
      </c>
      <c r="BI315" s="153">
        <f t="shared" si="68"/>
        <v>0</v>
      </c>
      <c r="BJ315" s="13" t="s">
        <v>84</v>
      </c>
      <c r="BK315" s="153">
        <f t="shared" si="69"/>
        <v>0</v>
      </c>
      <c r="BL315" s="13" t="s">
        <v>271</v>
      </c>
      <c r="BM315" s="152" t="s">
        <v>5398</v>
      </c>
    </row>
    <row r="316" spans="2:65" s="1" customFormat="1" ht="16.5" customHeight="1">
      <c r="B316" s="139"/>
      <c r="C316" s="155" t="s">
        <v>833</v>
      </c>
      <c r="D316" s="155" t="s">
        <v>205</v>
      </c>
      <c r="E316" s="156" t="s">
        <v>5291</v>
      </c>
      <c r="F316" s="157" t="s">
        <v>5399</v>
      </c>
      <c r="G316" s="158" t="s">
        <v>1786</v>
      </c>
      <c r="H316" s="159">
        <v>36.32</v>
      </c>
      <c r="I316" s="160"/>
      <c r="J316" s="161">
        <f t="shared" si="60"/>
        <v>0</v>
      </c>
      <c r="K316" s="162"/>
      <c r="L316" s="163"/>
      <c r="M316" s="164" t="s">
        <v>1</v>
      </c>
      <c r="N316" s="165" t="s">
        <v>38</v>
      </c>
      <c r="P316" s="150">
        <f t="shared" si="61"/>
        <v>0</v>
      </c>
      <c r="Q316" s="150">
        <v>2.9999999999999997E-4</v>
      </c>
      <c r="R316" s="150">
        <f t="shared" si="62"/>
        <v>1.0895999999999999E-2</v>
      </c>
      <c r="S316" s="150">
        <v>0</v>
      </c>
      <c r="T316" s="151">
        <f t="shared" si="63"/>
        <v>0</v>
      </c>
      <c r="AR316" s="152" t="s">
        <v>334</v>
      </c>
      <c r="AT316" s="152" t="s">
        <v>205</v>
      </c>
      <c r="AU316" s="152" t="s">
        <v>84</v>
      </c>
      <c r="AY316" s="13" t="s">
        <v>207</v>
      </c>
      <c r="BE316" s="153">
        <f t="shared" si="64"/>
        <v>0</v>
      </c>
      <c r="BF316" s="153">
        <f t="shared" si="65"/>
        <v>0</v>
      </c>
      <c r="BG316" s="153">
        <f t="shared" si="66"/>
        <v>0</v>
      </c>
      <c r="BH316" s="153">
        <f t="shared" si="67"/>
        <v>0</v>
      </c>
      <c r="BI316" s="153">
        <f t="shared" si="68"/>
        <v>0</v>
      </c>
      <c r="BJ316" s="13" t="s">
        <v>84</v>
      </c>
      <c r="BK316" s="153">
        <f t="shared" si="69"/>
        <v>0</v>
      </c>
      <c r="BL316" s="13" t="s">
        <v>271</v>
      </c>
      <c r="BM316" s="152" t="s">
        <v>5400</v>
      </c>
    </row>
    <row r="317" spans="2:65" s="1" customFormat="1" ht="16.5" customHeight="1">
      <c r="B317" s="139"/>
      <c r="C317" s="140" t="s">
        <v>837</v>
      </c>
      <c r="D317" s="140" t="s">
        <v>212</v>
      </c>
      <c r="E317" s="141" t="s">
        <v>5306</v>
      </c>
      <c r="F317" s="142" t="s">
        <v>5307</v>
      </c>
      <c r="G317" s="143" t="s">
        <v>5308</v>
      </c>
      <c r="H317" s="144">
        <v>286.36</v>
      </c>
      <c r="I317" s="145"/>
      <c r="J317" s="146">
        <f t="shared" si="60"/>
        <v>0</v>
      </c>
      <c r="K317" s="147"/>
      <c r="L317" s="28"/>
      <c r="M317" s="148" t="s">
        <v>1</v>
      </c>
      <c r="N317" s="149" t="s">
        <v>38</v>
      </c>
      <c r="P317" s="150">
        <f t="shared" si="61"/>
        <v>0</v>
      </c>
      <c r="Q317" s="150">
        <v>8.3999999999999995E-3</v>
      </c>
      <c r="R317" s="150">
        <f t="shared" si="62"/>
        <v>2.405424</v>
      </c>
      <c r="S317" s="150">
        <v>0</v>
      </c>
      <c r="T317" s="151">
        <f t="shared" si="63"/>
        <v>0</v>
      </c>
      <c r="AR317" s="152" t="s">
        <v>93</v>
      </c>
      <c r="AT317" s="152" t="s">
        <v>212</v>
      </c>
      <c r="AU317" s="152" t="s">
        <v>84</v>
      </c>
      <c r="AY317" s="13" t="s">
        <v>207</v>
      </c>
      <c r="BE317" s="153">
        <f t="shared" si="64"/>
        <v>0</v>
      </c>
      <c r="BF317" s="153">
        <f t="shared" si="65"/>
        <v>0</v>
      </c>
      <c r="BG317" s="153">
        <f t="shared" si="66"/>
        <v>0</v>
      </c>
      <c r="BH317" s="153">
        <f t="shared" si="67"/>
        <v>0</v>
      </c>
      <c r="BI317" s="153">
        <f t="shared" si="68"/>
        <v>0</v>
      </c>
      <c r="BJ317" s="13" t="s">
        <v>84</v>
      </c>
      <c r="BK317" s="153">
        <f t="shared" si="69"/>
        <v>0</v>
      </c>
      <c r="BL317" s="13" t="s">
        <v>93</v>
      </c>
      <c r="BM317" s="152" t="s">
        <v>5309</v>
      </c>
    </row>
    <row r="318" spans="2:65" s="1" customFormat="1" ht="24.2" customHeight="1">
      <c r="B318" s="139"/>
      <c r="C318" s="140" t="s">
        <v>841</v>
      </c>
      <c r="D318" s="140" t="s">
        <v>212</v>
      </c>
      <c r="E318" s="141" t="s">
        <v>5310</v>
      </c>
      <c r="F318" s="142" t="s">
        <v>5311</v>
      </c>
      <c r="G318" s="143" t="s">
        <v>607</v>
      </c>
      <c r="H318" s="154"/>
      <c r="I318" s="145"/>
      <c r="J318" s="146">
        <f t="shared" si="60"/>
        <v>0</v>
      </c>
      <c r="K318" s="147"/>
      <c r="L318" s="28"/>
      <c r="M318" s="148" t="s">
        <v>1</v>
      </c>
      <c r="N318" s="149" t="s">
        <v>38</v>
      </c>
      <c r="P318" s="150">
        <f t="shared" si="61"/>
        <v>0</v>
      </c>
      <c r="Q318" s="150">
        <v>0</v>
      </c>
      <c r="R318" s="150">
        <f t="shared" si="62"/>
        <v>0</v>
      </c>
      <c r="S318" s="150">
        <v>0</v>
      </c>
      <c r="T318" s="151">
        <f t="shared" si="63"/>
        <v>0</v>
      </c>
      <c r="AR318" s="152" t="s">
        <v>271</v>
      </c>
      <c r="AT318" s="152" t="s">
        <v>212</v>
      </c>
      <c r="AU318" s="152" t="s">
        <v>84</v>
      </c>
      <c r="AY318" s="13" t="s">
        <v>207</v>
      </c>
      <c r="BE318" s="153">
        <f t="shared" si="64"/>
        <v>0</v>
      </c>
      <c r="BF318" s="153">
        <f t="shared" si="65"/>
        <v>0</v>
      </c>
      <c r="BG318" s="153">
        <f t="shared" si="66"/>
        <v>0</v>
      </c>
      <c r="BH318" s="153">
        <f t="shared" si="67"/>
        <v>0</v>
      </c>
      <c r="BI318" s="153">
        <f t="shared" si="68"/>
        <v>0</v>
      </c>
      <c r="BJ318" s="13" t="s">
        <v>84</v>
      </c>
      <c r="BK318" s="153">
        <f t="shared" si="69"/>
        <v>0</v>
      </c>
      <c r="BL318" s="13" t="s">
        <v>271</v>
      </c>
      <c r="BM318" s="152" t="s">
        <v>5312</v>
      </c>
    </row>
    <row r="319" spans="2:65" s="11" customFormat="1" ht="22.9" customHeight="1">
      <c r="B319" s="127"/>
      <c r="D319" s="128" t="s">
        <v>71</v>
      </c>
      <c r="E319" s="137" t="s">
        <v>1988</v>
      </c>
      <c r="F319" s="137" t="s">
        <v>1989</v>
      </c>
      <c r="I319" s="130"/>
      <c r="J319" s="138">
        <f>BK319</f>
        <v>0</v>
      </c>
      <c r="L319" s="127"/>
      <c r="M319" s="132"/>
      <c r="P319" s="133">
        <f>SUM(P320:P322)</f>
        <v>0</v>
      </c>
      <c r="R319" s="133">
        <f>SUM(R320:R322)</f>
        <v>7.4937760000000006E-2</v>
      </c>
      <c r="T319" s="134">
        <f>SUM(T320:T322)</f>
        <v>0</v>
      </c>
      <c r="AR319" s="128" t="s">
        <v>84</v>
      </c>
      <c r="AT319" s="135" t="s">
        <v>71</v>
      </c>
      <c r="AU319" s="135" t="s">
        <v>79</v>
      </c>
      <c r="AY319" s="128" t="s">
        <v>207</v>
      </c>
      <c r="BK319" s="136">
        <f>SUM(BK320:BK322)</f>
        <v>0</v>
      </c>
    </row>
    <row r="320" spans="2:65" s="1" customFormat="1" ht="24.2" customHeight="1">
      <c r="B320" s="139"/>
      <c r="C320" s="140" t="s">
        <v>845</v>
      </c>
      <c r="D320" s="140" t="s">
        <v>212</v>
      </c>
      <c r="E320" s="141" t="s">
        <v>5313</v>
      </c>
      <c r="F320" s="142" t="s">
        <v>5314</v>
      </c>
      <c r="G320" s="143" t="s">
        <v>405</v>
      </c>
      <c r="H320" s="144">
        <v>181.846</v>
      </c>
      <c r="I320" s="145"/>
      <c r="J320" s="146">
        <f>ROUND(I320*H320,2)</f>
        <v>0</v>
      </c>
      <c r="K320" s="147"/>
      <c r="L320" s="28"/>
      <c r="M320" s="148" t="s">
        <v>1</v>
      </c>
      <c r="N320" s="149" t="s">
        <v>38</v>
      </c>
      <c r="P320" s="150">
        <f>O320*H320</f>
        <v>0</v>
      </c>
      <c r="Q320" s="150">
        <v>1.6000000000000001E-4</v>
      </c>
      <c r="R320" s="150">
        <f>Q320*H320</f>
        <v>2.9095360000000004E-2</v>
      </c>
      <c r="S320" s="150">
        <v>0</v>
      </c>
      <c r="T320" s="151">
        <f>S320*H320</f>
        <v>0</v>
      </c>
      <c r="AR320" s="152" t="s">
        <v>93</v>
      </c>
      <c r="AT320" s="152" t="s">
        <v>212</v>
      </c>
      <c r="AU320" s="152" t="s">
        <v>84</v>
      </c>
      <c r="AY320" s="13" t="s">
        <v>207</v>
      </c>
      <c r="BE320" s="153">
        <f>IF(N320="základná",J320,0)</f>
        <v>0</v>
      </c>
      <c r="BF320" s="153">
        <f>IF(N320="znížená",J320,0)</f>
        <v>0</v>
      </c>
      <c r="BG320" s="153">
        <f>IF(N320="zákl. prenesená",J320,0)</f>
        <v>0</v>
      </c>
      <c r="BH320" s="153">
        <f>IF(N320="zníž. prenesená",J320,0)</f>
        <v>0</v>
      </c>
      <c r="BI320" s="153">
        <f>IF(N320="nulová",J320,0)</f>
        <v>0</v>
      </c>
      <c r="BJ320" s="13" t="s">
        <v>84</v>
      </c>
      <c r="BK320" s="153">
        <f>ROUND(I320*H320,2)</f>
        <v>0</v>
      </c>
      <c r="BL320" s="13" t="s">
        <v>93</v>
      </c>
      <c r="BM320" s="152" t="s">
        <v>5315</v>
      </c>
    </row>
    <row r="321" spans="2:65" s="1" customFormat="1" ht="24.2" customHeight="1">
      <c r="B321" s="139"/>
      <c r="C321" s="140" t="s">
        <v>849</v>
      </c>
      <c r="D321" s="140" t="s">
        <v>212</v>
      </c>
      <c r="E321" s="141" t="s">
        <v>5316</v>
      </c>
      <c r="F321" s="142" t="s">
        <v>5317</v>
      </c>
      <c r="G321" s="143" t="s">
        <v>405</v>
      </c>
      <c r="H321" s="144">
        <v>191.01</v>
      </c>
      <c r="I321" s="145"/>
      <c r="J321" s="146">
        <f>ROUND(I321*H321,2)</f>
        <v>0</v>
      </c>
      <c r="K321" s="147"/>
      <c r="L321" s="28"/>
      <c r="M321" s="148" t="s">
        <v>1</v>
      </c>
      <c r="N321" s="149" t="s">
        <v>38</v>
      </c>
      <c r="P321" s="150">
        <f>O321*H321</f>
        <v>0</v>
      </c>
      <c r="Q321" s="150">
        <v>1.6000000000000001E-4</v>
      </c>
      <c r="R321" s="150">
        <f>Q321*H321</f>
        <v>3.0561600000000001E-2</v>
      </c>
      <c r="S321" s="150">
        <v>0</v>
      </c>
      <c r="T321" s="151">
        <f>S321*H321</f>
        <v>0</v>
      </c>
      <c r="AR321" s="152" t="s">
        <v>271</v>
      </c>
      <c r="AT321" s="152" t="s">
        <v>212</v>
      </c>
      <c r="AU321" s="152" t="s">
        <v>84</v>
      </c>
      <c r="AY321" s="13" t="s">
        <v>207</v>
      </c>
      <c r="BE321" s="153">
        <f>IF(N321="základná",J321,0)</f>
        <v>0</v>
      </c>
      <c r="BF321" s="153">
        <f>IF(N321="znížená",J321,0)</f>
        <v>0</v>
      </c>
      <c r="BG321" s="153">
        <f>IF(N321="zákl. prenesená",J321,0)</f>
        <v>0</v>
      </c>
      <c r="BH321" s="153">
        <f>IF(N321="zníž. prenesená",J321,0)</f>
        <v>0</v>
      </c>
      <c r="BI321" s="153">
        <f>IF(N321="nulová",J321,0)</f>
        <v>0</v>
      </c>
      <c r="BJ321" s="13" t="s">
        <v>84</v>
      </c>
      <c r="BK321" s="153">
        <f>ROUND(I321*H321,2)</f>
        <v>0</v>
      </c>
      <c r="BL321" s="13" t="s">
        <v>271</v>
      </c>
      <c r="BM321" s="152" t="s">
        <v>5318</v>
      </c>
    </row>
    <row r="322" spans="2:65" s="1" customFormat="1" ht="24.2" customHeight="1">
      <c r="B322" s="139"/>
      <c r="C322" s="140" t="s">
        <v>853</v>
      </c>
      <c r="D322" s="140" t="s">
        <v>212</v>
      </c>
      <c r="E322" s="141" t="s">
        <v>5319</v>
      </c>
      <c r="F322" s="142" t="s">
        <v>5320</v>
      </c>
      <c r="G322" s="143" t="s">
        <v>405</v>
      </c>
      <c r="H322" s="144">
        <v>191.01</v>
      </c>
      <c r="I322" s="145"/>
      <c r="J322" s="146">
        <f>ROUND(I322*H322,2)</f>
        <v>0</v>
      </c>
      <c r="K322" s="147"/>
      <c r="L322" s="28"/>
      <c r="M322" s="148" t="s">
        <v>1</v>
      </c>
      <c r="N322" s="149" t="s">
        <v>38</v>
      </c>
      <c r="P322" s="150">
        <f>O322*H322</f>
        <v>0</v>
      </c>
      <c r="Q322" s="150">
        <v>8.0000000000000007E-5</v>
      </c>
      <c r="R322" s="150">
        <f>Q322*H322</f>
        <v>1.5280800000000001E-2</v>
      </c>
      <c r="S322" s="150">
        <v>0</v>
      </c>
      <c r="T322" s="151">
        <f>S322*H322</f>
        <v>0</v>
      </c>
      <c r="AR322" s="152" t="s">
        <v>271</v>
      </c>
      <c r="AT322" s="152" t="s">
        <v>212</v>
      </c>
      <c r="AU322" s="152" t="s">
        <v>84</v>
      </c>
      <c r="AY322" s="13" t="s">
        <v>207</v>
      </c>
      <c r="BE322" s="153">
        <f>IF(N322="základná",J322,0)</f>
        <v>0</v>
      </c>
      <c r="BF322" s="153">
        <f>IF(N322="znížená",J322,0)</f>
        <v>0</v>
      </c>
      <c r="BG322" s="153">
        <f>IF(N322="zákl. prenesená",J322,0)</f>
        <v>0</v>
      </c>
      <c r="BH322" s="153">
        <f>IF(N322="zníž. prenesená",J322,0)</f>
        <v>0</v>
      </c>
      <c r="BI322" s="153">
        <f>IF(N322="nulová",J322,0)</f>
        <v>0</v>
      </c>
      <c r="BJ322" s="13" t="s">
        <v>84</v>
      </c>
      <c r="BK322" s="153">
        <f>ROUND(I322*H322,2)</f>
        <v>0</v>
      </c>
      <c r="BL322" s="13" t="s">
        <v>271</v>
      </c>
      <c r="BM322" s="152" t="s">
        <v>5321</v>
      </c>
    </row>
    <row r="323" spans="2:65" s="11" customFormat="1" ht="25.9" customHeight="1">
      <c r="B323" s="127"/>
      <c r="D323" s="128" t="s">
        <v>71</v>
      </c>
      <c r="E323" s="129" t="s">
        <v>205</v>
      </c>
      <c r="F323" s="129" t="s">
        <v>5322</v>
      </c>
      <c r="I323" s="130"/>
      <c r="J323" s="131">
        <f>BK323</f>
        <v>0</v>
      </c>
      <c r="L323" s="127"/>
      <c r="M323" s="132"/>
      <c r="P323" s="133">
        <f>P324+P326+P328+P331</f>
        <v>0</v>
      </c>
      <c r="R323" s="133">
        <f>R324+R326+R328+R331</f>
        <v>5.6035427000000002</v>
      </c>
      <c r="T323" s="134">
        <f>T324+T326+T328+T331</f>
        <v>0</v>
      </c>
      <c r="AR323" s="128" t="s">
        <v>88</v>
      </c>
      <c r="AT323" s="135" t="s">
        <v>71</v>
      </c>
      <c r="AU323" s="135" t="s">
        <v>72</v>
      </c>
      <c r="AY323" s="128" t="s">
        <v>207</v>
      </c>
      <c r="BK323" s="136">
        <f>BK324+BK326+BK328+BK331</f>
        <v>0</v>
      </c>
    </row>
    <row r="324" spans="2:65" s="11" customFormat="1" ht="22.9" customHeight="1">
      <c r="B324" s="127"/>
      <c r="D324" s="128" t="s">
        <v>71</v>
      </c>
      <c r="E324" s="137" t="s">
        <v>5401</v>
      </c>
      <c r="F324" s="137" t="s">
        <v>5402</v>
      </c>
      <c r="I324" s="130"/>
      <c r="J324" s="138">
        <f>BK324</f>
        <v>0</v>
      </c>
      <c r="L324" s="127"/>
      <c r="M324" s="132"/>
      <c r="P324" s="133">
        <f>P325</f>
        <v>0</v>
      </c>
      <c r="R324" s="133">
        <f>R325</f>
        <v>0</v>
      </c>
      <c r="T324" s="134">
        <f>T325</f>
        <v>0</v>
      </c>
      <c r="AR324" s="128" t="s">
        <v>88</v>
      </c>
      <c r="AT324" s="135" t="s">
        <v>71</v>
      </c>
      <c r="AU324" s="135" t="s">
        <v>79</v>
      </c>
      <c r="AY324" s="128" t="s">
        <v>207</v>
      </c>
      <c r="BK324" s="136">
        <f>BK325</f>
        <v>0</v>
      </c>
    </row>
    <row r="325" spans="2:65" s="1" customFormat="1" ht="24.2" customHeight="1">
      <c r="B325" s="139"/>
      <c r="C325" s="140" t="s">
        <v>857</v>
      </c>
      <c r="D325" s="140" t="s">
        <v>212</v>
      </c>
      <c r="E325" s="141" t="s">
        <v>5403</v>
      </c>
      <c r="F325" s="142" t="s">
        <v>5404</v>
      </c>
      <c r="G325" s="143" t="s">
        <v>253</v>
      </c>
      <c r="H325" s="144">
        <v>5</v>
      </c>
      <c r="I325" s="145"/>
      <c r="J325" s="146">
        <f>ROUND(I325*H325,2)</f>
        <v>0</v>
      </c>
      <c r="K325" s="147"/>
      <c r="L325" s="28"/>
      <c r="M325" s="148" t="s">
        <v>1</v>
      </c>
      <c r="N325" s="149" t="s">
        <v>38</v>
      </c>
      <c r="P325" s="150">
        <f>O325*H325</f>
        <v>0</v>
      </c>
      <c r="Q325" s="150">
        <v>0</v>
      </c>
      <c r="R325" s="150">
        <f>Q325*H325</f>
        <v>0</v>
      </c>
      <c r="S325" s="150">
        <v>0</v>
      </c>
      <c r="T325" s="151">
        <f>S325*H325</f>
        <v>0</v>
      </c>
      <c r="AR325" s="152" t="s">
        <v>216</v>
      </c>
      <c r="AT325" s="152" t="s">
        <v>212</v>
      </c>
      <c r="AU325" s="152" t="s">
        <v>84</v>
      </c>
      <c r="AY325" s="13" t="s">
        <v>207</v>
      </c>
      <c r="BE325" s="153">
        <f>IF(N325="základná",J325,0)</f>
        <v>0</v>
      </c>
      <c r="BF325" s="153">
        <f>IF(N325="znížená",J325,0)</f>
        <v>0</v>
      </c>
      <c r="BG325" s="153">
        <f>IF(N325="zákl. prenesená",J325,0)</f>
        <v>0</v>
      </c>
      <c r="BH325" s="153">
        <f>IF(N325="zníž. prenesená",J325,0)</f>
        <v>0</v>
      </c>
      <c r="BI325" s="153">
        <f>IF(N325="nulová",J325,0)</f>
        <v>0</v>
      </c>
      <c r="BJ325" s="13" t="s">
        <v>84</v>
      </c>
      <c r="BK325" s="153">
        <f>ROUND(I325*H325,2)</f>
        <v>0</v>
      </c>
      <c r="BL325" s="13" t="s">
        <v>216</v>
      </c>
      <c r="BM325" s="152" t="s">
        <v>5405</v>
      </c>
    </row>
    <row r="326" spans="2:65" s="11" customFormat="1" ht="22.9" customHeight="1">
      <c r="B326" s="127"/>
      <c r="D326" s="128" t="s">
        <v>71</v>
      </c>
      <c r="E326" s="137" t="s">
        <v>4771</v>
      </c>
      <c r="F326" s="137" t="s">
        <v>4772</v>
      </c>
      <c r="I326" s="130"/>
      <c r="J326" s="138">
        <f>BK326</f>
        <v>0</v>
      </c>
      <c r="L326" s="127"/>
      <c r="M326" s="132"/>
      <c r="P326" s="133">
        <f>P327</f>
        <v>0</v>
      </c>
      <c r="R326" s="133">
        <f>R327</f>
        <v>0</v>
      </c>
      <c r="T326" s="134">
        <f>T327</f>
        <v>0</v>
      </c>
      <c r="AR326" s="128" t="s">
        <v>88</v>
      </c>
      <c r="AT326" s="135" t="s">
        <v>71</v>
      </c>
      <c r="AU326" s="135" t="s">
        <v>79</v>
      </c>
      <c r="AY326" s="128" t="s">
        <v>207</v>
      </c>
      <c r="BK326" s="136">
        <f>BK327</f>
        <v>0</v>
      </c>
    </row>
    <row r="327" spans="2:65" s="1" customFormat="1" ht="24.2" customHeight="1">
      <c r="B327" s="139"/>
      <c r="C327" s="140" t="s">
        <v>861</v>
      </c>
      <c r="D327" s="140" t="s">
        <v>212</v>
      </c>
      <c r="E327" s="141" t="s">
        <v>5406</v>
      </c>
      <c r="F327" s="142" t="s">
        <v>5407</v>
      </c>
      <c r="G327" s="143" t="s">
        <v>253</v>
      </c>
      <c r="H327" s="144">
        <v>5</v>
      </c>
      <c r="I327" s="145"/>
      <c r="J327" s="146">
        <f>ROUND(I327*H327,2)</f>
        <v>0</v>
      </c>
      <c r="K327" s="147"/>
      <c r="L327" s="28"/>
      <c r="M327" s="148" t="s">
        <v>1</v>
      </c>
      <c r="N327" s="149" t="s">
        <v>38</v>
      </c>
      <c r="P327" s="150">
        <f>O327*H327</f>
        <v>0</v>
      </c>
      <c r="Q327" s="150">
        <v>0</v>
      </c>
      <c r="R327" s="150">
        <f>Q327*H327</f>
        <v>0</v>
      </c>
      <c r="S327" s="150">
        <v>0</v>
      </c>
      <c r="T327" s="151">
        <f>S327*H327</f>
        <v>0</v>
      </c>
      <c r="AR327" s="152" t="s">
        <v>216</v>
      </c>
      <c r="AT327" s="152" t="s">
        <v>212</v>
      </c>
      <c r="AU327" s="152" t="s">
        <v>84</v>
      </c>
      <c r="AY327" s="13" t="s">
        <v>207</v>
      </c>
      <c r="BE327" s="153">
        <f>IF(N327="základná",J327,0)</f>
        <v>0</v>
      </c>
      <c r="BF327" s="153">
        <f>IF(N327="znížená",J327,0)</f>
        <v>0</v>
      </c>
      <c r="BG327" s="153">
        <f>IF(N327="zákl. prenesená",J327,0)</f>
        <v>0</v>
      </c>
      <c r="BH327" s="153">
        <f>IF(N327="zníž. prenesená",J327,0)</f>
        <v>0</v>
      </c>
      <c r="BI327" s="153">
        <f>IF(N327="nulová",J327,0)</f>
        <v>0</v>
      </c>
      <c r="BJ327" s="13" t="s">
        <v>84</v>
      </c>
      <c r="BK327" s="153">
        <f>ROUND(I327*H327,2)</f>
        <v>0</v>
      </c>
      <c r="BL327" s="13" t="s">
        <v>216</v>
      </c>
      <c r="BM327" s="152" t="s">
        <v>5408</v>
      </c>
    </row>
    <row r="328" spans="2:65" s="11" customFormat="1" ht="22.9" customHeight="1">
      <c r="B328" s="127"/>
      <c r="D328" s="128" t="s">
        <v>71</v>
      </c>
      <c r="E328" s="137" t="s">
        <v>208</v>
      </c>
      <c r="F328" s="137" t="s">
        <v>5323</v>
      </c>
      <c r="I328" s="130"/>
      <c r="J328" s="138">
        <f>BK328</f>
        <v>0</v>
      </c>
      <c r="L328" s="127"/>
      <c r="M328" s="132"/>
      <c r="P328" s="133">
        <f>SUM(P329:P330)</f>
        <v>0</v>
      </c>
      <c r="R328" s="133">
        <f>SUM(R329:R330)</f>
        <v>4.7487649999999997</v>
      </c>
      <c r="T328" s="134">
        <f>SUM(T329:T330)</f>
        <v>0</v>
      </c>
      <c r="AR328" s="128" t="s">
        <v>88</v>
      </c>
      <c r="AT328" s="135" t="s">
        <v>71</v>
      </c>
      <c r="AU328" s="135" t="s">
        <v>79</v>
      </c>
      <c r="AY328" s="128" t="s">
        <v>207</v>
      </c>
      <c r="BK328" s="136">
        <f>SUM(BK329:BK330)</f>
        <v>0</v>
      </c>
    </row>
    <row r="329" spans="2:65" s="1" customFormat="1" ht="16.5" customHeight="1">
      <c r="B329" s="139"/>
      <c r="C329" s="140" t="s">
        <v>865</v>
      </c>
      <c r="D329" s="140" t="s">
        <v>212</v>
      </c>
      <c r="E329" s="141" t="s">
        <v>5324</v>
      </c>
      <c r="F329" s="142" t="s">
        <v>5325</v>
      </c>
      <c r="G329" s="143" t="s">
        <v>215</v>
      </c>
      <c r="H329" s="144">
        <v>1356.79</v>
      </c>
      <c r="I329" s="145"/>
      <c r="J329" s="146">
        <f>ROUND(I329*H329,2)</f>
        <v>0</v>
      </c>
      <c r="K329" s="147"/>
      <c r="L329" s="28"/>
      <c r="M329" s="148" t="s">
        <v>1</v>
      </c>
      <c r="N329" s="149" t="s">
        <v>38</v>
      </c>
      <c r="P329" s="150">
        <f>O329*H329</f>
        <v>0</v>
      </c>
      <c r="Q329" s="150">
        <v>2E-3</v>
      </c>
      <c r="R329" s="150">
        <f>Q329*H329</f>
        <v>2.7135799999999999</v>
      </c>
      <c r="S329" s="150">
        <v>0</v>
      </c>
      <c r="T329" s="151">
        <f>S329*H329</f>
        <v>0</v>
      </c>
      <c r="AR329" s="152" t="s">
        <v>216</v>
      </c>
      <c r="AT329" s="152" t="s">
        <v>212</v>
      </c>
      <c r="AU329" s="152" t="s">
        <v>84</v>
      </c>
      <c r="AY329" s="13" t="s">
        <v>207</v>
      </c>
      <c r="BE329" s="153">
        <f>IF(N329="základná",J329,0)</f>
        <v>0</v>
      </c>
      <c r="BF329" s="153">
        <f>IF(N329="znížená",J329,0)</f>
        <v>0</v>
      </c>
      <c r="BG329" s="153">
        <f>IF(N329="zákl. prenesená",J329,0)</f>
        <v>0</v>
      </c>
      <c r="BH329" s="153">
        <f>IF(N329="zníž. prenesená",J329,0)</f>
        <v>0</v>
      </c>
      <c r="BI329" s="153">
        <f>IF(N329="nulová",J329,0)</f>
        <v>0</v>
      </c>
      <c r="BJ329" s="13" t="s">
        <v>84</v>
      </c>
      <c r="BK329" s="153">
        <f>ROUND(I329*H329,2)</f>
        <v>0</v>
      </c>
      <c r="BL329" s="13" t="s">
        <v>216</v>
      </c>
      <c r="BM329" s="152" t="s">
        <v>5326</v>
      </c>
    </row>
    <row r="330" spans="2:65" s="1" customFormat="1" ht="16.5" customHeight="1">
      <c r="B330" s="139"/>
      <c r="C330" s="140" t="s">
        <v>869</v>
      </c>
      <c r="D330" s="140" t="s">
        <v>212</v>
      </c>
      <c r="E330" s="141" t="s">
        <v>5327</v>
      </c>
      <c r="F330" s="142" t="s">
        <v>5328</v>
      </c>
      <c r="G330" s="143" t="s">
        <v>215</v>
      </c>
      <c r="H330" s="144">
        <v>1356.79</v>
      </c>
      <c r="I330" s="145"/>
      <c r="J330" s="146">
        <f>ROUND(I330*H330,2)</f>
        <v>0</v>
      </c>
      <c r="K330" s="147"/>
      <c r="L330" s="28"/>
      <c r="M330" s="148" t="s">
        <v>1</v>
      </c>
      <c r="N330" s="149" t="s">
        <v>38</v>
      </c>
      <c r="P330" s="150">
        <f>O330*H330</f>
        <v>0</v>
      </c>
      <c r="Q330" s="150">
        <v>1.5E-3</v>
      </c>
      <c r="R330" s="150">
        <f>Q330*H330</f>
        <v>2.0351849999999998</v>
      </c>
      <c r="S330" s="150">
        <v>0</v>
      </c>
      <c r="T330" s="151">
        <f>S330*H330</f>
        <v>0</v>
      </c>
      <c r="AR330" s="152" t="s">
        <v>216</v>
      </c>
      <c r="AT330" s="152" t="s">
        <v>212</v>
      </c>
      <c r="AU330" s="152" t="s">
        <v>84</v>
      </c>
      <c r="AY330" s="13" t="s">
        <v>207</v>
      </c>
      <c r="BE330" s="153">
        <f>IF(N330="základná",J330,0)</f>
        <v>0</v>
      </c>
      <c r="BF330" s="153">
        <f>IF(N330="znížená",J330,0)</f>
        <v>0</v>
      </c>
      <c r="BG330" s="153">
        <f>IF(N330="zákl. prenesená",J330,0)</f>
        <v>0</v>
      </c>
      <c r="BH330" s="153">
        <f>IF(N330="zníž. prenesená",J330,0)</f>
        <v>0</v>
      </c>
      <c r="BI330" s="153">
        <f>IF(N330="nulová",J330,0)</f>
        <v>0</v>
      </c>
      <c r="BJ330" s="13" t="s">
        <v>84</v>
      </c>
      <c r="BK330" s="153">
        <f>ROUND(I330*H330,2)</f>
        <v>0</v>
      </c>
      <c r="BL330" s="13" t="s">
        <v>216</v>
      </c>
      <c r="BM330" s="152" t="s">
        <v>5329</v>
      </c>
    </row>
    <row r="331" spans="2:65" s="11" customFormat="1" ht="22.9" customHeight="1">
      <c r="B331" s="127"/>
      <c r="D331" s="128" t="s">
        <v>71</v>
      </c>
      <c r="E331" s="137" t="s">
        <v>5330</v>
      </c>
      <c r="F331" s="137" t="s">
        <v>5331</v>
      </c>
      <c r="I331" s="130"/>
      <c r="J331" s="138">
        <f>BK331</f>
        <v>0</v>
      </c>
      <c r="L331" s="127"/>
      <c r="M331" s="132"/>
      <c r="P331" s="133">
        <f>SUM(P332:P334)</f>
        <v>0</v>
      </c>
      <c r="R331" s="133">
        <f>SUM(R332:R334)</f>
        <v>0.85477770000000008</v>
      </c>
      <c r="T331" s="134">
        <f>SUM(T332:T334)</f>
        <v>0</v>
      </c>
      <c r="AR331" s="128" t="s">
        <v>88</v>
      </c>
      <c r="AT331" s="135" t="s">
        <v>71</v>
      </c>
      <c r="AU331" s="135" t="s">
        <v>79</v>
      </c>
      <c r="AY331" s="128" t="s">
        <v>207</v>
      </c>
      <c r="BK331" s="136">
        <f>SUM(BK332:BK334)</f>
        <v>0</v>
      </c>
    </row>
    <row r="332" spans="2:65" s="1" customFormat="1" ht="24.2" customHeight="1">
      <c r="B332" s="139"/>
      <c r="C332" s="140" t="s">
        <v>873</v>
      </c>
      <c r="D332" s="140" t="s">
        <v>212</v>
      </c>
      <c r="E332" s="141" t="s">
        <v>5332</v>
      </c>
      <c r="F332" s="142" t="s">
        <v>5333</v>
      </c>
      <c r="G332" s="143" t="s">
        <v>215</v>
      </c>
      <c r="H332" s="144">
        <v>4070.37</v>
      </c>
      <c r="I332" s="145"/>
      <c r="J332" s="146">
        <f>ROUND(I332*H332,2)</f>
        <v>0</v>
      </c>
      <c r="K332" s="147"/>
      <c r="L332" s="28"/>
      <c r="M332" s="148" t="s">
        <v>1</v>
      </c>
      <c r="N332" s="149" t="s">
        <v>38</v>
      </c>
      <c r="P332" s="150">
        <f>O332*H332</f>
        <v>0</v>
      </c>
      <c r="Q332" s="150">
        <v>0</v>
      </c>
      <c r="R332" s="150">
        <f>Q332*H332</f>
        <v>0</v>
      </c>
      <c r="S332" s="150">
        <v>0</v>
      </c>
      <c r="T332" s="151">
        <f>S332*H332</f>
        <v>0</v>
      </c>
      <c r="AR332" s="152" t="s">
        <v>216</v>
      </c>
      <c r="AT332" s="152" t="s">
        <v>212</v>
      </c>
      <c r="AU332" s="152" t="s">
        <v>84</v>
      </c>
      <c r="AY332" s="13" t="s">
        <v>207</v>
      </c>
      <c r="BE332" s="153">
        <f>IF(N332="základná",J332,0)</f>
        <v>0</v>
      </c>
      <c r="BF332" s="153">
        <f>IF(N332="znížená",J332,0)</f>
        <v>0</v>
      </c>
      <c r="BG332" s="153">
        <f>IF(N332="zákl. prenesená",J332,0)</f>
        <v>0</v>
      </c>
      <c r="BH332" s="153">
        <f>IF(N332="zníž. prenesená",J332,0)</f>
        <v>0</v>
      </c>
      <c r="BI332" s="153">
        <f>IF(N332="nulová",J332,0)</f>
        <v>0</v>
      </c>
      <c r="BJ332" s="13" t="s">
        <v>84</v>
      </c>
      <c r="BK332" s="153">
        <f>ROUND(I332*H332,2)</f>
        <v>0</v>
      </c>
      <c r="BL332" s="13" t="s">
        <v>216</v>
      </c>
      <c r="BM332" s="152" t="s">
        <v>5334</v>
      </c>
    </row>
    <row r="333" spans="2:65" s="1" customFormat="1" ht="16.5" customHeight="1">
      <c r="B333" s="139"/>
      <c r="C333" s="155" t="s">
        <v>877</v>
      </c>
      <c r="D333" s="155" t="s">
        <v>205</v>
      </c>
      <c r="E333" s="156" t="s">
        <v>5335</v>
      </c>
      <c r="F333" s="157" t="s">
        <v>5336</v>
      </c>
      <c r="G333" s="158" t="s">
        <v>215</v>
      </c>
      <c r="H333" s="159">
        <v>2713.58</v>
      </c>
      <c r="I333" s="160"/>
      <c r="J333" s="161">
        <f>ROUND(I333*H333,2)</f>
        <v>0</v>
      </c>
      <c r="K333" s="162"/>
      <c r="L333" s="163"/>
      <c r="M333" s="164" t="s">
        <v>1</v>
      </c>
      <c r="N333" s="165" t="s">
        <v>38</v>
      </c>
      <c r="P333" s="150">
        <f>O333*H333</f>
        <v>0</v>
      </c>
      <c r="Q333" s="150">
        <v>2.1000000000000001E-4</v>
      </c>
      <c r="R333" s="150">
        <f>Q333*H333</f>
        <v>0.56985180000000002</v>
      </c>
      <c r="S333" s="150">
        <v>0</v>
      </c>
      <c r="T333" s="151">
        <f>S333*H333</f>
        <v>0</v>
      </c>
      <c r="AR333" s="152" t="s">
        <v>726</v>
      </c>
      <c r="AT333" s="152" t="s">
        <v>205</v>
      </c>
      <c r="AU333" s="152" t="s">
        <v>84</v>
      </c>
      <c r="AY333" s="13" t="s">
        <v>207</v>
      </c>
      <c r="BE333" s="153">
        <f>IF(N333="základná",J333,0)</f>
        <v>0</v>
      </c>
      <c r="BF333" s="153">
        <f>IF(N333="znížená",J333,0)</f>
        <v>0</v>
      </c>
      <c r="BG333" s="153">
        <f>IF(N333="zákl. prenesená",J333,0)</f>
        <v>0</v>
      </c>
      <c r="BH333" s="153">
        <f>IF(N333="zníž. prenesená",J333,0)</f>
        <v>0</v>
      </c>
      <c r="BI333" s="153">
        <f>IF(N333="nulová",J333,0)</f>
        <v>0</v>
      </c>
      <c r="BJ333" s="13" t="s">
        <v>84</v>
      </c>
      <c r="BK333" s="153">
        <f>ROUND(I333*H333,2)</f>
        <v>0</v>
      </c>
      <c r="BL333" s="13" t="s">
        <v>726</v>
      </c>
      <c r="BM333" s="152" t="s">
        <v>5337</v>
      </c>
    </row>
    <row r="334" spans="2:65" s="1" customFormat="1" ht="16.5" customHeight="1">
      <c r="B334" s="139"/>
      <c r="C334" s="155" t="s">
        <v>881</v>
      </c>
      <c r="D334" s="155" t="s">
        <v>205</v>
      </c>
      <c r="E334" s="156" t="s">
        <v>5338</v>
      </c>
      <c r="F334" s="157" t="s">
        <v>5339</v>
      </c>
      <c r="G334" s="158" t="s">
        <v>215</v>
      </c>
      <c r="H334" s="159">
        <v>1356.79</v>
      </c>
      <c r="I334" s="160"/>
      <c r="J334" s="161">
        <f>ROUND(I334*H334,2)</f>
        <v>0</v>
      </c>
      <c r="K334" s="162"/>
      <c r="L334" s="163"/>
      <c r="M334" s="164" t="s">
        <v>1</v>
      </c>
      <c r="N334" s="165" t="s">
        <v>38</v>
      </c>
      <c r="P334" s="150">
        <f>O334*H334</f>
        <v>0</v>
      </c>
      <c r="Q334" s="150">
        <v>2.1000000000000001E-4</v>
      </c>
      <c r="R334" s="150">
        <f>Q334*H334</f>
        <v>0.28492590000000001</v>
      </c>
      <c r="S334" s="150">
        <v>0</v>
      </c>
      <c r="T334" s="151">
        <f>S334*H334</f>
        <v>0</v>
      </c>
      <c r="AR334" s="152" t="s">
        <v>726</v>
      </c>
      <c r="AT334" s="152" t="s">
        <v>205</v>
      </c>
      <c r="AU334" s="152" t="s">
        <v>84</v>
      </c>
      <c r="AY334" s="13" t="s">
        <v>207</v>
      </c>
      <c r="BE334" s="153">
        <f>IF(N334="základná",J334,0)</f>
        <v>0</v>
      </c>
      <c r="BF334" s="153">
        <f>IF(N334="znížená",J334,0)</f>
        <v>0</v>
      </c>
      <c r="BG334" s="153">
        <f>IF(N334="zákl. prenesená",J334,0)</f>
        <v>0</v>
      </c>
      <c r="BH334" s="153">
        <f>IF(N334="zníž. prenesená",J334,0)</f>
        <v>0</v>
      </c>
      <c r="BI334" s="153">
        <f>IF(N334="nulová",J334,0)</f>
        <v>0</v>
      </c>
      <c r="BJ334" s="13" t="s">
        <v>84</v>
      </c>
      <c r="BK334" s="153">
        <f>ROUND(I334*H334,2)</f>
        <v>0</v>
      </c>
      <c r="BL334" s="13" t="s">
        <v>726</v>
      </c>
      <c r="BM334" s="152" t="s">
        <v>5340</v>
      </c>
    </row>
    <row r="335" spans="2:65" s="11" customFormat="1" ht="25.9" customHeight="1">
      <c r="B335" s="127"/>
      <c r="D335" s="128" t="s">
        <v>71</v>
      </c>
      <c r="E335" s="129" t="s">
        <v>2153</v>
      </c>
      <c r="F335" s="129" t="s">
        <v>5341</v>
      </c>
      <c r="I335" s="130"/>
      <c r="J335" s="131">
        <f>BK335</f>
        <v>0</v>
      </c>
      <c r="L335" s="127"/>
      <c r="M335" s="132"/>
      <c r="P335" s="133">
        <f>P336</f>
        <v>0</v>
      </c>
      <c r="R335" s="133">
        <f>R336</f>
        <v>0</v>
      </c>
      <c r="T335" s="134">
        <f>T336</f>
        <v>0</v>
      </c>
      <c r="AR335" s="128" t="s">
        <v>168</v>
      </c>
      <c r="AT335" s="135" t="s">
        <v>71</v>
      </c>
      <c r="AU335" s="135" t="s">
        <v>72</v>
      </c>
      <c r="AY335" s="128" t="s">
        <v>207</v>
      </c>
      <c r="BK335" s="136">
        <f>BK336</f>
        <v>0</v>
      </c>
    </row>
    <row r="336" spans="2:65" s="1" customFormat="1" ht="44.25" customHeight="1">
      <c r="B336" s="139"/>
      <c r="C336" s="140" t="s">
        <v>885</v>
      </c>
      <c r="D336" s="140" t="s">
        <v>212</v>
      </c>
      <c r="E336" s="141" t="s">
        <v>5342</v>
      </c>
      <c r="F336" s="142" t="s">
        <v>5343</v>
      </c>
      <c r="G336" s="143" t="s">
        <v>607</v>
      </c>
      <c r="H336" s="154"/>
      <c r="I336" s="145"/>
      <c r="J336" s="146">
        <f>ROUND(I336*H336,2)</f>
        <v>0</v>
      </c>
      <c r="K336" s="147"/>
      <c r="L336" s="28"/>
      <c r="M336" s="166" t="s">
        <v>1</v>
      </c>
      <c r="N336" s="167" t="s">
        <v>38</v>
      </c>
      <c r="O336" s="168"/>
      <c r="P336" s="169">
        <f>O336*H336</f>
        <v>0</v>
      </c>
      <c r="Q336" s="169">
        <v>0</v>
      </c>
      <c r="R336" s="169">
        <f>Q336*H336</f>
        <v>0</v>
      </c>
      <c r="S336" s="169">
        <v>0</v>
      </c>
      <c r="T336" s="170">
        <f>S336*H336</f>
        <v>0</v>
      </c>
      <c r="AR336" s="152" t="s">
        <v>2159</v>
      </c>
      <c r="AT336" s="152" t="s">
        <v>212</v>
      </c>
      <c r="AU336" s="152" t="s">
        <v>79</v>
      </c>
      <c r="AY336" s="13" t="s">
        <v>207</v>
      </c>
      <c r="BE336" s="153">
        <f>IF(N336="základná",J336,0)</f>
        <v>0</v>
      </c>
      <c r="BF336" s="153">
        <f>IF(N336="znížená",J336,0)</f>
        <v>0</v>
      </c>
      <c r="BG336" s="153">
        <f>IF(N336="zákl. prenesená",J336,0)</f>
        <v>0</v>
      </c>
      <c r="BH336" s="153">
        <f>IF(N336="zníž. prenesená",J336,0)</f>
        <v>0</v>
      </c>
      <c r="BI336" s="153">
        <f>IF(N336="nulová",J336,0)</f>
        <v>0</v>
      </c>
      <c r="BJ336" s="13" t="s">
        <v>84</v>
      </c>
      <c r="BK336" s="153">
        <f>ROUND(I336*H336,2)</f>
        <v>0</v>
      </c>
      <c r="BL336" s="13" t="s">
        <v>2159</v>
      </c>
      <c r="BM336" s="152" t="s">
        <v>5344</v>
      </c>
    </row>
    <row r="337" spans="2:12" s="1" customFormat="1" ht="6.95" customHeight="1">
      <c r="B337" s="43"/>
      <c r="C337" s="44"/>
      <c r="D337" s="44"/>
      <c r="E337" s="44"/>
      <c r="F337" s="44"/>
      <c r="G337" s="44"/>
      <c r="H337" s="44"/>
      <c r="I337" s="44"/>
      <c r="J337" s="44"/>
      <c r="K337" s="44"/>
      <c r="L337" s="28"/>
    </row>
  </sheetData>
  <autoFilter ref="C145:K336" xr:uid="{00000000-0009-0000-0000-000015000000}"/>
  <mergeCells count="15">
    <mergeCell ref="E132:H132"/>
    <mergeCell ref="E136:H136"/>
    <mergeCell ref="E134:H134"/>
    <mergeCell ref="E138:H138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2:BM311"/>
  <sheetViews>
    <sheetView showGridLines="0" workbookViewId="0">
      <selection activeCell="J18" sqref="J18:J1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166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170</v>
      </c>
      <c r="L4" s="16"/>
      <c r="M4" s="92" t="s">
        <v>8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13</v>
      </c>
      <c r="L6" s="16"/>
    </row>
    <row r="7" spans="2:46" ht="16.5" customHeight="1">
      <c r="B7" s="16"/>
      <c r="E7" s="220" t="str">
        <f>'Rekapitulácia stavby'!K6</f>
        <v>III.etapa – Vetva V2 Mesto – časť od bodu č.17  po AUPARK</v>
      </c>
      <c r="F7" s="221"/>
      <c r="G7" s="221"/>
      <c r="H7" s="221"/>
      <c r="L7" s="16"/>
    </row>
    <row r="8" spans="2:46" ht="12.75">
      <c r="B8" s="16"/>
      <c r="D8" s="23" t="s">
        <v>171</v>
      </c>
      <c r="L8" s="16"/>
    </row>
    <row r="9" spans="2:46" ht="16.5" customHeight="1">
      <c r="B9" s="16"/>
      <c r="E9" s="220" t="s">
        <v>172</v>
      </c>
      <c r="F9" s="184"/>
      <c r="G9" s="184"/>
      <c r="H9" s="184"/>
      <c r="L9" s="16"/>
    </row>
    <row r="10" spans="2:46" ht="12" customHeight="1">
      <c r="B10" s="16"/>
      <c r="D10" s="23" t="s">
        <v>173</v>
      </c>
      <c r="L10" s="16"/>
    </row>
    <row r="11" spans="2:46" s="1" customFormat="1" ht="16.5" customHeight="1">
      <c r="B11" s="28"/>
      <c r="E11" s="212" t="s">
        <v>4777</v>
      </c>
      <c r="F11" s="222"/>
      <c r="G11" s="222"/>
      <c r="H11" s="222"/>
      <c r="L11" s="28"/>
    </row>
    <row r="12" spans="2:46" s="1" customFormat="1" ht="12" customHeight="1">
      <c r="B12" s="28"/>
      <c r="D12" s="23" t="s">
        <v>4758</v>
      </c>
      <c r="L12" s="28"/>
    </row>
    <row r="13" spans="2:46" s="1" customFormat="1" ht="16.5" customHeight="1">
      <c r="B13" s="28"/>
      <c r="E13" s="199" t="s">
        <v>5409</v>
      </c>
      <c r="F13" s="222"/>
      <c r="G13" s="222"/>
      <c r="H13" s="222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15</v>
      </c>
      <c r="F15" s="21" t="s">
        <v>1</v>
      </c>
      <c r="I15" s="23" t="s">
        <v>16</v>
      </c>
      <c r="J15" s="21" t="s">
        <v>1</v>
      </c>
      <c r="L15" s="28"/>
    </row>
    <row r="16" spans="2:46" s="1" customFormat="1" ht="12" customHeight="1">
      <c r="B16" s="28"/>
      <c r="D16" s="23" t="s">
        <v>17</v>
      </c>
      <c r="F16" s="21" t="s">
        <v>18</v>
      </c>
      <c r="I16" s="23" t="s">
        <v>19</v>
      </c>
      <c r="J16" s="51" t="str">
        <f>'Rekapitulácia stavby'!AN8</f>
        <v>13. 5. 2022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21</v>
      </c>
      <c r="I18" s="23" t="s">
        <v>22</v>
      </c>
      <c r="J18" s="172">
        <v>36211541</v>
      </c>
      <c r="L18" s="28"/>
    </row>
    <row r="19" spans="2:12" s="1" customFormat="1" ht="18" customHeight="1">
      <c r="B19" s="28"/>
      <c r="E19" s="171" t="s">
        <v>5451</v>
      </c>
      <c r="I19" s="23" t="s">
        <v>23</v>
      </c>
      <c r="J19" s="171" t="s">
        <v>5452</v>
      </c>
      <c r="L19" s="28"/>
    </row>
    <row r="20" spans="2:12" s="1" customFormat="1" ht="6.95" customHeight="1">
      <c r="B20" s="28"/>
      <c r="L20" s="28"/>
    </row>
    <row r="21" spans="2:12" s="1" customFormat="1" ht="12" customHeight="1">
      <c r="B21" s="28"/>
      <c r="D21" s="23" t="s">
        <v>24</v>
      </c>
      <c r="I21" s="23" t="s">
        <v>22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23" t="str">
        <f>'Rekapitulácia stavby'!E14</f>
        <v>Vyplň údaj</v>
      </c>
      <c r="F22" s="191"/>
      <c r="G22" s="191"/>
      <c r="H22" s="191"/>
      <c r="I22" s="23" t="s">
        <v>23</v>
      </c>
      <c r="J22" s="24" t="str">
        <f>'Rekapitulácia stavby'!AN14</f>
        <v>Vyplň údaj</v>
      </c>
      <c r="L22" s="28"/>
    </row>
    <row r="23" spans="2:12" s="1" customFormat="1" ht="6.95" customHeight="1">
      <c r="B23" s="28"/>
      <c r="L23" s="28"/>
    </row>
    <row r="24" spans="2:12" s="1" customFormat="1" ht="12" customHeight="1">
      <c r="B24" s="28"/>
      <c r="D24" s="23" t="s">
        <v>26</v>
      </c>
      <c r="I24" s="23" t="s">
        <v>22</v>
      </c>
      <c r="J24" s="21" t="s">
        <v>1</v>
      </c>
      <c r="L24" s="28"/>
    </row>
    <row r="25" spans="2:12" s="1" customFormat="1" ht="18" customHeight="1">
      <c r="B25" s="28"/>
      <c r="E25" s="21" t="s">
        <v>27</v>
      </c>
      <c r="I25" s="23" t="s">
        <v>23</v>
      </c>
      <c r="J25" s="21" t="s">
        <v>1</v>
      </c>
      <c r="L25" s="28"/>
    </row>
    <row r="26" spans="2:12" s="1" customFormat="1" ht="6.95" customHeight="1">
      <c r="B26" s="28"/>
      <c r="L26" s="28"/>
    </row>
    <row r="27" spans="2:12" s="1" customFormat="1" ht="12" customHeight="1">
      <c r="B27" s="28"/>
      <c r="D27" s="23" t="s">
        <v>29</v>
      </c>
      <c r="I27" s="23" t="s">
        <v>22</v>
      </c>
      <c r="J27" s="21" t="s">
        <v>1</v>
      </c>
      <c r="L27" s="28"/>
    </row>
    <row r="28" spans="2:12" s="1" customFormat="1" ht="18" customHeight="1">
      <c r="B28" s="28"/>
      <c r="E28" s="21" t="s">
        <v>30</v>
      </c>
      <c r="I28" s="23" t="s">
        <v>23</v>
      </c>
      <c r="J28" s="21" t="s">
        <v>1</v>
      </c>
      <c r="L28" s="28"/>
    </row>
    <row r="29" spans="2:12" s="1" customFormat="1" ht="6.95" customHeight="1">
      <c r="B29" s="28"/>
      <c r="L29" s="28"/>
    </row>
    <row r="30" spans="2:12" s="1" customFormat="1" ht="12" customHeight="1">
      <c r="B30" s="28"/>
      <c r="D30" s="23" t="s">
        <v>31</v>
      </c>
      <c r="L30" s="28"/>
    </row>
    <row r="31" spans="2:12" s="7" customFormat="1" ht="16.5" customHeight="1">
      <c r="B31" s="93"/>
      <c r="E31" s="195" t="s">
        <v>1</v>
      </c>
      <c r="F31" s="195"/>
      <c r="G31" s="195"/>
      <c r="H31" s="195"/>
      <c r="L31" s="93"/>
    </row>
    <row r="32" spans="2:12" s="1" customFormat="1" ht="6.95" customHeight="1">
      <c r="B32" s="28"/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35" customHeight="1">
      <c r="B34" s="28"/>
      <c r="D34" s="94" t="s">
        <v>32</v>
      </c>
      <c r="J34" s="65">
        <f>ROUND(J146, 2)</f>
        <v>0</v>
      </c>
      <c r="L34" s="28"/>
    </row>
    <row r="35" spans="2:12" s="1" customFormat="1" ht="6.95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45" customHeight="1">
      <c r="B36" s="28"/>
      <c r="F36" s="31" t="s">
        <v>34</v>
      </c>
      <c r="I36" s="31" t="s">
        <v>33</v>
      </c>
      <c r="J36" s="31" t="s">
        <v>35</v>
      </c>
      <c r="L36" s="28"/>
    </row>
    <row r="37" spans="2:12" s="1" customFormat="1" ht="14.45" customHeight="1">
      <c r="B37" s="28"/>
      <c r="D37" s="54" t="s">
        <v>36</v>
      </c>
      <c r="E37" s="33" t="s">
        <v>37</v>
      </c>
      <c r="F37" s="95">
        <f>ROUND((SUM(BE146:BE310)),  2)</f>
        <v>0</v>
      </c>
      <c r="G37" s="96"/>
      <c r="H37" s="96"/>
      <c r="I37" s="97">
        <v>0.2</v>
      </c>
      <c r="J37" s="95">
        <f>ROUND(((SUM(BE146:BE310))*I37),  2)</f>
        <v>0</v>
      </c>
      <c r="L37" s="28"/>
    </row>
    <row r="38" spans="2:12" s="1" customFormat="1" ht="14.45" customHeight="1">
      <c r="B38" s="28"/>
      <c r="E38" s="33" t="s">
        <v>38</v>
      </c>
      <c r="F38" s="95">
        <f>ROUND((SUM(BF146:BF310)),  2)</f>
        <v>0</v>
      </c>
      <c r="G38" s="96"/>
      <c r="H38" s="96"/>
      <c r="I38" s="97">
        <v>0.2</v>
      </c>
      <c r="J38" s="95">
        <f>ROUND(((SUM(BF146:BF310))*I38),  2)</f>
        <v>0</v>
      </c>
      <c r="L38" s="28"/>
    </row>
    <row r="39" spans="2:12" s="1" customFormat="1" ht="14.45" hidden="1" customHeight="1">
      <c r="B39" s="28"/>
      <c r="E39" s="23" t="s">
        <v>39</v>
      </c>
      <c r="F39" s="84">
        <f>ROUND((SUM(BG146:BG310)),  2)</f>
        <v>0</v>
      </c>
      <c r="I39" s="98">
        <v>0.2</v>
      </c>
      <c r="J39" s="84">
        <f>0</f>
        <v>0</v>
      </c>
      <c r="L39" s="28"/>
    </row>
    <row r="40" spans="2:12" s="1" customFormat="1" ht="14.45" hidden="1" customHeight="1">
      <c r="B40" s="28"/>
      <c r="E40" s="23" t="s">
        <v>40</v>
      </c>
      <c r="F40" s="84">
        <f>ROUND((SUM(BH146:BH310)),  2)</f>
        <v>0</v>
      </c>
      <c r="I40" s="98">
        <v>0.2</v>
      </c>
      <c r="J40" s="84">
        <f>0</f>
        <v>0</v>
      </c>
      <c r="L40" s="28"/>
    </row>
    <row r="41" spans="2:12" s="1" customFormat="1" ht="14.45" hidden="1" customHeight="1">
      <c r="B41" s="28"/>
      <c r="E41" s="33" t="s">
        <v>41</v>
      </c>
      <c r="F41" s="95">
        <f>ROUND((SUM(BI146:BI310)),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6.95" customHeight="1">
      <c r="B42" s="28"/>
      <c r="L42" s="28"/>
    </row>
    <row r="43" spans="2:12" s="1" customFormat="1" ht="25.35" customHeight="1">
      <c r="B43" s="28"/>
      <c r="C43" s="99"/>
      <c r="D43" s="100" t="s">
        <v>42</v>
      </c>
      <c r="E43" s="56"/>
      <c r="F43" s="56"/>
      <c r="G43" s="101" t="s">
        <v>43</v>
      </c>
      <c r="H43" s="102" t="s">
        <v>44</v>
      </c>
      <c r="I43" s="56"/>
      <c r="J43" s="103">
        <f>SUM(J34:J41)</f>
        <v>0</v>
      </c>
      <c r="K43" s="104"/>
      <c r="L43" s="28"/>
    </row>
    <row r="44" spans="2:12" s="1" customFormat="1" ht="14.45" customHeight="1">
      <c r="B44" s="28"/>
      <c r="L44" s="28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47</v>
      </c>
      <c r="E61" s="30"/>
      <c r="F61" s="105" t="s">
        <v>48</v>
      </c>
      <c r="G61" s="42" t="s">
        <v>47</v>
      </c>
      <c r="H61" s="30"/>
      <c r="I61" s="30"/>
      <c r="J61" s="106" t="s">
        <v>48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49</v>
      </c>
      <c r="E65" s="41"/>
      <c r="F65" s="41"/>
      <c r="G65" s="40" t="s">
        <v>50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47</v>
      </c>
      <c r="E76" s="30"/>
      <c r="F76" s="105" t="s">
        <v>48</v>
      </c>
      <c r="G76" s="42" t="s">
        <v>47</v>
      </c>
      <c r="H76" s="30"/>
      <c r="I76" s="30"/>
      <c r="J76" s="106" t="s">
        <v>48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hidden="1" customHeight="1">
      <c r="B82" s="28"/>
      <c r="C82" s="17" t="s">
        <v>177</v>
      </c>
      <c r="L82" s="28"/>
    </row>
    <row r="83" spans="2:12" s="1" customFormat="1" ht="6.95" hidden="1" customHeight="1">
      <c r="B83" s="28"/>
      <c r="L83" s="28"/>
    </row>
    <row r="84" spans="2:12" s="1" customFormat="1" ht="12" hidden="1" customHeight="1">
      <c r="B84" s="28"/>
      <c r="C84" s="23" t="s">
        <v>13</v>
      </c>
      <c r="L84" s="28"/>
    </row>
    <row r="85" spans="2:12" s="1" customFormat="1" ht="16.5" hidden="1" customHeight="1">
      <c r="B85" s="28"/>
      <c r="E85" s="220" t="str">
        <f>E7</f>
        <v>III.etapa – Vetva V2 Mesto – časť od bodu č.17  po AUPARK</v>
      </c>
      <c r="F85" s="221"/>
      <c r="G85" s="221"/>
      <c r="H85" s="221"/>
      <c r="L85" s="28"/>
    </row>
    <row r="86" spans="2:12" ht="12" hidden="1" customHeight="1">
      <c r="B86" s="16"/>
      <c r="C86" s="23" t="s">
        <v>171</v>
      </c>
      <c r="L86" s="16"/>
    </row>
    <row r="87" spans="2:12" ht="16.5" hidden="1" customHeight="1">
      <c r="B87" s="16"/>
      <c r="E87" s="220" t="s">
        <v>172</v>
      </c>
      <c r="F87" s="184"/>
      <c r="G87" s="184"/>
      <c r="H87" s="184"/>
      <c r="L87" s="16"/>
    </row>
    <row r="88" spans="2:12" ht="12" hidden="1" customHeight="1">
      <c r="B88" s="16"/>
      <c r="C88" s="23" t="s">
        <v>173</v>
      </c>
      <c r="L88" s="16"/>
    </row>
    <row r="89" spans="2:12" s="1" customFormat="1" ht="16.5" hidden="1" customHeight="1">
      <c r="B89" s="28"/>
      <c r="E89" s="212" t="s">
        <v>4777</v>
      </c>
      <c r="F89" s="222"/>
      <c r="G89" s="222"/>
      <c r="H89" s="222"/>
      <c r="L89" s="28"/>
    </row>
    <row r="90" spans="2:12" s="1" customFormat="1" ht="12" hidden="1" customHeight="1">
      <c r="B90" s="28"/>
      <c r="C90" s="23" t="s">
        <v>4758</v>
      </c>
      <c r="L90" s="28"/>
    </row>
    <row r="91" spans="2:12" s="1" customFormat="1" ht="16.5" hidden="1" customHeight="1">
      <c r="B91" s="28"/>
      <c r="E91" s="199" t="str">
        <f>E13</f>
        <v>3 - O1.1 (O1.1.1, O1.1.2, O1.1.3)</v>
      </c>
      <c r="F91" s="222"/>
      <c r="G91" s="222"/>
      <c r="H91" s="222"/>
      <c r="L91" s="28"/>
    </row>
    <row r="92" spans="2:12" s="1" customFormat="1" ht="6.95" hidden="1" customHeight="1">
      <c r="B92" s="28"/>
      <c r="L92" s="28"/>
    </row>
    <row r="93" spans="2:12" s="1" customFormat="1" ht="12" hidden="1" customHeight="1">
      <c r="B93" s="28"/>
      <c r="C93" s="23" t="s">
        <v>17</v>
      </c>
      <c r="F93" s="21" t="str">
        <f>F16</f>
        <v>Žilina</v>
      </c>
      <c r="I93" s="23" t="s">
        <v>19</v>
      </c>
      <c r="J93" s="51" t="str">
        <f>IF(J16="","",J16)</f>
        <v>13. 5. 2022</v>
      </c>
      <c r="L93" s="28"/>
    </row>
    <row r="94" spans="2:12" s="1" customFormat="1" ht="6.95" hidden="1" customHeight="1">
      <c r="B94" s="28"/>
      <c r="L94" s="28"/>
    </row>
    <row r="95" spans="2:12" s="1" customFormat="1" ht="15.2" hidden="1" customHeight="1">
      <c r="B95" s="28"/>
      <c r="C95" s="23" t="s">
        <v>21</v>
      </c>
      <c r="F95" s="21" t="str">
        <f>E19</f>
        <v>MH Teplárenský holding, a.s.</v>
      </c>
      <c r="I95" s="23" t="s">
        <v>26</v>
      </c>
      <c r="J95" s="26" t="str">
        <f>E25</f>
        <v>ENERGIA, s.r.o.</v>
      </c>
      <c r="L95" s="28"/>
    </row>
    <row r="96" spans="2:12" s="1" customFormat="1" ht="15.2" hidden="1" customHeight="1">
      <c r="B96" s="28"/>
      <c r="C96" s="23" t="s">
        <v>24</v>
      </c>
      <c r="F96" s="21" t="str">
        <f>IF(E22="","",E22)</f>
        <v>Vyplň údaj</v>
      </c>
      <c r="I96" s="23" t="s">
        <v>29</v>
      </c>
      <c r="J96" s="26" t="str">
        <f>E28</f>
        <v>Balog</v>
      </c>
      <c r="L96" s="28"/>
    </row>
    <row r="97" spans="2:47" s="1" customFormat="1" ht="10.35" hidden="1" customHeight="1">
      <c r="B97" s="28"/>
      <c r="L97" s="28"/>
    </row>
    <row r="98" spans="2:47" s="1" customFormat="1" ht="29.25" hidden="1" customHeight="1">
      <c r="B98" s="28"/>
      <c r="C98" s="107" t="s">
        <v>178</v>
      </c>
      <c r="D98" s="99"/>
      <c r="E98" s="99"/>
      <c r="F98" s="99"/>
      <c r="G98" s="99"/>
      <c r="H98" s="99"/>
      <c r="I98" s="99"/>
      <c r="J98" s="108" t="s">
        <v>179</v>
      </c>
      <c r="K98" s="99"/>
      <c r="L98" s="28"/>
    </row>
    <row r="99" spans="2:47" s="1" customFormat="1" ht="10.35" hidden="1" customHeight="1">
      <c r="B99" s="28"/>
      <c r="L99" s="28"/>
    </row>
    <row r="100" spans="2:47" s="1" customFormat="1" ht="22.9" hidden="1" customHeight="1">
      <c r="B100" s="28"/>
      <c r="C100" s="109" t="s">
        <v>180</v>
      </c>
      <c r="J100" s="65">
        <f>J146</f>
        <v>0</v>
      </c>
      <c r="L100" s="28"/>
      <c r="AU100" s="13" t="s">
        <v>181</v>
      </c>
    </row>
    <row r="101" spans="2:47" s="8" customFormat="1" ht="24.95" hidden="1" customHeight="1">
      <c r="B101" s="110"/>
      <c r="D101" s="111" t="s">
        <v>4779</v>
      </c>
      <c r="E101" s="112"/>
      <c r="F101" s="112"/>
      <c r="G101" s="112"/>
      <c r="H101" s="112"/>
      <c r="I101" s="112"/>
      <c r="J101" s="113">
        <f>J147</f>
        <v>0</v>
      </c>
      <c r="L101" s="110"/>
    </row>
    <row r="102" spans="2:47" s="9" customFormat="1" ht="19.899999999999999" hidden="1" customHeight="1">
      <c r="B102" s="114"/>
      <c r="D102" s="115" t="s">
        <v>4780</v>
      </c>
      <c r="E102" s="116"/>
      <c r="F102" s="116"/>
      <c r="G102" s="116"/>
      <c r="H102" s="116"/>
      <c r="I102" s="116"/>
      <c r="J102" s="117">
        <f>J148</f>
        <v>0</v>
      </c>
      <c r="L102" s="114"/>
    </row>
    <row r="103" spans="2:47" s="9" customFormat="1" ht="19.899999999999999" hidden="1" customHeight="1">
      <c r="B103" s="114"/>
      <c r="D103" s="115" t="s">
        <v>4781</v>
      </c>
      <c r="E103" s="116"/>
      <c r="F103" s="116"/>
      <c r="G103" s="116"/>
      <c r="H103" s="116"/>
      <c r="I103" s="116"/>
      <c r="J103" s="117">
        <f>J182</f>
        <v>0</v>
      </c>
      <c r="L103" s="114"/>
    </row>
    <row r="104" spans="2:47" s="9" customFormat="1" ht="19.899999999999999" hidden="1" customHeight="1">
      <c r="B104" s="114"/>
      <c r="D104" s="115" t="s">
        <v>4782</v>
      </c>
      <c r="E104" s="116"/>
      <c r="F104" s="116"/>
      <c r="G104" s="116"/>
      <c r="H104" s="116"/>
      <c r="I104" s="116"/>
      <c r="J104" s="117">
        <f>J188</f>
        <v>0</v>
      </c>
      <c r="L104" s="114"/>
    </row>
    <row r="105" spans="2:47" s="9" customFormat="1" ht="19.899999999999999" hidden="1" customHeight="1">
      <c r="B105" s="114"/>
      <c r="D105" s="115" t="s">
        <v>4783</v>
      </c>
      <c r="E105" s="116"/>
      <c r="F105" s="116"/>
      <c r="G105" s="116"/>
      <c r="H105" s="116"/>
      <c r="I105" s="116"/>
      <c r="J105" s="117">
        <f>J194</f>
        <v>0</v>
      </c>
      <c r="L105" s="114"/>
    </row>
    <row r="106" spans="2:47" s="9" customFormat="1" ht="19.899999999999999" hidden="1" customHeight="1">
      <c r="B106" s="114"/>
      <c r="D106" s="115" t="s">
        <v>4784</v>
      </c>
      <c r="E106" s="116"/>
      <c r="F106" s="116"/>
      <c r="G106" s="116"/>
      <c r="H106" s="116"/>
      <c r="I106" s="116"/>
      <c r="J106" s="117">
        <f>J205</f>
        <v>0</v>
      </c>
      <c r="L106" s="114"/>
    </row>
    <row r="107" spans="2:47" s="9" customFormat="1" ht="19.899999999999999" hidden="1" customHeight="1">
      <c r="B107" s="114"/>
      <c r="D107" s="115" t="s">
        <v>4785</v>
      </c>
      <c r="E107" s="116"/>
      <c r="F107" s="116"/>
      <c r="G107" s="116"/>
      <c r="H107" s="116"/>
      <c r="I107" s="116"/>
      <c r="J107" s="117">
        <f>J211</f>
        <v>0</v>
      </c>
      <c r="L107" s="114"/>
    </row>
    <row r="108" spans="2:47" s="9" customFormat="1" ht="19.899999999999999" hidden="1" customHeight="1">
      <c r="B108" s="114"/>
      <c r="D108" s="115" t="s">
        <v>4786</v>
      </c>
      <c r="E108" s="116"/>
      <c r="F108" s="116"/>
      <c r="G108" s="116"/>
      <c r="H108" s="116"/>
      <c r="I108" s="116"/>
      <c r="J108" s="117">
        <f>J228</f>
        <v>0</v>
      </c>
      <c r="L108" s="114"/>
    </row>
    <row r="109" spans="2:47" s="9" customFormat="1" ht="19.899999999999999" hidden="1" customHeight="1">
      <c r="B109" s="114"/>
      <c r="D109" s="115" t="s">
        <v>4787</v>
      </c>
      <c r="E109" s="116"/>
      <c r="F109" s="116"/>
      <c r="G109" s="116"/>
      <c r="H109" s="116"/>
      <c r="I109" s="116"/>
      <c r="J109" s="117">
        <f>J231</f>
        <v>0</v>
      </c>
      <c r="L109" s="114"/>
    </row>
    <row r="110" spans="2:47" s="9" customFormat="1" ht="19.899999999999999" hidden="1" customHeight="1">
      <c r="B110" s="114"/>
      <c r="D110" s="115" t="s">
        <v>4788</v>
      </c>
      <c r="E110" s="116"/>
      <c r="F110" s="116"/>
      <c r="G110" s="116"/>
      <c r="H110" s="116"/>
      <c r="I110" s="116"/>
      <c r="J110" s="117">
        <f>J250</f>
        <v>0</v>
      </c>
      <c r="L110" s="114"/>
    </row>
    <row r="111" spans="2:47" s="9" customFormat="1" ht="14.85" hidden="1" customHeight="1">
      <c r="B111" s="114"/>
      <c r="D111" s="115" t="s">
        <v>4789</v>
      </c>
      <c r="E111" s="116"/>
      <c r="F111" s="116"/>
      <c r="G111" s="116"/>
      <c r="H111" s="116"/>
      <c r="I111" s="116"/>
      <c r="J111" s="117">
        <f>J275</f>
        <v>0</v>
      </c>
      <c r="L111" s="114"/>
    </row>
    <row r="112" spans="2:47" s="9" customFormat="1" ht="19.899999999999999" hidden="1" customHeight="1">
      <c r="B112" s="114"/>
      <c r="D112" s="115" t="s">
        <v>4790</v>
      </c>
      <c r="E112" s="116"/>
      <c r="F112" s="116"/>
      <c r="G112" s="116"/>
      <c r="H112" s="116"/>
      <c r="I112" s="116"/>
      <c r="J112" s="117">
        <f>J281</f>
        <v>0</v>
      </c>
      <c r="L112" s="114"/>
    </row>
    <row r="113" spans="2:12" s="8" customFormat="1" ht="24.95" hidden="1" customHeight="1">
      <c r="B113" s="110"/>
      <c r="D113" s="111" t="s">
        <v>4791</v>
      </c>
      <c r="E113" s="112"/>
      <c r="F113" s="112"/>
      <c r="G113" s="112"/>
      <c r="H113" s="112"/>
      <c r="I113" s="112"/>
      <c r="J113" s="113">
        <f>J283</f>
        <v>0</v>
      </c>
      <c r="L113" s="110"/>
    </row>
    <row r="114" spans="2:12" s="9" customFormat="1" ht="19.899999999999999" hidden="1" customHeight="1">
      <c r="B114" s="114"/>
      <c r="D114" s="115" t="s">
        <v>4792</v>
      </c>
      <c r="E114" s="116"/>
      <c r="F114" s="116"/>
      <c r="G114" s="116"/>
      <c r="H114" s="116"/>
      <c r="I114" s="116"/>
      <c r="J114" s="117">
        <f>J284</f>
        <v>0</v>
      </c>
      <c r="L114" s="114"/>
    </row>
    <row r="115" spans="2:12" s="9" customFormat="1" ht="19.899999999999999" hidden="1" customHeight="1">
      <c r="B115" s="114"/>
      <c r="D115" s="115" t="s">
        <v>4793</v>
      </c>
      <c r="E115" s="116"/>
      <c r="F115" s="116"/>
      <c r="G115" s="116"/>
      <c r="H115" s="116"/>
      <c r="I115" s="116"/>
      <c r="J115" s="117">
        <f>J288</f>
        <v>0</v>
      </c>
      <c r="L115" s="114"/>
    </row>
    <row r="116" spans="2:12" s="9" customFormat="1" ht="19.899999999999999" hidden="1" customHeight="1">
      <c r="B116" s="114"/>
      <c r="D116" s="115" t="s">
        <v>4794</v>
      </c>
      <c r="E116" s="116"/>
      <c r="F116" s="116"/>
      <c r="G116" s="116"/>
      <c r="H116" s="116"/>
      <c r="I116" s="116"/>
      <c r="J116" s="117">
        <f>J293</f>
        <v>0</v>
      </c>
      <c r="L116" s="114"/>
    </row>
    <row r="117" spans="2:12" s="8" customFormat="1" ht="24.95" hidden="1" customHeight="1">
      <c r="B117" s="110"/>
      <c r="D117" s="111" t="s">
        <v>4795</v>
      </c>
      <c r="E117" s="112"/>
      <c r="F117" s="112"/>
      <c r="G117" s="112"/>
      <c r="H117" s="112"/>
      <c r="I117" s="112"/>
      <c r="J117" s="113">
        <f>J297</f>
        <v>0</v>
      </c>
      <c r="L117" s="110"/>
    </row>
    <row r="118" spans="2:12" s="9" customFormat="1" ht="19.899999999999999" hidden="1" customHeight="1">
      <c r="B118" s="114"/>
      <c r="D118" s="115" t="s">
        <v>5346</v>
      </c>
      <c r="E118" s="116"/>
      <c r="F118" s="116"/>
      <c r="G118" s="116"/>
      <c r="H118" s="116"/>
      <c r="I118" s="116"/>
      <c r="J118" s="117">
        <f>J298</f>
        <v>0</v>
      </c>
      <c r="L118" s="114"/>
    </row>
    <row r="119" spans="2:12" s="9" customFormat="1" ht="19.899999999999999" hidden="1" customHeight="1">
      <c r="B119" s="114"/>
      <c r="D119" s="115" t="s">
        <v>4770</v>
      </c>
      <c r="E119" s="116"/>
      <c r="F119" s="116"/>
      <c r="G119" s="116"/>
      <c r="H119" s="116"/>
      <c r="I119" s="116"/>
      <c r="J119" s="117">
        <f>J300</f>
        <v>0</v>
      </c>
      <c r="L119" s="114"/>
    </row>
    <row r="120" spans="2:12" s="9" customFormat="1" ht="19.899999999999999" hidden="1" customHeight="1">
      <c r="B120" s="114"/>
      <c r="D120" s="115" t="s">
        <v>4796</v>
      </c>
      <c r="E120" s="116"/>
      <c r="F120" s="116"/>
      <c r="G120" s="116"/>
      <c r="H120" s="116"/>
      <c r="I120" s="116"/>
      <c r="J120" s="117">
        <f>J302</f>
        <v>0</v>
      </c>
      <c r="L120" s="114"/>
    </row>
    <row r="121" spans="2:12" s="9" customFormat="1" ht="19.899999999999999" hidden="1" customHeight="1">
      <c r="B121" s="114"/>
      <c r="D121" s="115" t="s">
        <v>4797</v>
      </c>
      <c r="E121" s="116"/>
      <c r="F121" s="116"/>
      <c r="G121" s="116"/>
      <c r="H121" s="116"/>
      <c r="I121" s="116"/>
      <c r="J121" s="117">
        <f>J305</f>
        <v>0</v>
      </c>
      <c r="L121" s="114"/>
    </row>
    <row r="122" spans="2:12" s="8" customFormat="1" ht="24.95" hidden="1" customHeight="1">
      <c r="B122" s="110"/>
      <c r="D122" s="111" t="s">
        <v>4798</v>
      </c>
      <c r="E122" s="112"/>
      <c r="F122" s="112"/>
      <c r="G122" s="112"/>
      <c r="H122" s="112"/>
      <c r="I122" s="112"/>
      <c r="J122" s="113">
        <f>J309</f>
        <v>0</v>
      </c>
      <c r="L122" s="110"/>
    </row>
    <row r="123" spans="2:12" s="1" customFormat="1" ht="21.75" hidden="1" customHeight="1">
      <c r="B123" s="28"/>
      <c r="L123" s="28"/>
    </row>
    <row r="124" spans="2:12" s="1" customFormat="1" ht="6.95" hidden="1" customHeight="1">
      <c r="B124" s="43"/>
      <c r="C124" s="44"/>
      <c r="D124" s="44"/>
      <c r="E124" s="44"/>
      <c r="F124" s="44"/>
      <c r="G124" s="44"/>
      <c r="H124" s="44"/>
      <c r="I124" s="44"/>
      <c r="J124" s="44"/>
      <c r="K124" s="44"/>
      <c r="L124" s="28"/>
    </row>
    <row r="125" spans="2:12" hidden="1"/>
    <row r="126" spans="2:12" hidden="1"/>
    <row r="127" spans="2:12" hidden="1"/>
    <row r="128" spans="2:12" s="1" customFormat="1" ht="6.95" customHeight="1">
      <c r="B128" s="45"/>
      <c r="C128" s="46"/>
      <c r="D128" s="46"/>
      <c r="E128" s="46"/>
      <c r="F128" s="46"/>
      <c r="G128" s="46"/>
      <c r="H128" s="46"/>
      <c r="I128" s="46"/>
      <c r="J128" s="46"/>
      <c r="K128" s="46"/>
      <c r="L128" s="28"/>
    </row>
    <row r="129" spans="2:12" s="1" customFormat="1" ht="24.95" customHeight="1">
      <c r="B129" s="28"/>
      <c r="C129" s="17" t="s">
        <v>193</v>
      </c>
      <c r="L129" s="28"/>
    </row>
    <row r="130" spans="2:12" s="1" customFormat="1" ht="6.95" customHeight="1">
      <c r="B130" s="28"/>
      <c r="L130" s="28"/>
    </row>
    <row r="131" spans="2:12" s="1" customFormat="1" ht="12" customHeight="1">
      <c r="B131" s="28"/>
      <c r="C131" s="23" t="s">
        <v>13</v>
      </c>
      <c r="L131" s="28"/>
    </row>
    <row r="132" spans="2:12" s="1" customFormat="1" ht="16.5" customHeight="1">
      <c r="B132" s="28"/>
      <c r="E132" s="220" t="str">
        <f>E7</f>
        <v>III.etapa – Vetva V2 Mesto – časť od bodu č.17  po AUPARK</v>
      </c>
      <c r="F132" s="221"/>
      <c r="G132" s="221"/>
      <c r="H132" s="221"/>
      <c r="L132" s="28"/>
    </row>
    <row r="133" spans="2:12" ht="12" customHeight="1">
      <c r="B133" s="16"/>
      <c r="C133" s="23" t="s">
        <v>171</v>
      </c>
      <c r="L133" s="16"/>
    </row>
    <row r="134" spans="2:12" ht="16.5" customHeight="1">
      <c r="B134" s="16"/>
      <c r="E134" s="220" t="s">
        <v>172</v>
      </c>
      <c r="F134" s="184"/>
      <c r="G134" s="184"/>
      <c r="H134" s="184"/>
      <c r="L134" s="16"/>
    </row>
    <row r="135" spans="2:12" ht="12" customHeight="1">
      <c r="B135" s="16"/>
      <c r="C135" s="23" t="s">
        <v>173</v>
      </c>
      <c r="L135" s="16"/>
    </row>
    <row r="136" spans="2:12" s="1" customFormat="1" ht="16.5" customHeight="1">
      <c r="B136" s="28"/>
      <c r="E136" s="212" t="s">
        <v>4777</v>
      </c>
      <c r="F136" s="222"/>
      <c r="G136" s="222"/>
      <c r="H136" s="222"/>
      <c r="L136" s="28"/>
    </row>
    <row r="137" spans="2:12" s="1" customFormat="1" ht="12" customHeight="1">
      <c r="B137" s="28"/>
      <c r="C137" s="23" t="s">
        <v>4758</v>
      </c>
      <c r="L137" s="28"/>
    </row>
    <row r="138" spans="2:12" s="1" customFormat="1" ht="16.5" customHeight="1">
      <c r="B138" s="28"/>
      <c r="E138" s="199" t="str">
        <f>E13</f>
        <v>3 - O1.1 (O1.1.1, O1.1.2, O1.1.3)</v>
      </c>
      <c r="F138" s="222"/>
      <c r="G138" s="222"/>
      <c r="H138" s="222"/>
      <c r="L138" s="28"/>
    </row>
    <row r="139" spans="2:12" s="1" customFormat="1" ht="6.95" customHeight="1">
      <c r="B139" s="28"/>
      <c r="L139" s="28"/>
    </row>
    <row r="140" spans="2:12" s="1" customFormat="1" ht="12" customHeight="1">
      <c r="B140" s="28"/>
      <c r="C140" s="23" t="s">
        <v>17</v>
      </c>
      <c r="F140" s="21" t="str">
        <f>F16</f>
        <v>Žilina</v>
      </c>
      <c r="I140" s="23" t="s">
        <v>19</v>
      </c>
      <c r="J140" s="51" t="str">
        <f>IF(J16="","",J16)</f>
        <v>13. 5. 2022</v>
      </c>
      <c r="L140" s="28"/>
    </row>
    <row r="141" spans="2:12" s="1" customFormat="1" ht="6.95" customHeight="1">
      <c r="B141" s="28"/>
      <c r="L141" s="28"/>
    </row>
    <row r="142" spans="2:12" s="1" customFormat="1" ht="15.2" customHeight="1">
      <c r="B142" s="28"/>
      <c r="C142" s="23" t="s">
        <v>21</v>
      </c>
      <c r="F142" s="21" t="str">
        <f>E19</f>
        <v>MH Teplárenský holding, a.s.</v>
      </c>
      <c r="I142" s="23" t="s">
        <v>26</v>
      </c>
      <c r="J142" s="26" t="str">
        <f>E25</f>
        <v>ENERGIA, s.r.o.</v>
      </c>
      <c r="L142" s="28"/>
    </row>
    <row r="143" spans="2:12" s="1" customFormat="1" ht="15.2" customHeight="1">
      <c r="B143" s="28"/>
      <c r="C143" s="23" t="s">
        <v>24</v>
      </c>
      <c r="F143" s="21" t="str">
        <f>IF(E22="","",E22)</f>
        <v>Vyplň údaj</v>
      </c>
      <c r="I143" s="23" t="s">
        <v>29</v>
      </c>
      <c r="J143" s="26" t="str">
        <f>E28</f>
        <v>Balog</v>
      </c>
      <c r="L143" s="28"/>
    </row>
    <row r="144" spans="2:12" s="1" customFormat="1" ht="10.35" customHeight="1">
      <c r="B144" s="28"/>
      <c r="L144" s="28"/>
    </row>
    <row r="145" spans="2:65" s="10" customFormat="1" ht="29.25" customHeight="1">
      <c r="B145" s="118"/>
      <c r="C145" s="119" t="s">
        <v>194</v>
      </c>
      <c r="D145" s="120" t="s">
        <v>57</v>
      </c>
      <c r="E145" s="120" t="s">
        <v>53</v>
      </c>
      <c r="F145" s="120" t="s">
        <v>54</v>
      </c>
      <c r="G145" s="120" t="s">
        <v>195</v>
      </c>
      <c r="H145" s="120" t="s">
        <v>196</v>
      </c>
      <c r="I145" s="120" t="s">
        <v>197</v>
      </c>
      <c r="J145" s="121" t="s">
        <v>179</v>
      </c>
      <c r="K145" s="122" t="s">
        <v>198</v>
      </c>
      <c r="L145" s="118"/>
      <c r="M145" s="58" t="s">
        <v>1</v>
      </c>
      <c r="N145" s="59" t="s">
        <v>36</v>
      </c>
      <c r="O145" s="59" t="s">
        <v>199</v>
      </c>
      <c r="P145" s="59" t="s">
        <v>200</v>
      </c>
      <c r="Q145" s="59" t="s">
        <v>201</v>
      </c>
      <c r="R145" s="59" t="s">
        <v>202</v>
      </c>
      <c r="S145" s="59" t="s">
        <v>203</v>
      </c>
      <c r="T145" s="60" t="s">
        <v>204</v>
      </c>
    </row>
    <row r="146" spans="2:65" s="1" customFormat="1" ht="22.9" customHeight="1">
      <c r="B146" s="28"/>
      <c r="C146" s="63" t="s">
        <v>180</v>
      </c>
      <c r="J146" s="123">
        <f>BK146</f>
        <v>0</v>
      </c>
      <c r="L146" s="28"/>
      <c r="M146" s="61"/>
      <c r="N146" s="52"/>
      <c r="O146" s="52"/>
      <c r="P146" s="124">
        <f>P147+P283+P297+P309</f>
        <v>0</v>
      </c>
      <c r="Q146" s="52"/>
      <c r="R146" s="124">
        <f>R147+R283+R297+R309</f>
        <v>2121.0363295000006</v>
      </c>
      <c r="S146" s="52"/>
      <c r="T146" s="125">
        <f>T147+T283+T297+T309</f>
        <v>2467.2346580000003</v>
      </c>
      <c r="AT146" s="13" t="s">
        <v>71</v>
      </c>
      <c r="AU146" s="13" t="s">
        <v>181</v>
      </c>
      <c r="BK146" s="126">
        <f>BK147+BK283+BK297+BK309</f>
        <v>0</v>
      </c>
    </row>
    <row r="147" spans="2:65" s="11" customFormat="1" ht="25.9" customHeight="1">
      <c r="B147" s="127"/>
      <c r="D147" s="128" t="s">
        <v>71</v>
      </c>
      <c r="E147" s="129" t="s">
        <v>4799</v>
      </c>
      <c r="F147" s="129" t="s">
        <v>4800</v>
      </c>
      <c r="I147" s="130"/>
      <c r="J147" s="131">
        <f>BK147</f>
        <v>0</v>
      </c>
      <c r="L147" s="127"/>
      <c r="M147" s="132"/>
      <c r="P147" s="133">
        <f>P148+P182+P188+P194+P205+P211+P228+P231+P250+P281</f>
        <v>0</v>
      </c>
      <c r="R147" s="133">
        <f>R148+R182+R188+R194+R205+R211+R228+R231+R250+R281</f>
        <v>2116.5228399900006</v>
      </c>
      <c r="T147" s="134">
        <f>T148+T182+T188+T194+T205+T211+T228+T231+T250+T281</f>
        <v>2467.2346580000003</v>
      </c>
      <c r="AR147" s="128" t="s">
        <v>79</v>
      </c>
      <c r="AT147" s="135" t="s">
        <v>71</v>
      </c>
      <c r="AU147" s="135" t="s">
        <v>72</v>
      </c>
      <c r="AY147" s="128" t="s">
        <v>207</v>
      </c>
      <c r="BK147" s="136">
        <f>BK148+BK182+BK188+BK194+BK205+BK211+BK228+BK231+BK250+BK281</f>
        <v>0</v>
      </c>
    </row>
    <row r="148" spans="2:65" s="11" customFormat="1" ht="22.9" customHeight="1">
      <c r="B148" s="127"/>
      <c r="D148" s="128" t="s">
        <v>71</v>
      </c>
      <c r="E148" s="137" t="s">
        <v>79</v>
      </c>
      <c r="F148" s="137" t="s">
        <v>4801</v>
      </c>
      <c r="I148" s="130"/>
      <c r="J148" s="138">
        <f>BK148</f>
        <v>0</v>
      </c>
      <c r="L148" s="127"/>
      <c r="M148" s="132"/>
      <c r="P148" s="133">
        <f>SUM(P149:P181)</f>
        <v>0</v>
      </c>
      <c r="R148" s="133">
        <f>SUM(R149:R181)</f>
        <v>1337.2612880800002</v>
      </c>
      <c r="T148" s="134">
        <f>SUM(T149:T181)</f>
        <v>395.18730400000004</v>
      </c>
      <c r="AR148" s="128" t="s">
        <v>79</v>
      </c>
      <c r="AT148" s="135" t="s">
        <v>71</v>
      </c>
      <c r="AU148" s="135" t="s">
        <v>79</v>
      </c>
      <c r="AY148" s="128" t="s">
        <v>207</v>
      </c>
      <c r="BK148" s="136">
        <f>SUM(BK149:BK181)</f>
        <v>0</v>
      </c>
    </row>
    <row r="149" spans="2:65" s="1" customFormat="1" ht="24.2" customHeight="1">
      <c r="B149" s="139"/>
      <c r="C149" s="140" t="s">
        <v>79</v>
      </c>
      <c r="D149" s="140" t="s">
        <v>212</v>
      </c>
      <c r="E149" s="141" t="s">
        <v>4802</v>
      </c>
      <c r="F149" s="142" t="s">
        <v>4803</v>
      </c>
      <c r="G149" s="143" t="s">
        <v>253</v>
      </c>
      <c r="H149" s="144">
        <v>26</v>
      </c>
      <c r="I149" s="145"/>
      <c r="J149" s="146">
        <f t="shared" ref="J149:J181" si="0">ROUND(I149*H149,2)</f>
        <v>0</v>
      </c>
      <c r="K149" s="147"/>
      <c r="L149" s="28"/>
      <c r="M149" s="148" t="s">
        <v>1</v>
      </c>
      <c r="N149" s="149" t="s">
        <v>38</v>
      </c>
      <c r="P149" s="150">
        <f t="shared" ref="P149:P181" si="1">O149*H149</f>
        <v>0</v>
      </c>
      <c r="Q149" s="150">
        <v>0</v>
      </c>
      <c r="R149" s="150">
        <f t="shared" ref="R149:R181" si="2">Q149*H149</f>
        <v>0</v>
      </c>
      <c r="S149" s="150">
        <v>0</v>
      </c>
      <c r="T149" s="151">
        <f t="shared" ref="T149:T181" si="3">S149*H149</f>
        <v>0</v>
      </c>
      <c r="AR149" s="152" t="s">
        <v>93</v>
      </c>
      <c r="AT149" s="152" t="s">
        <v>212</v>
      </c>
      <c r="AU149" s="152" t="s">
        <v>84</v>
      </c>
      <c r="AY149" s="13" t="s">
        <v>207</v>
      </c>
      <c r="BE149" s="153">
        <f t="shared" ref="BE149:BE181" si="4">IF(N149="základná",J149,0)</f>
        <v>0</v>
      </c>
      <c r="BF149" s="153">
        <f t="shared" ref="BF149:BF181" si="5">IF(N149="znížená",J149,0)</f>
        <v>0</v>
      </c>
      <c r="BG149" s="153">
        <f t="shared" ref="BG149:BG181" si="6">IF(N149="zákl. prenesená",J149,0)</f>
        <v>0</v>
      </c>
      <c r="BH149" s="153">
        <f t="shared" ref="BH149:BH181" si="7">IF(N149="zníž. prenesená",J149,0)</f>
        <v>0</v>
      </c>
      <c r="BI149" s="153">
        <f t="shared" ref="BI149:BI181" si="8">IF(N149="nulová",J149,0)</f>
        <v>0</v>
      </c>
      <c r="BJ149" s="13" t="s">
        <v>84</v>
      </c>
      <c r="BK149" s="153">
        <f t="shared" ref="BK149:BK181" si="9">ROUND(I149*H149,2)</f>
        <v>0</v>
      </c>
      <c r="BL149" s="13" t="s">
        <v>93</v>
      </c>
      <c r="BM149" s="152" t="s">
        <v>4804</v>
      </c>
    </row>
    <row r="150" spans="2:65" s="1" customFormat="1" ht="24.2" customHeight="1">
      <c r="B150" s="139"/>
      <c r="C150" s="140" t="s">
        <v>84</v>
      </c>
      <c r="D150" s="140" t="s">
        <v>212</v>
      </c>
      <c r="E150" s="141" t="s">
        <v>4805</v>
      </c>
      <c r="F150" s="142" t="s">
        <v>4806</v>
      </c>
      <c r="G150" s="143" t="s">
        <v>253</v>
      </c>
      <c r="H150" s="144">
        <v>26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38</v>
      </c>
      <c r="P150" s="150">
        <f t="shared" si="1"/>
        <v>0</v>
      </c>
      <c r="Q150" s="150">
        <v>1.0000000000000001E-5</v>
      </c>
      <c r="R150" s="150">
        <f t="shared" si="2"/>
        <v>2.6000000000000003E-4</v>
      </c>
      <c r="S150" s="150">
        <v>0</v>
      </c>
      <c r="T150" s="151">
        <f t="shared" si="3"/>
        <v>0</v>
      </c>
      <c r="AR150" s="152" t="s">
        <v>93</v>
      </c>
      <c r="AT150" s="152" t="s">
        <v>212</v>
      </c>
      <c r="AU150" s="152" t="s">
        <v>84</v>
      </c>
      <c r="AY150" s="13" t="s">
        <v>207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84</v>
      </c>
      <c r="BK150" s="153">
        <f t="shared" si="9"/>
        <v>0</v>
      </c>
      <c r="BL150" s="13" t="s">
        <v>93</v>
      </c>
      <c r="BM150" s="152" t="s">
        <v>4807</v>
      </c>
    </row>
    <row r="151" spans="2:65" s="1" customFormat="1" ht="24.2" customHeight="1">
      <c r="B151" s="139"/>
      <c r="C151" s="140" t="s">
        <v>88</v>
      </c>
      <c r="D151" s="140" t="s">
        <v>212</v>
      </c>
      <c r="E151" s="141" t="s">
        <v>4808</v>
      </c>
      <c r="F151" s="142" t="s">
        <v>4809</v>
      </c>
      <c r="G151" s="143" t="s">
        <v>253</v>
      </c>
      <c r="H151" s="144">
        <v>26</v>
      </c>
      <c r="I151" s="145"/>
      <c r="J151" s="146">
        <f t="shared" si="0"/>
        <v>0</v>
      </c>
      <c r="K151" s="147"/>
      <c r="L151" s="28"/>
      <c r="M151" s="148" t="s">
        <v>1</v>
      </c>
      <c r="N151" s="149" t="s">
        <v>38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93</v>
      </c>
      <c r="AT151" s="152" t="s">
        <v>212</v>
      </c>
      <c r="AU151" s="152" t="s">
        <v>84</v>
      </c>
      <c r="AY151" s="13" t="s">
        <v>207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84</v>
      </c>
      <c r="BK151" s="153">
        <f t="shared" si="9"/>
        <v>0</v>
      </c>
      <c r="BL151" s="13" t="s">
        <v>93</v>
      </c>
      <c r="BM151" s="152" t="s">
        <v>4810</v>
      </c>
    </row>
    <row r="152" spans="2:65" s="1" customFormat="1" ht="33" customHeight="1">
      <c r="B152" s="139"/>
      <c r="C152" s="140" t="s">
        <v>93</v>
      </c>
      <c r="D152" s="140" t="s">
        <v>212</v>
      </c>
      <c r="E152" s="141" t="s">
        <v>4811</v>
      </c>
      <c r="F152" s="142" t="s">
        <v>4812</v>
      </c>
      <c r="G152" s="143" t="s">
        <v>4813</v>
      </c>
      <c r="H152" s="144">
        <v>235.19300000000001</v>
      </c>
      <c r="I152" s="145"/>
      <c r="J152" s="146">
        <f t="shared" si="0"/>
        <v>0</v>
      </c>
      <c r="K152" s="147"/>
      <c r="L152" s="28"/>
      <c r="M152" s="148" t="s">
        <v>1</v>
      </c>
      <c r="N152" s="149" t="s">
        <v>38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93</v>
      </c>
      <c r="AT152" s="152" t="s">
        <v>212</v>
      </c>
      <c r="AU152" s="152" t="s">
        <v>84</v>
      </c>
      <c r="AY152" s="13" t="s">
        <v>207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84</v>
      </c>
      <c r="BK152" s="153">
        <f t="shared" si="9"/>
        <v>0</v>
      </c>
      <c r="BL152" s="13" t="s">
        <v>93</v>
      </c>
      <c r="BM152" s="152" t="s">
        <v>4814</v>
      </c>
    </row>
    <row r="153" spans="2:65" s="1" customFormat="1" ht="24.2" customHeight="1">
      <c r="B153" s="139"/>
      <c r="C153" s="140" t="s">
        <v>168</v>
      </c>
      <c r="D153" s="140" t="s">
        <v>212</v>
      </c>
      <c r="E153" s="141" t="s">
        <v>4815</v>
      </c>
      <c r="F153" s="142" t="s">
        <v>4816</v>
      </c>
      <c r="G153" s="143" t="s">
        <v>405</v>
      </c>
      <c r="H153" s="144">
        <v>19.693000000000001</v>
      </c>
      <c r="I153" s="145"/>
      <c r="J153" s="146">
        <f t="shared" si="0"/>
        <v>0</v>
      </c>
      <c r="K153" s="147"/>
      <c r="L153" s="28"/>
      <c r="M153" s="148" t="s">
        <v>1</v>
      </c>
      <c r="N153" s="149" t="s">
        <v>38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0.26</v>
      </c>
      <c r="T153" s="151">
        <f t="shared" si="3"/>
        <v>5.1201800000000004</v>
      </c>
      <c r="AR153" s="152" t="s">
        <v>93</v>
      </c>
      <c r="AT153" s="152" t="s">
        <v>212</v>
      </c>
      <c r="AU153" s="152" t="s">
        <v>84</v>
      </c>
      <c r="AY153" s="13" t="s">
        <v>207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84</v>
      </c>
      <c r="BK153" s="153">
        <f t="shared" si="9"/>
        <v>0</v>
      </c>
      <c r="BL153" s="13" t="s">
        <v>93</v>
      </c>
      <c r="BM153" s="152" t="s">
        <v>4817</v>
      </c>
    </row>
    <row r="154" spans="2:65" s="1" customFormat="1" ht="33" customHeight="1">
      <c r="B154" s="139"/>
      <c r="C154" s="140" t="s">
        <v>230</v>
      </c>
      <c r="D154" s="140" t="s">
        <v>212</v>
      </c>
      <c r="E154" s="141" t="s">
        <v>4818</v>
      </c>
      <c r="F154" s="142" t="s">
        <v>4819</v>
      </c>
      <c r="G154" s="143" t="s">
        <v>405</v>
      </c>
      <c r="H154" s="144">
        <v>535.36599999999999</v>
      </c>
      <c r="I154" s="145"/>
      <c r="J154" s="146">
        <f t="shared" si="0"/>
        <v>0</v>
      </c>
      <c r="K154" s="147"/>
      <c r="L154" s="28"/>
      <c r="M154" s="148" t="s">
        <v>1</v>
      </c>
      <c r="N154" s="149" t="s">
        <v>38</v>
      </c>
      <c r="P154" s="150">
        <f t="shared" si="1"/>
        <v>0</v>
      </c>
      <c r="Q154" s="150">
        <v>0</v>
      </c>
      <c r="R154" s="150">
        <f t="shared" si="2"/>
        <v>0</v>
      </c>
      <c r="S154" s="150">
        <v>9.8000000000000004E-2</v>
      </c>
      <c r="T154" s="151">
        <f t="shared" si="3"/>
        <v>52.465868</v>
      </c>
      <c r="AR154" s="152" t="s">
        <v>93</v>
      </c>
      <c r="AT154" s="152" t="s">
        <v>212</v>
      </c>
      <c r="AU154" s="152" t="s">
        <v>84</v>
      </c>
      <c r="AY154" s="13" t="s">
        <v>207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84</v>
      </c>
      <c r="BK154" s="153">
        <f t="shared" si="9"/>
        <v>0</v>
      </c>
      <c r="BL154" s="13" t="s">
        <v>93</v>
      </c>
      <c r="BM154" s="152" t="s">
        <v>4820</v>
      </c>
    </row>
    <row r="155" spans="2:65" s="1" customFormat="1" ht="24.2" customHeight="1">
      <c r="B155" s="139"/>
      <c r="C155" s="140" t="s">
        <v>234</v>
      </c>
      <c r="D155" s="140" t="s">
        <v>212</v>
      </c>
      <c r="E155" s="141" t="s">
        <v>4821</v>
      </c>
      <c r="F155" s="142" t="s">
        <v>4822</v>
      </c>
      <c r="G155" s="143" t="s">
        <v>215</v>
      </c>
      <c r="H155" s="144">
        <v>12</v>
      </c>
      <c r="I155" s="145"/>
      <c r="J155" s="146">
        <f t="shared" si="0"/>
        <v>0</v>
      </c>
      <c r="K155" s="147"/>
      <c r="L155" s="28"/>
      <c r="M155" s="148" t="s">
        <v>1</v>
      </c>
      <c r="N155" s="149" t="s">
        <v>38</v>
      </c>
      <c r="P155" s="150">
        <f t="shared" si="1"/>
        <v>0</v>
      </c>
      <c r="Q155" s="150">
        <v>0</v>
      </c>
      <c r="R155" s="150">
        <f t="shared" si="2"/>
        <v>0</v>
      </c>
      <c r="S155" s="150">
        <v>0.28999999999999998</v>
      </c>
      <c r="T155" s="151">
        <f t="shared" si="3"/>
        <v>3.4799999999999995</v>
      </c>
      <c r="AR155" s="152" t="s">
        <v>93</v>
      </c>
      <c r="AT155" s="152" t="s">
        <v>212</v>
      </c>
      <c r="AU155" s="152" t="s">
        <v>84</v>
      </c>
      <c r="AY155" s="13" t="s">
        <v>207</v>
      </c>
      <c r="BE155" s="153">
        <f t="shared" si="4"/>
        <v>0</v>
      </c>
      <c r="BF155" s="153">
        <f t="shared" si="5"/>
        <v>0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3" t="s">
        <v>84</v>
      </c>
      <c r="BK155" s="153">
        <f t="shared" si="9"/>
        <v>0</v>
      </c>
      <c r="BL155" s="13" t="s">
        <v>93</v>
      </c>
      <c r="BM155" s="152" t="s">
        <v>4823</v>
      </c>
    </row>
    <row r="156" spans="2:65" s="1" customFormat="1" ht="33" customHeight="1">
      <c r="B156" s="139"/>
      <c r="C156" s="140" t="s">
        <v>238</v>
      </c>
      <c r="D156" s="140" t="s">
        <v>212</v>
      </c>
      <c r="E156" s="141" t="s">
        <v>4824</v>
      </c>
      <c r="F156" s="142" t="s">
        <v>4825</v>
      </c>
      <c r="G156" s="143" t="s">
        <v>405</v>
      </c>
      <c r="H156" s="144">
        <v>364.05200000000002</v>
      </c>
      <c r="I156" s="145"/>
      <c r="J156" s="146">
        <f t="shared" si="0"/>
        <v>0</v>
      </c>
      <c r="K156" s="147"/>
      <c r="L156" s="28"/>
      <c r="M156" s="148" t="s">
        <v>1</v>
      </c>
      <c r="N156" s="149" t="s">
        <v>38</v>
      </c>
      <c r="P156" s="150">
        <f t="shared" si="1"/>
        <v>0</v>
      </c>
      <c r="Q156" s="150">
        <v>0</v>
      </c>
      <c r="R156" s="150">
        <f t="shared" si="2"/>
        <v>0</v>
      </c>
      <c r="S156" s="150">
        <v>0.23499999999999999</v>
      </c>
      <c r="T156" s="151">
        <f t="shared" si="3"/>
        <v>85.552220000000005</v>
      </c>
      <c r="AR156" s="152" t="s">
        <v>93</v>
      </c>
      <c r="AT156" s="152" t="s">
        <v>212</v>
      </c>
      <c r="AU156" s="152" t="s">
        <v>84</v>
      </c>
      <c r="AY156" s="13" t="s">
        <v>207</v>
      </c>
      <c r="BE156" s="153">
        <f t="shared" si="4"/>
        <v>0</v>
      </c>
      <c r="BF156" s="153">
        <f t="shared" si="5"/>
        <v>0</v>
      </c>
      <c r="BG156" s="153">
        <f t="shared" si="6"/>
        <v>0</v>
      </c>
      <c r="BH156" s="153">
        <f t="shared" si="7"/>
        <v>0</v>
      </c>
      <c r="BI156" s="153">
        <f t="shared" si="8"/>
        <v>0</v>
      </c>
      <c r="BJ156" s="13" t="s">
        <v>84</v>
      </c>
      <c r="BK156" s="153">
        <f t="shared" si="9"/>
        <v>0</v>
      </c>
      <c r="BL156" s="13" t="s">
        <v>93</v>
      </c>
      <c r="BM156" s="152" t="s">
        <v>4826</v>
      </c>
    </row>
    <row r="157" spans="2:65" s="1" customFormat="1" ht="33" customHeight="1">
      <c r="B157" s="139"/>
      <c r="C157" s="140" t="s">
        <v>242</v>
      </c>
      <c r="D157" s="140" t="s">
        <v>212</v>
      </c>
      <c r="E157" s="141" t="s">
        <v>4827</v>
      </c>
      <c r="F157" s="142" t="s">
        <v>4828</v>
      </c>
      <c r="G157" s="143" t="s">
        <v>405</v>
      </c>
      <c r="H157" s="144">
        <v>209.167</v>
      </c>
      <c r="I157" s="145"/>
      <c r="J157" s="146">
        <f t="shared" si="0"/>
        <v>0</v>
      </c>
      <c r="K157" s="147"/>
      <c r="L157" s="28"/>
      <c r="M157" s="148" t="s">
        <v>1</v>
      </c>
      <c r="N157" s="149" t="s">
        <v>38</v>
      </c>
      <c r="P157" s="150">
        <f t="shared" si="1"/>
        <v>0</v>
      </c>
      <c r="Q157" s="150">
        <v>0</v>
      </c>
      <c r="R157" s="150">
        <f t="shared" si="2"/>
        <v>0</v>
      </c>
      <c r="S157" s="150">
        <v>0.4</v>
      </c>
      <c r="T157" s="151">
        <f t="shared" si="3"/>
        <v>83.666800000000009</v>
      </c>
      <c r="AR157" s="152" t="s">
        <v>93</v>
      </c>
      <c r="AT157" s="152" t="s">
        <v>212</v>
      </c>
      <c r="AU157" s="152" t="s">
        <v>84</v>
      </c>
      <c r="AY157" s="13" t="s">
        <v>207</v>
      </c>
      <c r="BE157" s="153">
        <f t="shared" si="4"/>
        <v>0</v>
      </c>
      <c r="BF157" s="153">
        <f t="shared" si="5"/>
        <v>0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3" t="s">
        <v>84</v>
      </c>
      <c r="BK157" s="153">
        <f t="shared" si="9"/>
        <v>0</v>
      </c>
      <c r="BL157" s="13" t="s">
        <v>93</v>
      </c>
      <c r="BM157" s="152" t="s">
        <v>4829</v>
      </c>
    </row>
    <row r="158" spans="2:65" s="1" customFormat="1" ht="33" customHeight="1">
      <c r="B158" s="139"/>
      <c r="C158" s="140" t="s">
        <v>246</v>
      </c>
      <c r="D158" s="140" t="s">
        <v>212</v>
      </c>
      <c r="E158" s="141" t="s">
        <v>4830</v>
      </c>
      <c r="F158" s="142" t="s">
        <v>4831</v>
      </c>
      <c r="G158" s="143" t="s">
        <v>405</v>
      </c>
      <c r="H158" s="144">
        <v>178.79400000000001</v>
      </c>
      <c r="I158" s="145"/>
      <c r="J158" s="146">
        <f t="shared" si="0"/>
        <v>0</v>
      </c>
      <c r="K158" s="147"/>
      <c r="L158" s="28"/>
      <c r="M158" s="148" t="s">
        <v>1</v>
      </c>
      <c r="N158" s="149" t="s">
        <v>38</v>
      </c>
      <c r="P158" s="150">
        <f t="shared" si="1"/>
        <v>0</v>
      </c>
      <c r="Q158" s="150">
        <v>0</v>
      </c>
      <c r="R158" s="150">
        <f t="shared" si="2"/>
        <v>0</v>
      </c>
      <c r="S158" s="150">
        <v>0.5</v>
      </c>
      <c r="T158" s="151">
        <f t="shared" si="3"/>
        <v>89.397000000000006</v>
      </c>
      <c r="AR158" s="152" t="s">
        <v>93</v>
      </c>
      <c r="AT158" s="152" t="s">
        <v>212</v>
      </c>
      <c r="AU158" s="152" t="s">
        <v>84</v>
      </c>
      <c r="AY158" s="13" t="s">
        <v>207</v>
      </c>
      <c r="BE158" s="153">
        <f t="shared" si="4"/>
        <v>0</v>
      </c>
      <c r="BF158" s="153">
        <f t="shared" si="5"/>
        <v>0</v>
      </c>
      <c r="BG158" s="153">
        <f t="shared" si="6"/>
        <v>0</v>
      </c>
      <c r="BH158" s="153">
        <f t="shared" si="7"/>
        <v>0</v>
      </c>
      <c r="BI158" s="153">
        <f t="shared" si="8"/>
        <v>0</v>
      </c>
      <c r="BJ158" s="13" t="s">
        <v>84</v>
      </c>
      <c r="BK158" s="153">
        <f t="shared" si="9"/>
        <v>0</v>
      </c>
      <c r="BL158" s="13" t="s">
        <v>93</v>
      </c>
      <c r="BM158" s="152" t="s">
        <v>4832</v>
      </c>
    </row>
    <row r="159" spans="2:65" s="1" customFormat="1" ht="24.2" customHeight="1">
      <c r="B159" s="139"/>
      <c r="C159" s="140" t="s">
        <v>250</v>
      </c>
      <c r="D159" s="140" t="s">
        <v>212</v>
      </c>
      <c r="E159" s="141" t="s">
        <v>4833</v>
      </c>
      <c r="F159" s="142" t="s">
        <v>4834</v>
      </c>
      <c r="G159" s="143" t="s">
        <v>405</v>
      </c>
      <c r="H159" s="144">
        <v>417.15600000000001</v>
      </c>
      <c r="I159" s="145"/>
      <c r="J159" s="146">
        <f t="shared" si="0"/>
        <v>0</v>
      </c>
      <c r="K159" s="147"/>
      <c r="L159" s="28"/>
      <c r="M159" s="148" t="s">
        <v>1</v>
      </c>
      <c r="N159" s="149" t="s">
        <v>38</v>
      </c>
      <c r="P159" s="150">
        <f t="shared" si="1"/>
        <v>0</v>
      </c>
      <c r="Q159" s="150">
        <v>0</v>
      </c>
      <c r="R159" s="150">
        <f t="shared" si="2"/>
        <v>0</v>
      </c>
      <c r="S159" s="150">
        <v>0.18099999999999999</v>
      </c>
      <c r="T159" s="151">
        <f t="shared" si="3"/>
        <v>75.505235999999996</v>
      </c>
      <c r="AR159" s="152" t="s">
        <v>93</v>
      </c>
      <c r="AT159" s="152" t="s">
        <v>212</v>
      </c>
      <c r="AU159" s="152" t="s">
        <v>84</v>
      </c>
      <c r="AY159" s="13" t="s">
        <v>207</v>
      </c>
      <c r="BE159" s="153">
        <f t="shared" si="4"/>
        <v>0</v>
      </c>
      <c r="BF159" s="153">
        <f t="shared" si="5"/>
        <v>0</v>
      </c>
      <c r="BG159" s="153">
        <f t="shared" si="6"/>
        <v>0</v>
      </c>
      <c r="BH159" s="153">
        <f t="shared" si="7"/>
        <v>0</v>
      </c>
      <c r="BI159" s="153">
        <f t="shared" si="8"/>
        <v>0</v>
      </c>
      <c r="BJ159" s="13" t="s">
        <v>84</v>
      </c>
      <c r="BK159" s="153">
        <f t="shared" si="9"/>
        <v>0</v>
      </c>
      <c r="BL159" s="13" t="s">
        <v>93</v>
      </c>
      <c r="BM159" s="152" t="s">
        <v>4835</v>
      </c>
    </row>
    <row r="160" spans="2:65" s="1" customFormat="1" ht="24.2" customHeight="1">
      <c r="B160" s="139"/>
      <c r="C160" s="140" t="s">
        <v>255</v>
      </c>
      <c r="D160" s="140" t="s">
        <v>212</v>
      </c>
      <c r="E160" s="141" t="s">
        <v>4836</v>
      </c>
      <c r="F160" s="142" t="s">
        <v>4837</v>
      </c>
      <c r="G160" s="143" t="s">
        <v>4813</v>
      </c>
      <c r="H160" s="144">
        <v>2408.5830000000001</v>
      </c>
      <c r="I160" s="145"/>
      <c r="J160" s="146">
        <f t="shared" si="0"/>
        <v>0</v>
      </c>
      <c r="K160" s="147"/>
      <c r="L160" s="28"/>
      <c r="M160" s="148" t="s">
        <v>1</v>
      </c>
      <c r="N160" s="149" t="s">
        <v>38</v>
      </c>
      <c r="P160" s="150">
        <f t="shared" si="1"/>
        <v>0</v>
      </c>
      <c r="Q160" s="150">
        <v>0</v>
      </c>
      <c r="R160" s="150">
        <f t="shared" si="2"/>
        <v>0</v>
      </c>
      <c r="S160" s="150">
        <v>0</v>
      </c>
      <c r="T160" s="151">
        <f t="shared" si="3"/>
        <v>0</v>
      </c>
      <c r="AR160" s="152" t="s">
        <v>93</v>
      </c>
      <c r="AT160" s="152" t="s">
        <v>212</v>
      </c>
      <c r="AU160" s="152" t="s">
        <v>84</v>
      </c>
      <c r="AY160" s="13" t="s">
        <v>207</v>
      </c>
      <c r="BE160" s="153">
        <f t="shared" si="4"/>
        <v>0</v>
      </c>
      <c r="BF160" s="153">
        <f t="shared" si="5"/>
        <v>0</v>
      </c>
      <c r="BG160" s="153">
        <f t="shared" si="6"/>
        <v>0</v>
      </c>
      <c r="BH160" s="153">
        <f t="shared" si="7"/>
        <v>0</v>
      </c>
      <c r="BI160" s="153">
        <f t="shared" si="8"/>
        <v>0</v>
      </c>
      <c r="BJ160" s="13" t="s">
        <v>84</v>
      </c>
      <c r="BK160" s="153">
        <f t="shared" si="9"/>
        <v>0</v>
      </c>
      <c r="BL160" s="13" t="s">
        <v>93</v>
      </c>
      <c r="BM160" s="152" t="s">
        <v>4838</v>
      </c>
    </row>
    <row r="161" spans="2:65" s="1" customFormat="1" ht="37.9" customHeight="1">
      <c r="B161" s="139"/>
      <c r="C161" s="140" t="s">
        <v>259</v>
      </c>
      <c r="D161" s="140" t="s">
        <v>212</v>
      </c>
      <c r="E161" s="141" t="s">
        <v>4839</v>
      </c>
      <c r="F161" s="142" t="s">
        <v>4840</v>
      </c>
      <c r="G161" s="143" t="s">
        <v>4813</v>
      </c>
      <c r="H161" s="144">
        <v>2408.5830000000001</v>
      </c>
      <c r="I161" s="145"/>
      <c r="J161" s="146">
        <f t="shared" si="0"/>
        <v>0</v>
      </c>
      <c r="K161" s="147"/>
      <c r="L161" s="28"/>
      <c r="M161" s="148" t="s">
        <v>1</v>
      </c>
      <c r="N161" s="149" t="s">
        <v>38</v>
      </c>
      <c r="P161" s="150">
        <f t="shared" si="1"/>
        <v>0</v>
      </c>
      <c r="Q161" s="150">
        <v>0</v>
      </c>
      <c r="R161" s="150">
        <f t="shared" si="2"/>
        <v>0</v>
      </c>
      <c r="S161" s="150">
        <v>0</v>
      </c>
      <c r="T161" s="151">
        <f t="shared" si="3"/>
        <v>0</v>
      </c>
      <c r="AR161" s="152" t="s">
        <v>93</v>
      </c>
      <c r="AT161" s="152" t="s">
        <v>212</v>
      </c>
      <c r="AU161" s="152" t="s">
        <v>84</v>
      </c>
      <c r="AY161" s="13" t="s">
        <v>207</v>
      </c>
      <c r="BE161" s="153">
        <f t="shared" si="4"/>
        <v>0</v>
      </c>
      <c r="BF161" s="153">
        <f t="shared" si="5"/>
        <v>0</v>
      </c>
      <c r="BG161" s="153">
        <f t="shared" si="6"/>
        <v>0</v>
      </c>
      <c r="BH161" s="153">
        <f t="shared" si="7"/>
        <v>0</v>
      </c>
      <c r="BI161" s="153">
        <f t="shared" si="8"/>
        <v>0</v>
      </c>
      <c r="BJ161" s="13" t="s">
        <v>84</v>
      </c>
      <c r="BK161" s="153">
        <f t="shared" si="9"/>
        <v>0</v>
      </c>
      <c r="BL161" s="13" t="s">
        <v>93</v>
      </c>
      <c r="BM161" s="152" t="s">
        <v>4841</v>
      </c>
    </row>
    <row r="162" spans="2:65" s="1" customFormat="1" ht="24.2" customHeight="1">
      <c r="B162" s="139"/>
      <c r="C162" s="140" t="s">
        <v>263</v>
      </c>
      <c r="D162" s="140" t="s">
        <v>212</v>
      </c>
      <c r="E162" s="141" t="s">
        <v>4842</v>
      </c>
      <c r="F162" s="142" t="s">
        <v>4843</v>
      </c>
      <c r="G162" s="143" t="s">
        <v>405</v>
      </c>
      <c r="H162" s="144">
        <v>3719.6660000000002</v>
      </c>
      <c r="I162" s="145"/>
      <c r="J162" s="146">
        <f t="shared" si="0"/>
        <v>0</v>
      </c>
      <c r="K162" s="147"/>
      <c r="L162" s="28"/>
      <c r="M162" s="148" t="s">
        <v>1</v>
      </c>
      <c r="N162" s="149" t="s">
        <v>38</v>
      </c>
      <c r="P162" s="150">
        <f t="shared" si="1"/>
        <v>0</v>
      </c>
      <c r="Q162" s="150">
        <v>9.7000000000000005E-4</v>
      </c>
      <c r="R162" s="150">
        <f t="shared" si="2"/>
        <v>3.6080760200000004</v>
      </c>
      <c r="S162" s="150">
        <v>0</v>
      </c>
      <c r="T162" s="151">
        <f t="shared" si="3"/>
        <v>0</v>
      </c>
      <c r="AR162" s="152" t="s">
        <v>93</v>
      </c>
      <c r="AT162" s="152" t="s">
        <v>212</v>
      </c>
      <c r="AU162" s="152" t="s">
        <v>84</v>
      </c>
      <c r="AY162" s="13" t="s">
        <v>207</v>
      </c>
      <c r="BE162" s="153">
        <f t="shared" si="4"/>
        <v>0</v>
      </c>
      <c r="BF162" s="153">
        <f t="shared" si="5"/>
        <v>0</v>
      </c>
      <c r="BG162" s="153">
        <f t="shared" si="6"/>
        <v>0</v>
      </c>
      <c r="BH162" s="153">
        <f t="shared" si="7"/>
        <v>0</v>
      </c>
      <c r="BI162" s="153">
        <f t="shared" si="8"/>
        <v>0</v>
      </c>
      <c r="BJ162" s="13" t="s">
        <v>84</v>
      </c>
      <c r="BK162" s="153">
        <f t="shared" si="9"/>
        <v>0</v>
      </c>
      <c r="BL162" s="13" t="s">
        <v>93</v>
      </c>
      <c r="BM162" s="152" t="s">
        <v>4844</v>
      </c>
    </row>
    <row r="163" spans="2:65" s="1" customFormat="1" ht="24.2" customHeight="1">
      <c r="B163" s="139"/>
      <c r="C163" s="140" t="s">
        <v>267</v>
      </c>
      <c r="D163" s="140" t="s">
        <v>212</v>
      </c>
      <c r="E163" s="141" t="s">
        <v>4845</v>
      </c>
      <c r="F163" s="142" t="s">
        <v>4846</v>
      </c>
      <c r="G163" s="143" t="s">
        <v>405</v>
      </c>
      <c r="H163" s="144">
        <v>3719.6660000000002</v>
      </c>
      <c r="I163" s="145"/>
      <c r="J163" s="146">
        <f t="shared" si="0"/>
        <v>0</v>
      </c>
      <c r="K163" s="147"/>
      <c r="L163" s="28"/>
      <c r="M163" s="148" t="s">
        <v>1</v>
      </c>
      <c r="N163" s="149" t="s">
        <v>38</v>
      </c>
      <c r="P163" s="150">
        <f t="shared" si="1"/>
        <v>0</v>
      </c>
      <c r="Q163" s="150">
        <v>0</v>
      </c>
      <c r="R163" s="150">
        <f t="shared" si="2"/>
        <v>0</v>
      </c>
      <c r="S163" s="150">
        <v>0</v>
      </c>
      <c r="T163" s="151">
        <f t="shared" si="3"/>
        <v>0</v>
      </c>
      <c r="AR163" s="152" t="s">
        <v>93</v>
      </c>
      <c r="AT163" s="152" t="s">
        <v>212</v>
      </c>
      <c r="AU163" s="152" t="s">
        <v>84</v>
      </c>
      <c r="AY163" s="13" t="s">
        <v>207</v>
      </c>
      <c r="BE163" s="153">
        <f t="shared" si="4"/>
        <v>0</v>
      </c>
      <c r="BF163" s="153">
        <f t="shared" si="5"/>
        <v>0</v>
      </c>
      <c r="BG163" s="153">
        <f t="shared" si="6"/>
        <v>0</v>
      </c>
      <c r="BH163" s="153">
        <f t="shared" si="7"/>
        <v>0</v>
      </c>
      <c r="BI163" s="153">
        <f t="shared" si="8"/>
        <v>0</v>
      </c>
      <c r="BJ163" s="13" t="s">
        <v>84</v>
      </c>
      <c r="BK163" s="153">
        <f t="shared" si="9"/>
        <v>0</v>
      </c>
      <c r="BL163" s="13" t="s">
        <v>93</v>
      </c>
      <c r="BM163" s="152" t="s">
        <v>4847</v>
      </c>
    </row>
    <row r="164" spans="2:65" s="1" customFormat="1" ht="33" customHeight="1">
      <c r="B164" s="139"/>
      <c r="C164" s="140" t="s">
        <v>271</v>
      </c>
      <c r="D164" s="140" t="s">
        <v>212</v>
      </c>
      <c r="E164" s="141" t="s">
        <v>4848</v>
      </c>
      <c r="F164" s="142" t="s">
        <v>4849</v>
      </c>
      <c r="G164" s="143" t="s">
        <v>4813</v>
      </c>
      <c r="H164" s="144">
        <v>5816.6419999999998</v>
      </c>
      <c r="I164" s="145"/>
      <c r="J164" s="146">
        <f t="shared" si="0"/>
        <v>0</v>
      </c>
      <c r="K164" s="147"/>
      <c r="L164" s="28"/>
      <c r="M164" s="148" t="s">
        <v>1</v>
      </c>
      <c r="N164" s="149" t="s">
        <v>38</v>
      </c>
      <c r="P164" s="150">
        <f t="shared" si="1"/>
        <v>0</v>
      </c>
      <c r="Q164" s="150">
        <v>0</v>
      </c>
      <c r="R164" s="150">
        <f t="shared" si="2"/>
        <v>0</v>
      </c>
      <c r="S164" s="150">
        <v>0</v>
      </c>
      <c r="T164" s="151">
        <f t="shared" si="3"/>
        <v>0</v>
      </c>
      <c r="AR164" s="152" t="s">
        <v>93</v>
      </c>
      <c r="AT164" s="152" t="s">
        <v>212</v>
      </c>
      <c r="AU164" s="152" t="s">
        <v>84</v>
      </c>
      <c r="AY164" s="13" t="s">
        <v>207</v>
      </c>
      <c r="BE164" s="153">
        <f t="shared" si="4"/>
        <v>0</v>
      </c>
      <c r="BF164" s="153">
        <f t="shared" si="5"/>
        <v>0</v>
      </c>
      <c r="BG164" s="153">
        <f t="shared" si="6"/>
        <v>0</v>
      </c>
      <c r="BH164" s="153">
        <f t="shared" si="7"/>
        <v>0</v>
      </c>
      <c r="BI164" s="153">
        <f t="shared" si="8"/>
        <v>0</v>
      </c>
      <c r="BJ164" s="13" t="s">
        <v>84</v>
      </c>
      <c r="BK164" s="153">
        <f t="shared" si="9"/>
        <v>0</v>
      </c>
      <c r="BL164" s="13" t="s">
        <v>93</v>
      </c>
      <c r="BM164" s="152" t="s">
        <v>4850</v>
      </c>
    </row>
    <row r="165" spans="2:65" s="1" customFormat="1" ht="37.9" customHeight="1">
      <c r="B165" s="139"/>
      <c r="C165" s="140" t="s">
        <v>275</v>
      </c>
      <c r="D165" s="140" t="s">
        <v>212</v>
      </c>
      <c r="E165" s="141" t="s">
        <v>4851</v>
      </c>
      <c r="F165" s="142" t="s">
        <v>4852</v>
      </c>
      <c r="G165" s="143" t="s">
        <v>4813</v>
      </c>
      <c r="H165" s="144">
        <v>40716.493999999999</v>
      </c>
      <c r="I165" s="145"/>
      <c r="J165" s="146">
        <f t="shared" si="0"/>
        <v>0</v>
      </c>
      <c r="K165" s="147"/>
      <c r="L165" s="28"/>
      <c r="M165" s="148" t="s">
        <v>1</v>
      </c>
      <c r="N165" s="149" t="s">
        <v>38</v>
      </c>
      <c r="P165" s="150">
        <f t="shared" si="1"/>
        <v>0</v>
      </c>
      <c r="Q165" s="150">
        <v>0</v>
      </c>
      <c r="R165" s="150">
        <f t="shared" si="2"/>
        <v>0</v>
      </c>
      <c r="S165" s="150">
        <v>0</v>
      </c>
      <c r="T165" s="151">
        <f t="shared" si="3"/>
        <v>0</v>
      </c>
      <c r="AR165" s="152" t="s">
        <v>93</v>
      </c>
      <c r="AT165" s="152" t="s">
        <v>212</v>
      </c>
      <c r="AU165" s="152" t="s">
        <v>84</v>
      </c>
      <c r="AY165" s="13" t="s">
        <v>207</v>
      </c>
      <c r="BE165" s="153">
        <f t="shared" si="4"/>
        <v>0</v>
      </c>
      <c r="BF165" s="153">
        <f t="shared" si="5"/>
        <v>0</v>
      </c>
      <c r="BG165" s="153">
        <f t="shared" si="6"/>
        <v>0</v>
      </c>
      <c r="BH165" s="153">
        <f t="shared" si="7"/>
        <v>0</v>
      </c>
      <c r="BI165" s="153">
        <f t="shared" si="8"/>
        <v>0</v>
      </c>
      <c r="BJ165" s="13" t="s">
        <v>84</v>
      </c>
      <c r="BK165" s="153">
        <f t="shared" si="9"/>
        <v>0</v>
      </c>
      <c r="BL165" s="13" t="s">
        <v>93</v>
      </c>
      <c r="BM165" s="152" t="s">
        <v>4853</v>
      </c>
    </row>
    <row r="166" spans="2:65" s="1" customFormat="1" ht="24.2" customHeight="1">
      <c r="B166" s="139"/>
      <c r="C166" s="140" t="s">
        <v>279</v>
      </c>
      <c r="D166" s="140" t="s">
        <v>212</v>
      </c>
      <c r="E166" s="141" t="s">
        <v>4854</v>
      </c>
      <c r="F166" s="142" t="s">
        <v>4855</v>
      </c>
      <c r="G166" s="143" t="s">
        <v>4813</v>
      </c>
      <c r="H166" s="144">
        <v>2930.4969999999998</v>
      </c>
      <c r="I166" s="145"/>
      <c r="J166" s="146">
        <f t="shared" si="0"/>
        <v>0</v>
      </c>
      <c r="K166" s="147"/>
      <c r="L166" s="28"/>
      <c r="M166" s="148" t="s">
        <v>1</v>
      </c>
      <c r="N166" s="149" t="s">
        <v>38</v>
      </c>
      <c r="P166" s="150">
        <f t="shared" si="1"/>
        <v>0</v>
      </c>
      <c r="Q166" s="150">
        <v>0</v>
      </c>
      <c r="R166" s="150">
        <f t="shared" si="2"/>
        <v>0</v>
      </c>
      <c r="S166" s="150">
        <v>0</v>
      </c>
      <c r="T166" s="151">
        <f t="shared" si="3"/>
        <v>0</v>
      </c>
      <c r="AR166" s="152" t="s">
        <v>93</v>
      </c>
      <c r="AT166" s="152" t="s">
        <v>212</v>
      </c>
      <c r="AU166" s="152" t="s">
        <v>84</v>
      </c>
      <c r="AY166" s="13" t="s">
        <v>207</v>
      </c>
      <c r="BE166" s="153">
        <f t="shared" si="4"/>
        <v>0</v>
      </c>
      <c r="BF166" s="153">
        <f t="shared" si="5"/>
        <v>0</v>
      </c>
      <c r="BG166" s="153">
        <f t="shared" si="6"/>
        <v>0</v>
      </c>
      <c r="BH166" s="153">
        <f t="shared" si="7"/>
        <v>0</v>
      </c>
      <c r="BI166" s="153">
        <f t="shared" si="8"/>
        <v>0</v>
      </c>
      <c r="BJ166" s="13" t="s">
        <v>84</v>
      </c>
      <c r="BK166" s="153">
        <f t="shared" si="9"/>
        <v>0</v>
      </c>
      <c r="BL166" s="13" t="s">
        <v>93</v>
      </c>
      <c r="BM166" s="152" t="s">
        <v>4856</v>
      </c>
    </row>
    <row r="167" spans="2:65" s="1" customFormat="1" ht="16.5" customHeight="1">
      <c r="B167" s="139"/>
      <c r="C167" s="155" t="s">
        <v>283</v>
      </c>
      <c r="D167" s="155" t="s">
        <v>205</v>
      </c>
      <c r="E167" s="156" t="s">
        <v>5350</v>
      </c>
      <c r="F167" s="157" t="s">
        <v>5351</v>
      </c>
      <c r="G167" s="158" t="s">
        <v>4813</v>
      </c>
      <c r="H167" s="159">
        <v>502.53399999999999</v>
      </c>
      <c r="I167" s="160"/>
      <c r="J167" s="161">
        <f t="shared" si="0"/>
        <v>0</v>
      </c>
      <c r="K167" s="162"/>
      <c r="L167" s="163"/>
      <c r="M167" s="164" t="s">
        <v>1</v>
      </c>
      <c r="N167" s="165" t="s">
        <v>38</v>
      </c>
      <c r="P167" s="150">
        <f t="shared" si="1"/>
        <v>0</v>
      </c>
      <c r="Q167" s="150">
        <v>1</v>
      </c>
      <c r="R167" s="150">
        <f t="shared" si="2"/>
        <v>502.53399999999999</v>
      </c>
      <c r="S167" s="150">
        <v>0</v>
      </c>
      <c r="T167" s="151">
        <f t="shared" si="3"/>
        <v>0</v>
      </c>
      <c r="AR167" s="152" t="s">
        <v>238</v>
      </c>
      <c r="AT167" s="152" t="s">
        <v>205</v>
      </c>
      <c r="AU167" s="152" t="s">
        <v>84</v>
      </c>
      <c r="AY167" s="13" t="s">
        <v>207</v>
      </c>
      <c r="BE167" s="153">
        <f t="shared" si="4"/>
        <v>0</v>
      </c>
      <c r="BF167" s="153">
        <f t="shared" si="5"/>
        <v>0</v>
      </c>
      <c r="BG167" s="153">
        <f t="shared" si="6"/>
        <v>0</v>
      </c>
      <c r="BH167" s="153">
        <f t="shared" si="7"/>
        <v>0</v>
      </c>
      <c r="BI167" s="153">
        <f t="shared" si="8"/>
        <v>0</v>
      </c>
      <c r="BJ167" s="13" t="s">
        <v>84</v>
      </c>
      <c r="BK167" s="153">
        <f t="shared" si="9"/>
        <v>0</v>
      </c>
      <c r="BL167" s="13" t="s">
        <v>93</v>
      </c>
      <c r="BM167" s="152" t="s">
        <v>5410</v>
      </c>
    </row>
    <row r="168" spans="2:65" s="1" customFormat="1" ht="33" customHeight="1">
      <c r="B168" s="139"/>
      <c r="C168" s="140" t="s">
        <v>7</v>
      </c>
      <c r="D168" s="140" t="s">
        <v>212</v>
      </c>
      <c r="E168" s="141" t="s">
        <v>4863</v>
      </c>
      <c r="F168" s="142" t="s">
        <v>4864</v>
      </c>
      <c r="G168" s="143" t="s">
        <v>4813</v>
      </c>
      <c r="H168" s="144">
        <v>2924.395</v>
      </c>
      <c r="I168" s="145"/>
      <c r="J168" s="146">
        <f t="shared" si="0"/>
        <v>0</v>
      </c>
      <c r="K168" s="147"/>
      <c r="L168" s="28"/>
      <c r="M168" s="148" t="s">
        <v>1</v>
      </c>
      <c r="N168" s="149" t="s">
        <v>38</v>
      </c>
      <c r="P168" s="150">
        <f t="shared" si="1"/>
        <v>0</v>
      </c>
      <c r="Q168" s="150">
        <v>0</v>
      </c>
      <c r="R168" s="150">
        <f t="shared" si="2"/>
        <v>0</v>
      </c>
      <c r="S168" s="150">
        <v>0</v>
      </c>
      <c r="T168" s="151">
        <f t="shared" si="3"/>
        <v>0</v>
      </c>
      <c r="AR168" s="152" t="s">
        <v>93</v>
      </c>
      <c r="AT168" s="152" t="s">
        <v>212</v>
      </c>
      <c r="AU168" s="152" t="s">
        <v>84</v>
      </c>
      <c r="AY168" s="13" t="s">
        <v>207</v>
      </c>
      <c r="BE168" s="153">
        <f t="shared" si="4"/>
        <v>0</v>
      </c>
      <c r="BF168" s="153">
        <f t="shared" si="5"/>
        <v>0</v>
      </c>
      <c r="BG168" s="153">
        <f t="shared" si="6"/>
        <v>0</v>
      </c>
      <c r="BH168" s="153">
        <f t="shared" si="7"/>
        <v>0</v>
      </c>
      <c r="BI168" s="153">
        <f t="shared" si="8"/>
        <v>0</v>
      </c>
      <c r="BJ168" s="13" t="s">
        <v>84</v>
      </c>
      <c r="BK168" s="153">
        <f t="shared" si="9"/>
        <v>0</v>
      </c>
      <c r="BL168" s="13" t="s">
        <v>93</v>
      </c>
      <c r="BM168" s="152" t="s">
        <v>4865</v>
      </c>
    </row>
    <row r="169" spans="2:65" s="1" customFormat="1" ht="37.9" customHeight="1">
      <c r="B169" s="139"/>
      <c r="C169" s="140" t="s">
        <v>290</v>
      </c>
      <c r="D169" s="140" t="s">
        <v>212</v>
      </c>
      <c r="E169" s="141" t="s">
        <v>4866</v>
      </c>
      <c r="F169" s="142" t="s">
        <v>4867</v>
      </c>
      <c r="G169" s="143" t="s">
        <v>253</v>
      </c>
      <c r="H169" s="144">
        <v>26</v>
      </c>
      <c r="I169" s="145"/>
      <c r="J169" s="146">
        <f t="shared" si="0"/>
        <v>0</v>
      </c>
      <c r="K169" s="147"/>
      <c r="L169" s="28"/>
      <c r="M169" s="148" t="s">
        <v>1</v>
      </c>
      <c r="N169" s="149" t="s">
        <v>38</v>
      </c>
      <c r="P169" s="150">
        <f t="shared" si="1"/>
        <v>0</v>
      </c>
      <c r="Q169" s="150">
        <v>0</v>
      </c>
      <c r="R169" s="150">
        <f t="shared" si="2"/>
        <v>0</v>
      </c>
      <c r="S169" s="150">
        <v>0</v>
      </c>
      <c r="T169" s="151">
        <f t="shared" si="3"/>
        <v>0</v>
      </c>
      <c r="AR169" s="152" t="s">
        <v>93</v>
      </c>
      <c r="AT169" s="152" t="s">
        <v>212</v>
      </c>
      <c r="AU169" s="152" t="s">
        <v>84</v>
      </c>
      <c r="AY169" s="13" t="s">
        <v>207</v>
      </c>
      <c r="BE169" s="153">
        <f t="shared" si="4"/>
        <v>0</v>
      </c>
      <c r="BF169" s="153">
        <f t="shared" si="5"/>
        <v>0</v>
      </c>
      <c r="BG169" s="153">
        <f t="shared" si="6"/>
        <v>0</v>
      </c>
      <c r="BH169" s="153">
        <f t="shared" si="7"/>
        <v>0</v>
      </c>
      <c r="BI169" s="153">
        <f t="shared" si="8"/>
        <v>0</v>
      </c>
      <c r="BJ169" s="13" t="s">
        <v>84</v>
      </c>
      <c r="BK169" s="153">
        <f t="shared" si="9"/>
        <v>0</v>
      </c>
      <c r="BL169" s="13" t="s">
        <v>93</v>
      </c>
      <c r="BM169" s="152" t="s">
        <v>4868</v>
      </c>
    </row>
    <row r="170" spans="2:65" s="1" customFormat="1" ht="33" customHeight="1">
      <c r="B170" s="139"/>
      <c r="C170" s="140" t="s">
        <v>294</v>
      </c>
      <c r="D170" s="140" t="s">
        <v>212</v>
      </c>
      <c r="E170" s="141" t="s">
        <v>4869</v>
      </c>
      <c r="F170" s="142" t="s">
        <v>4870</v>
      </c>
      <c r="G170" s="143" t="s">
        <v>253</v>
      </c>
      <c r="H170" s="144">
        <v>26</v>
      </c>
      <c r="I170" s="145"/>
      <c r="J170" s="146">
        <f t="shared" si="0"/>
        <v>0</v>
      </c>
      <c r="K170" s="147"/>
      <c r="L170" s="28"/>
      <c r="M170" s="148" t="s">
        <v>1</v>
      </c>
      <c r="N170" s="149" t="s">
        <v>38</v>
      </c>
      <c r="P170" s="150">
        <f t="shared" si="1"/>
        <v>0</v>
      </c>
      <c r="Q170" s="150">
        <v>0</v>
      </c>
      <c r="R170" s="150">
        <f t="shared" si="2"/>
        <v>0</v>
      </c>
      <c r="S170" s="150">
        <v>0</v>
      </c>
      <c r="T170" s="151">
        <f t="shared" si="3"/>
        <v>0</v>
      </c>
      <c r="AR170" s="152" t="s">
        <v>93</v>
      </c>
      <c r="AT170" s="152" t="s">
        <v>212</v>
      </c>
      <c r="AU170" s="152" t="s">
        <v>84</v>
      </c>
      <c r="AY170" s="13" t="s">
        <v>207</v>
      </c>
      <c r="BE170" s="153">
        <f t="shared" si="4"/>
        <v>0</v>
      </c>
      <c r="BF170" s="153">
        <f t="shared" si="5"/>
        <v>0</v>
      </c>
      <c r="BG170" s="153">
        <f t="shared" si="6"/>
        <v>0</v>
      </c>
      <c r="BH170" s="153">
        <f t="shared" si="7"/>
        <v>0</v>
      </c>
      <c r="BI170" s="153">
        <f t="shared" si="8"/>
        <v>0</v>
      </c>
      <c r="BJ170" s="13" t="s">
        <v>84</v>
      </c>
      <c r="BK170" s="153">
        <f t="shared" si="9"/>
        <v>0</v>
      </c>
      <c r="BL170" s="13" t="s">
        <v>93</v>
      </c>
      <c r="BM170" s="152" t="s">
        <v>4871</v>
      </c>
    </row>
    <row r="171" spans="2:65" s="1" customFormat="1" ht="16.5" customHeight="1">
      <c r="B171" s="139"/>
      <c r="C171" s="155" t="s">
        <v>298</v>
      </c>
      <c r="D171" s="155" t="s">
        <v>205</v>
      </c>
      <c r="E171" s="156" t="s">
        <v>4872</v>
      </c>
      <c r="F171" s="157" t="s">
        <v>4873</v>
      </c>
      <c r="G171" s="158" t="s">
        <v>253</v>
      </c>
      <c r="H171" s="159">
        <v>19</v>
      </c>
      <c r="I171" s="160"/>
      <c r="J171" s="161">
        <f t="shared" si="0"/>
        <v>0</v>
      </c>
      <c r="K171" s="162"/>
      <c r="L171" s="163"/>
      <c r="M171" s="164" t="s">
        <v>1</v>
      </c>
      <c r="N171" s="165" t="s">
        <v>38</v>
      </c>
      <c r="P171" s="150">
        <f t="shared" si="1"/>
        <v>0</v>
      </c>
      <c r="Q171" s="150">
        <v>1.6999999999999999E-3</v>
      </c>
      <c r="R171" s="150">
        <f t="shared" si="2"/>
        <v>3.2299999999999995E-2</v>
      </c>
      <c r="S171" s="150">
        <v>0</v>
      </c>
      <c r="T171" s="151">
        <f t="shared" si="3"/>
        <v>0</v>
      </c>
      <c r="AR171" s="152" t="s">
        <v>238</v>
      </c>
      <c r="AT171" s="152" t="s">
        <v>205</v>
      </c>
      <c r="AU171" s="152" t="s">
        <v>84</v>
      </c>
      <c r="AY171" s="13" t="s">
        <v>207</v>
      </c>
      <c r="BE171" s="153">
        <f t="shared" si="4"/>
        <v>0</v>
      </c>
      <c r="BF171" s="153">
        <f t="shared" si="5"/>
        <v>0</v>
      </c>
      <c r="BG171" s="153">
        <f t="shared" si="6"/>
        <v>0</v>
      </c>
      <c r="BH171" s="153">
        <f t="shared" si="7"/>
        <v>0</v>
      </c>
      <c r="BI171" s="153">
        <f t="shared" si="8"/>
        <v>0</v>
      </c>
      <c r="BJ171" s="13" t="s">
        <v>84</v>
      </c>
      <c r="BK171" s="153">
        <f t="shared" si="9"/>
        <v>0</v>
      </c>
      <c r="BL171" s="13" t="s">
        <v>93</v>
      </c>
      <c r="BM171" s="152" t="s">
        <v>4874</v>
      </c>
    </row>
    <row r="172" spans="2:65" s="1" customFormat="1" ht="16.5" customHeight="1">
      <c r="B172" s="139"/>
      <c r="C172" s="155" t="s">
        <v>302</v>
      </c>
      <c r="D172" s="155" t="s">
        <v>205</v>
      </c>
      <c r="E172" s="156" t="s">
        <v>4875</v>
      </c>
      <c r="F172" s="157" t="s">
        <v>4876</v>
      </c>
      <c r="G172" s="158" t="s">
        <v>253</v>
      </c>
      <c r="H172" s="159">
        <v>7</v>
      </c>
      <c r="I172" s="160"/>
      <c r="J172" s="161">
        <f t="shared" si="0"/>
        <v>0</v>
      </c>
      <c r="K172" s="162"/>
      <c r="L172" s="163"/>
      <c r="M172" s="164" t="s">
        <v>1</v>
      </c>
      <c r="N172" s="165" t="s">
        <v>38</v>
      </c>
      <c r="P172" s="150">
        <f t="shared" si="1"/>
        <v>0</v>
      </c>
      <c r="Q172" s="150">
        <v>1.6999999999999999E-3</v>
      </c>
      <c r="R172" s="150">
        <f t="shared" si="2"/>
        <v>1.1899999999999999E-2</v>
      </c>
      <c r="S172" s="150">
        <v>0</v>
      </c>
      <c r="T172" s="151">
        <f t="shared" si="3"/>
        <v>0</v>
      </c>
      <c r="AR172" s="152" t="s">
        <v>238</v>
      </c>
      <c r="AT172" s="152" t="s">
        <v>205</v>
      </c>
      <c r="AU172" s="152" t="s">
        <v>84</v>
      </c>
      <c r="AY172" s="13" t="s">
        <v>207</v>
      </c>
      <c r="BE172" s="153">
        <f t="shared" si="4"/>
        <v>0</v>
      </c>
      <c r="BF172" s="153">
        <f t="shared" si="5"/>
        <v>0</v>
      </c>
      <c r="BG172" s="153">
        <f t="shared" si="6"/>
        <v>0</v>
      </c>
      <c r="BH172" s="153">
        <f t="shared" si="7"/>
        <v>0</v>
      </c>
      <c r="BI172" s="153">
        <f t="shared" si="8"/>
        <v>0</v>
      </c>
      <c r="BJ172" s="13" t="s">
        <v>84</v>
      </c>
      <c r="BK172" s="153">
        <f t="shared" si="9"/>
        <v>0</v>
      </c>
      <c r="BL172" s="13" t="s">
        <v>93</v>
      </c>
      <c r="BM172" s="152" t="s">
        <v>4877</v>
      </c>
    </row>
    <row r="173" spans="2:65" s="1" customFormat="1" ht="33" customHeight="1">
      <c r="B173" s="139"/>
      <c r="C173" s="140" t="s">
        <v>306</v>
      </c>
      <c r="D173" s="140" t="s">
        <v>212</v>
      </c>
      <c r="E173" s="141" t="s">
        <v>4878</v>
      </c>
      <c r="F173" s="142" t="s">
        <v>4879</v>
      </c>
      <c r="G173" s="143" t="s">
        <v>253</v>
      </c>
      <c r="H173" s="144">
        <v>26</v>
      </c>
      <c r="I173" s="145"/>
      <c r="J173" s="146">
        <f t="shared" si="0"/>
        <v>0</v>
      </c>
      <c r="K173" s="147"/>
      <c r="L173" s="28"/>
      <c r="M173" s="148" t="s">
        <v>1</v>
      </c>
      <c r="N173" s="149" t="s">
        <v>38</v>
      </c>
      <c r="P173" s="150">
        <f t="shared" si="1"/>
        <v>0</v>
      </c>
      <c r="Q173" s="150">
        <v>3.8999999999999999E-4</v>
      </c>
      <c r="R173" s="150">
        <f t="shared" si="2"/>
        <v>1.014E-2</v>
      </c>
      <c r="S173" s="150">
        <v>0</v>
      </c>
      <c r="T173" s="151">
        <f t="shared" si="3"/>
        <v>0</v>
      </c>
      <c r="AR173" s="152" t="s">
        <v>93</v>
      </c>
      <c r="AT173" s="152" t="s">
        <v>212</v>
      </c>
      <c r="AU173" s="152" t="s">
        <v>84</v>
      </c>
      <c r="AY173" s="13" t="s">
        <v>207</v>
      </c>
      <c r="BE173" s="153">
        <f t="shared" si="4"/>
        <v>0</v>
      </c>
      <c r="BF173" s="153">
        <f t="shared" si="5"/>
        <v>0</v>
      </c>
      <c r="BG173" s="153">
        <f t="shared" si="6"/>
        <v>0</v>
      </c>
      <c r="BH173" s="153">
        <f t="shared" si="7"/>
        <v>0</v>
      </c>
      <c r="BI173" s="153">
        <f t="shared" si="8"/>
        <v>0</v>
      </c>
      <c r="BJ173" s="13" t="s">
        <v>84</v>
      </c>
      <c r="BK173" s="153">
        <f t="shared" si="9"/>
        <v>0</v>
      </c>
      <c r="BL173" s="13" t="s">
        <v>93</v>
      </c>
      <c r="BM173" s="152" t="s">
        <v>4880</v>
      </c>
    </row>
    <row r="174" spans="2:65" s="1" customFormat="1" ht="24.2" customHeight="1">
      <c r="B174" s="139"/>
      <c r="C174" s="155" t="s">
        <v>310</v>
      </c>
      <c r="D174" s="155" t="s">
        <v>205</v>
      </c>
      <c r="E174" s="156" t="s">
        <v>4881</v>
      </c>
      <c r="F174" s="157" t="s">
        <v>4882</v>
      </c>
      <c r="G174" s="158" t="s">
        <v>253</v>
      </c>
      <c r="H174" s="159">
        <v>26</v>
      </c>
      <c r="I174" s="160"/>
      <c r="J174" s="161">
        <f t="shared" si="0"/>
        <v>0</v>
      </c>
      <c r="K174" s="162"/>
      <c r="L174" s="163"/>
      <c r="M174" s="164" t="s">
        <v>1</v>
      </c>
      <c r="N174" s="165" t="s">
        <v>38</v>
      </c>
      <c r="P174" s="150">
        <f t="shared" si="1"/>
        <v>0</v>
      </c>
      <c r="Q174" s="150">
        <v>1.2E-2</v>
      </c>
      <c r="R174" s="150">
        <f t="shared" si="2"/>
        <v>0.312</v>
      </c>
      <c r="S174" s="150">
        <v>0</v>
      </c>
      <c r="T174" s="151">
        <f t="shared" si="3"/>
        <v>0</v>
      </c>
      <c r="AR174" s="152" t="s">
        <v>238</v>
      </c>
      <c r="AT174" s="152" t="s">
        <v>205</v>
      </c>
      <c r="AU174" s="152" t="s">
        <v>84</v>
      </c>
      <c r="AY174" s="13" t="s">
        <v>207</v>
      </c>
      <c r="BE174" s="153">
        <f t="shared" si="4"/>
        <v>0</v>
      </c>
      <c r="BF174" s="153">
        <f t="shared" si="5"/>
        <v>0</v>
      </c>
      <c r="BG174" s="153">
        <f t="shared" si="6"/>
        <v>0</v>
      </c>
      <c r="BH174" s="153">
        <f t="shared" si="7"/>
        <v>0</v>
      </c>
      <c r="BI174" s="153">
        <f t="shared" si="8"/>
        <v>0</v>
      </c>
      <c r="BJ174" s="13" t="s">
        <v>84</v>
      </c>
      <c r="BK174" s="153">
        <f t="shared" si="9"/>
        <v>0</v>
      </c>
      <c r="BL174" s="13" t="s">
        <v>93</v>
      </c>
      <c r="BM174" s="152" t="s">
        <v>4883</v>
      </c>
    </row>
    <row r="175" spans="2:65" s="1" customFormat="1" ht="37.9" customHeight="1">
      <c r="B175" s="139"/>
      <c r="C175" s="140" t="s">
        <v>314</v>
      </c>
      <c r="D175" s="140" t="s">
        <v>212</v>
      </c>
      <c r="E175" s="141" t="s">
        <v>4884</v>
      </c>
      <c r="F175" s="142" t="s">
        <v>4885</v>
      </c>
      <c r="G175" s="143" t="s">
        <v>4813</v>
      </c>
      <c r="H175" s="144">
        <v>106.878</v>
      </c>
      <c r="I175" s="145"/>
      <c r="J175" s="146">
        <f t="shared" si="0"/>
        <v>0</v>
      </c>
      <c r="K175" s="147"/>
      <c r="L175" s="28"/>
      <c r="M175" s="148" t="s">
        <v>1</v>
      </c>
      <c r="N175" s="149" t="s">
        <v>38</v>
      </c>
      <c r="P175" s="150">
        <f t="shared" si="1"/>
        <v>0</v>
      </c>
      <c r="Q175" s="150">
        <v>1.8907700000000001</v>
      </c>
      <c r="R175" s="150">
        <f t="shared" si="2"/>
        <v>202.08171606000002</v>
      </c>
      <c r="S175" s="150">
        <v>0</v>
      </c>
      <c r="T175" s="151">
        <f t="shared" si="3"/>
        <v>0</v>
      </c>
      <c r="AR175" s="152" t="s">
        <v>93</v>
      </c>
      <c r="AT175" s="152" t="s">
        <v>212</v>
      </c>
      <c r="AU175" s="152" t="s">
        <v>84</v>
      </c>
      <c r="AY175" s="13" t="s">
        <v>207</v>
      </c>
      <c r="BE175" s="153">
        <f t="shared" si="4"/>
        <v>0</v>
      </c>
      <c r="BF175" s="153">
        <f t="shared" si="5"/>
        <v>0</v>
      </c>
      <c r="BG175" s="153">
        <f t="shared" si="6"/>
        <v>0</v>
      </c>
      <c r="BH175" s="153">
        <f t="shared" si="7"/>
        <v>0</v>
      </c>
      <c r="BI175" s="153">
        <f t="shared" si="8"/>
        <v>0</v>
      </c>
      <c r="BJ175" s="13" t="s">
        <v>84</v>
      </c>
      <c r="BK175" s="153">
        <f t="shared" si="9"/>
        <v>0</v>
      </c>
      <c r="BL175" s="13" t="s">
        <v>93</v>
      </c>
      <c r="BM175" s="152" t="s">
        <v>4886</v>
      </c>
    </row>
    <row r="176" spans="2:65" s="1" customFormat="1" ht="24.2" customHeight="1">
      <c r="B176" s="139"/>
      <c r="C176" s="140" t="s">
        <v>318</v>
      </c>
      <c r="D176" s="140" t="s">
        <v>212</v>
      </c>
      <c r="E176" s="141" t="s">
        <v>4887</v>
      </c>
      <c r="F176" s="142" t="s">
        <v>4888</v>
      </c>
      <c r="G176" s="143" t="s">
        <v>4813</v>
      </c>
      <c r="H176" s="144">
        <v>349.24599999999998</v>
      </c>
      <c r="I176" s="145"/>
      <c r="J176" s="146">
        <f t="shared" si="0"/>
        <v>0</v>
      </c>
      <c r="K176" s="147"/>
      <c r="L176" s="28"/>
      <c r="M176" s="148" t="s">
        <v>1</v>
      </c>
      <c r="N176" s="149" t="s">
        <v>38</v>
      </c>
      <c r="P176" s="150">
        <f t="shared" si="1"/>
        <v>0</v>
      </c>
      <c r="Q176" s="150">
        <v>0</v>
      </c>
      <c r="R176" s="150">
        <f t="shared" si="2"/>
        <v>0</v>
      </c>
      <c r="S176" s="150">
        <v>0</v>
      </c>
      <c r="T176" s="151">
        <f t="shared" si="3"/>
        <v>0</v>
      </c>
      <c r="AR176" s="152" t="s">
        <v>93</v>
      </c>
      <c r="AT176" s="152" t="s">
        <v>212</v>
      </c>
      <c r="AU176" s="152" t="s">
        <v>84</v>
      </c>
      <c r="AY176" s="13" t="s">
        <v>207</v>
      </c>
      <c r="BE176" s="153">
        <f t="shared" si="4"/>
        <v>0</v>
      </c>
      <c r="BF176" s="153">
        <f t="shared" si="5"/>
        <v>0</v>
      </c>
      <c r="BG176" s="153">
        <f t="shared" si="6"/>
        <v>0</v>
      </c>
      <c r="BH176" s="153">
        <f t="shared" si="7"/>
        <v>0</v>
      </c>
      <c r="BI176" s="153">
        <f t="shared" si="8"/>
        <v>0</v>
      </c>
      <c r="BJ176" s="13" t="s">
        <v>84</v>
      </c>
      <c r="BK176" s="153">
        <f t="shared" si="9"/>
        <v>0</v>
      </c>
      <c r="BL176" s="13" t="s">
        <v>93</v>
      </c>
      <c r="BM176" s="152" t="s">
        <v>4889</v>
      </c>
    </row>
    <row r="177" spans="2:65" s="1" customFormat="1" ht="16.5" customHeight="1">
      <c r="B177" s="139"/>
      <c r="C177" s="155" t="s">
        <v>322</v>
      </c>
      <c r="D177" s="155" t="s">
        <v>205</v>
      </c>
      <c r="E177" s="156" t="s">
        <v>4890</v>
      </c>
      <c r="F177" s="157" t="s">
        <v>4891</v>
      </c>
      <c r="G177" s="158" t="s">
        <v>1892</v>
      </c>
      <c r="H177" s="159">
        <v>628.64200000000005</v>
      </c>
      <c r="I177" s="160"/>
      <c r="J177" s="161">
        <f t="shared" si="0"/>
        <v>0</v>
      </c>
      <c r="K177" s="162"/>
      <c r="L177" s="163"/>
      <c r="M177" s="164" t="s">
        <v>1</v>
      </c>
      <c r="N177" s="165" t="s">
        <v>38</v>
      </c>
      <c r="P177" s="150">
        <f t="shared" si="1"/>
        <v>0</v>
      </c>
      <c r="Q177" s="150">
        <v>1</v>
      </c>
      <c r="R177" s="150">
        <f t="shared" si="2"/>
        <v>628.64200000000005</v>
      </c>
      <c r="S177" s="150">
        <v>0</v>
      </c>
      <c r="T177" s="151">
        <f t="shared" si="3"/>
        <v>0</v>
      </c>
      <c r="AR177" s="152" t="s">
        <v>238</v>
      </c>
      <c r="AT177" s="152" t="s">
        <v>205</v>
      </c>
      <c r="AU177" s="152" t="s">
        <v>84</v>
      </c>
      <c r="AY177" s="13" t="s">
        <v>207</v>
      </c>
      <c r="BE177" s="153">
        <f t="shared" si="4"/>
        <v>0</v>
      </c>
      <c r="BF177" s="153">
        <f t="shared" si="5"/>
        <v>0</v>
      </c>
      <c r="BG177" s="153">
        <f t="shared" si="6"/>
        <v>0</v>
      </c>
      <c r="BH177" s="153">
        <f t="shared" si="7"/>
        <v>0</v>
      </c>
      <c r="BI177" s="153">
        <f t="shared" si="8"/>
        <v>0</v>
      </c>
      <c r="BJ177" s="13" t="s">
        <v>84</v>
      </c>
      <c r="BK177" s="153">
        <f t="shared" si="9"/>
        <v>0</v>
      </c>
      <c r="BL177" s="13" t="s">
        <v>93</v>
      </c>
      <c r="BM177" s="152" t="s">
        <v>4892</v>
      </c>
    </row>
    <row r="178" spans="2:65" s="1" customFormat="1" ht="24.2" customHeight="1">
      <c r="B178" s="139"/>
      <c r="C178" s="140" t="s">
        <v>326</v>
      </c>
      <c r="D178" s="140" t="s">
        <v>212</v>
      </c>
      <c r="E178" s="141" t="s">
        <v>4893</v>
      </c>
      <c r="F178" s="142" t="s">
        <v>4894</v>
      </c>
      <c r="G178" s="143" t="s">
        <v>405</v>
      </c>
      <c r="H178" s="144">
        <v>963.197</v>
      </c>
      <c r="I178" s="145"/>
      <c r="J178" s="146">
        <f t="shared" si="0"/>
        <v>0</v>
      </c>
      <c r="K178" s="147"/>
      <c r="L178" s="28"/>
      <c r="M178" s="148" t="s">
        <v>1</v>
      </c>
      <c r="N178" s="149" t="s">
        <v>38</v>
      </c>
      <c r="P178" s="150">
        <f t="shared" si="1"/>
        <v>0</v>
      </c>
      <c r="Q178" s="150">
        <v>0</v>
      </c>
      <c r="R178" s="150">
        <f t="shared" si="2"/>
        <v>0</v>
      </c>
      <c r="S178" s="150">
        <v>0</v>
      </c>
      <c r="T178" s="151">
        <f t="shared" si="3"/>
        <v>0</v>
      </c>
      <c r="AR178" s="152" t="s">
        <v>93</v>
      </c>
      <c r="AT178" s="152" t="s">
        <v>212</v>
      </c>
      <c r="AU178" s="152" t="s">
        <v>84</v>
      </c>
      <c r="AY178" s="13" t="s">
        <v>207</v>
      </c>
      <c r="BE178" s="153">
        <f t="shared" si="4"/>
        <v>0</v>
      </c>
      <c r="BF178" s="153">
        <f t="shared" si="5"/>
        <v>0</v>
      </c>
      <c r="BG178" s="153">
        <f t="shared" si="6"/>
        <v>0</v>
      </c>
      <c r="BH178" s="153">
        <f t="shared" si="7"/>
        <v>0</v>
      </c>
      <c r="BI178" s="153">
        <f t="shared" si="8"/>
        <v>0</v>
      </c>
      <c r="BJ178" s="13" t="s">
        <v>84</v>
      </c>
      <c r="BK178" s="153">
        <f t="shared" si="9"/>
        <v>0</v>
      </c>
      <c r="BL178" s="13" t="s">
        <v>93</v>
      </c>
      <c r="BM178" s="152" t="s">
        <v>4895</v>
      </c>
    </row>
    <row r="179" spans="2:65" s="1" customFormat="1" ht="16.5" customHeight="1">
      <c r="B179" s="139"/>
      <c r="C179" s="155" t="s">
        <v>330</v>
      </c>
      <c r="D179" s="155" t="s">
        <v>205</v>
      </c>
      <c r="E179" s="156" t="s">
        <v>4896</v>
      </c>
      <c r="F179" s="157" t="s">
        <v>4897</v>
      </c>
      <c r="G179" s="158" t="s">
        <v>1786</v>
      </c>
      <c r="H179" s="159">
        <v>28.896000000000001</v>
      </c>
      <c r="I179" s="160"/>
      <c r="J179" s="161">
        <f t="shared" si="0"/>
        <v>0</v>
      </c>
      <c r="K179" s="162"/>
      <c r="L179" s="163"/>
      <c r="M179" s="164" t="s">
        <v>1</v>
      </c>
      <c r="N179" s="165" t="s">
        <v>38</v>
      </c>
      <c r="P179" s="150">
        <f t="shared" si="1"/>
        <v>0</v>
      </c>
      <c r="Q179" s="150">
        <v>1E-3</v>
      </c>
      <c r="R179" s="150">
        <f t="shared" si="2"/>
        <v>2.8896000000000002E-2</v>
      </c>
      <c r="S179" s="150">
        <v>0</v>
      </c>
      <c r="T179" s="151">
        <f t="shared" si="3"/>
        <v>0</v>
      </c>
      <c r="AR179" s="152" t="s">
        <v>238</v>
      </c>
      <c r="AT179" s="152" t="s">
        <v>205</v>
      </c>
      <c r="AU179" s="152" t="s">
        <v>84</v>
      </c>
      <c r="AY179" s="13" t="s">
        <v>207</v>
      </c>
      <c r="BE179" s="153">
        <f t="shared" si="4"/>
        <v>0</v>
      </c>
      <c r="BF179" s="153">
        <f t="shared" si="5"/>
        <v>0</v>
      </c>
      <c r="BG179" s="153">
        <f t="shared" si="6"/>
        <v>0</v>
      </c>
      <c r="BH179" s="153">
        <f t="shared" si="7"/>
        <v>0</v>
      </c>
      <c r="BI179" s="153">
        <f t="shared" si="8"/>
        <v>0</v>
      </c>
      <c r="BJ179" s="13" t="s">
        <v>84</v>
      </c>
      <c r="BK179" s="153">
        <f t="shared" si="9"/>
        <v>0</v>
      </c>
      <c r="BL179" s="13" t="s">
        <v>93</v>
      </c>
      <c r="BM179" s="152" t="s">
        <v>4898</v>
      </c>
    </row>
    <row r="180" spans="2:65" s="1" customFormat="1" ht="24.2" customHeight="1">
      <c r="B180" s="139"/>
      <c r="C180" s="140" t="s">
        <v>334</v>
      </c>
      <c r="D180" s="140" t="s">
        <v>212</v>
      </c>
      <c r="E180" s="141" t="s">
        <v>4899</v>
      </c>
      <c r="F180" s="142" t="s">
        <v>4900</v>
      </c>
      <c r="G180" s="143" t="s">
        <v>405</v>
      </c>
      <c r="H180" s="144">
        <v>963.197</v>
      </c>
      <c r="I180" s="145"/>
      <c r="J180" s="146">
        <f t="shared" si="0"/>
        <v>0</v>
      </c>
      <c r="K180" s="147"/>
      <c r="L180" s="28"/>
      <c r="M180" s="148" t="s">
        <v>1</v>
      </c>
      <c r="N180" s="149" t="s">
        <v>38</v>
      </c>
      <c r="P180" s="150">
        <f t="shared" si="1"/>
        <v>0</v>
      </c>
      <c r="Q180" s="150">
        <v>0</v>
      </c>
      <c r="R180" s="150">
        <f t="shared" si="2"/>
        <v>0</v>
      </c>
      <c r="S180" s="150">
        <v>0</v>
      </c>
      <c r="T180" s="151">
        <f t="shared" si="3"/>
        <v>0</v>
      </c>
      <c r="AR180" s="152" t="s">
        <v>93</v>
      </c>
      <c r="AT180" s="152" t="s">
        <v>212</v>
      </c>
      <c r="AU180" s="152" t="s">
        <v>84</v>
      </c>
      <c r="AY180" s="13" t="s">
        <v>207</v>
      </c>
      <c r="BE180" s="153">
        <f t="shared" si="4"/>
        <v>0</v>
      </c>
      <c r="BF180" s="153">
        <f t="shared" si="5"/>
        <v>0</v>
      </c>
      <c r="BG180" s="153">
        <f t="shared" si="6"/>
        <v>0</v>
      </c>
      <c r="BH180" s="153">
        <f t="shared" si="7"/>
        <v>0</v>
      </c>
      <c r="BI180" s="153">
        <f t="shared" si="8"/>
        <v>0</v>
      </c>
      <c r="BJ180" s="13" t="s">
        <v>84</v>
      </c>
      <c r="BK180" s="153">
        <f t="shared" si="9"/>
        <v>0</v>
      </c>
      <c r="BL180" s="13" t="s">
        <v>93</v>
      </c>
      <c r="BM180" s="152" t="s">
        <v>4901</v>
      </c>
    </row>
    <row r="181" spans="2:65" s="1" customFormat="1" ht="33" customHeight="1">
      <c r="B181" s="139"/>
      <c r="C181" s="140" t="s">
        <v>338</v>
      </c>
      <c r="D181" s="140" t="s">
        <v>212</v>
      </c>
      <c r="E181" s="141" t="s">
        <v>4902</v>
      </c>
      <c r="F181" s="142" t="s">
        <v>4903</v>
      </c>
      <c r="G181" s="143" t="s">
        <v>405</v>
      </c>
      <c r="H181" s="144">
        <v>963.197</v>
      </c>
      <c r="I181" s="145"/>
      <c r="J181" s="146">
        <f t="shared" si="0"/>
        <v>0</v>
      </c>
      <c r="K181" s="147"/>
      <c r="L181" s="28"/>
      <c r="M181" s="148" t="s">
        <v>1</v>
      </c>
      <c r="N181" s="149" t="s">
        <v>38</v>
      </c>
      <c r="P181" s="150">
        <f t="shared" si="1"/>
        <v>0</v>
      </c>
      <c r="Q181" s="150">
        <v>0</v>
      </c>
      <c r="R181" s="150">
        <f t="shared" si="2"/>
        <v>0</v>
      </c>
      <c r="S181" s="150">
        <v>0</v>
      </c>
      <c r="T181" s="151">
        <f t="shared" si="3"/>
        <v>0</v>
      </c>
      <c r="AR181" s="152" t="s">
        <v>93</v>
      </c>
      <c r="AT181" s="152" t="s">
        <v>212</v>
      </c>
      <c r="AU181" s="152" t="s">
        <v>84</v>
      </c>
      <c r="AY181" s="13" t="s">
        <v>207</v>
      </c>
      <c r="BE181" s="153">
        <f t="shared" si="4"/>
        <v>0</v>
      </c>
      <c r="BF181" s="153">
        <f t="shared" si="5"/>
        <v>0</v>
      </c>
      <c r="BG181" s="153">
        <f t="shared" si="6"/>
        <v>0</v>
      </c>
      <c r="BH181" s="153">
        <f t="shared" si="7"/>
        <v>0</v>
      </c>
      <c r="BI181" s="153">
        <f t="shared" si="8"/>
        <v>0</v>
      </c>
      <c r="BJ181" s="13" t="s">
        <v>84</v>
      </c>
      <c r="BK181" s="153">
        <f t="shared" si="9"/>
        <v>0</v>
      </c>
      <c r="BL181" s="13" t="s">
        <v>93</v>
      </c>
      <c r="BM181" s="152" t="s">
        <v>4904</v>
      </c>
    </row>
    <row r="182" spans="2:65" s="11" customFormat="1" ht="22.9" customHeight="1">
      <c r="B182" s="127"/>
      <c r="D182" s="128" t="s">
        <v>71</v>
      </c>
      <c r="E182" s="137" t="s">
        <v>84</v>
      </c>
      <c r="F182" s="137" t="s">
        <v>4908</v>
      </c>
      <c r="I182" s="130"/>
      <c r="J182" s="138">
        <f>BK182</f>
        <v>0</v>
      </c>
      <c r="L182" s="127"/>
      <c r="M182" s="132"/>
      <c r="P182" s="133">
        <f>SUM(P183:P187)</f>
        <v>0</v>
      </c>
      <c r="R182" s="133">
        <f>SUM(R183:R187)</f>
        <v>5.3340267900000002</v>
      </c>
      <c r="T182" s="134">
        <f>SUM(T183:T187)</f>
        <v>0</v>
      </c>
      <c r="AR182" s="128" t="s">
        <v>79</v>
      </c>
      <c r="AT182" s="135" t="s">
        <v>71</v>
      </c>
      <c r="AU182" s="135" t="s">
        <v>79</v>
      </c>
      <c r="AY182" s="128" t="s">
        <v>207</v>
      </c>
      <c r="BK182" s="136">
        <f>SUM(BK183:BK187)</f>
        <v>0</v>
      </c>
    </row>
    <row r="183" spans="2:65" s="1" customFormat="1" ht="16.5" customHeight="1">
      <c r="B183" s="139"/>
      <c r="C183" s="140" t="s">
        <v>342</v>
      </c>
      <c r="D183" s="140" t="s">
        <v>212</v>
      </c>
      <c r="E183" s="141" t="s">
        <v>4909</v>
      </c>
      <c r="F183" s="142" t="s">
        <v>4910</v>
      </c>
      <c r="G183" s="143" t="s">
        <v>4813</v>
      </c>
      <c r="H183" s="144">
        <v>0.95199999999999996</v>
      </c>
      <c r="I183" s="145"/>
      <c r="J183" s="146">
        <f>ROUND(I183*H183,2)</f>
        <v>0</v>
      </c>
      <c r="K183" s="147"/>
      <c r="L183" s="28"/>
      <c r="M183" s="148" t="s">
        <v>1</v>
      </c>
      <c r="N183" s="149" t="s">
        <v>38</v>
      </c>
      <c r="P183" s="150">
        <f>O183*H183</f>
        <v>0</v>
      </c>
      <c r="Q183" s="150">
        <v>2.0663999999999998</v>
      </c>
      <c r="R183" s="150">
        <f>Q183*H183</f>
        <v>1.9672127999999998</v>
      </c>
      <c r="S183" s="150">
        <v>0</v>
      </c>
      <c r="T183" s="151">
        <f>S183*H183</f>
        <v>0</v>
      </c>
      <c r="AR183" s="152" t="s">
        <v>93</v>
      </c>
      <c r="AT183" s="152" t="s">
        <v>212</v>
      </c>
      <c r="AU183" s="152" t="s">
        <v>84</v>
      </c>
      <c r="AY183" s="13" t="s">
        <v>207</v>
      </c>
      <c r="BE183" s="153">
        <f>IF(N183="základná",J183,0)</f>
        <v>0</v>
      </c>
      <c r="BF183" s="153">
        <f>IF(N183="znížená",J183,0)</f>
        <v>0</v>
      </c>
      <c r="BG183" s="153">
        <f>IF(N183="zákl. prenesená",J183,0)</f>
        <v>0</v>
      </c>
      <c r="BH183" s="153">
        <f>IF(N183="zníž. prenesená",J183,0)</f>
        <v>0</v>
      </c>
      <c r="BI183" s="153">
        <f>IF(N183="nulová",J183,0)</f>
        <v>0</v>
      </c>
      <c r="BJ183" s="13" t="s">
        <v>84</v>
      </c>
      <c r="BK183" s="153">
        <f>ROUND(I183*H183,2)</f>
        <v>0</v>
      </c>
      <c r="BL183" s="13" t="s">
        <v>93</v>
      </c>
      <c r="BM183" s="152" t="s">
        <v>4911</v>
      </c>
    </row>
    <row r="184" spans="2:65" s="1" customFormat="1" ht="24.2" customHeight="1">
      <c r="B184" s="139"/>
      <c r="C184" s="140" t="s">
        <v>346</v>
      </c>
      <c r="D184" s="140" t="s">
        <v>212</v>
      </c>
      <c r="E184" s="141" t="s">
        <v>4912</v>
      </c>
      <c r="F184" s="142" t="s">
        <v>4913</v>
      </c>
      <c r="G184" s="143" t="s">
        <v>4813</v>
      </c>
      <c r="H184" s="144">
        <v>1.4279999999999999</v>
      </c>
      <c r="I184" s="145"/>
      <c r="J184" s="146">
        <f>ROUND(I184*H184,2)</f>
        <v>0</v>
      </c>
      <c r="K184" s="147"/>
      <c r="L184" s="28"/>
      <c r="M184" s="148" t="s">
        <v>1</v>
      </c>
      <c r="N184" s="149" t="s">
        <v>38</v>
      </c>
      <c r="P184" s="150">
        <f>O184*H184</f>
        <v>0</v>
      </c>
      <c r="Q184" s="150">
        <v>2.2151299999999998</v>
      </c>
      <c r="R184" s="150">
        <f>Q184*H184</f>
        <v>3.1632056399999997</v>
      </c>
      <c r="S184" s="150">
        <v>0</v>
      </c>
      <c r="T184" s="151">
        <f>S184*H184</f>
        <v>0</v>
      </c>
      <c r="AR184" s="152" t="s">
        <v>93</v>
      </c>
      <c r="AT184" s="152" t="s">
        <v>212</v>
      </c>
      <c r="AU184" s="152" t="s">
        <v>84</v>
      </c>
      <c r="AY184" s="13" t="s">
        <v>207</v>
      </c>
      <c r="BE184" s="153">
        <f>IF(N184="základná",J184,0)</f>
        <v>0</v>
      </c>
      <c r="BF184" s="153">
        <f>IF(N184="znížená",J184,0)</f>
        <v>0</v>
      </c>
      <c r="BG184" s="153">
        <f>IF(N184="zákl. prenesená",J184,0)</f>
        <v>0</v>
      </c>
      <c r="BH184" s="153">
        <f>IF(N184="zníž. prenesená",J184,0)</f>
        <v>0</v>
      </c>
      <c r="BI184" s="153">
        <f>IF(N184="nulová",J184,0)</f>
        <v>0</v>
      </c>
      <c r="BJ184" s="13" t="s">
        <v>84</v>
      </c>
      <c r="BK184" s="153">
        <f>ROUND(I184*H184,2)</f>
        <v>0</v>
      </c>
      <c r="BL184" s="13" t="s">
        <v>93</v>
      </c>
      <c r="BM184" s="152" t="s">
        <v>4914</v>
      </c>
    </row>
    <row r="185" spans="2:65" s="1" customFormat="1" ht="16.5" customHeight="1">
      <c r="B185" s="139"/>
      <c r="C185" s="140" t="s">
        <v>350</v>
      </c>
      <c r="D185" s="140" t="s">
        <v>212</v>
      </c>
      <c r="E185" s="141" t="s">
        <v>4915</v>
      </c>
      <c r="F185" s="142" t="s">
        <v>4916</v>
      </c>
      <c r="G185" s="143" t="s">
        <v>405</v>
      </c>
      <c r="H185" s="144">
        <v>3.21</v>
      </c>
      <c r="I185" s="145"/>
      <c r="J185" s="146">
        <f>ROUND(I185*H185,2)</f>
        <v>0</v>
      </c>
      <c r="K185" s="147"/>
      <c r="L185" s="28"/>
      <c r="M185" s="148" t="s">
        <v>1</v>
      </c>
      <c r="N185" s="149" t="s">
        <v>38</v>
      </c>
      <c r="P185" s="150">
        <f>O185*H185</f>
        <v>0</v>
      </c>
      <c r="Q185" s="150">
        <v>4.0699999999999998E-3</v>
      </c>
      <c r="R185" s="150">
        <f>Q185*H185</f>
        <v>1.3064699999999999E-2</v>
      </c>
      <c r="S185" s="150">
        <v>0</v>
      </c>
      <c r="T185" s="151">
        <f>S185*H185</f>
        <v>0</v>
      </c>
      <c r="AR185" s="152" t="s">
        <v>93</v>
      </c>
      <c r="AT185" s="152" t="s">
        <v>212</v>
      </c>
      <c r="AU185" s="152" t="s">
        <v>84</v>
      </c>
      <c r="AY185" s="13" t="s">
        <v>207</v>
      </c>
      <c r="BE185" s="153">
        <f>IF(N185="základná",J185,0)</f>
        <v>0</v>
      </c>
      <c r="BF185" s="153">
        <f>IF(N185="znížená",J185,0)</f>
        <v>0</v>
      </c>
      <c r="BG185" s="153">
        <f>IF(N185="zákl. prenesená",J185,0)</f>
        <v>0</v>
      </c>
      <c r="BH185" s="153">
        <f>IF(N185="zníž. prenesená",J185,0)</f>
        <v>0</v>
      </c>
      <c r="BI185" s="153">
        <f>IF(N185="nulová",J185,0)</f>
        <v>0</v>
      </c>
      <c r="BJ185" s="13" t="s">
        <v>84</v>
      </c>
      <c r="BK185" s="153">
        <f>ROUND(I185*H185,2)</f>
        <v>0</v>
      </c>
      <c r="BL185" s="13" t="s">
        <v>93</v>
      </c>
      <c r="BM185" s="152" t="s">
        <v>4917</v>
      </c>
    </row>
    <row r="186" spans="2:65" s="1" customFormat="1" ht="16.5" customHeight="1">
      <c r="B186" s="139"/>
      <c r="C186" s="140" t="s">
        <v>354</v>
      </c>
      <c r="D186" s="140" t="s">
        <v>212</v>
      </c>
      <c r="E186" s="141" t="s">
        <v>4918</v>
      </c>
      <c r="F186" s="142" t="s">
        <v>4919</v>
      </c>
      <c r="G186" s="143" t="s">
        <v>405</v>
      </c>
      <c r="H186" s="144">
        <v>3.21</v>
      </c>
      <c r="I186" s="145"/>
      <c r="J186" s="146">
        <f>ROUND(I186*H186,2)</f>
        <v>0</v>
      </c>
      <c r="K186" s="147"/>
      <c r="L186" s="28"/>
      <c r="M186" s="148" t="s">
        <v>1</v>
      </c>
      <c r="N186" s="149" t="s">
        <v>38</v>
      </c>
      <c r="P186" s="150">
        <f>O186*H186</f>
        <v>0</v>
      </c>
      <c r="Q186" s="150">
        <v>0</v>
      </c>
      <c r="R186" s="150">
        <f>Q186*H186</f>
        <v>0</v>
      </c>
      <c r="S186" s="150">
        <v>0</v>
      </c>
      <c r="T186" s="151">
        <f>S186*H186</f>
        <v>0</v>
      </c>
      <c r="AR186" s="152" t="s">
        <v>93</v>
      </c>
      <c r="AT186" s="152" t="s">
        <v>212</v>
      </c>
      <c r="AU186" s="152" t="s">
        <v>84</v>
      </c>
      <c r="AY186" s="13" t="s">
        <v>207</v>
      </c>
      <c r="BE186" s="153">
        <f>IF(N186="základná",J186,0)</f>
        <v>0</v>
      </c>
      <c r="BF186" s="153">
        <f>IF(N186="znížená",J186,0)</f>
        <v>0</v>
      </c>
      <c r="BG186" s="153">
        <f>IF(N186="zákl. prenesená",J186,0)</f>
        <v>0</v>
      </c>
      <c r="BH186" s="153">
        <f>IF(N186="zníž. prenesená",J186,0)</f>
        <v>0</v>
      </c>
      <c r="BI186" s="153">
        <f>IF(N186="nulová",J186,0)</f>
        <v>0</v>
      </c>
      <c r="BJ186" s="13" t="s">
        <v>84</v>
      </c>
      <c r="BK186" s="153">
        <f>ROUND(I186*H186,2)</f>
        <v>0</v>
      </c>
      <c r="BL186" s="13" t="s">
        <v>93</v>
      </c>
      <c r="BM186" s="152" t="s">
        <v>4920</v>
      </c>
    </row>
    <row r="187" spans="2:65" s="1" customFormat="1" ht="16.5" customHeight="1">
      <c r="B187" s="139"/>
      <c r="C187" s="140" t="s">
        <v>358</v>
      </c>
      <c r="D187" s="140" t="s">
        <v>212</v>
      </c>
      <c r="E187" s="141" t="s">
        <v>4921</v>
      </c>
      <c r="F187" s="142" t="s">
        <v>4922</v>
      </c>
      <c r="G187" s="143" t="s">
        <v>1892</v>
      </c>
      <c r="H187" s="144">
        <v>0.187</v>
      </c>
      <c r="I187" s="145"/>
      <c r="J187" s="146">
        <f>ROUND(I187*H187,2)</f>
        <v>0</v>
      </c>
      <c r="K187" s="147"/>
      <c r="L187" s="28"/>
      <c r="M187" s="148" t="s">
        <v>1</v>
      </c>
      <c r="N187" s="149" t="s">
        <v>38</v>
      </c>
      <c r="P187" s="150">
        <f>O187*H187</f>
        <v>0</v>
      </c>
      <c r="Q187" s="150">
        <v>1.01895</v>
      </c>
      <c r="R187" s="150">
        <f>Q187*H187</f>
        <v>0.19054365000000001</v>
      </c>
      <c r="S187" s="150">
        <v>0</v>
      </c>
      <c r="T187" s="151">
        <f>S187*H187</f>
        <v>0</v>
      </c>
      <c r="AR187" s="152" t="s">
        <v>93</v>
      </c>
      <c r="AT187" s="152" t="s">
        <v>212</v>
      </c>
      <c r="AU187" s="152" t="s">
        <v>84</v>
      </c>
      <c r="AY187" s="13" t="s">
        <v>207</v>
      </c>
      <c r="BE187" s="153">
        <f>IF(N187="základná",J187,0)</f>
        <v>0</v>
      </c>
      <c r="BF187" s="153">
        <f>IF(N187="znížená",J187,0)</f>
        <v>0</v>
      </c>
      <c r="BG187" s="153">
        <f>IF(N187="zákl. prenesená",J187,0)</f>
        <v>0</v>
      </c>
      <c r="BH187" s="153">
        <f>IF(N187="zníž. prenesená",J187,0)</f>
        <v>0</v>
      </c>
      <c r="BI187" s="153">
        <f>IF(N187="nulová",J187,0)</f>
        <v>0</v>
      </c>
      <c r="BJ187" s="13" t="s">
        <v>84</v>
      </c>
      <c r="BK187" s="153">
        <f>ROUND(I187*H187,2)</f>
        <v>0</v>
      </c>
      <c r="BL187" s="13" t="s">
        <v>93</v>
      </c>
      <c r="BM187" s="152" t="s">
        <v>4923</v>
      </c>
    </row>
    <row r="188" spans="2:65" s="11" customFormat="1" ht="22.9" customHeight="1">
      <c r="B188" s="127"/>
      <c r="D188" s="128" t="s">
        <v>71</v>
      </c>
      <c r="E188" s="137" t="s">
        <v>88</v>
      </c>
      <c r="F188" s="137" t="s">
        <v>4924</v>
      </c>
      <c r="I188" s="130"/>
      <c r="J188" s="138">
        <f>BK188</f>
        <v>0</v>
      </c>
      <c r="L188" s="127"/>
      <c r="M188" s="132"/>
      <c r="P188" s="133">
        <f>SUM(P189:P193)</f>
        <v>0</v>
      </c>
      <c r="R188" s="133">
        <f>SUM(R189:R193)</f>
        <v>211.47502560000001</v>
      </c>
      <c r="T188" s="134">
        <f>SUM(T189:T193)</f>
        <v>0</v>
      </c>
      <c r="AR188" s="128" t="s">
        <v>79</v>
      </c>
      <c r="AT188" s="135" t="s">
        <v>71</v>
      </c>
      <c r="AU188" s="135" t="s">
        <v>79</v>
      </c>
      <c r="AY188" s="128" t="s">
        <v>207</v>
      </c>
      <c r="BK188" s="136">
        <f>SUM(BK189:BK193)</f>
        <v>0</v>
      </c>
    </row>
    <row r="189" spans="2:65" s="1" customFormat="1" ht="33" customHeight="1">
      <c r="B189" s="139"/>
      <c r="C189" s="140" t="s">
        <v>362</v>
      </c>
      <c r="D189" s="140" t="s">
        <v>212</v>
      </c>
      <c r="E189" s="141" t="s">
        <v>4925</v>
      </c>
      <c r="F189" s="142" t="s">
        <v>4926</v>
      </c>
      <c r="G189" s="143" t="s">
        <v>4813</v>
      </c>
      <c r="H189" s="144">
        <v>2.04</v>
      </c>
      <c r="I189" s="145"/>
      <c r="J189" s="146">
        <f>ROUND(I189*H189,2)</f>
        <v>0</v>
      </c>
      <c r="K189" s="147"/>
      <c r="L189" s="28"/>
      <c r="M189" s="148" t="s">
        <v>1</v>
      </c>
      <c r="N189" s="149" t="s">
        <v>38</v>
      </c>
      <c r="P189" s="150">
        <f>O189*H189</f>
        <v>0</v>
      </c>
      <c r="Q189" s="150">
        <v>2.16499</v>
      </c>
      <c r="R189" s="150">
        <f>Q189*H189</f>
        <v>4.4165796000000004</v>
      </c>
      <c r="S189" s="150">
        <v>0</v>
      </c>
      <c r="T189" s="151">
        <f>S189*H189</f>
        <v>0</v>
      </c>
      <c r="AR189" s="152" t="s">
        <v>93</v>
      </c>
      <c r="AT189" s="152" t="s">
        <v>212</v>
      </c>
      <c r="AU189" s="152" t="s">
        <v>84</v>
      </c>
      <c r="AY189" s="13" t="s">
        <v>207</v>
      </c>
      <c r="BE189" s="153">
        <f>IF(N189="základná",J189,0)</f>
        <v>0</v>
      </c>
      <c r="BF189" s="153">
        <f>IF(N189="znížená",J189,0)</f>
        <v>0</v>
      </c>
      <c r="BG189" s="153">
        <f>IF(N189="zákl. prenesená",J189,0)</f>
        <v>0</v>
      </c>
      <c r="BH189" s="153">
        <f>IF(N189="zníž. prenesená",J189,0)</f>
        <v>0</v>
      </c>
      <c r="BI189" s="153">
        <f>IF(N189="nulová",J189,0)</f>
        <v>0</v>
      </c>
      <c r="BJ189" s="13" t="s">
        <v>84</v>
      </c>
      <c r="BK189" s="153">
        <f>ROUND(I189*H189,2)</f>
        <v>0</v>
      </c>
      <c r="BL189" s="13" t="s">
        <v>93</v>
      </c>
      <c r="BM189" s="152" t="s">
        <v>4927</v>
      </c>
    </row>
    <row r="190" spans="2:65" s="1" customFormat="1" ht="33" customHeight="1">
      <c r="B190" s="139"/>
      <c r="C190" s="140" t="s">
        <v>366</v>
      </c>
      <c r="D190" s="140" t="s">
        <v>212</v>
      </c>
      <c r="E190" s="141" t="s">
        <v>4928</v>
      </c>
      <c r="F190" s="142" t="s">
        <v>4929</v>
      </c>
      <c r="G190" s="143" t="s">
        <v>1892</v>
      </c>
      <c r="H190" s="144">
        <v>0.248</v>
      </c>
      <c r="I190" s="145"/>
      <c r="J190" s="146">
        <f>ROUND(I190*H190,2)</f>
        <v>0</v>
      </c>
      <c r="K190" s="147"/>
      <c r="L190" s="28"/>
      <c r="M190" s="148" t="s">
        <v>1</v>
      </c>
      <c r="N190" s="149" t="s">
        <v>38</v>
      </c>
      <c r="P190" s="150">
        <f>O190*H190</f>
        <v>0</v>
      </c>
      <c r="Q190" s="150">
        <v>1.002</v>
      </c>
      <c r="R190" s="150">
        <f>Q190*H190</f>
        <v>0.24849599999999999</v>
      </c>
      <c r="S190" s="150">
        <v>0</v>
      </c>
      <c r="T190" s="151">
        <f>S190*H190</f>
        <v>0</v>
      </c>
      <c r="AR190" s="152" t="s">
        <v>93</v>
      </c>
      <c r="AT190" s="152" t="s">
        <v>212</v>
      </c>
      <c r="AU190" s="152" t="s">
        <v>84</v>
      </c>
      <c r="AY190" s="13" t="s">
        <v>207</v>
      </c>
      <c r="BE190" s="153">
        <f>IF(N190="základná",J190,0)</f>
        <v>0</v>
      </c>
      <c r="BF190" s="153">
        <f>IF(N190="znížená",J190,0)</f>
        <v>0</v>
      </c>
      <c r="BG190" s="153">
        <f>IF(N190="zákl. prenesená",J190,0)</f>
        <v>0</v>
      </c>
      <c r="BH190" s="153">
        <f>IF(N190="zníž. prenesená",J190,0)</f>
        <v>0</v>
      </c>
      <c r="BI190" s="153">
        <f>IF(N190="nulová",J190,0)</f>
        <v>0</v>
      </c>
      <c r="BJ190" s="13" t="s">
        <v>84</v>
      </c>
      <c r="BK190" s="153">
        <f>ROUND(I190*H190,2)</f>
        <v>0</v>
      </c>
      <c r="BL190" s="13" t="s">
        <v>93</v>
      </c>
      <c r="BM190" s="152" t="s">
        <v>4930</v>
      </c>
    </row>
    <row r="191" spans="2:65" s="1" customFormat="1" ht="24.2" customHeight="1">
      <c r="B191" s="139"/>
      <c r="C191" s="140" t="s">
        <v>370</v>
      </c>
      <c r="D191" s="140" t="s">
        <v>212</v>
      </c>
      <c r="E191" s="141" t="s">
        <v>4937</v>
      </c>
      <c r="F191" s="142" t="s">
        <v>4938</v>
      </c>
      <c r="G191" s="143" t="s">
        <v>253</v>
      </c>
      <c r="H191" s="144">
        <v>39</v>
      </c>
      <c r="I191" s="145"/>
      <c r="J191" s="146">
        <f>ROUND(I191*H191,2)</f>
        <v>0</v>
      </c>
      <c r="K191" s="147"/>
      <c r="L191" s="28"/>
      <c r="M191" s="148" t="s">
        <v>1</v>
      </c>
      <c r="N191" s="149" t="s">
        <v>38</v>
      </c>
      <c r="P191" s="150">
        <f>O191*H191</f>
        <v>0</v>
      </c>
      <c r="Q191" s="150">
        <v>4.2639999999999997E-2</v>
      </c>
      <c r="R191" s="150">
        <f>Q191*H191</f>
        <v>1.66296</v>
      </c>
      <c r="S191" s="150">
        <v>0</v>
      </c>
      <c r="T191" s="151">
        <f>S191*H191</f>
        <v>0</v>
      </c>
      <c r="AR191" s="152" t="s">
        <v>93</v>
      </c>
      <c r="AT191" s="152" t="s">
        <v>212</v>
      </c>
      <c r="AU191" s="152" t="s">
        <v>84</v>
      </c>
      <c r="AY191" s="13" t="s">
        <v>207</v>
      </c>
      <c r="BE191" s="153">
        <f>IF(N191="základná",J191,0)</f>
        <v>0</v>
      </c>
      <c r="BF191" s="153">
        <f>IF(N191="znížená",J191,0)</f>
        <v>0</v>
      </c>
      <c r="BG191" s="153">
        <f>IF(N191="zákl. prenesená",J191,0)</f>
        <v>0</v>
      </c>
      <c r="BH191" s="153">
        <f>IF(N191="zníž. prenesená",J191,0)</f>
        <v>0</v>
      </c>
      <c r="BI191" s="153">
        <f>IF(N191="nulová",J191,0)</f>
        <v>0</v>
      </c>
      <c r="BJ191" s="13" t="s">
        <v>84</v>
      </c>
      <c r="BK191" s="153">
        <f>ROUND(I191*H191,2)</f>
        <v>0</v>
      </c>
      <c r="BL191" s="13" t="s">
        <v>93</v>
      </c>
      <c r="BM191" s="152" t="s">
        <v>4939</v>
      </c>
    </row>
    <row r="192" spans="2:65" s="1" customFormat="1" ht="24.2" customHeight="1">
      <c r="B192" s="139"/>
      <c r="C192" s="155" t="s">
        <v>374</v>
      </c>
      <c r="D192" s="155" t="s">
        <v>205</v>
      </c>
      <c r="E192" s="156" t="s">
        <v>5360</v>
      </c>
      <c r="F192" s="157" t="s">
        <v>5361</v>
      </c>
      <c r="G192" s="158" t="s">
        <v>253</v>
      </c>
      <c r="H192" s="159">
        <v>39</v>
      </c>
      <c r="I192" s="160"/>
      <c r="J192" s="161">
        <f>ROUND(I192*H192,2)</f>
        <v>0</v>
      </c>
      <c r="K192" s="162"/>
      <c r="L192" s="163"/>
      <c r="M192" s="164" t="s">
        <v>1</v>
      </c>
      <c r="N192" s="165" t="s">
        <v>38</v>
      </c>
      <c r="P192" s="150">
        <f>O192*H192</f>
        <v>0</v>
      </c>
      <c r="Q192" s="150">
        <v>0.36941000000000002</v>
      </c>
      <c r="R192" s="150">
        <f>Q192*H192</f>
        <v>14.40699</v>
      </c>
      <c r="S192" s="150">
        <v>0</v>
      </c>
      <c r="T192" s="151">
        <f>S192*H192</f>
        <v>0</v>
      </c>
      <c r="AR192" s="152" t="s">
        <v>238</v>
      </c>
      <c r="AT192" s="152" t="s">
        <v>205</v>
      </c>
      <c r="AU192" s="152" t="s">
        <v>84</v>
      </c>
      <c r="AY192" s="13" t="s">
        <v>207</v>
      </c>
      <c r="BE192" s="153">
        <f>IF(N192="základná",J192,0)</f>
        <v>0</v>
      </c>
      <c r="BF192" s="153">
        <f>IF(N192="znížená",J192,0)</f>
        <v>0</v>
      </c>
      <c r="BG192" s="153">
        <f>IF(N192="zákl. prenesená",J192,0)</f>
        <v>0</v>
      </c>
      <c r="BH192" s="153">
        <f>IF(N192="zníž. prenesená",J192,0)</f>
        <v>0</v>
      </c>
      <c r="BI192" s="153">
        <f>IF(N192="nulová",J192,0)</f>
        <v>0</v>
      </c>
      <c r="BJ192" s="13" t="s">
        <v>84</v>
      </c>
      <c r="BK192" s="153">
        <f>ROUND(I192*H192,2)</f>
        <v>0</v>
      </c>
      <c r="BL192" s="13" t="s">
        <v>93</v>
      </c>
      <c r="BM192" s="152" t="s">
        <v>5411</v>
      </c>
    </row>
    <row r="193" spans="2:65" s="1" customFormat="1" ht="24.2" customHeight="1">
      <c r="B193" s="139"/>
      <c r="C193" s="140" t="s">
        <v>378</v>
      </c>
      <c r="D193" s="140" t="s">
        <v>212</v>
      </c>
      <c r="E193" s="141" t="s">
        <v>4949</v>
      </c>
      <c r="F193" s="142" t="s">
        <v>4950</v>
      </c>
      <c r="G193" s="143" t="s">
        <v>253</v>
      </c>
      <c r="H193" s="144">
        <v>561</v>
      </c>
      <c r="I193" s="145"/>
      <c r="J193" s="146">
        <f>ROUND(I193*H193,2)</f>
        <v>0</v>
      </c>
      <c r="K193" s="147"/>
      <c r="L193" s="28"/>
      <c r="M193" s="148" t="s">
        <v>1</v>
      </c>
      <c r="N193" s="149" t="s">
        <v>38</v>
      </c>
      <c r="P193" s="150">
        <f>O193*H193</f>
        <v>0</v>
      </c>
      <c r="Q193" s="150">
        <v>0.34</v>
      </c>
      <c r="R193" s="150">
        <f>Q193*H193</f>
        <v>190.74</v>
      </c>
      <c r="S193" s="150">
        <v>0</v>
      </c>
      <c r="T193" s="151">
        <f>S193*H193</f>
        <v>0</v>
      </c>
      <c r="AR193" s="152" t="s">
        <v>93</v>
      </c>
      <c r="AT193" s="152" t="s">
        <v>212</v>
      </c>
      <c r="AU193" s="152" t="s">
        <v>84</v>
      </c>
      <c r="AY193" s="13" t="s">
        <v>207</v>
      </c>
      <c r="BE193" s="153">
        <f>IF(N193="základná",J193,0)</f>
        <v>0</v>
      </c>
      <c r="BF193" s="153">
        <f>IF(N193="znížená",J193,0)</f>
        <v>0</v>
      </c>
      <c r="BG193" s="153">
        <f>IF(N193="zákl. prenesená",J193,0)</f>
        <v>0</v>
      </c>
      <c r="BH193" s="153">
        <f>IF(N193="zníž. prenesená",J193,0)</f>
        <v>0</v>
      </c>
      <c r="BI193" s="153">
        <f>IF(N193="nulová",J193,0)</f>
        <v>0</v>
      </c>
      <c r="BJ193" s="13" t="s">
        <v>84</v>
      </c>
      <c r="BK193" s="153">
        <f>ROUND(I193*H193,2)</f>
        <v>0</v>
      </c>
      <c r="BL193" s="13" t="s">
        <v>93</v>
      </c>
      <c r="BM193" s="152" t="s">
        <v>4951</v>
      </c>
    </row>
    <row r="194" spans="2:65" s="11" customFormat="1" ht="22.9" customHeight="1">
      <c r="B194" s="127"/>
      <c r="D194" s="128" t="s">
        <v>71</v>
      </c>
      <c r="E194" s="137" t="s">
        <v>93</v>
      </c>
      <c r="F194" s="137" t="s">
        <v>4952</v>
      </c>
      <c r="I194" s="130"/>
      <c r="J194" s="138">
        <f>BK194</f>
        <v>0</v>
      </c>
      <c r="L194" s="127"/>
      <c r="M194" s="132"/>
      <c r="P194" s="133">
        <f>SUM(P195:P204)</f>
        <v>0</v>
      </c>
      <c r="R194" s="133">
        <f>SUM(R195:R204)</f>
        <v>4.2128146499999994</v>
      </c>
      <c r="T194" s="134">
        <f>SUM(T195:T204)</f>
        <v>0</v>
      </c>
      <c r="AR194" s="128" t="s">
        <v>79</v>
      </c>
      <c r="AT194" s="135" t="s">
        <v>71</v>
      </c>
      <c r="AU194" s="135" t="s">
        <v>79</v>
      </c>
      <c r="AY194" s="128" t="s">
        <v>207</v>
      </c>
      <c r="BK194" s="136">
        <f>SUM(BK195:BK204)</f>
        <v>0</v>
      </c>
    </row>
    <row r="195" spans="2:65" s="1" customFormat="1" ht="24.2" customHeight="1">
      <c r="B195" s="139"/>
      <c r="C195" s="140" t="s">
        <v>382</v>
      </c>
      <c r="D195" s="140" t="s">
        <v>212</v>
      </c>
      <c r="E195" s="141" t="s">
        <v>4953</v>
      </c>
      <c r="F195" s="142" t="s">
        <v>4954</v>
      </c>
      <c r="G195" s="143" t="s">
        <v>4813</v>
      </c>
      <c r="H195" s="144">
        <v>0.88200000000000001</v>
      </c>
      <c r="I195" s="145"/>
      <c r="J195" s="146">
        <f t="shared" ref="J195:J204" si="10">ROUND(I195*H195,2)</f>
        <v>0</v>
      </c>
      <c r="K195" s="147"/>
      <c r="L195" s="28"/>
      <c r="M195" s="148" t="s">
        <v>1</v>
      </c>
      <c r="N195" s="149" t="s">
        <v>38</v>
      </c>
      <c r="P195" s="150">
        <f t="shared" ref="P195:P204" si="11">O195*H195</f>
        <v>0</v>
      </c>
      <c r="Q195" s="150">
        <v>2.4018999999999999</v>
      </c>
      <c r="R195" s="150">
        <f t="shared" ref="R195:R204" si="12">Q195*H195</f>
        <v>2.1184758000000001</v>
      </c>
      <c r="S195" s="150">
        <v>0</v>
      </c>
      <c r="T195" s="151">
        <f t="shared" ref="T195:T204" si="13">S195*H195</f>
        <v>0</v>
      </c>
      <c r="AR195" s="152" t="s">
        <v>93</v>
      </c>
      <c r="AT195" s="152" t="s">
        <v>212</v>
      </c>
      <c r="AU195" s="152" t="s">
        <v>84</v>
      </c>
      <c r="AY195" s="13" t="s">
        <v>207</v>
      </c>
      <c r="BE195" s="153">
        <f t="shared" ref="BE195:BE204" si="14">IF(N195="základná",J195,0)</f>
        <v>0</v>
      </c>
      <c r="BF195" s="153">
        <f t="shared" ref="BF195:BF204" si="15">IF(N195="znížená",J195,0)</f>
        <v>0</v>
      </c>
      <c r="BG195" s="153">
        <f t="shared" ref="BG195:BG204" si="16">IF(N195="zákl. prenesená",J195,0)</f>
        <v>0</v>
      </c>
      <c r="BH195" s="153">
        <f t="shared" ref="BH195:BH204" si="17">IF(N195="zníž. prenesená",J195,0)</f>
        <v>0</v>
      </c>
      <c r="BI195" s="153">
        <f t="shared" ref="BI195:BI204" si="18">IF(N195="nulová",J195,0)</f>
        <v>0</v>
      </c>
      <c r="BJ195" s="13" t="s">
        <v>84</v>
      </c>
      <c r="BK195" s="153">
        <f t="shared" ref="BK195:BK204" si="19">ROUND(I195*H195,2)</f>
        <v>0</v>
      </c>
      <c r="BL195" s="13" t="s">
        <v>93</v>
      </c>
      <c r="BM195" s="152" t="s">
        <v>4955</v>
      </c>
    </row>
    <row r="196" spans="2:65" s="1" customFormat="1" ht="16.5" customHeight="1">
      <c r="B196" s="139"/>
      <c r="C196" s="140" t="s">
        <v>386</v>
      </c>
      <c r="D196" s="140" t="s">
        <v>212</v>
      </c>
      <c r="E196" s="141" t="s">
        <v>4956</v>
      </c>
      <c r="F196" s="142" t="s">
        <v>4957</v>
      </c>
      <c r="G196" s="143" t="s">
        <v>405</v>
      </c>
      <c r="H196" s="144">
        <v>10.08</v>
      </c>
      <c r="I196" s="145"/>
      <c r="J196" s="146">
        <f t="shared" si="10"/>
        <v>0</v>
      </c>
      <c r="K196" s="147"/>
      <c r="L196" s="28"/>
      <c r="M196" s="148" t="s">
        <v>1</v>
      </c>
      <c r="N196" s="149" t="s">
        <v>38</v>
      </c>
      <c r="P196" s="150">
        <f t="shared" si="11"/>
        <v>0</v>
      </c>
      <c r="Q196" s="150">
        <v>3.49E-3</v>
      </c>
      <c r="R196" s="150">
        <f t="shared" si="12"/>
        <v>3.5179200000000001E-2</v>
      </c>
      <c r="S196" s="150">
        <v>0</v>
      </c>
      <c r="T196" s="151">
        <f t="shared" si="13"/>
        <v>0</v>
      </c>
      <c r="AR196" s="152" t="s">
        <v>93</v>
      </c>
      <c r="AT196" s="152" t="s">
        <v>212</v>
      </c>
      <c r="AU196" s="152" t="s">
        <v>84</v>
      </c>
      <c r="AY196" s="13" t="s">
        <v>207</v>
      </c>
      <c r="BE196" s="153">
        <f t="shared" si="14"/>
        <v>0</v>
      </c>
      <c r="BF196" s="153">
        <f t="shared" si="15"/>
        <v>0</v>
      </c>
      <c r="BG196" s="153">
        <f t="shared" si="16"/>
        <v>0</v>
      </c>
      <c r="BH196" s="153">
        <f t="shared" si="17"/>
        <v>0</v>
      </c>
      <c r="BI196" s="153">
        <f t="shared" si="18"/>
        <v>0</v>
      </c>
      <c r="BJ196" s="13" t="s">
        <v>84</v>
      </c>
      <c r="BK196" s="153">
        <f t="shared" si="19"/>
        <v>0</v>
      </c>
      <c r="BL196" s="13" t="s">
        <v>93</v>
      </c>
      <c r="BM196" s="152" t="s">
        <v>4958</v>
      </c>
    </row>
    <row r="197" spans="2:65" s="1" customFormat="1" ht="16.5" customHeight="1">
      <c r="B197" s="139"/>
      <c r="C197" s="140" t="s">
        <v>390</v>
      </c>
      <c r="D197" s="140" t="s">
        <v>212</v>
      </c>
      <c r="E197" s="141" t="s">
        <v>4959</v>
      </c>
      <c r="F197" s="142" t="s">
        <v>4960</v>
      </c>
      <c r="G197" s="143" t="s">
        <v>405</v>
      </c>
      <c r="H197" s="144">
        <v>10.08</v>
      </c>
      <c r="I197" s="145"/>
      <c r="J197" s="146">
        <f t="shared" si="10"/>
        <v>0</v>
      </c>
      <c r="K197" s="147"/>
      <c r="L197" s="28"/>
      <c r="M197" s="148" t="s">
        <v>1</v>
      </c>
      <c r="N197" s="149" t="s">
        <v>38</v>
      </c>
      <c r="P197" s="150">
        <f t="shared" si="11"/>
        <v>0</v>
      </c>
      <c r="Q197" s="150">
        <v>0</v>
      </c>
      <c r="R197" s="150">
        <f t="shared" si="12"/>
        <v>0</v>
      </c>
      <c r="S197" s="150">
        <v>0</v>
      </c>
      <c r="T197" s="151">
        <f t="shared" si="13"/>
        <v>0</v>
      </c>
      <c r="AR197" s="152" t="s">
        <v>93</v>
      </c>
      <c r="AT197" s="152" t="s">
        <v>212</v>
      </c>
      <c r="AU197" s="152" t="s">
        <v>84</v>
      </c>
      <c r="AY197" s="13" t="s">
        <v>207</v>
      </c>
      <c r="BE197" s="153">
        <f t="shared" si="14"/>
        <v>0</v>
      </c>
      <c r="BF197" s="153">
        <f t="shared" si="15"/>
        <v>0</v>
      </c>
      <c r="BG197" s="153">
        <f t="shared" si="16"/>
        <v>0</v>
      </c>
      <c r="BH197" s="153">
        <f t="shared" si="17"/>
        <v>0</v>
      </c>
      <c r="BI197" s="153">
        <f t="shared" si="18"/>
        <v>0</v>
      </c>
      <c r="BJ197" s="13" t="s">
        <v>84</v>
      </c>
      <c r="BK197" s="153">
        <f t="shared" si="19"/>
        <v>0</v>
      </c>
      <c r="BL197" s="13" t="s">
        <v>93</v>
      </c>
      <c r="BM197" s="152" t="s">
        <v>4961</v>
      </c>
    </row>
    <row r="198" spans="2:65" s="1" customFormat="1" ht="24.2" customHeight="1">
      <c r="B198" s="139"/>
      <c r="C198" s="140" t="s">
        <v>394</v>
      </c>
      <c r="D198" s="140" t="s">
        <v>212</v>
      </c>
      <c r="E198" s="141" t="s">
        <v>4962</v>
      </c>
      <c r="F198" s="142" t="s">
        <v>4963</v>
      </c>
      <c r="G198" s="143" t="s">
        <v>405</v>
      </c>
      <c r="H198" s="144">
        <v>5.88</v>
      </c>
      <c r="I198" s="145"/>
      <c r="J198" s="146">
        <f t="shared" si="10"/>
        <v>0</v>
      </c>
      <c r="K198" s="147"/>
      <c r="L198" s="28"/>
      <c r="M198" s="148" t="s">
        <v>1</v>
      </c>
      <c r="N198" s="149" t="s">
        <v>38</v>
      </c>
      <c r="P198" s="150">
        <f t="shared" si="11"/>
        <v>0</v>
      </c>
      <c r="Q198" s="150">
        <v>3.8700000000000002E-3</v>
      </c>
      <c r="R198" s="150">
        <f t="shared" si="12"/>
        <v>2.2755600000000001E-2</v>
      </c>
      <c r="S198" s="150">
        <v>0</v>
      </c>
      <c r="T198" s="151">
        <f t="shared" si="13"/>
        <v>0</v>
      </c>
      <c r="AR198" s="152" t="s">
        <v>93</v>
      </c>
      <c r="AT198" s="152" t="s">
        <v>212</v>
      </c>
      <c r="AU198" s="152" t="s">
        <v>84</v>
      </c>
      <c r="AY198" s="13" t="s">
        <v>207</v>
      </c>
      <c r="BE198" s="153">
        <f t="shared" si="14"/>
        <v>0</v>
      </c>
      <c r="BF198" s="153">
        <f t="shared" si="15"/>
        <v>0</v>
      </c>
      <c r="BG198" s="153">
        <f t="shared" si="16"/>
        <v>0</v>
      </c>
      <c r="BH198" s="153">
        <f t="shared" si="17"/>
        <v>0</v>
      </c>
      <c r="BI198" s="153">
        <f t="shared" si="18"/>
        <v>0</v>
      </c>
      <c r="BJ198" s="13" t="s">
        <v>84</v>
      </c>
      <c r="BK198" s="153">
        <f t="shared" si="19"/>
        <v>0</v>
      </c>
      <c r="BL198" s="13" t="s">
        <v>93</v>
      </c>
      <c r="BM198" s="152" t="s">
        <v>4964</v>
      </c>
    </row>
    <row r="199" spans="2:65" s="1" customFormat="1" ht="24.2" customHeight="1">
      <c r="B199" s="139"/>
      <c r="C199" s="140" t="s">
        <v>398</v>
      </c>
      <c r="D199" s="140" t="s">
        <v>212</v>
      </c>
      <c r="E199" s="141" t="s">
        <v>4965</v>
      </c>
      <c r="F199" s="142" t="s">
        <v>4966</v>
      </c>
      <c r="G199" s="143" t="s">
        <v>405</v>
      </c>
      <c r="H199" s="144">
        <v>5.88</v>
      </c>
      <c r="I199" s="145"/>
      <c r="J199" s="146">
        <f t="shared" si="10"/>
        <v>0</v>
      </c>
      <c r="K199" s="147"/>
      <c r="L199" s="28"/>
      <c r="M199" s="148" t="s">
        <v>1</v>
      </c>
      <c r="N199" s="149" t="s">
        <v>38</v>
      </c>
      <c r="P199" s="150">
        <f t="shared" si="11"/>
        <v>0</v>
      </c>
      <c r="Q199" s="150">
        <v>0</v>
      </c>
      <c r="R199" s="150">
        <f t="shared" si="12"/>
        <v>0</v>
      </c>
      <c r="S199" s="150">
        <v>0</v>
      </c>
      <c r="T199" s="151">
        <f t="shared" si="13"/>
        <v>0</v>
      </c>
      <c r="AR199" s="152" t="s">
        <v>93</v>
      </c>
      <c r="AT199" s="152" t="s">
        <v>212</v>
      </c>
      <c r="AU199" s="152" t="s">
        <v>84</v>
      </c>
      <c r="AY199" s="13" t="s">
        <v>207</v>
      </c>
      <c r="BE199" s="153">
        <f t="shared" si="14"/>
        <v>0</v>
      </c>
      <c r="BF199" s="153">
        <f t="shared" si="15"/>
        <v>0</v>
      </c>
      <c r="BG199" s="153">
        <f t="shared" si="16"/>
        <v>0</v>
      </c>
      <c r="BH199" s="153">
        <f t="shared" si="17"/>
        <v>0</v>
      </c>
      <c r="BI199" s="153">
        <f t="shared" si="18"/>
        <v>0</v>
      </c>
      <c r="BJ199" s="13" t="s">
        <v>84</v>
      </c>
      <c r="BK199" s="153">
        <f t="shared" si="19"/>
        <v>0</v>
      </c>
      <c r="BL199" s="13" t="s">
        <v>93</v>
      </c>
      <c r="BM199" s="152" t="s">
        <v>4967</v>
      </c>
    </row>
    <row r="200" spans="2:65" s="1" customFormat="1" ht="37.9" customHeight="1">
      <c r="B200" s="139"/>
      <c r="C200" s="140" t="s">
        <v>402</v>
      </c>
      <c r="D200" s="140" t="s">
        <v>212</v>
      </c>
      <c r="E200" s="141" t="s">
        <v>4968</v>
      </c>
      <c r="F200" s="142" t="s">
        <v>4969</v>
      </c>
      <c r="G200" s="143" t="s">
        <v>1892</v>
      </c>
      <c r="H200" s="144">
        <v>0.152</v>
      </c>
      <c r="I200" s="145"/>
      <c r="J200" s="146">
        <f t="shared" si="10"/>
        <v>0</v>
      </c>
      <c r="K200" s="147"/>
      <c r="L200" s="28"/>
      <c r="M200" s="148" t="s">
        <v>1</v>
      </c>
      <c r="N200" s="149" t="s">
        <v>38</v>
      </c>
      <c r="P200" s="150">
        <f t="shared" si="11"/>
        <v>0</v>
      </c>
      <c r="Q200" s="150">
        <v>1.0162899999999999</v>
      </c>
      <c r="R200" s="150">
        <f t="shared" si="12"/>
        <v>0.15447607999999999</v>
      </c>
      <c r="S200" s="150">
        <v>0</v>
      </c>
      <c r="T200" s="151">
        <f t="shared" si="13"/>
        <v>0</v>
      </c>
      <c r="AR200" s="152" t="s">
        <v>93</v>
      </c>
      <c r="AT200" s="152" t="s">
        <v>212</v>
      </c>
      <c r="AU200" s="152" t="s">
        <v>84</v>
      </c>
      <c r="AY200" s="13" t="s">
        <v>207</v>
      </c>
      <c r="BE200" s="153">
        <f t="shared" si="14"/>
        <v>0</v>
      </c>
      <c r="BF200" s="153">
        <f t="shared" si="15"/>
        <v>0</v>
      </c>
      <c r="BG200" s="153">
        <f t="shared" si="16"/>
        <v>0</v>
      </c>
      <c r="BH200" s="153">
        <f t="shared" si="17"/>
        <v>0</v>
      </c>
      <c r="BI200" s="153">
        <f t="shared" si="18"/>
        <v>0</v>
      </c>
      <c r="BJ200" s="13" t="s">
        <v>84</v>
      </c>
      <c r="BK200" s="153">
        <f t="shared" si="19"/>
        <v>0</v>
      </c>
      <c r="BL200" s="13" t="s">
        <v>93</v>
      </c>
      <c r="BM200" s="152" t="s">
        <v>4970</v>
      </c>
    </row>
    <row r="201" spans="2:65" s="1" customFormat="1" ht="21.75" customHeight="1">
      <c r="B201" s="139"/>
      <c r="C201" s="140" t="s">
        <v>407</v>
      </c>
      <c r="D201" s="140" t="s">
        <v>212</v>
      </c>
      <c r="E201" s="141" t="s">
        <v>4971</v>
      </c>
      <c r="F201" s="142" t="s">
        <v>4972</v>
      </c>
      <c r="G201" s="143" t="s">
        <v>4813</v>
      </c>
      <c r="H201" s="144">
        <v>0.72399999999999998</v>
      </c>
      <c r="I201" s="145"/>
      <c r="J201" s="146">
        <f t="shared" si="10"/>
        <v>0</v>
      </c>
      <c r="K201" s="147"/>
      <c r="L201" s="28"/>
      <c r="M201" s="148" t="s">
        <v>1</v>
      </c>
      <c r="N201" s="149" t="s">
        <v>38</v>
      </c>
      <c r="P201" s="150">
        <f t="shared" si="11"/>
        <v>0</v>
      </c>
      <c r="Q201" s="150">
        <v>2.31413</v>
      </c>
      <c r="R201" s="150">
        <f t="shared" si="12"/>
        <v>1.6754301199999999</v>
      </c>
      <c r="S201" s="150">
        <v>0</v>
      </c>
      <c r="T201" s="151">
        <f t="shared" si="13"/>
        <v>0</v>
      </c>
      <c r="AR201" s="152" t="s">
        <v>93</v>
      </c>
      <c r="AT201" s="152" t="s">
        <v>212</v>
      </c>
      <c r="AU201" s="152" t="s">
        <v>84</v>
      </c>
      <c r="AY201" s="13" t="s">
        <v>207</v>
      </c>
      <c r="BE201" s="153">
        <f t="shared" si="14"/>
        <v>0</v>
      </c>
      <c r="BF201" s="153">
        <f t="shared" si="15"/>
        <v>0</v>
      </c>
      <c r="BG201" s="153">
        <f t="shared" si="16"/>
        <v>0</v>
      </c>
      <c r="BH201" s="153">
        <f t="shared" si="17"/>
        <v>0</v>
      </c>
      <c r="BI201" s="153">
        <f t="shared" si="18"/>
        <v>0</v>
      </c>
      <c r="BJ201" s="13" t="s">
        <v>84</v>
      </c>
      <c r="BK201" s="153">
        <f t="shared" si="19"/>
        <v>0</v>
      </c>
      <c r="BL201" s="13" t="s">
        <v>93</v>
      </c>
      <c r="BM201" s="152" t="s">
        <v>4973</v>
      </c>
    </row>
    <row r="202" spans="2:65" s="1" customFormat="1" ht="24.2" customHeight="1">
      <c r="B202" s="139"/>
      <c r="C202" s="140" t="s">
        <v>411</v>
      </c>
      <c r="D202" s="140" t="s">
        <v>212</v>
      </c>
      <c r="E202" s="141" t="s">
        <v>4974</v>
      </c>
      <c r="F202" s="142" t="s">
        <v>4975</v>
      </c>
      <c r="G202" s="143" t="s">
        <v>405</v>
      </c>
      <c r="H202" s="144">
        <v>8.3849999999999998</v>
      </c>
      <c r="I202" s="145"/>
      <c r="J202" s="146">
        <f t="shared" si="10"/>
        <v>0</v>
      </c>
      <c r="K202" s="147"/>
      <c r="L202" s="28"/>
      <c r="M202" s="148" t="s">
        <v>1</v>
      </c>
      <c r="N202" s="149" t="s">
        <v>38</v>
      </c>
      <c r="P202" s="150">
        <f t="shared" si="11"/>
        <v>0</v>
      </c>
      <c r="Q202" s="150">
        <v>3.4099999999999998E-3</v>
      </c>
      <c r="R202" s="150">
        <f t="shared" si="12"/>
        <v>2.859285E-2</v>
      </c>
      <c r="S202" s="150">
        <v>0</v>
      </c>
      <c r="T202" s="151">
        <f t="shared" si="13"/>
        <v>0</v>
      </c>
      <c r="AR202" s="152" t="s">
        <v>93</v>
      </c>
      <c r="AT202" s="152" t="s">
        <v>212</v>
      </c>
      <c r="AU202" s="152" t="s">
        <v>84</v>
      </c>
      <c r="AY202" s="13" t="s">
        <v>207</v>
      </c>
      <c r="BE202" s="153">
        <f t="shared" si="14"/>
        <v>0</v>
      </c>
      <c r="BF202" s="153">
        <f t="shared" si="15"/>
        <v>0</v>
      </c>
      <c r="BG202" s="153">
        <f t="shared" si="16"/>
        <v>0</v>
      </c>
      <c r="BH202" s="153">
        <f t="shared" si="17"/>
        <v>0</v>
      </c>
      <c r="BI202" s="153">
        <f t="shared" si="18"/>
        <v>0</v>
      </c>
      <c r="BJ202" s="13" t="s">
        <v>84</v>
      </c>
      <c r="BK202" s="153">
        <f t="shared" si="19"/>
        <v>0</v>
      </c>
      <c r="BL202" s="13" t="s">
        <v>93</v>
      </c>
      <c r="BM202" s="152" t="s">
        <v>4976</v>
      </c>
    </row>
    <row r="203" spans="2:65" s="1" customFormat="1" ht="24.2" customHeight="1">
      <c r="B203" s="139"/>
      <c r="C203" s="140" t="s">
        <v>415</v>
      </c>
      <c r="D203" s="140" t="s">
        <v>212</v>
      </c>
      <c r="E203" s="141" t="s">
        <v>4977</v>
      </c>
      <c r="F203" s="142" t="s">
        <v>4978</v>
      </c>
      <c r="G203" s="143" t="s">
        <v>405</v>
      </c>
      <c r="H203" s="144">
        <v>8.3849999999999998</v>
      </c>
      <c r="I203" s="145"/>
      <c r="J203" s="146">
        <f t="shared" si="10"/>
        <v>0</v>
      </c>
      <c r="K203" s="147"/>
      <c r="L203" s="28"/>
      <c r="M203" s="148" t="s">
        <v>1</v>
      </c>
      <c r="N203" s="149" t="s">
        <v>38</v>
      </c>
      <c r="P203" s="150">
        <f t="shared" si="11"/>
        <v>0</v>
      </c>
      <c r="Q203" s="150">
        <v>0</v>
      </c>
      <c r="R203" s="150">
        <f t="shared" si="12"/>
        <v>0</v>
      </c>
      <c r="S203" s="150">
        <v>0</v>
      </c>
      <c r="T203" s="151">
        <f t="shared" si="13"/>
        <v>0</v>
      </c>
      <c r="AR203" s="152" t="s">
        <v>93</v>
      </c>
      <c r="AT203" s="152" t="s">
        <v>212</v>
      </c>
      <c r="AU203" s="152" t="s">
        <v>84</v>
      </c>
      <c r="AY203" s="13" t="s">
        <v>207</v>
      </c>
      <c r="BE203" s="153">
        <f t="shared" si="14"/>
        <v>0</v>
      </c>
      <c r="BF203" s="153">
        <f t="shared" si="15"/>
        <v>0</v>
      </c>
      <c r="BG203" s="153">
        <f t="shared" si="16"/>
        <v>0</v>
      </c>
      <c r="BH203" s="153">
        <f t="shared" si="17"/>
        <v>0</v>
      </c>
      <c r="BI203" s="153">
        <f t="shared" si="18"/>
        <v>0</v>
      </c>
      <c r="BJ203" s="13" t="s">
        <v>84</v>
      </c>
      <c r="BK203" s="153">
        <f t="shared" si="19"/>
        <v>0</v>
      </c>
      <c r="BL203" s="13" t="s">
        <v>93</v>
      </c>
      <c r="BM203" s="152" t="s">
        <v>4979</v>
      </c>
    </row>
    <row r="204" spans="2:65" s="1" customFormat="1" ht="24.2" customHeight="1">
      <c r="B204" s="139"/>
      <c r="C204" s="140" t="s">
        <v>419</v>
      </c>
      <c r="D204" s="140" t="s">
        <v>212</v>
      </c>
      <c r="E204" s="141" t="s">
        <v>4980</v>
      </c>
      <c r="F204" s="142" t="s">
        <v>4981</v>
      </c>
      <c r="G204" s="143" t="s">
        <v>1892</v>
      </c>
      <c r="H204" s="144">
        <v>0.17499999999999999</v>
      </c>
      <c r="I204" s="145"/>
      <c r="J204" s="146">
        <f t="shared" si="10"/>
        <v>0</v>
      </c>
      <c r="K204" s="147"/>
      <c r="L204" s="28"/>
      <c r="M204" s="148" t="s">
        <v>1</v>
      </c>
      <c r="N204" s="149" t="s">
        <v>38</v>
      </c>
      <c r="P204" s="150">
        <f t="shared" si="11"/>
        <v>0</v>
      </c>
      <c r="Q204" s="150">
        <v>1.0165999999999999</v>
      </c>
      <c r="R204" s="150">
        <f t="shared" si="12"/>
        <v>0.17790499999999998</v>
      </c>
      <c r="S204" s="150">
        <v>0</v>
      </c>
      <c r="T204" s="151">
        <f t="shared" si="13"/>
        <v>0</v>
      </c>
      <c r="AR204" s="152" t="s">
        <v>93</v>
      </c>
      <c r="AT204" s="152" t="s">
        <v>212</v>
      </c>
      <c r="AU204" s="152" t="s">
        <v>84</v>
      </c>
      <c r="AY204" s="13" t="s">
        <v>207</v>
      </c>
      <c r="BE204" s="153">
        <f t="shared" si="14"/>
        <v>0</v>
      </c>
      <c r="BF204" s="153">
        <f t="shared" si="15"/>
        <v>0</v>
      </c>
      <c r="BG204" s="153">
        <f t="shared" si="16"/>
        <v>0</v>
      </c>
      <c r="BH204" s="153">
        <f t="shared" si="17"/>
        <v>0</v>
      </c>
      <c r="BI204" s="153">
        <f t="shared" si="18"/>
        <v>0</v>
      </c>
      <c r="BJ204" s="13" t="s">
        <v>84</v>
      </c>
      <c r="BK204" s="153">
        <f t="shared" si="19"/>
        <v>0</v>
      </c>
      <c r="BL204" s="13" t="s">
        <v>93</v>
      </c>
      <c r="BM204" s="152" t="s">
        <v>4982</v>
      </c>
    </row>
    <row r="205" spans="2:65" s="11" customFormat="1" ht="22.9" customHeight="1">
      <c r="B205" s="127"/>
      <c r="D205" s="128" t="s">
        <v>71</v>
      </c>
      <c r="E205" s="137" t="s">
        <v>5001</v>
      </c>
      <c r="F205" s="137" t="s">
        <v>5002</v>
      </c>
      <c r="I205" s="130"/>
      <c r="J205" s="138">
        <f>BK205</f>
        <v>0</v>
      </c>
      <c r="L205" s="127"/>
      <c r="M205" s="132"/>
      <c r="P205" s="133">
        <f>SUM(P206:P210)</f>
        <v>0</v>
      </c>
      <c r="R205" s="133">
        <f>SUM(R206:R210)</f>
        <v>69.392894490000003</v>
      </c>
      <c r="T205" s="134">
        <f>SUM(T206:T210)</f>
        <v>0</v>
      </c>
      <c r="AR205" s="128" t="s">
        <v>79</v>
      </c>
      <c r="AT205" s="135" t="s">
        <v>71</v>
      </c>
      <c r="AU205" s="135" t="s">
        <v>79</v>
      </c>
      <c r="AY205" s="128" t="s">
        <v>207</v>
      </c>
      <c r="BK205" s="136">
        <f>SUM(BK206:BK210)</f>
        <v>0</v>
      </c>
    </row>
    <row r="206" spans="2:65" s="1" customFormat="1" ht="24.2" customHeight="1">
      <c r="B206" s="139"/>
      <c r="C206" s="140" t="s">
        <v>423</v>
      </c>
      <c r="D206" s="140" t="s">
        <v>212</v>
      </c>
      <c r="E206" s="141" t="s">
        <v>5003</v>
      </c>
      <c r="F206" s="142" t="s">
        <v>5004</v>
      </c>
      <c r="G206" s="143" t="s">
        <v>4813</v>
      </c>
      <c r="H206" s="144">
        <v>1.1739999999999999</v>
      </c>
      <c r="I206" s="145"/>
      <c r="J206" s="146">
        <f>ROUND(I206*H206,2)</f>
        <v>0</v>
      </c>
      <c r="K206" s="147"/>
      <c r="L206" s="28"/>
      <c r="M206" s="148" t="s">
        <v>1</v>
      </c>
      <c r="N206" s="149" t="s">
        <v>38</v>
      </c>
      <c r="P206" s="150">
        <f>O206*H206</f>
        <v>0</v>
      </c>
      <c r="Q206" s="150">
        <v>2.2151299999999998</v>
      </c>
      <c r="R206" s="150">
        <f>Q206*H206</f>
        <v>2.6005626199999998</v>
      </c>
      <c r="S206" s="150">
        <v>0</v>
      </c>
      <c r="T206" s="151">
        <f>S206*H206</f>
        <v>0</v>
      </c>
      <c r="AR206" s="152" t="s">
        <v>93</v>
      </c>
      <c r="AT206" s="152" t="s">
        <v>212</v>
      </c>
      <c r="AU206" s="152" t="s">
        <v>84</v>
      </c>
      <c r="AY206" s="13" t="s">
        <v>207</v>
      </c>
      <c r="BE206" s="153">
        <f>IF(N206="základná",J206,0)</f>
        <v>0</v>
      </c>
      <c r="BF206" s="153">
        <f>IF(N206="znížená",J206,0)</f>
        <v>0</v>
      </c>
      <c r="BG206" s="153">
        <f>IF(N206="zákl. prenesená",J206,0)</f>
        <v>0</v>
      </c>
      <c r="BH206" s="153">
        <f>IF(N206="zníž. prenesená",J206,0)</f>
        <v>0</v>
      </c>
      <c r="BI206" s="153">
        <f>IF(N206="nulová",J206,0)</f>
        <v>0</v>
      </c>
      <c r="BJ206" s="13" t="s">
        <v>84</v>
      </c>
      <c r="BK206" s="153">
        <f>ROUND(I206*H206,2)</f>
        <v>0</v>
      </c>
      <c r="BL206" s="13" t="s">
        <v>93</v>
      </c>
      <c r="BM206" s="152" t="s">
        <v>5005</v>
      </c>
    </row>
    <row r="207" spans="2:65" s="1" customFormat="1" ht="24.2" customHeight="1">
      <c r="B207" s="139"/>
      <c r="C207" s="140" t="s">
        <v>427</v>
      </c>
      <c r="D207" s="140" t="s">
        <v>212</v>
      </c>
      <c r="E207" s="141" t="s">
        <v>5006</v>
      </c>
      <c r="F207" s="142" t="s">
        <v>5007</v>
      </c>
      <c r="G207" s="143" t="s">
        <v>4813</v>
      </c>
      <c r="H207" s="144">
        <v>26.741</v>
      </c>
      <c r="I207" s="145"/>
      <c r="J207" s="146">
        <f>ROUND(I207*H207,2)</f>
        <v>0</v>
      </c>
      <c r="K207" s="147"/>
      <c r="L207" s="28"/>
      <c r="M207" s="148" t="s">
        <v>1</v>
      </c>
      <c r="N207" s="149" t="s">
        <v>38</v>
      </c>
      <c r="P207" s="150">
        <f>O207*H207</f>
        <v>0</v>
      </c>
      <c r="Q207" s="150">
        <v>2.40645</v>
      </c>
      <c r="R207" s="150">
        <f>Q207*H207</f>
        <v>64.350879449999994</v>
      </c>
      <c r="S207" s="150">
        <v>0</v>
      </c>
      <c r="T207" s="151">
        <f>S207*H207</f>
        <v>0</v>
      </c>
      <c r="AR207" s="152" t="s">
        <v>93</v>
      </c>
      <c r="AT207" s="152" t="s">
        <v>212</v>
      </c>
      <c r="AU207" s="152" t="s">
        <v>84</v>
      </c>
      <c r="AY207" s="13" t="s">
        <v>207</v>
      </c>
      <c r="BE207" s="153">
        <f>IF(N207="základná",J207,0)</f>
        <v>0</v>
      </c>
      <c r="BF207" s="153">
        <f>IF(N207="znížená",J207,0)</f>
        <v>0</v>
      </c>
      <c r="BG207" s="153">
        <f>IF(N207="zákl. prenesená",J207,0)</f>
        <v>0</v>
      </c>
      <c r="BH207" s="153">
        <f>IF(N207="zníž. prenesená",J207,0)</f>
        <v>0</v>
      </c>
      <c r="BI207" s="153">
        <f>IF(N207="nulová",J207,0)</f>
        <v>0</v>
      </c>
      <c r="BJ207" s="13" t="s">
        <v>84</v>
      </c>
      <c r="BK207" s="153">
        <f>ROUND(I207*H207,2)</f>
        <v>0</v>
      </c>
      <c r="BL207" s="13" t="s">
        <v>93</v>
      </c>
      <c r="BM207" s="152" t="s">
        <v>5008</v>
      </c>
    </row>
    <row r="208" spans="2:65" s="1" customFormat="1" ht="16.5" customHeight="1">
      <c r="B208" s="139"/>
      <c r="C208" s="140" t="s">
        <v>431</v>
      </c>
      <c r="D208" s="140" t="s">
        <v>212</v>
      </c>
      <c r="E208" s="141" t="s">
        <v>4915</v>
      </c>
      <c r="F208" s="142" t="s">
        <v>4916</v>
      </c>
      <c r="G208" s="143" t="s">
        <v>405</v>
      </c>
      <c r="H208" s="144">
        <v>85.3</v>
      </c>
      <c r="I208" s="145"/>
      <c r="J208" s="146">
        <f>ROUND(I208*H208,2)</f>
        <v>0</v>
      </c>
      <c r="K208" s="147"/>
      <c r="L208" s="28"/>
      <c r="M208" s="148" t="s">
        <v>1</v>
      </c>
      <c r="N208" s="149" t="s">
        <v>38</v>
      </c>
      <c r="P208" s="150">
        <f>O208*H208</f>
        <v>0</v>
      </c>
      <c r="Q208" s="150">
        <v>4.0699999999999998E-3</v>
      </c>
      <c r="R208" s="150">
        <f>Q208*H208</f>
        <v>0.34717099999999995</v>
      </c>
      <c r="S208" s="150">
        <v>0</v>
      </c>
      <c r="T208" s="151">
        <f>S208*H208</f>
        <v>0</v>
      </c>
      <c r="AR208" s="152" t="s">
        <v>93</v>
      </c>
      <c r="AT208" s="152" t="s">
        <v>212</v>
      </c>
      <c r="AU208" s="152" t="s">
        <v>84</v>
      </c>
      <c r="AY208" s="13" t="s">
        <v>207</v>
      </c>
      <c r="BE208" s="153">
        <f>IF(N208="základná",J208,0)</f>
        <v>0</v>
      </c>
      <c r="BF208" s="153">
        <f>IF(N208="znížená",J208,0)</f>
        <v>0</v>
      </c>
      <c r="BG208" s="153">
        <f>IF(N208="zákl. prenesená",J208,0)</f>
        <v>0</v>
      </c>
      <c r="BH208" s="153">
        <f>IF(N208="zníž. prenesená",J208,0)</f>
        <v>0</v>
      </c>
      <c r="BI208" s="153">
        <f>IF(N208="nulová",J208,0)</f>
        <v>0</v>
      </c>
      <c r="BJ208" s="13" t="s">
        <v>84</v>
      </c>
      <c r="BK208" s="153">
        <f>ROUND(I208*H208,2)</f>
        <v>0</v>
      </c>
      <c r="BL208" s="13" t="s">
        <v>93</v>
      </c>
      <c r="BM208" s="152" t="s">
        <v>5009</v>
      </c>
    </row>
    <row r="209" spans="2:65" s="1" customFormat="1" ht="16.5" customHeight="1">
      <c r="B209" s="139"/>
      <c r="C209" s="140" t="s">
        <v>435</v>
      </c>
      <c r="D209" s="140" t="s">
        <v>212</v>
      </c>
      <c r="E209" s="141" t="s">
        <v>4918</v>
      </c>
      <c r="F209" s="142" t="s">
        <v>4919</v>
      </c>
      <c r="G209" s="143" t="s">
        <v>405</v>
      </c>
      <c r="H209" s="144">
        <v>85.3</v>
      </c>
      <c r="I209" s="145"/>
      <c r="J209" s="146">
        <f>ROUND(I209*H209,2)</f>
        <v>0</v>
      </c>
      <c r="K209" s="147"/>
      <c r="L209" s="28"/>
      <c r="M209" s="148" t="s">
        <v>1</v>
      </c>
      <c r="N209" s="149" t="s">
        <v>38</v>
      </c>
      <c r="P209" s="150">
        <f>O209*H209</f>
        <v>0</v>
      </c>
      <c r="Q209" s="150">
        <v>0</v>
      </c>
      <c r="R209" s="150">
        <f>Q209*H209</f>
        <v>0</v>
      </c>
      <c r="S209" s="150">
        <v>0</v>
      </c>
      <c r="T209" s="151">
        <f>S209*H209</f>
        <v>0</v>
      </c>
      <c r="AR209" s="152" t="s">
        <v>93</v>
      </c>
      <c r="AT209" s="152" t="s">
        <v>212</v>
      </c>
      <c r="AU209" s="152" t="s">
        <v>84</v>
      </c>
      <c r="AY209" s="13" t="s">
        <v>207</v>
      </c>
      <c r="BE209" s="153">
        <f>IF(N209="základná",J209,0)</f>
        <v>0</v>
      </c>
      <c r="BF209" s="153">
        <f>IF(N209="znížená",J209,0)</f>
        <v>0</v>
      </c>
      <c r="BG209" s="153">
        <f>IF(N209="zákl. prenesená",J209,0)</f>
        <v>0</v>
      </c>
      <c r="BH209" s="153">
        <f>IF(N209="zníž. prenesená",J209,0)</f>
        <v>0</v>
      </c>
      <c r="BI209" s="153">
        <f>IF(N209="nulová",J209,0)</f>
        <v>0</v>
      </c>
      <c r="BJ209" s="13" t="s">
        <v>84</v>
      </c>
      <c r="BK209" s="153">
        <f>ROUND(I209*H209,2)</f>
        <v>0</v>
      </c>
      <c r="BL209" s="13" t="s">
        <v>93</v>
      </c>
      <c r="BM209" s="152" t="s">
        <v>5010</v>
      </c>
    </row>
    <row r="210" spans="2:65" s="1" customFormat="1" ht="33" customHeight="1">
      <c r="B210" s="139"/>
      <c r="C210" s="140" t="s">
        <v>439</v>
      </c>
      <c r="D210" s="140" t="s">
        <v>212</v>
      </c>
      <c r="E210" s="141" t="s">
        <v>5011</v>
      </c>
      <c r="F210" s="142" t="s">
        <v>5012</v>
      </c>
      <c r="G210" s="143" t="s">
        <v>1892</v>
      </c>
      <c r="H210" s="144">
        <v>2.0859999999999999</v>
      </c>
      <c r="I210" s="145"/>
      <c r="J210" s="146">
        <f>ROUND(I210*H210,2)</f>
        <v>0</v>
      </c>
      <c r="K210" s="147"/>
      <c r="L210" s="28"/>
      <c r="M210" s="148" t="s">
        <v>1</v>
      </c>
      <c r="N210" s="149" t="s">
        <v>38</v>
      </c>
      <c r="P210" s="150">
        <f>O210*H210</f>
        <v>0</v>
      </c>
      <c r="Q210" s="150">
        <v>1.00397</v>
      </c>
      <c r="R210" s="150">
        <f>Q210*H210</f>
        <v>2.0942814199999997</v>
      </c>
      <c r="S210" s="150">
        <v>0</v>
      </c>
      <c r="T210" s="151">
        <f>S210*H210</f>
        <v>0</v>
      </c>
      <c r="AR210" s="152" t="s">
        <v>93</v>
      </c>
      <c r="AT210" s="152" t="s">
        <v>212</v>
      </c>
      <c r="AU210" s="152" t="s">
        <v>84</v>
      </c>
      <c r="AY210" s="13" t="s">
        <v>207</v>
      </c>
      <c r="BE210" s="153">
        <f>IF(N210="základná",J210,0)</f>
        <v>0</v>
      </c>
      <c r="BF210" s="153">
        <f>IF(N210="znížená",J210,0)</f>
        <v>0</v>
      </c>
      <c r="BG210" s="153">
        <f>IF(N210="zákl. prenesená",J210,0)</f>
        <v>0</v>
      </c>
      <c r="BH210" s="153">
        <f>IF(N210="zníž. prenesená",J210,0)</f>
        <v>0</v>
      </c>
      <c r="BI210" s="153">
        <f>IF(N210="nulová",J210,0)</f>
        <v>0</v>
      </c>
      <c r="BJ210" s="13" t="s">
        <v>84</v>
      </c>
      <c r="BK210" s="153">
        <f>ROUND(I210*H210,2)</f>
        <v>0</v>
      </c>
      <c r="BL210" s="13" t="s">
        <v>93</v>
      </c>
      <c r="BM210" s="152" t="s">
        <v>5013</v>
      </c>
    </row>
    <row r="211" spans="2:65" s="11" customFormat="1" ht="22.9" customHeight="1">
      <c r="B211" s="127"/>
      <c r="D211" s="128" t="s">
        <v>71</v>
      </c>
      <c r="E211" s="137" t="s">
        <v>168</v>
      </c>
      <c r="F211" s="137" t="s">
        <v>5014</v>
      </c>
      <c r="I211" s="130"/>
      <c r="J211" s="138">
        <f>BK211</f>
        <v>0</v>
      </c>
      <c r="L211" s="127"/>
      <c r="M211" s="132"/>
      <c r="P211" s="133">
        <f>SUM(P212:P227)</f>
        <v>0</v>
      </c>
      <c r="R211" s="133">
        <f>SUM(R212:R227)</f>
        <v>456.4498188</v>
      </c>
      <c r="T211" s="134">
        <f>SUM(T212:T227)</f>
        <v>0</v>
      </c>
      <c r="AR211" s="128" t="s">
        <v>79</v>
      </c>
      <c r="AT211" s="135" t="s">
        <v>71</v>
      </c>
      <c r="AU211" s="135" t="s">
        <v>79</v>
      </c>
      <c r="AY211" s="128" t="s">
        <v>207</v>
      </c>
      <c r="BK211" s="136">
        <f>SUM(BK212:BK227)</f>
        <v>0</v>
      </c>
    </row>
    <row r="212" spans="2:65" s="1" customFormat="1" ht="33" customHeight="1">
      <c r="B212" s="139"/>
      <c r="C212" s="140" t="s">
        <v>443</v>
      </c>
      <c r="D212" s="140" t="s">
        <v>212</v>
      </c>
      <c r="E212" s="141" t="s">
        <v>5015</v>
      </c>
      <c r="F212" s="142" t="s">
        <v>5016</v>
      </c>
      <c r="G212" s="143" t="s">
        <v>215</v>
      </c>
      <c r="H212" s="144">
        <v>12</v>
      </c>
      <c r="I212" s="145"/>
      <c r="J212" s="146">
        <f t="shared" ref="J212:J227" si="20">ROUND(I212*H212,2)</f>
        <v>0</v>
      </c>
      <c r="K212" s="147"/>
      <c r="L212" s="28"/>
      <c r="M212" s="148" t="s">
        <v>1</v>
      </c>
      <c r="N212" s="149" t="s">
        <v>38</v>
      </c>
      <c r="P212" s="150">
        <f t="shared" ref="P212:P227" si="21">O212*H212</f>
        <v>0</v>
      </c>
      <c r="Q212" s="150">
        <v>0.15112999999999999</v>
      </c>
      <c r="R212" s="150">
        <f t="shared" ref="R212:R227" si="22">Q212*H212</f>
        <v>1.8135599999999998</v>
      </c>
      <c r="S212" s="150">
        <v>0</v>
      </c>
      <c r="T212" s="151">
        <f t="shared" ref="T212:T227" si="23">S212*H212</f>
        <v>0</v>
      </c>
      <c r="AR212" s="152" t="s">
        <v>93</v>
      </c>
      <c r="AT212" s="152" t="s">
        <v>212</v>
      </c>
      <c r="AU212" s="152" t="s">
        <v>84</v>
      </c>
      <c r="AY212" s="13" t="s">
        <v>207</v>
      </c>
      <c r="BE212" s="153">
        <f t="shared" ref="BE212:BE227" si="24">IF(N212="základná",J212,0)</f>
        <v>0</v>
      </c>
      <c r="BF212" s="153">
        <f t="shared" ref="BF212:BF227" si="25">IF(N212="znížená",J212,0)</f>
        <v>0</v>
      </c>
      <c r="BG212" s="153">
        <f t="shared" ref="BG212:BG227" si="26">IF(N212="zákl. prenesená",J212,0)</f>
        <v>0</v>
      </c>
      <c r="BH212" s="153">
        <f t="shared" ref="BH212:BH227" si="27">IF(N212="zníž. prenesená",J212,0)</f>
        <v>0</v>
      </c>
      <c r="BI212" s="153">
        <f t="shared" ref="BI212:BI227" si="28">IF(N212="nulová",J212,0)</f>
        <v>0</v>
      </c>
      <c r="BJ212" s="13" t="s">
        <v>84</v>
      </c>
      <c r="BK212" s="153">
        <f t="shared" ref="BK212:BK227" si="29">ROUND(I212*H212,2)</f>
        <v>0</v>
      </c>
      <c r="BL212" s="13" t="s">
        <v>93</v>
      </c>
      <c r="BM212" s="152" t="s">
        <v>5017</v>
      </c>
    </row>
    <row r="213" spans="2:65" s="1" customFormat="1" ht="24.2" customHeight="1">
      <c r="B213" s="139"/>
      <c r="C213" s="155" t="s">
        <v>447</v>
      </c>
      <c r="D213" s="155" t="s">
        <v>205</v>
      </c>
      <c r="E213" s="156" t="s">
        <v>5018</v>
      </c>
      <c r="F213" s="157" t="s">
        <v>5019</v>
      </c>
      <c r="G213" s="158" t="s">
        <v>253</v>
      </c>
      <c r="H213" s="159">
        <v>12</v>
      </c>
      <c r="I213" s="160"/>
      <c r="J213" s="161">
        <f t="shared" si="20"/>
        <v>0</v>
      </c>
      <c r="K213" s="162"/>
      <c r="L213" s="163"/>
      <c r="M213" s="164" t="s">
        <v>1</v>
      </c>
      <c r="N213" s="165" t="s">
        <v>38</v>
      </c>
      <c r="P213" s="150">
        <f t="shared" si="21"/>
        <v>0</v>
      </c>
      <c r="Q213" s="150">
        <v>0.09</v>
      </c>
      <c r="R213" s="150">
        <f t="shared" si="22"/>
        <v>1.08</v>
      </c>
      <c r="S213" s="150">
        <v>0</v>
      </c>
      <c r="T213" s="151">
        <f t="shared" si="23"/>
        <v>0</v>
      </c>
      <c r="AR213" s="152" t="s">
        <v>238</v>
      </c>
      <c r="AT213" s="152" t="s">
        <v>205</v>
      </c>
      <c r="AU213" s="152" t="s">
        <v>84</v>
      </c>
      <c r="AY213" s="13" t="s">
        <v>207</v>
      </c>
      <c r="BE213" s="153">
        <f t="shared" si="24"/>
        <v>0</v>
      </c>
      <c r="BF213" s="153">
        <f t="shared" si="25"/>
        <v>0</v>
      </c>
      <c r="BG213" s="153">
        <f t="shared" si="26"/>
        <v>0</v>
      </c>
      <c r="BH213" s="153">
        <f t="shared" si="27"/>
        <v>0</v>
      </c>
      <c r="BI213" s="153">
        <f t="shared" si="28"/>
        <v>0</v>
      </c>
      <c r="BJ213" s="13" t="s">
        <v>84</v>
      </c>
      <c r="BK213" s="153">
        <f t="shared" si="29"/>
        <v>0</v>
      </c>
      <c r="BL213" s="13" t="s">
        <v>93</v>
      </c>
      <c r="BM213" s="152" t="s">
        <v>5020</v>
      </c>
    </row>
    <row r="214" spans="2:65" s="1" customFormat="1" ht="24.2" customHeight="1">
      <c r="B214" s="139"/>
      <c r="C214" s="140" t="s">
        <v>451</v>
      </c>
      <c r="D214" s="140" t="s">
        <v>212</v>
      </c>
      <c r="E214" s="141" t="s">
        <v>5021</v>
      </c>
      <c r="F214" s="142" t="s">
        <v>5022</v>
      </c>
      <c r="G214" s="143" t="s">
        <v>405</v>
      </c>
      <c r="H214" s="144">
        <v>192.61699999999999</v>
      </c>
      <c r="I214" s="145"/>
      <c r="J214" s="146">
        <f t="shared" si="20"/>
        <v>0</v>
      </c>
      <c r="K214" s="147"/>
      <c r="L214" s="28"/>
      <c r="M214" s="148" t="s">
        <v>1</v>
      </c>
      <c r="N214" s="149" t="s">
        <v>38</v>
      </c>
      <c r="P214" s="150">
        <f t="shared" si="21"/>
        <v>0</v>
      </c>
      <c r="Q214" s="150">
        <v>0.27994000000000002</v>
      </c>
      <c r="R214" s="150">
        <f t="shared" si="22"/>
        <v>53.921202980000004</v>
      </c>
      <c r="S214" s="150">
        <v>0</v>
      </c>
      <c r="T214" s="151">
        <f t="shared" si="23"/>
        <v>0</v>
      </c>
      <c r="AR214" s="152" t="s">
        <v>93</v>
      </c>
      <c r="AT214" s="152" t="s">
        <v>212</v>
      </c>
      <c r="AU214" s="152" t="s">
        <v>84</v>
      </c>
      <c r="AY214" s="13" t="s">
        <v>207</v>
      </c>
      <c r="BE214" s="153">
        <f t="shared" si="24"/>
        <v>0</v>
      </c>
      <c r="BF214" s="153">
        <f t="shared" si="25"/>
        <v>0</v>
      </c>
      <c r="BG214" s="153">
        <f t="shared" si="26"/>
        <v>0</v>
      </c>
      <c r="BH214" s="153">
        <f t="shared" si="27"/>
        <v>0</v>
      </c>
      <c r="BI214" s="153">
        <f t="shared" si="28"/>
        <v>0</v>
      </c>
      <c r="BJ214" s="13" t="s">
        <v>84</v>
      </c>
      <c r="BK214" s="153">
        <f t="shared" si="29"/>
        <v>0</v>
      </c>
      <c r="BL214" s="13" t="s">
        <v>93</v>
      </c>
      <c r="BM214" s="152" t="s">
        <v>5023</v>
      </c>
    </row>
    <row r="215" spans="2:65" s="1" customFormat="1" ht="24.2" customHeight="1">
      <c r="B215" s="139"/>
      <c r="C215" s="140" t="s">
        <v>455</v>
      </c>
      <c r="D215" s="140" t="s">
        <v>212</v>
      </c>
      <c r="E215" s="141" t="s">
        <v>5024</v>
      </c>
      <c r="F215" s="142" t="s">
        <v>5025</v>
      </c>
      <c r="G215" s="143" t="s">
        <v>405</v>
      </c>
      <c r="H215" s="144">
        <v>151.74199999999999</v>
      </c>
      <c r="I215" s="145"/>
      <c r="J215" s="146">
        <f t="shared" si="20"/>
        <v>0</v>
      </c>
      <c r="K215" s="147"/>
      <c r="L215" s="28"/>
      <c r="M215" s="148" t="s">
        <v>1</v>
      </c>
      <c r="N215" s="149" t="s">
        <v>38</v>
      </c>
      <c r="P215" s="150">
        <f t="shared" si="21"/>
        <v>0</v>
      </c>
      <c r="Q215" s="150">
        <v>0.33445999999999998</v>
      </c>
      <c r="R215" s="150">
        <f t="shared" si="22"/>
        <v>50.751629319999992</v>
      </c>
      <c r="S215" s="150">
        <v>0</v>
      </c>
      <c r="T215" s="151">
        <f t="shared" si="23"/>
        <v>0</v>
      </c>
      <c r="AR215" s="152" t="s">
        <v>93</v>
      </c>
      <c r="AT215" s="152" t="s">
        <v>212</v>
      </c>
      <c r="AU215" s="152" t="s">
        <v>84</v>
      </c>
      <c r="AY215" s="13" t="s">
        <v>207</v>
      </c>
      <c r="BE215" s="153">
        <f t="shared" si="24"/>
        <v>0</v>
      </c>
      <c r="BF215" s="153">
        <f t="shared" si="25"/>
        <v>0</v>
      </c>
      <c r="BG215" s="153">
        <f t="shared" si="26"/>
        <v>0</v>
      </c>
      <c r="BH215" s="153">
        <f t="shared" si="27"/>
        <v>0</v>
      </c>
      <c r="BI215" s="153">
        <f t="shared" si="28"/>
        <v>0</v>
      </c>
      <c r="BJ215" s="13" t="s">
        <v>84</v>
      </c>
      <c r="BK215" s="153">
        <f t="shared" si="29"/>
        <v>0</v>
      </c>
      <c r="BL215" s="13" t="s">
        <v>93</v>
      </c>
      <c r="BM215" s="152" t="s">
        <v>5026</v>
      </c>
    </row>
    <row r="216" spans="2:65" s="1" customFormat="1" ht="24.2" customHeight="1">
      <c r="B216" s="139"/>
      <c r="C216" s="140" t="s">
        <v>459</v>
      </c>
      <c r="D216" s="140" t="s">
        <v>212</v>
      </c>
      <c r="E216" s="141" t="s">
        <v>5027</v>
      </c>
      <c r="F216" s="142" t="s">
        <v>5028</v>
      </c>
      <c r="G216" s="143" t="s">
        <v>405</v>
      </c>
      <c r="H216" s="144">
        <v>51.604999999999997</v>
      </c>
      <c r="I216" s="145"/>
      <c r="J216" s="146">
        <f t="shared" si="20"/>
        <v>0</v>
      </c>
      <c r="K216" s="147"/>
      <c r="L216" s="28"/>
      <c r="M216" s="148" t="s">
        <v>1</v>
      </c>
      <c r="N216" s="149" t="s">
        <v>38</v>
      </c>
      <c r="P216" s="150">
        <f t="shared" si="21"/>
        <v>0</v>
      </c>
      <c r="Q216" s="150">
        <v>0.46166000000000001</v>
      </c>
      <c r="R216" s="150">
        <f t="shared" si="22"/>
        <v>23.8239643</v>
      </c>
      <c r="S216" s="150">
        <v>0</v>
      </c>
      <c r="T216" s="151">
        <f t="shared" si="23"/>
        <v>0</v>
      </c>
      <c r="AR216" s="152" t="s">
        <v>93</v>
      </c>
      <c r="AT216" s="152" t="s">
        <v>212</v>
      </c>
      <c r="AU216" s="152" t="s">
        <v>84</v>
      </c>
      <c r="AY216" s="13" t="s">
        <v>207</v>
      </c>
      <c r="BE216" s="153">
        <f t="shared" si="24"/>
        <v>0</v>
      </c>
      <c r="BF216" s="153">
        <f t="shared" si="25"/>
        <v>0</v>
      </c>
      <c r="BG216" s="153">
        <f t="shared" si="26"/>
        <v>0</v>
      </c>
      <c r="BH216" s="153">
        <f t="shared" si="27"/>
        <v>0</v>
      </c>
      <c r="BI216" s="153">
        <f t="shared" si="28"/>
        <v>0</v>
      </c>
      <c r="BJ216" s="13" t="s">
        <v>84</v>
      </c>
      <c r="BK216" s="153">
        <f t="shared" si="29"/>
        <v>0</v>
      </c>
      <c r="BL216" s="13" t="s">
        <v>93</v>
      </c>
      <c r="BM216" s="152" t="s">
        <v>5029</v>
      </c>
    </row>
    <row r="217" spans="2:65" s="1" customFormat="1" ht="24.2" customHeight="1">
      <c r="B217" s="139"/>
      <c r="C217" s="140" t="s">
        <v>216</v>
      </c>
      <c r="D217" s="140" t="s">
        <v>212</v>
      </c>
      <c r="E217" s="141" t="s">
        <v>5030</v>
      </c>
      <c r="F217" s="142" t="s">
        <v>5031</v>
      </c>
      <c r="G217" s="143" t="s">
        <v>405</v>
      </c>
      <c r="H217" s="144">
        <v>177.255</v>
      </c>
      <c r="I217" s="145"/>
      <c r="J217" s="146">
        <f t="shared" si="20"/>
        <v>0</v>
      </c>
      <c r="K217" s="147"/>
      <c r="L217" s="28"/>
      <c r="M217" s="148" t="s">
        <v>1</v>
      </c>
      <c r="N217" s="149" t="s">
        <v>38</v>
      </c>
      <c r="P217" s="150">
        <f t="shared" si="21"/>
        <v>0</v>
      </c>
      <c r="Q217" s="150">
        <v>0.46166000000000001</v>
      </c>
      <c r="R217" s="150">
        <f t="shared" si="22"/>
        <v>81.831543300000007</v>
      </c>
      <c r="S217" s="150">
        <v>0</v>
      </c>
      <c r="T217" s="151">
        <f t="shared" si="23"/>
        <v>0</v>
      </c>
      <c r="AR217" s="152" t="s">
        <v>93</v>
      </c>
      <c r="AT217" s="152" t="s">
        <v>212</v>
      </c>
      <c r="AU217" s="152" t="s">
        <v>84</v>
      </c>
      <c r="AY217" s="13" t="s">
        <v>207</v>
      </c>
      <c r="BE217" s="153">
        <f t="shared" si="24"/>
        <v>0</v>
      </c>
      <c r="BF217" s="153">
        <f t="shared" si="25"/>
        <v>0</v>
      </c>
      <c r="BG217" s="153">
        <f t="shared" si="26"/>
        <v>0</v>
      </c>
      <c r="BH217" s="153">
        <f t="shared" si="27"/>
        <v>0</v>
      </c>
      <c r="BI217" s="153">
        <f t="shared" si="28"/>
        <v>0</v>
      </c>
      <c r="BJ217" s="13" t="s">
        <v>84</v>
      </c>
      <c r="BK217" s="153">
        <f t="shared" si="29"/>
        <v>0</v>
      </c>
      <c r="BL217" s="13" t="s">
        <v>93</v>
      </c>
      <c r="BM217" s="152" t="s">
        <v>5032</v>
      </c>
    </row>
    <row r="218" spans="2:65" s="1" customFormat="1" ht="33" customHeight="1">
      <c r="B218" s="139"/>
      <c r="C218" s="140" t="s">
        <v>466</v>
      </c>
      <c r="D218" s="140" t="s">
        <v>212</v>
      </c>
      <c r="E218" s="141" t="s">
        <v>5033</v>
      </c>
      <c r="F218" s="142" t="s">
        <v>5034</v>
      </c>
      <c r="G218" s="143" t="s">
        <v>405</v>
      </c>
      <c r="H218" s="144">
        <v>215.625</v>
      </c>
      <c r="I218" s="145"/>
      <c r="J218" s="146">
        <f t="shared" si="20"/>
        <v>0</v>
      </c>
      <c r="K218" s="147"/>
      <c r="L218" s="28"/>
      <c r="M218" s="148" t="s">
        <v>1</v>
      </c>
      <c r="N218" s="149" t="s">
        <v>38</v>
      </c>
      <c r="P218" s="150">
        <f t="shared" si="21"/>
        <v>0</v>
      </c>
      <c r="Q218" s="150">
        <v>0.15826000000000001</v>
      </c>
      <c r="R218" s="150">
        <f t="shared" si="22"/>
        <v>34.124812500000004</v>
      </c>
      <c r="S218" s="150">
        <v>0</v>
      </c>
      <c r="T218" s="151">
        <f t="shared" si="23"/>
        <v>0</v>
      </c>
      <c r="AR218" s="152" t="s">
        <v>93</v>
      </c>
      <c r="AT218" s="152" t="s">
        <v>212</v>
      </c>
      <c r="AU218" s="152" t="s">
        <v>84</v>
      </c>
      <c r="AY218" s="13" t="s">
        <v>207</v>
      </c>
      <c r="BE218" s="153">
        <f t="shared" si="24"/>
        <v>0</v>
      </c>
      <c r="BF218" s="153">
        <f t="shared" si="25"/>
        <v>0</v>
      </c>
      <c r="BG218" s="153">
        <f t="shared" si="26"/>
        <v>0</v>
      </c>
      <c r="BH218" s="153">
        <f t="shared" si="27"/>
        <v>0</v>
      </c>
      <c r="BI218" s="153">
        <f t="shared" si="28"/>
        <v>0</v>
      </c>
      <c r="BJ218" s="13" t="s">
        <v>84</v>
      </c>
      <c r="BK218" s="153">
        <f t="shared" si="29"/>
        <v>0</v>
      </c>
      <c r="BL218" s="13" t="s">
        <v>93</v>
      </c>
      <c r="BM218" s="152" t="s">
        <v>5035</v>
      </c>
    </row>
    <row r="219" spans="2:65" s="1" customFormat="1" ht="33" customHeight="1">
      <c r="B219" s="139"/>
      <c r="C219" s="140" t="s">
        <v>470</v>
      </c>
      <c r="D219" s="140" t="s">
        <v>212</v>
      </c>
      <c r="E219" s="141" t="s">
        <v>5036</v>
      </c>
      <c r="F219" s="142" t="s">
        <v>5037</v>
      </c>
      <c r="G219" s="143" t="s">
        <v>405</v>
      </c>
      <c r="H219" s="144">
        <v>201.53100000000001</v>
      </c>
      <c r="I219" s="145"/>
      <c r="J219" s="146">
        <f t="shared" si="20"/>
        <v>0</v>
      </c>
      <c r="K219" s="147"/>
      <c r="L219" s="28"/>
      <c r="M219" s="148" t="s">
        <v>1</v>
      </c>
      <c r="N219" s="149" t="s">
        <v>38</v>
      </c>
      <c r="P219" s="150">
        <f t="shared" si="21"/>
        <v>0</v>
      </c>
      <c r="Q219" s="150">
        <v>0.26375999999999999</v>
      </c>
      <c r="R219" s="150">
        <f t="shared" si="22"/>
        <v>53.155816559999998</v>
      </c>
      <c r="S219" s="150">
        <v>0</v>
      </c>
      <c r="T219" s="151">
        <f t="shared" si="23"/>
        <v>0</v>
      </c>
      <c r="AR219" s="152" t="s">
        <v>93</v>
      </c>
      <c r="AT219" s="152" t="s">
        <v>212</v>
      </c>
      <c r="AU219" s="152" t="s">
        <v>84</v>
      </c>
      <c r="AY219" s="13" t="s">
        <v>207</v>
      </c>
      <c r="BE219" s="153">
        <f t="shared" si="24"/>
        <v>0</v>
      </c>
      <c r="BF219" s="153">
        <f t="shared" si="25"/>
        <v>0</v>
      </c>
      <c r="BG219" s="153">
        <f t="shared" si="26"/>
        <v>0</v>
      </c>
      <c r="BH219" s="153">
        <f t="shared" si="27"/>
        <v>0</v>
      </c>
      <c r="BI219" s="153">
        <f t="shared" si="28"/>
        <v>0</v>
      </c>
      <c r="BJ219" s="13" t="s">
        <v>84</v>
      </c>
      <c r="BK219" s="153">
        <f t="shared" si="29"/>
        <v>0</v>
      </c>
      <c r="BL219" s="13" t="s">
        <v>93</v>
      </c>
      <c r="BM219" s="152" t="s">
        <v>5038</v>
      </c>
    </row>
    <row r="220" spans="2:65" s="1" customFormat="1" ht="33" customHeight="1">
      <c r="B220" s="139"/>
      <c r="C220" s="140" t="s">
        <v>474</v>
      </c>
      <c r="D220" s="140" t="s">
        <v>212</v>
      </c>
      <c r="E220" s="141" t="s">
        <v>5039</v>
      </c>
      <c r="F220" s="142" t="s">
        <v>5040</v>
      </c>
      <c r="G220" s="143" t="s">
        <v>405</v>
      </c>
      <c r="H220" s="144">
        <v>736.89700000000005</v>
      </c>
      <c r="I220" s="145"/>
      <c r="J220" s="146">
        <f t="shared" si="20"/>
        <v>0</v>
      </c>
      <c r="K220" s="147"/>
      <c r="L220" s="28"/>
      <c r="M220" s="148" t="s">
        <v>1</v>
      </c>
      <c r="N220" s="149" t="s">
        <v>38</v>
      </c>
      <c r="P220" s="150">
        <f t="shared" si="21"/>
        <v>0</v>
      </c>
      <c r="Q220" s="150">
        <v>5.6100000000000004E-3</v>
      </c>
      <c r="R220" s="150">
        <f t="shared" si="22"/>
        <v>4.1339921700000009</v>
      </c>
      <c r="S220" s="150">
        <v>0</v>
      </c>
      <c r="T220" s="151">
        <f t="shared" si="23"/>
        <v>0</v>
      </c>
      <c r="AR220" s="152" t="s">
        <v>93</v>
      </c>
      <c r="AT220" s="152" t="s">
        <v>212</v>
      </c>
      <c r="AU220" s="152" t="s">
        <v>84</v>
      </c>
      <c r="AY220" s="13" t="s">
        <v>207</v>
      </c>
      <c r="BE220" s="153">
        <f t="shared" si="24"/>
        <v>0</v>
      </c>
      <c r="BF220" s="153">
        <f t="shared" si="25"/>
        <v>0</v>
      </c>
      <c r="BG220" s="153">
        <f t="shared" si="26"/>
        <v>0</v>
      </c>
      <c r="BH220" s="153">
        <f t="shared" si="27"/>
        <v>0</v>
      </c>
      <c r="BI220" s="153">
        <f t="shared" si="28"/>
        <v>0</v>
      </c>
      <c r="BJ220" s="13" t="s">
        <v>84</v>
      </c>
      <c r="BK220" s="153">
        <f t="shared" si="29"/>
        <v>0</v>
      </c>
      <c r="BL220" s="13" t="s">
        <v>93</v>
      </c>
      <c r="BM220" s="152" t="s">
        <v>5041</v>
      </c>
    </row>
    <row r="221" spans="2:65" s="1" customFormat="1" ht="33" customHeight="1">
      <c r="B221" s="139"/>
      <c r="C221" s="140" t="s">
        <v>478</v>
      </c>
      <c r="D221" s="140" t="s">
        <v>212</v>
      </c>
      <c r="E221" s="141" t="s">
        <v>5042</v>
      </c>
      <c r="F221" s="142" t="s">
        <v>5043</v>
      </c>
      <c r="G221" s="143" t="s">
        <v>405</v>
      </c>
      <c r="H221" s="144">
        <v>273.14499999999998</v>
      </c>
      <c r="I221" s="145"/>
      <c r="J221" s="146">
        <f t="shared" si="20"/>
        <v>0</v>
      </c>
      <c r="K221" s="147"/>
      <c r="L221" s="28"/>
      <c r="M221" s="148" t="s">
        <v>1</v>
      </c>
      <c r="N221" s="149" t="s">
        <v>38</v>
      </c>
      <c r="P221" s="150">
        <f t="shared" si="21"/>
        <v>0</v>
      </c>
      <c r="Q221" s="150">
        <v>0.10373</v>
      </c>
      <c r="R221" s="150">
        <f t="shared" si="22"/>
        <v>28.333330849999999</v>
      </c>
      <c r="S221" s="150">
        <v>0</v>
      </c>
      <c r="T221" s="151">
        <f t="shared" si="23"/>
        <v>0</v>
      </c>
      <c r="AR221" s="152" t="s">
        <v>93</v>
      </c>
      <c r="AT221" s="152" t="s">
        <v>212</v>
      </c>
      <c r="AU221" s="152" t="s">
        <v>84</v>
      </c>
      <c r="AY221" s="13" t="s">
        <v>207</v>
      </c>
      <c r="BE221" s="153">
        <f t="shared" si="24"/>
        <v>0</v>
      </c>
      <c r="BF221" s="153">
        <f t="shared" si="25"/>
        <v>0</v>
      </c>
      <c r="BG221" s="153">
        <f t="shared" si="26"/>
        <v>0</v>
      </c>
      <c r="BH221" s="153">
        <f t="shared" si="27"/>
        <v>0</v>
      </c>
      <c r="BI221" s="153">
        <f t="shared" si="28"/>
        <v>0</v>
      </c>
      <c r="BJ221" s="13" t="s">
        <v>84</v>
      </c>
      <c r="BK221" s="153">
        <f t="shared" si="29"/>
        <v>0</v>
      </c>
      <c r="BL221" s="13" t="s">
        <v>93</v>
      </c>
      <c r="BM221" s="152" t="s">
        <v>5412</v>
      </c>
    </row>
    <row r="222" spans="2:65" s="1" customFormat="1" ht="33" customHeight="1">
      <c r="B222" s="139"/>
      <c r="C222" s="140" t="s">
        <v>482</v>
      </c>
      <c r="D222" s="140" t="s">
        <v>212</v>
      </c>
      <c r="E222" s="141" t="s">
        <v>5045</v>
      </c>
      <c r="F222" s="142" t="s">
        <v>5046</v>
      </c>
      <c r="G222" s="143" t="s">
        <v>405</v>
      </c>
      <c r="H222" s="144">
        <v>262.221</v>
      </c>
      <c r="I222" s="145"/>
      <c r="J222" s="146">
        <f t="shared" si="20"/>
        <v>0</v>
      </c>
      <c r="K222" s="147"/>
      <c r="L222" s="28"/>
      <c r="M222" s="148" t="s">
        <v>1</v>
      </c>
      <c r="N222" s="149" t="s">
        <v>38</v>
      </c>
      <c r="P222" s="150">
        <f t="shared" si="21"/>
        <v>0</v>
      </c>
      <c r="Q222" s="150">
        <v>0.12966</v>
      </c>
      <c r="R222" s="150">
        <f t="shared" si="22"/>
        <v>33.999574860000003</v>
      </c>
      <c r="S222" s="150">
        <v>0</v>
      </c>
      <c r="T222" s="151">
        <f t="shared" si="23"/>
        <v>0</v>
      </c>
      <c r="AR222" s="152" t="s">
        <v>93</v>
      </c>
      <c r="AT222" s="152" t="s">
        <v>212</v>
      </c>
      <c r="AU222" s="152" t="s">
        <v>84</v>
      </c>
      <c r="AY222" s="13" t="s">
        <v>207</v>
      </c>
      <c r="BE222" s="153">
        <f t="shared" si="24"/>
        <v>0</v>
      </c>
      <c r="BF222" s="153">
        <f t="shared" si="25"/>
        <v>0</v>
      </c>
      <c r="BG222" s="153">
        <f t="shared" si="26"/>
        <v>0</v>
      </c>
      <c r="BH222" s="153">
        <f t="shared" si="27"/>
        <v>0</v>
      </c>
      <c r="BI222" s="153">
        <f t="shared" si="28"/>
        <v>0</v>
      </c>
      <c r="BJ222" s="13" t="s">
        <v>84</v>
      </c>
      <c r="BK222" s="153">
        <f t="shared" si="29"/>
        <v>0</v>
      </c>
      <c r="BL222" s="13" t="s">
        <v>93</v>
      </c>
      <c r="BM222" s="152" t="s">
        <v>5413</v>
      </c>
    </row>
    <row r="223" spans="2:65" s="1" customFormat="1" ht="24.2" customHeight="1">
      <c r="B223" s="139"/>
      <c r="C223" s="140" t="s">
        <v>486</v>
      </c>
      <c r="D223" s="140" t="s">
        <v>212</v>
      </c>
      <c r="E223" s="141" t="s">
        <v>5048</v>
      </c>
      <c r="F223" s="142" t="s">
        <v>5049</v>
      </c>
      <c r="G223" s="143" t="s">
        <v>215</v>
      </c>
      <c r="H223" s="144">
        <v>236.42</v>
      </c>
      <c r="I223" s="145"/>
      <c r="J223" s="146">
        <f t="shared" si="20"/>
        <v>0</v>
      </c>
      <c r="K223" s="147"/>
      <c r="L223" s="28"/>
      <c r="M223" s="148" t="s">
        <v>1</v>
      </c>
      <c r="N223" s="149" t="s">
        <v>38</v>
      </c>
      <c r="P223" s="150">
        <f t="shared" si="21"/>
        <v>0</v>
      </c>
      <c r="Q223" s="150">
        <v>0</v>
      </c>
      <c r="R223" s="150">
        <f t="shared" si="22"/>
        <v>0</v>
      </c>
      <c r="S223" s="150">
        <v>0</v>
      </c>
      <c r="T223" s="151">
        <f t="shared" si="23"/>
        <v>0</v>
      </c>
      <c r="AR223" s="152" t="s">
        <v>93</v>
      </c>
      <c r="AT223" s="152" t="s">
        <v>212</v>
      </c>
      <c r="AU223" s="152" t="s">
        <v>84</v>
      </c>
      <c r="AY223" s="13" t="s">
        <v>207</v>
      </c>
      <c r="BE223" s="153">
        <f t="shared" si="24"/>
        <v>0</v>
      </c>
      <c r="BF223" s="153">
        <f t="shared" si="25"/>
        <v>0</v>
      </c>
      <c r="BG223" s="153">
        <f t="shared" si="26"/>
        <v>0</v>
      </c>
      <c r="BH223" s="153">
        <f t="shared" si="27"/>
        <v>0</v>
      </c>
      <c r="BI223" s="153">
        <f t="shared" si="28"/>
        <v>0</v>
      </c>
      <c r="BJ223" s="13" t="s">
        <v>84</v>
      </c>
      <c r="BK223" s="153">
        <f t="shared" si="29"/>
        <v>0</v>
      </c>
      <c r="BL223" s="13" t="s">
        <v>93</v>
      </c>
      <c r="BM223" s="152" t="s">
        <v>5050</v>
      </c>
    </row>
    <row r="224" spans="2:65" s="1" customFormat="1" ht="24.2" customHeight="1">
      <c r="B224" s="139"/>
      <c r="C224" s="155" t="s">
        <v>490</v>
      </c>
      <c r="D224" s="155" t="s">
        <v>205</v>
      </c>
      <c r="E224" s="156" t="s">
        <v>5051</v>
      </c>
      <c r="F224" s="157" t="s">
        <v>5052</v>
      </c>
      <c r="G224" s="158" t="s">
        <v>215</v>
      </c>
      <c r="H224" s="159">
        <v>260.06200000000001</v>
      </c>
      <c r="I224" s="160"/>
      <c r="J224" s="161">
        <f t="shared" si="20"/>
        <v>0</v>
      </c>
      <c r="K224" s="162"/>
      <c r="L224" s="163"/>
      <c r="M224" s="164" t="s">
        <v>1</v>
      </c>
      <c r="N224" s="165" t="s">
        <v>38</v>
      </c>
      <c r="P224" s="150">
        <f t="shared" si="21"/>
        <v>0</v>
      </c>
      <c r="Q224" s="150">
        <v>5.9999999999999995E-4</v>
      </c>
      <c r="R224" s="150">
        <f t="shared" si="22"/>
        <v>0.15603719999999999</v>
      </c>
      <c r="S224" s="150">
        <v>0</v>
      </c>
      <c r="T224" s="151">
        <f t="shared" si="23"/>
        <v>0</v>
      </c>
      <c r="AR224" s="152" t="s">
        <v>238</v>
      </c>
      <c r="AT224" s="152" t="s">
        <v>205</v>
      </c>
      <c r="AU224" s="152" t="s">
        <v>84</v>
      </c>
      <c r="AY224" s="13" t="s">
        <v>207</v>
      </c>
      <c r="BE224" s="153">
        <f t="shared" si="24"/>
        <v>0</v>
      </c>
      <c r="BF224" s="153">
        <f t="shared" si="25"/>
        <v>0</v>
      </c>
      <c r="BG224" s="153">
        <f t="shared" si="26"/>
        <v>0</v>
      </c>
      <c r="BH224" s="153">
        <f t="shared" si="27"/>
        <v>0</v>
      </c>
      <c r="BI224" s="153">
        <f t="shared" si="28"/>
        <v>0</v>
      </c>
      <c r="BJ224" s="13" t="s">
        <v>84</v>
      </c>
      <c r="BK224" s="153">
        <f t="shared" si="29"/>
        <v>0</v>
      </c>
      <c r="BL224" s="13" t="s">
        <v>93</v>
      </c>
      <c r="BM224" s="152" t="s">
        <v>5053</v>
      </c>
    </row>
    <row r="225" spans="2:65" s="1" customFormat="1" ht="16.5" customHeight="1">
      <c r="B225" s="139"/>
      <c r="C225" s="140" t="s">
        <v>494</v>
      </c>
      <c r="D225" s="140" t="s">
        <v>212</v>
      </c>
      <c r="E225" s="141" t="s">
        <v>5054</v>
      </c>
      <c r="F225" s="142" t="s">
        <v>5055</v>
      </c>
      <c r="G225" s="143" t="s">
        <v>405</v>
      </c>
      <c r="H225" s="144">
        <v>178.79400000000001</v>
      </c>
      <c r="I225" s="145"/>
      <c r="J225" s="146">
        <f t="shared" si="20"/>
        <v>0</v>
      </c>
      <c r="K225" s="147"/>
      <c r="L225" s="28"/>
      <c r="M225" s="148" t="s">
        <v>1</v>
      </c>
      <c r="N225" s="149" t="s">
        <v>38</v>
      </c>
      <c r="P225" s="150">
        <f t="shared" si="21"/>
        <v>0</v>
      </c>
      <c r="Q225" s="150">
        <v>0.49553999999999998</v>
      </c>
      <c r="R225" s="150">
        <f t="shared" si="22"/>
        <v>88.59957876</v>
      </c>
      <c r="S225" s="150">
        <v>0</v>
      </c>
      <c r="T225" s="151">
        <f t="shared" si="23"/>
        <v>0</v>
      </c>
      <c r="AR225" s="152" t="s">
        <v>93</v>
      </c>
      <c r="AT225" s="152" t="s">
        <v>212</v>
      </c>
      <c r="AU225" s="152" t="s">
        <v>84</v>
      </c>
      <c r="AY225" s="13" t="s">
        <v>207</v>
      </c>
      <c r="BE225" s="153">
        <f t="shared" si="24"/>
        <v>0</v>
      </c>
      <c r="BF225" s="153">
        <f t="shared" si="25"/>
        <v>0</v>
      </c>
      <c r="BG225" s="153">
        <f t="shared" si="26"/>
        <v>0</v>
      </c>
      <c r="BH225" s="153">
        <f t="shared" si="27"/>
        <v>0</v>
      </c>
      <c r="BI225" s="153">
        <f t="shared" si="28"/>
        <v>0</v>
      </c>
      <c r="BJ225" s="13" t="s">
        <v>84</v>
      </c>
      <c r="BK225" s="153">
        <f t="shared" si="29"/>
        <v>0</v>
      </c>
      <c r="BL225" s="13" t="s">
        <v>93</v>
      </c>
      <c r="BM225" s="152" t="s">
        <v>5056</v>
      </c>
    </row>
    <row r="226" spans="2:65" s="1" customFormat="1" ht="33" customHeight="1">
      <c r="B226" s="139"/>
      <c r="C226" s="140" t="s">
        <v>498</v>
      </c>
      <c r="D226" s="140" t="s">
        <v>212</v>
      </c>
      <c r="E226" s="141" t="s">
        <v>5057</v>
      </c>
      <c r="F226" s="142" t="s">
        <v>5058</v>
      </c>
      <c r="G226" s="143" t="s">
        <v>405</v>
      </c>
      <c r="H226" s="144">
        <v>19.693000000000001</v>
      </c>
      <c r="I226" s="145"/>
      <c r="J226" s="146">
        <f t="shared" si="20"/>
        <v>0</v>
      </c>
      <c r="K226" s="147"/>
      <c r="L226" s="28"/>
      <c r="M226" s="148" t="s">
        <v>1</v>
      </c>
      <c r="N226" s="149" t="s">
        <v>38</v>
      </c>
      <c r="P226" s="150">
        <f t="shared" si="21"/>
        <v>0</v>
      </c>
      <c r="Q226" s="150">
        <v>0</v>
      </c>
      <c r="R226" s="150">
        <f t="shared" si="22"/>
        <v>0</v>
      </c>
      <c r="S226" s="150">
        <v>0</v>
      </c>
      <c r="T226" s="151">
        <f t="shared" si="23"/>
        <v>0</v>
      </c>
      <c r="AR226" s="152" t="s">
        <v>93</v>
      </c>
      <c r="AT226" s="152" t="s">
        <v>212</v>
      </c>
      <c r="AU226" s="152" t="s">
        <v>84</v>
      </c>
      <c r="AY226" s="13" t="s">
        <v>207</v>
      </c>
      <c r="BE226" s="153">
        <f t="shared" si="24"/>
        <v>0</v>
      </c>
      <c r="BF226" s="153">
        <f t="shared" si="25"/>
        <v>0</v>
      </c>
      <c r="BG226" s="153">
        <f t="shared" si="26"/>
        <v>0</v>
      </c>
      <c r="BH226" s="153">
        <f t="shared" si="27"/>
        <v>0</v>
      </c>
      <c r="BI226" s="153">
        <f t="shared" si="28"/>
        <v>0</v>
      </c>
      <c r="BJ226" s="13" t="s">
        <v>84</v>
      </c>
      <c r="BK226" s="153">
        <f t="shared" si="29"/>
        <v>0</v>
      </c>
      <c r="BL226" s="13" t="s">
        <v>93</v>
      </c>
      <c r="BM226" s="152" t="s">
        <v>5414</v>
      </c>
    </row>
    <row r="227" spans="2:65" s="1" customFormat="1" ht="24.2" customHeight="1">
      <c r="B227" s="139"/>
      <c r="C227" s="155" t="s">
        <v>502</v>
      </c>
      <c r="D227" s="155" t="s">
        <v>205</v>
      </c>
      <c r="E227" s="156" t="s">
        <v>5415</v>
      </c>
      <c r="F227" s="157" t="s">
        <v>5416</v>
      </c>
      <c r="G227" s="158" t="s">
        <v>405</v>
      </c>
      <c r="H227" s="159">
        <v>3.9390000000000001</v>
      </c>
      <c r="I227" s="160"/>
      <c r="J227" s="161">
        <f t="shared" si="20"/>
        <v>0</v>
      </c>
      <c r="K227" s="162"/>
      <c r="L227" s="163"/>
      <c r="M227" s="164" t="s">
        <v>1</v>
      </c>
      <c r="N227" s="165" t="s">
        <v>38</v>
      </c>
      <c r="P227" s="150">
        <f t="shared" si="21"/>
        <v>0</v>
      </c>
      <c r="Q227" s="150">
        <v>0.184</v>
      </c>
      <c r="R227" s="150">
        <f t="shared" si="22"/>
        <v>0.72477599999999998</v>
      </c>
      <c r="S227" s="150">
        <v>0</v>
      </c>
      <c r="T227" s="151">
        <f t="shared" si="23"/>
        <v>0</v>
      </c>
      <c r="AR227" s="152" t="s">
        <v>238</v>
      </c>
      <c r="AT227" s="152" t="s">
        <v>205</v>
      </c>
      <c r="AU227" s="152" t="s">
        <v>84</v>
      </c>
      <c r="AY227" s="13" t="s">
        <v>207</v>
      </c>
      <c r="BE227" s="153">
        <f t="shared" si="24"/>
        <v>0</v>
      </c>
      <c r="BF227" s="153">
        <f t="shared" si="25"/>
        <v>0</v>
      </c>
      <c r="BG227" s="153">
        <f t="shared" si="26"/>
        <v>0</v>
      </c>
      <c r="BH227" s="153">
        <f t="shared" si="27"/>
        <v>0</v>
      </c>
      <c r="BI227" s="153">
        <f t="shared" si="28"/>
        <v>0</v>
      </c>
      <c r="BJ227" s="13" t="s">
        <v>84</v>
      </c>
      <c r="BK227" s="153">
        <f t="shared" si="29"/>
        <v>0</v>
      </c>
      <c r="BL227" s="13" t="s">
        <v>93</v>
      </c>
      <c r="BM227" s="152" t="s">
        <v>5062</v>
      </c>
    </row>
    <row r="228" spans="2:65" s="11" customFormat="1" ht="22.9" customHeight="1">
      <c r="B228" s="127"/>
      <c r="D228" s="128" t="s">
        <v>71</v>
      </c>
      <c r="E228" s="137" t="s">
        <v>5063</v>
      </c>
      <c r="F228" s="137" t="s">
        <v>5064</v>
      </c>
      <c r="I228" s="130"/>
      <c r="J228" s="138">
        <f>BK228</f>
        <v>0</v>
      </c>
      <c r="L228" s="127"/>
      <c r="M228" s="132"/>
      <c r="P228" s="133">
        <f>SUM(P229:P230)</f>
        <v>0</v>
      </c>
      <c r="R228" s="133">
        <f>SUM(R229:R230)</f>
        <v>0.21599456</v>
      </c>
      <c r="T228" s="134">
        <f>SUM(T229:T230)</f>
        <v>0</v>
      </c>
      <c r="AR228" s="128" t="s">
        <v>79</v>
      </c>
      <c r="AT228" s="135" t="s">
        <v>71</v>
      </c>
      <c r="AU228" s="135" t="s">
        <v>79</v>
      </c>
      <c r="AY228" s="128" t="s">
        <v>207</v>
      </c>
      <c r="BK228" s="136">
        <f>SUM(BK229:BK230)</f>
        <v>0</v>
      </c>
    </row>
    <row r="229" spans="2:65" s="1" customFormat="1" ht="33" customHeight="1">
      <c r="B229" s="139"/>
      <c r="C229" s="140" t="s">
        <v>506</v>
      </c>
      <c r="D229" s="140" t="s">
        <v>212</v>
      </c>
      <c r="E229" s="141" t="s">
        <v>5065</v>
      </c>
      <c r="F229" s="142" t="s">
        <v>5066</v>
      </c>
      <c r="G229" s="143" t="s">
        <v>405</v>
      </c>
      <c r="H229" s="144">
        <v>7.1180000000000003</v>
      </c>
      <c r="I229" s="145"/>
      <c r="J229" s="146">
        <f>ROUND(I229*H229,2)</f>
        <v>0</v>
      </c>
      <c r="K229" s="147"/>
      <c r="L229" s="28"/>
      <c r="M229" s="148" t="s">
        <v>1</v>
      </c>
      <c r="N229" s="149" t="s">
        <v>38</v>
      </c>
      <c r="P229" s="150">
        <f>O229*H229</f>
        <v>0</v>
      </c>
      <c r="Q229" s="150">
        <v>1.312E-2</v>
      </c>
      <c r="R229" s="150">
        <f>Q229*H229</f>
        <v>9.3388159999999998E-2</v>
      </c>
      <c r="S229" s="150">
        <v>0</v>
      </c>
      <c r="T229" s="151">
        <f>S229*H229</f>
        <v>0</v>
      </c>
      <c r="AR229" s="152" t="s">
        <v>93</v>
      </c>
      <c r="AT229" s="152" t="s">
        <v>212</v>
      </c>
      <c r="AU229" s="152" t="s">
        <v>84</v>
      </c>
      <c r="AY229" s="13" t="s">
        <v>207</v>
      </c>
      <c r="BE229" s="153">
        <f>IF(N229="základná",J229,0)</f>
        <v>0</v>
      </c>
      <c r="BF229" s="153">
        <f>IF(N229="znížená",J229,0)</f>
        <v>0</v>
      </c>
      <c r="BG229" s="153">
        <f>IF(N229="zákl. prenesená",J229,0)</f>
        <v>0</v>
      </c>
      <c r="BH229" s="153">
        <f>IF(N229="zníž. prenesená",J229,0)</f>
        <v>0</v>
      </c>
      <c r="BI229" s="153">
        <f>IF(N229="nulová",J229,0)</f>
        <v>0</v>
      </c>
      <c r="BJ229" s="13" t="s">
        <v>84</v>
      </c>
      <c r="BK229" s="153">
        <f>ROUND(I229*H229,2)</f>
        <v>0</v>
      </c>
      <c r="BL229" s="13" t="s">
        <v>93</v>
      </c>
      <c r="BM229" s="152" t="s">
        <v>5067</v>
      </c>
    </row>
    <row r="230" spans="2:65" s="1" customFormat="1" ht="24.2" customHeight="1">
      <c r="B230" s="139"/>
      <c r="C230" s="140" t="s">
        <v>510</v>
      </c>
      <c r="D230" s="140" t="s">
        <v>212</v>
      </c>
      <c r="E230" s="141" t="s">
        <v>5068</v>
      </c>
      <c r="F230" s="142" t="s">
        <v>5069</v>
      </c>
      <c r="G230" s="143" t="s">
        <v>405</v>
      </c>
      <c r="H230" s="144">
        <v>9.968</v>
      </c>
      <c r="I230" s="145"/>
      <c r="J230" s="146">
        <f>ROUND(I230*H230,2)</f>
        <v>0</v>
      </c>
      <c r="K230" s="147"/>
      <c r="L230" s="28"/>
      <c r="M230" s="148" t="s">
        <v>1</v>
      </c>
      <c r="N230" s="149" t="s">
        <v>38</v>
      </c>
      <c r="P230" s="150">
        <f>O230*H230</f>
        <v>0</v>
      </c>
      <c r="Q230" s="150">
        <v>1.23E-2</v>
      </c>
      <c r="R230" s="150">
        <f>Q230*H230</f>
        <v>0.1226064</v>
      </c>
      <c r="S230" s="150">
        <v>0</v>
      </c>
      <c r="T230" s="151">
        <f>S230*H230</f>
        <v>0</v>
      </c>
      <c r="AR230" s="152" t="s">
        <v>93</v>
      </c>
      <c r="AT230" s="152" t="s">
        <v>212</v>
      </c>
      <c r="AU230" s="152" t="s">
        <v>84</v>
      </c>
      <c r="AY230" s="13" t="s">
        <v>207</v>
      </c>
      <c r="BE230" s="153">
        <f>IF(N230="základná",J230,0)</f>
        <v>0</v>
      </c>
      <c r="BF230" s="153">
        <f>IF(N230="znížená",J230,0)</f>
        <v>0</v>
      </c>
      <c r="BG230" s="153">
        <f>IF(N230="zákl. prenesená",J230,0)</f>
        <v>0</v>
      </c>
      <c r="BH230" s="153">
        <f>IF(N230="zníž. prenesená",J230,0)</f>
        <v>0</v>
      </c>
      <c r="BI230" s="153">
        <f>IF(N230="nulová",J230,0)</f>
        <v>0</v>
      </c>
      <c r="BJ230" s="13" t="s">
        <v>84</v>
      </c>
      <c r="BK230" s="153">
        <f>ROUND(I230*H230,2)</f>
        <v>0</v>
      </c>
      <c r="BL230" s="13" t="s">
        <v>93</v>
      </c>
      <c r="BM230" s="152" t="s">
        <v>5070</v>
      </c>
    </row>
    <row r="231" spans="2:65" s="11" customFormat="1" ht="22.9" customHeight="1">
      <c r="B231" s="127"/>
      <c r="D231" s="128" t="s">
        <v>71</v>
      </c>
      <c r="E231" s="137" t="s">
        <v>238</v>
      </c>
      <c r="F231" s="137" t="s">
        <v>5071</v>
      </c>
      <c r="I231" s="130"/>
      <c r="J231" s="138">
        <f>BK231</f>
        <v>0</v>
      </c>
      <c r="L231" s="127"/>
      <c r="M231" s="132"/>
      <c r="P231" s="133">
        <f>SUM(P232:P249)</f>
        <v>0</v>
      </c>
      <c r="R231" s="133">
        <f>SUM(R232:R249)</f>
        <v>32.050986620000003</v>
      </c>
      <c r="T231" s="134">
        <f>SUM(T232:T249)</f>
        <v>0.48747600000000002</v>
      </c>
      <c r="AR231" s="128" t="s">
        <v>79</v>
      </c>
      <c r="AT231" s="135" t="s">
        <v>71</v>
      </c>
      <c r="AU231" s="135" t="s">
        <v>79</v>
      </c>
      <c r="AY231" s="128" t="s">
        <v>207</v>
      </c>
      <c r="BK231" s="136">
        <f>SUM(BK232:BK249)</f>
        <v>0</v>
      </c>
    </row>
    <row r="232" spans="2:65" s="1" customFormat="1" ht="16.5" customHeight="1">
      <c r="B232" s="139"/>
      <c r="C232" s="140" t="s">
        <v>514</v>
      </c>
      <c r="D232" s="140" t="s">
        <v>212</v>
      </c>
      <c r="E232" s="141" t="s">
        <v>4909</v>
      </c>
      <c r="F232" s="142" t="s">
        <v>4910</v>
      </c>
      <c r="G232" s="143" t="s">
        <v>4813</v>
      </c>
      <c r="H232" s="144">
        <v>0.156</v>
      </c>
      <c r="I232" s="145"/>
      <c r="J232" s="146">
        <f t="shared" ref="J232:J249" si="30">ROUND(I232*H232,2)</f>
        <v>0</v>
      </c>
      <c r="K232" s="147"/>
      <c r="L232" s="28"/>
      <c r="M232" s="148" t="s">
        <v>1</v>
      </c>
      <c r="N232" s="149" t="s">
        <v>38</v>
      </c>
      <c r="P232" s="150">
        <f t="shared" ref="P232:P249" si="31">O232*H232</f>
        <v>0</v>
      </c>
      <c r="Q232" s="150">
        <v>2.0663999999999998</v>
      </c>
      <c r="R232" s="150">
        <f t="shared" ref="R232:R249" si="32">Q232*H232</f>
        <v>0.32235839999999999</v>
      </c>
      <c r="S232" s="150">
        <v>0</v>
      </c>
      <c r="T232" s="151">
        <f t="shared" ref="T232:T249" si="33">S232*H232</f>
        <v>0</v>
      </c>
      <c r="AR232" s="152" t="s">
        <v>93</v>
      </c>
      <c r="AT232" s="152" t="s">
        <v>212</v>
      </c>
      <c r="AU232" s="152" t="s">
        <v>84</v>
      </c>
      <c r="AY232" s="13" t="s">
        <v>207</v>
      </c>
      <c r="BE232" s="153">
        <f t="shared" ref="BE232:BE249" si="34">IF(N232="základná",J232,0)</f>
        <v>0</v>
      </c>
      <c r="BF232" s="153">
        <f t="shared" ref="BF232:BF249" si="35">IF(N232="znížená",J232,0)</f>
        <v>0</v>
      </c>
      <c r="BG232" s="153">
        <f t="shared" ref="BG232:BG249" si="36">IF(N232="zákl. prenesená",J232,0)</f>
        <v>0</v>
      </c>
      <c r="BH232" s="153">
        <f t="shared" ref="BH232:BH249" si="37">IF(N232="zníž. prenesená",J232,0)</f>
        <v>0</v>
      </c>
      <c r="BI232" s="153">
        <f t="shared" ref="BI232:BI249" si="38">IF(N232="nulová",J232,0)</f>
        <v>0</v>
      </c>
      <c r="BJ232" s="13" t="s">
        <v>84</v>
      </c>
      <c r="BK232" s="153">
        <f t="shared" ref="BK232:BK249" si="39">ROUND(I232*H232,2)</f>
        <v>0</v>
      </c>
      <c r="BL232" s="13" t="s">
        <v>93</v>
      </c>
      <c r="BM232" s="152" t="s">
        <v>5072</v>
      </c>
    </row>
    <row r="233" spans="2:65" s="1" customFormat="1" ht="24.2" customHeight="1">
      <c r="B233" s="139"/>
      <c r="C233" s="140" t="s">
        <v>518</v>
      </c>
      <c r="D233" s="140" t="s">
        <v>212</v>
      </c>
      <c r="E233" s="141" t="s">
        <v>5003</v>
      </c>
      <c r="F233" s="142" t="s">
        <v>5004</v>
      </c>
      <c r="G233" s="143" t="s">
        <v>4813</v>
      </c>
      <c r="H233" s="144">
        <v>0.156</v>
      </c>
      <c r="I233" s="145"/>
      <c r="J233" s="146">
        <f t="shared" si="30"/>
        <v>0</v>
      </c>
      <c r="K233" s="147"/>
      <c r="L233" s="28"/>
      <c r="M233" s="148" t="s">
        <v>1</v>
      </c>
      <c r="N233" s="149" t="s">
        <v>38</v>
      </c>
      <c r="P233" s="150">
        <f t="shared" si="31"/>
        <v>0</v>
      </c>
      <c r="Q233" s="150">
        <v>2.2151299999999998</v>
      </c>
      <c r="R233" s="150">
        <f t="shared" si="32"/>
        <v>0.34556028</v>
      </c>
      <c r="S233" s="150">
        <v>0</v>
      </c>
      <c r="T233" s="151">
        <f t="shared" si="33"/>
        <v>0</v>
      </c>
      <c r="AR233" s="152" t="s">
        <v>93</v>
      </c>
      <c r="AT233" s="152" t="s">
        <v>212</v>
      </c>
      <c r="AU233" s="152" t="s">
        <v>84</v>
      </c>
      <c r="AY233" s="13" t="s">
        <v>207</v>
      </c>
      <c r="BE233" s="153">
        <f t="shared" si="34"/>
        <v>0</v>
      </c>
      <c r="BF233" s="153">
        <f t="shared" si="35"/>
        <v>0</v>
      </c>
      <c r="BG233" s="153">
        <f t="shared" si="36"/>
        <v>0</v>
      </c>
      <c r="BH233" s="153">
        <f t="shared" si="37"/>
        <v>0</v>
      </c>
      <c r="BI233" s="153">
        <f t="shared" si="38"/>
        <v>0</v>
      </c>
      <c r="BJ233" s="13" t="s">
        <v>84</v>
      </c>
      <c r="BK233" s="153">
        <f t="shared" si="39"/>
        <v>0</v>
      </c>
      <c r="BL233" s="13" t="s">
        <v>93</v>
      </c>
      <c r="BM233" s="152" t="s">
        <v>5073</v>
      </c>
    </row>
    <row r="234" spans="2:65" s="1" customFormat="1" ht="16.5" customHeight="1">
      <c r="B234" s="139"/>
      <c r="C234" s="140" t="s">
        <v>522</v>
      </c>
      <c r="D234" s="140" t="s">
        <v>212</v>
      </c>
      <c r="E234" s="141" t="s">
        <v>5074</v>
      </c>
      <c r="F234" s="142" t="s">
        <v>5075</v>
      </c>
      <c r="G234" s="143" t="s">
        <v>405</v>
      </c>
      <c r="H234" s="144">
        <v>1.103</v>
      </c>
      <c r="I234" s="145"/>
      <c r="J234" s="146">
        <f t="shared" si="30"/>
        <v>0</v>
      </c>
      <c r="K234" s="147"/>
      <c r="L234" s="28"/>
      <c r="M234" s="148" t="s">
        <v>1</v>
      </c>
      <c r="N234" s="149" t="s">
        <v>38</v>
      </c>
      <c r="P234" s="150">
        <f t="shared" si="31"/>
        <v>0</v>
      </c>
      <c r="Q234" s="150">
        <v>0.10299999999999999</v>
      </c>
      <c r="R234" s="150">
        <f t="shared" si="32"/>
        <v>0.11360899999999999</v>
      </c>
      <c r="S234" s="150">
        <v>0</v>
      </c>
      <c r="T234" s="151">
        <f t="shared" si="33"/>
        <v>0</v>
      </c>
      <c r="AR234" s="152" t="s">
        <v>93</v>
      </c>
      <c r="AT234" s="152" t="s">
        <v>212</v>
      </c>
      <c r="AU234" s="152" t="s">
        <v>84</v>
      </c>
      <c r="AY234" s="13" t="s">
        <v>207</v>
      </c>
      <c r="BE234" s="153">
        <f t="shared" si="34"/>
        <v>0</v>
      </c>
      <c r="BF234" s="153">
        <f t="shared" si="35"/>
        <v>0</v>
      </c>
      <c r="BG234" s="153">
        <f t="shared" si="36"/>
        <v>0</v>
      </c>
      <c r="BH234" s="153">
        <f t="shared" si="37"/>
        <v>0</v>
      </c>
      <c r="BI234" s="153">
        <f t="shared" si="38"/>
        <v>0</v>
      </c>
      <c r="BJ234" s="13" t="s">
        <v>84</v>
      </c>
      <c r="BK234" s="153">
        <f t="shared" si="39"/>
        <v>0</v>
      </c>
      <c r="BL234" s="13" t="s">
        <v>93</v>
      </c>
      <c r="BM234" s="152" t="s">
        <v>5076</v>
      </c>
    </row>
    <row r="235" spans="2:65" s="1" customFormat="1" ht="24.2" customHeight="1">
      <c r="B235" s="139"/>
      <c r="C235" s="140" t="s">
        <v>526</v>
      </c>
      <c r="D235" s="140" t="s">
        <v>212</v>
      </c>
      <c r="E235" s="141" t="s">
        <v>5077</v>
      </c>
      <c r="F235" s="142" t="s">
        <v>5078</v>
      </c>
      <c r="G235" s="143" t="s">
        <v>4813</v>
      </c>
      <c r="H235" s="144">
        <v>0.22</v>
      </c>
      <c r="I235" s="145"/>
      <c r="J235" s="146">
        <f t="shared" si="30"/>
        <v>0</v>
      </c>
      <c r="K235" s="147"/>
      <c r="L235" s="28"/>
      <c r="M235" s="148" t="s">
        <v>1</v>
      </c>
      <c r="N235" s="149" t="s">
        <v>38</v>
      </c>
      <c r="P235" s="150">
        <f t="shared" si="31"/>
        <v>0</v>
      </c>
      <c r="Q235" s="150">
        <v>2.3281000000000001</v>
      </c>
      <c r="R235" s="150">
        <f t="shared" si="32"/>
        <v>0.51218200000000003</v>
      </c>
      <c r="S235" s="150">
        <v>0</v>
      </c>
      <c r="T235" s="151">
        <f t="shared" si="33"/>
        <v>0</v>
      </c>
      <c r="AR235" s="152" t="s">
        <v>93</v>
      </c>
      <c r="AT235" s="152" t="s">
        <v>212</v>
      </c>
      <c r="AU235" s="152" t="s">
        <v>84</v>
      </c>
      <c r="AY235" s="13" t="s">
        <v>207</v>
      </c>
      <c r="BE235" s="153">
        <f t="shared" si="34"/>
        <v>0</v>
      </c>
      <c r="BF235" s="153">
        <f t="shared" si="35"/>
        <v>0</v>
      </c>
      <c r="BG235" s="153">
        <f t="shared" si="36"/>
        <v>0</v>
      </c>
      <c r="BH235" s="153">
        <f t="shared" si="37"/>
        <v>0</v>
      </c>
      <c r="BI235" s="153">
        <f t="shared" si="38"/>
        <v>0</v>
      </c>
      <c r="BJ235" s="13" t="s">
        <v>84</v>
      </c>
      <c r="BK235" s="153">
        <f t="shared" si="39"/>
        <v>0</v>
      </c>
      <c r="BL235" s="13" t="s">
        <v>93</v>
      </c>
      <c r="BM235" s="152" t="s">
        <v>5079</v>
      </c>
    </row>
    <row r="236" spans="2:65" s="1" customFormat="1" ht="24.2" customHeight="1">
      <c r="B236" s="139"/>
      <c r="C236" s="140" t="s">
        <v>530</v>
      </c>
      <c r="D236" s="140" t="s">
        <v>212</v>
      </c>
      <c r="E236" s="141" t="s">
        <v>5080</v>
      </c>
      <c r="F236" s="142" t="s">
        <v>5081</v>
      </c>
      <c r="G236" s="143" t="s">
        <v>4813</v>
      </c>
      <c r="H236" s="144">
        <v>4.4480000000000004</v>
      </c>
      <c r="I236" s="145"/>
      <c r="J236" s="146">
        <f t="shared" si="30"/>
        <v>0</v>
      </c>
      <c r="K236" s="147"/>
      <c r="L236" s="28"/>
      <c r="M236" s="148" t="s">
        <v>1</v>
      </c>
      <c r="N236" s="149" t="s">
        <v>38</v>
      </c>
      <c r="P236" s="150">
        <f t="shared" si="31"/>
        <v>0</v>
      </c>
      <c r="Q236" s="150">
        <v>2.4396399999999998</v>
      </c>
      <c r="R236" s="150">
        <f t="shared" si="32"/>
        <v>10.85151872</v>
      </c>
      <c r="S236" s="150">
        <v>0</v>
      </c>
      <c r="T236" s="151">
        <f t="shared" si="33"/>
        <v>0</v>
      </c>
      <c r="AR236" s="152" t="s">
        <v>93</v>
      </c>
      <c r="AT236" s="152" t="s">
        <v>212</v>
      </c>
      <c r="AU236" s="152" t="s">
        <v>84</v>
      </c>
      <c r="AY236" s="13" t="s">
        <v>207</v>
      </c>
      <c r="BE236" s="153">
        <f t="shared" si="34"/>
        <v>0</v>
      </c>
      <c r="BF236" s="153">
        <f t="shared" si="35"/>
        <v>0</v>
      </c>
      <c r="BG236" s="153">
        <f t="shared" si="36"/>
        <v>0</v>
      </c>
      <c r="BH236" s="153">
        <f t="shared" si="37"/>
        <v>0</v>
      </c>
      <c r="BI236" s="153">
        <f t="shared" si="38"/>
        <v>0</v>
      </c>
      <c r="BJ236" s="13" t="s">
        <v>84</v>
      </c>
      <c r="BK236" s="153">
        <f t="shared" si="39"/>
        <v>0</v>
      </c>
      <c r="BL236" s="13" t="s">
        <v>93</v>
      </c>
      <c r="BM236" s="152" t="s">
        <v>5082</v>
      </c>
    </row>
    <row r="237" spans="2:65" s="1" customFormat="1" ht="24.2" customHeight="1">
      <c r="B237" s="139"/>
      <c r="C237" s="140" t="s">
        <v>534</v>
      </c>
      <c r="D237" s="140" t="s">
        <v>212</v>
      </c>
      <c r="E237" s="141" t="s">
        <v>5083</v>
      </c>
      <c r="F237" s="142" t="s">
        <v>5084</v>
      </c>
      <c r="G237" s="143" t="s">
        <v>4813</v>
      </c>
      <c r="H237" s="144">
        <v>0.23</v>
      </c>
      <c r="I237" s="145"/>
      <c r="J237" s="146">
        <f t="shared" si="30"/>
        <v>0</v>
      </c>
      <c r="K237" s="147"/>
      <c r="L237" s="28"/>
      <c r="M237" s="148" t="s">
        <v>1</v>
      </c>
      <c r="N237" s="149" t="s">
        <v>38</v>
      </c>
      <c r="P237" s="150">
        <f t="shared" si="31"/>
        <v>0</v>
      </c>
      <c r="Q237" s="150">
        <v>2.4396399999999998</v>
      </c>
      <c r="R237" s="150">
        <f t="shared" si="32"/>
        <v>0.56111719999999998</v>
      </c>
      <c r="S237" s="150">
        <v>0</v>
      </c>
      <c r="T237" s="151">
        <f t="shared" si="33"/>
        <v>0</v>
      </c>
      <c r="AR237" s="152" t="s">
        <v>93</v>
      </c>
      <c r="AT237" s="152" t="s">
        <v>212</v>
      </c>
      <c r="AU237" s="152" t="s">
        <v>84</v>
      </c>
      <c r="AY237" s="13" t="s">
        <v>207</v>
      </c>
      <c r="BE237" s="153">
        <f t="shared" si="34"/>
        <v>0</v>
      </c>
      <c r="BF237" s="153">
        <f t="shared" si="35"/>
        <v>0</v>
      </c>
      <c r="BG237" s="153">
        <f t="shared" si="36"/>
        <v>0</v>
      </c>
      <c r="BH237" s="153">
        <f t="shared" si="37"/>
        <v>0</v>
      </c>
      <c r="BI237" s="153">
        <f t="shared" si="38"/>
        <v>0</v>
      </c>
      <c r="BJ237" s="13" t="s">
        <v>84</v>
      </c>
      <c r="BK237" s="153">
        <f t="shared" si="39"/>
        <v>0</v>
      </c>
      <c r="BL237" s="13" t="s">
        <v>93</v>
      </c>
      <c r="BM237" s="152" t="s">
        <v>5085</v>
      </c>
    </row>
    <row r="238" spans="2:65" s="1" customFormat="1" ht="24.2" customHeight="1">
      <c r="B238" s="139"/>
      <c r="C238" s="140" t="s">
        <v>538</v>
      </c>
      <c r="D238" s="140" t="s">
        <v>212</v>
      </c>
      <c r="E238" s="141" t="s">
        <v>5086</v>
      </c>
      <c r="F238" s="142" t="s">
        <v>5087</v>
      </c>
      <c r="G238" s="143" t="s">
        <v>405</v>
      </c>
      <c r="H238" s="144">
        <v>3.36</v>
      </c>
      <c r="I238" s="145"/>
      <c r="J238" s="146">
        <f t="shared" si="30"/>
        <v>0</v>
      </c>
      <c r="K238" s="147"/>
      <c r="L238" s="28"/>
      <c r="M238" s="148" t="s">
        <v>1</v>
      </c>
      <c r="N238" s="149" t="s">
        <v>38</v>
      </c>
      <c r="P238" s="150">
        <f t="shared" si="31"/>
        <v>0</v>
      </c>
      <c r="Q238" s="150">
        <v>3.96E-3</v>
      </c>
      <c r="R238" s="150">
        <f t="shared" si="32"/>
        <v>1.3305599999999999E-2</v>
      </c>
      <c r="S238" s="150">
        <v>0</v>
      </c>
      <c r="T238" s="151">
        <f t="shared" si="33"/>
        <v>0</v>
      </c>
      <c r="AR238" s="152" t="s">
        <v>93</v>
      </c>
      <c r="AT238" s="152" t="s">
        <v>212</v>
      </c>
      <c r="AU238" s="152" t="s">
        <v>84</v>
      </c>
      <c r="AY238" s="13" t="s">
        <v>207</v>
      </c>
      <c r="BE238" s="153">
        <f t="shared" si="34"/>
        <v>0</v>
      </c>
      <c r="BF238" s="153">
        <f t="shared" si="35"/>
        <v>0</v>
      </c>
      <c r="BG238" s="153">
        <f t="shared" si="36"/>
        <v>0</v>
      </c>
      <c r="BH238" s="153">
        <f t="shared" si="37"/>
        <v>0</v>
      </c>
      <c r="BI238" s="153">
        <f t="shared" si="38"/>
        <v>0</v>
      </c>
      <c r="BJ238" s="13" t="s">
        <v>84</v>
      </c>
      <c r="BK238" s="153">
        <f t="shared" si="39"/>
        <v>0</v>
      </c>
      <c r="BL238" s="13" t="s">
        <v>93</v>
      </c>
      <c r="BM238" s="152" t="s">
        <v>5088</v>
      </c>
    </row>
    <row r="239" spans="2:65" s="1" customFormat="1" ht="24.2" customHeight="1">
      <c r="B239" s="139"/>
      <c r="C239" s="140" t="s">
        <v>542</v>
      </c>
      <c r="D239" s="140" t="s">
        <v>212</v>
      </c>
      <c r="E239" s="141" t="s">
        <v>5092</v>
      </c>
      <c r="F239" s="142" t="s">
        <v>5093</v>
      </c>
      <c r="G239" s="143" t="s">
        <v>4813</v>
      </c>
      <c r="H239" s="144">
        <v>2.3330000000000002</v>
      </c>
      <c r="I239" s="145"/>
      <c r="J239" s="146">
        <f t="shared" si="30"/>
        <v>0</v>
      </c>
      <c r="K239" s="147"/>
      <c r="L239" s="28"/>
      <c r="M239" s="148" t="s">
        <v>1</v>
      </c>
      <c r="N239" s="149" t="s">
        <v>38</v>
      </c>
      <c r="P239" s="150">
        <f t="shared" si="31"/>
        <v>0</v>
      </c>
      <c r="Q239" s="150">
        <v>2.4396399999999998</v>
      </c>
      <c r="R239" s="150">
        <f t="shared" si="32"/>
        <v>5.69168012</v>
      </c>
      <c r="S239" s="150">
        <v>0</v>
      </c>
      <c r="T239" s="151">
        <f t="shared" si="33"/>
        <v>0</v>
      </c>
      <c r="AR239" s="152" t="s">
        <v>93</v>
      </c>
      <c r="AT239" s="152" t="s">
        <v>212</v>
      </c>
      <c r="AU239" s="152" t="s">
        <v>84</v>
      </c>
      <c r="AY239" s="13" t="s">
        <v>207</v>
      </c>
      <c r="BE239" s="153">
        <f t="shared" si="34"/>
        <v>0</v>
      </c>
      <c r="BF239" s="153">
        <f t="shared" si="35"/>
        <v>0</v>
      </c>
      <c r="BG239" s="153">
        <f t="shared" si="36"/>
        <v>0</v>
      </c>
      <c r="BH239" s="153">
        <f t="shared" si="37"/>
        <v>0</v>
      </c>
      <c r="BI239" s="153">
        <f t="shared" si="38"/>
        <v>0</v>
      </c>
      <c r="BJ239" s="13" t="s">
        <v>84</v>
      </c>
      <c r="BK239" s="153">
        <f t="shared" si="39"/>
        <v>0</v>
      </c>
      <c r="BL239" s="13" t="s">
        <v>93</v>
      </c>
      <c r="BM239" s="152" t="s">
        <v>5094</v>
      </c>
    </row>
    <row r="240" spans="2:65" s="1" customFormat="1" ht="24.2" customHeight="1">
      <c r="B240" s="139"/>
      <c r="C240" s="140" t="s">
        <v>546</v>
      </c>
      <c r="D240" s="140" t="s">
        <v>212</v>
      </c>
      <c r="E240" s="141" t="s">
        <v>5095</v>
      </c>
      <c r="F240" s="142" t="s">
        <v>5096</v>
      </c>
      <c r="G240" s="143" t="s">
        <v>1892</v>
      </c>
      <c r="H240" s="144">
        <v>0.97399999999999998</v>
      </c>
      <c r="I240" s="145"/>
      <c r="J240" s="146">
        <f t="shared" si="30"/>
        <v>0</v>
      </c>
      <c r="K240" s="147"/>
      <c r="L240" s="28"/>
      <c r="M240" s="148" t="s">
        <v>1</v>
      </c>
      <c r="N240" s="149" t="s">
        <v>38</v>
      </c>
      <c r="P240" s="150">
        <f t="shared" si="31"/>
        <v>0</v>
      </c>
      <c r="Q240" s="150">
        <v>1.0059400000000001</v>
      </c>
      <c r="R240" s="150">
        <f t="shared" si="32"/>
        <v>0.97978556000000006</v>
      </c>
      <c r="S240" s="150">
        <v>0</v>
      </c>
      <c r="T240" s="151">
        <f t="shared" si="33"/>
        <v>0</v>
      </c>
      <c r="AR240" s="152" t="s">
        <v>93</v>
      </c>
      <c r="AT240" s="152" t="s">
        <v>212</v>
      </c>
      <c r="AU240" s="152" t="s">
        <v>84</v>
      </c>
      <c r="AY240" s="13" t="s">
        <v>207</v>
      </c>
      <c r="BE240" s="153">
        <f t="shared" si="34"/>
        <v>0</v>
      </c>
      <c r="BF240" s="153">
        <f t="shared" si="35"/>
        <v>0</v>
      </c>
      <c r="BG240" s="153">
        <f t="shared" si="36"/>
        <v>0</v>
      </c>
      <c r="BH240" s="153">
        <f t="shared" si="37"/>
        <v>0</v>
      </c>
      <c r="BI240" s="153">
        <f t="shared" si="38"/>
        <v>0</v>
      </c>
      <c r="BJ240" s="13" t="s">
        <v>84</v>
      </c>
      <c r="BK240" s="153">
        <f t="shared" si="39"/>
        <v>0</v>
      </c>
      <c r="BL240" s="13" t="s">
        <v>93</v>
      </c>
      <c r="BM240" s="152" t="s">
        <v>5097</v>
      </c>
    </row>
    <row r="241" spans="2:65" s="1" customFormat="1" ht="24.2" customHeight="1">
      <c r="B241" s="139"/>
      <c r="C241" s="140" t="s">
        <v>550</v>
      </c>
      <c r="D241" s="140" t="s">
        <v>212</v>
      </c>
      <c r="E241" s="141" t="s">
        <v>5107</v>
      </c>
      <c r="F241" s="142" t="s">
        <v>5108</v>
      </c>
      <c r="G241" s="143" t="s">
        <v>253</v>
      </c>
      <c r="H241" s="144">
        <v>6</v>
      </c>
      <c r="I241" s="145"/>
      <c r="J241" s="146">
        <f t="shared" si="30"/>
        <v>0</v>
      </c>
      <c r="K241" s="147"/>
      <c r="L241" s="28"/>
      <c r="M241" s="148" t="s">
        <v>1</v>
      </c>
      <c r="N241" s="149" t="s">
        <v>38</v>
      </c>
      <c r="P241" s="150">
        <f t="shared" si="31"/>
        <v>0</v>
      </c>
      <c r="Q241" s="150">
        <v>6.3E-3</v>
      </c>
      <c r="R241" s="150">
        <f t="shared" si="32"/>
        <v>3.78E-2</v>
      </c>
      <c r="S241" s="150">
        <v>0</v>
      </c>
      <c r="T241" s="151">
        <f t="shared" si="33"/>
        <v>0</v>
      </c>
      <c r="AR241" s="152" t="s">
        <v>93</v>
      </c>
      <c r="AT241" s="152" t="s">
        <v>212</v>
      </c>
      <c r="AU241" s="152" t="s">
        <v>84</v>
      </c>
      <c r="AY241" s="13" t="s">
        <v>207</v>
      </c>
      <c r="BE241" s="153">
        <f t="shared" si="34"/>
        <v>0</v>
      </c>
      <c r="BF241" s="153">
        <f t="shared" si="35"/>
        <v>0</v>
      </c>
      <c r="BG241" s="153">
        <f t="shared" si="36"/>
        <v>0</v>
      </c>
      <c r="BH241" s="153">
        <f t="shared" si="37"/>
        <v>0</v>
      </c>
      <c r="BI241" s="153">
        <f t="shared" si="38"/>
        <v>0</v>
      </c>
      <c r="BJ241" s="13" t="s">
        <v>84</v>
      </c>
      <c r="BK241" s="153">
        <f t="shared" si="39"/>
        <v>0</v>
      </c>
      <c r="BL241" s="13" t="s">
        <v>93</v>
      </c>
      <c r="BM241" s="152" t="s">
        <v>5109</v>
      </c>
    </row>
    <row r="242" spans="2:65" s="1" customFormat="1" ht="24.2" customHeight="1">
      <c r="B242" s="139"/>
      <c r="C242" s="155" t="s">
        <v>554</v>
      </c>
      <c r="D242" s="155" t="s">
        <v>205</v>
      </c>
      <c r="E242" s="156" t="s">
        <v>5110</v>
      </c>
      <c r="F242" s="157" t="s">
        <v>5111</v>
      </c>
      <c r="G242" s="158" t="s">
        <v>253</v>
      </c>
      <c r="H242" s="159">
        <v>6</v>
      </c>
      <c r="I242" s="160"/>
      <c r="J242" s="161">
        <f t="shared" si="30"/>
        <v>0</v>
      </c>
      <c r="K242" s="162"/>
      <c r="L242" s="163"/>
      <c r="M242" s="164" t="s">
        <v>1</v>
      </c>
      <c r="N242" s="165" t="s">
        <v>38</v>
      </c>
      <c r="P242" s="150">
        <f t="shared" si="31"/>
        <v>0</v>
      </c>
      <c r="Q242" s="150">
        <v>0</v>
      </c>
      <c r="R242" s="150">
        <f t="shared" si="32"/>
        <v>0</v>
      </c>
      <c r="S242" s="150">
        <v>0</v>
      </c>
      <c r="T242" s="151">
        <f t="shared" si="33"/>
        <v>0</v>
      </c>
      <c r="AR242" s="152" t="s">
        <v>238</v>
      </c>
      <c r="AT242" s="152" t="s">
        <v>205</v>
      </c>
      <c r="AU242" s="152" t="s">
        <v>84</v>
      </c>
      <c r="AY242" s="13" t="s">
        <v>207</v>
      </c>
      <c r="BE242" s="153">
        <f t="shared" si="34"/>
        <v>0</v>
      </c>
      <c r="BF242" s="153">
        <f t="shared" si="35"/>
        <v>0</v>
      </c>
      <c r="BG242" s="153">
        <f t="shared" si="36"/>
        <v>0</v>
      </c>
      <c r="BH242" s="153">
        <f t="shared" si="37"/>
        <v>0</v>
      </c>
      <c r="BI242" s="153">
        <f t="shared" si="38"/>
        <v>0</v>
      </c>
      <c r="BJ242" s="13" t="s">
        <v>84</v>
      </c>
      <c r="BK242" s="153">
        <f t="shared" si="39"/>
        <v>0</v>
      </c>
      <c r="BL242" s="13" t="s">
        <v>93</v>
      </c>
      <c r="BM242" s="152" t="s">
        <v>5112</v>
      </c>
    </row>
    <row r="243" spans="2:65" s="1" customFormat="1" ht="24.2" customHeight="1">
      <c r="B243" s="139"/>
      <c r="C243" s="140" t="s">
        <v>558</v>
      </c>
      <c r="D243" s="140" t="s">
        <v>212</v>
      </c>
      <c r="E243" s="141" t="s">
        <v>5122</v>
      </c>
      <c r="F243" s="142" t="s">
        <v>5123</v>
      </c>
      <c r="G243" s="143" t="s">
        <v>405</v>
      </c>
      <c r="H243" s="144">
        <v>13.225</v>
      </c>
      <c r="I243" s="145"/>
      <c r="J243" s="146">
        <f t="shared" si="30"/>
        <v>0</v>
      </c>
      <c r="K243" s="147"/>
      <c r="L243" s="28"/>
      <c r="M243" s="148" t="s">
        <v>1</v>
      </c>
      <c r="N243" s="149" t="s">
        <v>38</v>
      </c>
      <c r="P243" s="150">
        <f t="shared" si="31"/>
        <v>0</v>
      </c>
      <c r="Q243" s="150">
        <v>4.3659999999999997E-2</v>
      </c>
      <c r="R243" s="150">
        <f t="shared" si="32"/>
        <v>0.57740349999999996</v>
      </c>
      <c r="S243" s="150">
        <v>0</v>
      </c>
      <c r="T243" s="151">
        <f t="shared" si="33"/>
        <v>0</v>
      </c>
      <c r="AR243" s="152" t="s">
        <v>93</v>
      </c>
      <c r="AT243" s="152" t="s">
        <v>212</v>
      </c>
      <c r="AU243" s="152" t="s">
        <v>84</v>
      </c>
      <c r="AY243" s="13" t="s">
        <v>207</v>
      </c>
      <c r="BE243" s="153">
        <f t="shared" si="34"/>
        <v>0</v>
      </c>
      <c r="BF243" s="153">
        <f t="shared" si="35"/>
        <v>0</v>
      </c>
      <c r="BG243" s="153">
        <f t="shared" si="36"/>
        <v>0</v>
      </c>
      <c r="BH243" s="153">
        <f t="shared" si="37"/>
        <v>0</v>
      </c>
      <c r="BI243" s="153">
        <f t="shared" si="38"/>
        <v>0</v>
      </c>
      <c r="BJ243" s="13" t="s">
        <v>84</v>
      </c>
      <c r="BK243" s="153">
        <f t="shared" si="39"/>
        <v>0</v>
      </c>
      <c r="BL243" s="13" t="s">
        <v>93</v>
      </c>
      <c r="BM243" s="152" t="s">
        <v>5124</v>
      </c>
    </row>
    <row r="244" spans="2:65" s="1" customFormat="1" ht="16.5" customHeight="1">
      <c r="B244" s="139"/>
      <c r="C244" s="140" t="s">
        <v>562</v>
      </c>
      <c r="D244" s="140" t="s">
        <v>212</v>
      </c>
      <c r="E244" s="141" t="s">
        <v>5125</v>
      </c>
      <c r="F244" s="142" t="s">
        <v>5126</v>
      </c>
      <c r="G244" s="143" t="s">
        <v>405</v>
      </c>
      <c r="H244" s="144">
        <v>11.25</v>
      </c>
      <c r="I244" s="145"/>
      <c r="J244" s="146">
        <f t="shared" si="30"/>
        <v>0</v>
      </c>
      <c r="K244" s="147"/>
      <c r="L244" s="28"/>
      <c r="M244" s="148" t="s">
        <v>1</v>
      </c>
      <c r="N244" s="149" t="s">
        <v>38</v>
      </c>
      <c r="P244" s="150">
        <f t="shared" si="31"/>
        <v>0</v>
      </c>
      <c r="Q244" s="150">
        <v>0.12051000000000001</v>
      </c>
      <c r="R244" s="150">
        <f t="shared" si="32"/>
        <v>1.3557375</v>
      </c>
      <c r="S244" s="150">
        <v>0</v>
      </c>
      <c r="T244" s="151">
        <f t="shared" si="33"/>
        <v>0</v>
      </c>
      <c r="AR244" s="152" t="s">
        <v>93</v>
      </c>
      <c r="AT244" s="152" t="s">
        <v>212</v>
      </c>
      <c r="AU244" s="152" t="s">
        <v>84</v>
      </c>
      <c r="AY244" s="13" t="s">
        <v>207</v>
      </c>
      <c r="BE244" s="153">
        <f t="shared" si="34"/>
        <v>0</v>
      </c>
      <c r="BF244" s="153">
        <f t="shared" si="35"/>
        <v>0</v>
      </c>
      <c r="BG244" s="153">
        <f t="shared" si="36"/>
        <v>0</v>
      </c>
      <c r="BH244" s="153">
        <f t="shared" si="37"/>
        <v>0</v>
      </c>
      <c r="BI244" s="153">
        <f t="shared" si="38"/>
        <v>0</v>
      </c>
      <c r="BJ244" s="13" t="s">
        <v>84</v>
      </c>
      <c r="BK244" s="153">
        <f t="shared" si="39"/>
        <v>0</v>
      </c>
      <c r="BL244" s="13" t="s">
        <v>93</v>
      </c>
      <c r="BM244" s="152" t="s">
        <v>5127</v>
      </c>
    </row>
    <row r="245" spans="2:65" s="1" customFormat="1" ht="24.2" customHeight="1">
      <c r="B245" s="139"/>
      <c r="C245" s="140" t="s">
        <v>566</v>
      </c>
      <c r="D245" s="140" t="s">
        <v>212</v>
      </c>
      <c r="E245" s="141" t="s">
        <v>5128</v>
      </c>
      <c r="F245" s="142" t="s">
        <v>5129</v>
      </c>
      <c r="G245" s="143" t="s">
        <v>405</v>
      </c>
      <c r="H245" s="144">
        <v>41.426000000000002</v>
      </c>
      <c r="I245" s="145"/>
      <c r="J245" s="146">
        <f t="shared" si="30"/>
        <v>0</v>
      </c>
      <c r="K245" s="147"/>
      <c r="L245" s="28"/>
      <c r="M245" s="148" t="s">
        <v>1</v>
      </c>
      <c r="N245" s="149" t="s">
        <v>38</v>
      </c>
      <c r="P245" s="150">
        <f t="shared" si="31"/>
        <v>0</v>
      </c>
      <c r="Q245" s="150">
        <v>0.25548999999999999</v>
      </c>
      <c r="R245" s="150">
        <f t="shared" si="32"/>
        <v>10.583928740000001</v>
      </c>
      <c r="S245" s="150">
        <v>0</v>
      </c>
      <c r="T245" s="151">
        <f t="shared" si="33"/>
        <v>0</v>
      </c>
      <c r="AR245" s="152" t="s">
        <v>93</v>
      </c>
      <c r="AT245" s="152" t="s">
        <v>212</v>
      </c>
      <c r="AU245" s="152" t="s">
        <v>84</v>
      </c>
      <c r="AY245" s="13" t="s">
        <v>207</v>
      </c>
      <c r="BE245" s="153">
        <f t="shared" si="34"/>
        <v>0</v>
      </c>
      <c r="BF245" s="153">
        <f t="shared" si="35"/>
        <v>0</v>
      </c>
      <c r="BG245" s="153">
        <f t="shared" si="36"/>
        <v>0</v>
      </c>
      <c r="BH245" s="153">
        <f t="shared" si="37"/>
        <v>0</v>
      </c>
      <c r="BI245" s="153">
        <f t="shared" si="38"/>
        <v>0</v>
      </c>
      <c r="BJ245" s="13" t="s">
        <v>84</v>
      </c>
      <c r="BK245" s="153">
        <f t="shared" si="39"/>
        <v>0</v>
      </c>
      <c r="BL245" s="13" t="s">
        <v>93</v>
      </c>
      <c r="BM245" s="152" t="s">
        <v>5130</v>
      </c>
    </row>
    <row r="246" spans="2:65" s="1" customFormat="1" ht="21.75" customHeight="1">
      <c r="B246" s="139"/>
      <c r="C246" s="140" t="s">
        <v>570</v>
      </c>
      <c r="D246" s="140" t="s">
        <v>212</v>
      </c>
      <c r="E246" s="141" t="s">
        <v>5131</v>
      </c>
      <c r="F246" s="142" t="s">
        <v>5132</v>
      </c>
      <c r="G246" s="143" t="s">
        <v>405</v>
      </c>
      <c r="H246" s="144">
        <v>7.3860000000000001</v>
      </c>
      <c r="I246" s="145"/>
      <c r="J246" s="146">
        <f t="shared" si="30"/>
        <v>0</v>
      </c>
      <c r="K246" s="147"/>
      <c r="L246" s="28"/>
      <c r="M246" s="148" t="s">
        <v>1</v>
      </c>
      <c r="N246" s="149" t="s">
        <v>38</v>
      </c>
      <c r="P246" s="150">
        <f t="shared" si="31"/>
        <v>0</v>
      </c>
      <c r="Q246" s="150">
        <v>0</v>
      </c>
      <c r="R246" s="150">
        <f t="shared" si="32"/>
        <v>0</v>
      </c>
      <c r="S246" s="150">
        <v>6.6000000000000003E-2</v>
      </c>
      <c r="T246" s="151">
        <f t="shared" si="33"/>
        <v>0.48747600000000002</v>
      </c>
      <c r="AR246" s="152" t="s">
        <v>93</v>
      </c>
      <c r="AT246" s="152" t="s">
        <v>212</v>
      </c>
      <c r="AU246" s="152" t="s">
        <v>84</v>
      </c>
      <c r="AY246" s="13" t="s">
        <v>207</v>
      </c>
      <c r="BE246" s="153">
        <f t="shared" si="34"/>
        <v>0</v>
      </c>
      <c r="BF246" s="153">
        <f t="shared" si="35"/>
        <v>0</v>
      </c>
      <c r="BG246" s="153">
        <f t="shared" si="36"/>
        <v>0</v>
      </c>
      <c r="BH246" s="153">
        <f t="shared" si="37"/>
        <v>0</v>
      </c>
      <c r="BI246" s="153">
        <f t="shared" si="38"/>
        <v>0</v>
      </c>
      <c r="BJ246" s="13" t="s">
        <v>84</v>
      </c>
      <c r="BK246" s="153">
        <f t="shared" si="39"/>
        <v>0</v>
      </c>
      <c r="BL246" s="13" t="s">
        <v>93</v>
      </c>
      <c r="BM246" s="152" t="s">
        <v>5133</v>
      </c>
    </row>
    <row r="247" spans="2:65" s="1" customFormat="1" ht="24.2" customHeight="1">
      <c r="B247" s="139"/>
      <c r="C247" s="140" t="s">
        <v>574</v>
      </c>
      <c r="D247" s="140" t="s">
        <v>212</v>
      </c>
      <c r="E247" s="141" t="s">
        <v>5134</v>
      </c>
      <c r="F247" s="142" t="s">
        <v>5135</v>
      </c>
      <c r="G247" s="143" t="s">
        <v>405</v>
      </c>
      <c r="H247" s="144">
        <v>7.3860000000000001</v>
      </c>
      <c r="I247" s="145"/>
      <c r="J247" s="146">
        <f t="shared" si="30"/>
        <v>0</v>
      </c>
      <c r="K247" s="147"/>
      <c r="L247" s="28"/>
      <c r="M247" s="148" t="s">
        <v>1</v>
      </c>
      <c r="N247" s="149" t="s">
        <v>38</v>
      </c>
      <c r="P247" s="150">
        <f t="shared" si="31"/>
        <v>0</v>
      </c>
      <c r="Q247" s="150">
        <v>0</v>
      </c>
      <c r="R247" s="150">
        <f t="shared" si="32"/>
        <v>0</v>
      </c>
      <c r="S247" s="150">
        <v>0</v>
      </c>
      <c r="T247" s="151">
        <f t="shared" si="33"/>
        <v>0</v>
      </c>
      <c r="AR247" s="152" t="s">
        <v>93</v>
      </c>
      <c r="AT247" s="152" t="s">
        <v>212</v>
      </c>
      <c r="AU247" s="152" t="s">
        <v>84</v>
      </c>
      <c r="AY247" s="13" t="s">
        <v>207</v>
      </c>
      <c r="BE247" s="153">
        <f t="shared" si="34"/>
        <v>0</v>
      </c>
      <c r="BF247" s="153">
        <f t="shared" si="35"/>
        <v>0</v>
      </c>
      <c r="BG247" s="153">
        <f t="shared" si="36"/>
        <v>0</v>
      </c>
      <c r="BH247" s="153">
        <f t="shared" si="37"/>
        <v>0</v>
      </c>
      <c r="BI247" s="153">
        <f t="shared" si="38"/>
        <v>0</v>
      </c>
      <c r="BJ247" s="13" t="s">
        <v>84</v>
      </c>
      <c r="BK247" s="153">
        <f t="shared" si="39"/>
        <v>0</v>
      </c>
      <c r="BL247" s="13" t="s">
        <v>93</v>
      </c>
      <c r="BM247" s="152" t="s">
        <v>5136</v>
      </c>
    </row>
    <row r="248" spans="2:65" s="1" customFormat="1" ht="16.5" customHeight="1">
      <c r="B248" s="139"/>
      <c r="C248" s="140" t="s">
        <v>578</v>
      </c>
      <c r="D248" s="140" t="s">
        <v>212</v>
      </c>
      <c r="E248" s="141" t="s">
        <v>5137</v>
      </c>
      <c r="F248" s="142" t="s">
        <v>5138</v>
      </c>
      <c r="G248" s="143" t="s">
        <v>405</v>
      </c>
      <c r="H248" s="144">
        <v>4</v>
      </c>
      <c r="I248" s="145"/>
      <c r="J248" s="146">
        <f t="shared" si="30"/>
        <v>0</v>
      </c>
      <c r="K248" s="147"/>
      <c r="L248" s="28"/>
      <c r="M248" s="148" t="s">
        <v>1</v>
      </c>
      <c r="N248" s="149" t="s">
        <v>38</v>
      </c>
      <c r="P248" s="150">
        <f t="shared" si="31"/>
        <v>0</v>
      </c>
      <c r="Q248" s="150">
        <v>2.4150000000000001E-2</v>
      </c>
      <c r="R248" s="150">
        <f t="shared" si="32"/>
        <v>9.6600000000000005E-2</v>
      </c>
      <c r="S248" s="150">
        <v>0</v>
      </c>
      <c r="T248" s="151">
        <f t="shared" si="33"/>
        <v>0</v>
      </c>
      <c r="AR248" s="152" t="s">
        <v>93</v>
      </c>
      <c r="AT248" s="152" t="s">
        <v>212</v>
      </c>
      <c r="AU248" s="152" t="s">
        <v>84</v>
      </c>
      <c r="AY248" s="13" t="s">
        <v>207</v>
      </c>
      <c r="BE248" s="153">
        <f t="shared" si="34"/>
        <v>0</v>
      </c>
      <c r="BF248" s="153">
        <f t="shared" si="35"/>
        <v>0</v>
      </c>
      <c r="BG248" s="153">
        <f t="shared" si="36"/>
        <v>0</v>
      </c>
      <c r="BH248" s="153">
        <f t="shared" si="37"/>
        <v>0</v>
      </c>
      <c r="BI248" s="153">
        <f t="shared" si="38"/>
        <v>0</v>
      </c>
      <c r="BJ248" s="13" t="s">
        <v>84</v>
      </c>
      <c r="BK248" s="153">
        <f t="shared" si="39"/>
        <v>0</v>
      </c>
      <c r="BL248" s="13" t="s">
        <v>93</v>
      </c>
      <c r="BM248" s="152" t="s">
        <v>5139</v>
      </c>
    </row>
    <row r="249" spans="2:65" s="1" customFormat="1" ht="16.5" customHeight="1">
      <c r="B249" s="139"/>
      <c r="C249" s="140" t="s">
        <v>582</v>
      </c>
      <c r="D249" s="140" t="s">
        <v>212</v>
      </c>
      <c r="E249" s="141" t="s">
        <v>5140</v>
      </c>
      <c r="F249" s="142" t="s">
        <v>5141</v>
      </c>
      <c r="G249" s="143" t="s">
        <v>253</v>
      </c>
      <c r="H249" s="144">
        <v>1</v>
      </c>
      <c r="I249" s="145"/>
      <c r="J249" s="146">
        <f t="shared" si="30"/>
        <v>0</v>
      </c>
      <c r="K249" s="147"/>
      <c r="L249" s="28"/>
      <c r="M249" s="148" t="s">
        <v>1</v>
      </c>
      <c r="N249" s="149" t="s">
        <v>38</v>
      </c>
      <c r="P249" s="150">
        <f t="shared" si="31"/>
        <v>0</v>
      </c>
      <c r="Q249" s="150">
        <v>8.3999999999999995E-3</v>
      </c>
      <c r="R249" s="150">
        <f t="shared" si="32"/>
        <v>8.3999999999999995E-3</v>
      </c>
      <c r="S249" s="150">
        <v>0</v>
      </c>
      <c r="T249" s="151">
        <f t="shared" si="33"/>
        <v>0</v>
      </c>
      <c r="AR249" s="152" t="s">
        <v>93</v>
      </c>
      <c r="AT249" s="152" t="s">
        <v>212</v>
      </c>
      <c r="AU249" s="152" t="s">
        <v>84</v>
      </c>
      <c r="AY249" s="13" t="s">
        <v>207</v>
      </c>
      <c r="BE249" s="153">
        <f t="shared" si="34"/>
        <v>0</v>
      </c>
      <c r="BF249" s="153">
        <f t="shared" si="35"/>
        <v>0</v>
      </c>
      <c r="BG249" s="153">
        <f t="shared" si="36"/>
        <v>0</v>
      </c>
      <c r="BH249" s="153">
        <f t="shared" si="37"/>
        <v>0</v>
      </c>
      <c r="BI249" s="153">
        <f t="shared" si="38"/>
        <v>0</v>
      </c>
      <c r="BJ249" s="13" t="s">
        <v>84</v>
      </c>
      <c r="BK249" s="153">
        <f t="shared" si="39"/>
        <v>0</v>
      </c>
      <c r="BL249" s="13" t="s">
        <v>93</v>
      </c>
      <c r="BM249" s="152" t="s">
        <v>5142</v>
      </c>
    </row>
    <row r="250" spans="2:65" s="11" customFormat="1" ht="22.9" customHeight="1">
      <c r="B250" s="127"/>
      <c r="D250" s="128" t="s">
        <v>71</v>
      </c>
      <c r="E250" s="137" t="s">
        <v>242</v>
      </c>
      <c r="F250" s="137" t="s">
        <v>5143</v>
      </c>
      <c r="I250" s="130"/>
      <c r="J250" s="138">
        <f>BK250</f>
        <v>0</v>
      </c>
      <c r="L250" s="127"/>
      <c r="M250" s="132"/>
      <c r="P250" s="133">
        <f>P251+SUM(P252:P275)</f>
        <v>0</v>
      </c>
      <c r="R250" s="133">
        <f>R251+SUM(R252:R275)</f>
        <v>0.12999040000000001</v>
      </c>
      <c r="T250" s="134">
        <f>T251+SUM(T252:T275)</f>
        <v>2071.559878</v>
      </c>
      <c r="AR250" s="128" t="s">
        <v>79</v>
      </c>
      <c r="AT250" s="135" t="s">
        <v>71</v>
      </c>
      <c r="AU250" s="135" t="s">
        <v>79</v>
      </c>
      <c r="AY250" s="128" t="s">
        <v>207</v>
      </c>
      <c r="BK250" s="136">
        <f>BK251+SUM(BK252:BK275)</f>
        <v>0</v>
      </c>
    </row>
    <row r="251" spans="2:65" s="1" customFormat="1" ht="16.5" customHeight="1">
      <c r="B251" s="139"/>
      <c r="C251" s="140" t="s">
        <v>589</v>
      </c>
      <c r="D251" s="140" t="s">
        <v>212</v>
      </c>
      <c r="E251" s="141" t="s">
        <v>5366</v>
      </c>
      <c r="F251" s="142" t="s">
        <v>5417</v>
      </c>
      <c r="G251" s="143" t="s">
        <v>253</v>
      </c>
      <c r="H251" s="144">
        <v>1</v>
      </c>
      <c r="I251" s="145"/>
      <c r="J251" s="146">
        <f t="shared" ref="J251:J274" si="40">ROUND(I251*H251,2)</f>
        <v>0</v>
      </c>
      <c r="K251" s="147"/>
      <c r="L251" s="28"/>
      <c r="M251" s="148" t="s">
        <v>1</v>
      </c>
      <c r="N251" s="149" t="s">
        <v>38</v>
      </c>
      <c r="P251" s="150">
        <f t="shared" ref="P251:P274" si="41">O251*H251</f>
        <v>0</v>
      </c>
      <c r="Q251" s="150">
        <v>0.11958000000000001</v>
      </c>
      <c r="R251" s="150">
        <f t="shared" ref="R251:R274" si="42">Q251*H251</f>
        <v>0.11958000000000001</v>
      </c>
      <c r="S251" s="150">
        <v>0</v>
      </c>
      <c r="T251" s="151">
        <f t="shared" ref="T251:T274" si="43">S251*H251</f>
        <v>0</v>
      </c>
      <c r="AR251" s="152" t="s">
        <v>93</v>
      </c>
      <c r="AT251" s="152" t="s">
        <v>212</v>
      </c>
      <c r="AU251" s="152" t="s">
        <v>84</v>
      </c>
      <c r="AY251" s="13" t="s">
        <v>207</v>
      </c>
      <c r="BE251" s="153">
        <f t="shared" ref="BE251:BE274" si="44">IF(N251="základná",J251,0)</f>
        <v>0</v>
      </c>
      <c r="BF251" s="153">
        <f t="shared" ref="BF251:BF274" si="45">IF(N251="znížená",J251,0)</f>
        <v>0</v>
      </c>
      <c r="BG251" s="153">
        <f t="shared" ref="BG251:BG274" si="46">IF(N251="zákl. prenesená",J251,0)</f>
        <v>0</v>
      </c>
      <c r="BH251" s="153">
        <f t="shared" ref="BH251:BH274" si="47">IF(N251="zníž. prenesená",J251,0)</f>
        <v>0</v>
      </c>
      <c r="BI251" s="153">
        <f t="shared" ref="BI251:BI274" si="48">IF(N251="nulová",J251,0)</f>
        <v>0</v>
      </c>
      <c r="BJ251" s="13" t="s">
        <v>84</v>
      </c>
      <c r="BK251" s="153">
        <f t="shared" ref="BK251:BK274" si="49">ROUND(I251*H251,2)</f>
        <v>0</v>
      </c>
      <c r="BL251" s="13" t="s">
        <v>93</v>
      </c>
      <c r="BM251" s="152" t="s">
        <v>5418</v>
      </c>
    </row>
    <row r="252" spans="2:65" s="1" customFormat="1" ht="24.2" customHeight="1">
      <c r="B252" s="139"/>
      <c r="C252" s="140" t="s">
        <v>594</v>
      </c>
      <c r="D252" s="140" t="s">
        <v>212</v>
      </c>
      <c r="E252" s="141" t="s">
        <v>5150</v>
      </c>
      <c r="F252" s="142" t="s">
        <v>5151</v>
      </c>
      <c r="G252" s="143" t="s">
        <v>215</v>
      </c>
      <c r="H252" s="144">
        <v>236.42</v>
      </c>
      <c r="I252" s="145"/>
      <c r="J252" s="146">
        <f t="shared" si="40"/>
        <v>0</v>
      </c>
      <c r="K252" s="147"/>
      <c r="L252" s="28"/>
      <c r="M252" s="148" t="s">
        <v>1</v>
      </c>
      <c r="N252" s="149" t="s">
        <v>38</v>
      </c>
      <c r="P252" s="150">
        <f t="shared" si="41"/>
        <v>0</v>
      </c>
      <c r="Q252" s="150">
        <v>0</v>
      </c>
      <c r="R252" s="150">
        <f t="shared" si="42"/>
        <v>0</v>
      </c>
      <c r="S252" s="150">
        <v>0</v>
      </c>
      <c r="T252" s="151">
        <f t="shared" si="43"/>
        <v>0</v>
      </c>
      <c r="AR252" s="152" t="s">
        <v>93</v>
      </c>
      <c r="AT252" s="152" t="s">
        <v>212</v>
      </c>
      <c r="AU252" s="152" t="s">
        <v>84</v>
      </c>
      <c r="AY252" s="13" t="s">
        <v>207</v>
      </c>
      <c r="BE252" s="153">
        <f t="shared" si="44"/>
        <v>0</v>
      </c>
      <c r="BF252" s="153">
        <f t="shared" si="45"/>
        <v>0</v>
      </c>
      <c r="BG252" s="153">
        <f t="shared" si="46"/>
        <v>0</v>
      </c>
      <c r="BH252" s="153">
        <f t="shared" si="47"/>
        <v>0</v>
      </c>
      <c r="BI252" s="153">
        <f t="shared" si="48"/>
        <v>0</v>
      </c>
      <c r="BJ252" s="13" t="s">
        <v>84</v>
      </c>
      <c r="BK252" s="153">
        <f t="shared" si="49"/>
        <v>0</v>
      </c>
      <c r="BL252" s="13" t="s">
        <v>93</v>
      </c>
      <c r="BM252" s="152" t="s">
        <v>5152</v>
      </c>
    </row>
    <row r="253" spans="2:65" s="1" customFormat="1" ht="24.2" customHeight="1">
      <c r="B253" s="139"/>
      <c r="C253" s="140" t="s">
        <v>598</v>
      </c>
      <c r="D253" s="140" t="s">
        <v>212</v>
      </c>
      <c r="E253" s="141" t="s">
        <v>5153</v>
      </c>
      <c r="F253" s="142" t="s">
        <v>5154</v>
      </c>
      <c r="G253" s="143" t="s">
        <v>215</v>
      </c>
      <c r="H253" s="144">
        <v>236.42</v>
      </c>
      <c r="I253" s="145"/>
      <c r="J253" s="146">
        <f t="shared" si="40"/>
        <v>0</v>
      </c>
      <c r="K253" s="147"/>
      <c r="L253" s="28"/>
      <c r="M253" s="148" t="s">
        <v>1</v>
      </c>
      <c r="N253" s="149" t="s">
        <v>38</v>
      </c>
      <c r="P253" s="150">
        <f t="shared" si="41"/>
        <v>0</v>
      </c>
      <c r="Q253" s="150">
        <v>0</v>
      </c>
      <c r="R253" s="150">
        <f t="shared" si="42"/>
        <v>0</v>
      </c>
      <c r="S253" s="150">
        <v>0</v>
      </c>
      <c r="T253" s="151">
        <f t="shared" si="43"/>
        <v>0</v>
      </c>
      <c r="AR253" s="152" t="s">
        <v>93</v>
      </c>
      <c r="AT253" s="152" t="s">
        <v>212</v>
      </c>
      <c r="AU253" s="152" t="s">
        <v>84</v>
      </c>
      <c r="AY253" s="13" t="s">
        <v>207</v>
      </c>
      <c r="BE253" s="153">
        <f t="shared" si="44"/>
        <v>0</v>
      </c>
      <c r="BF253" s="153">
        <f t="shared" si="45"/>
        <v>0</v>
      </c>
      <c r="BG253" s="153">
        <f t="shared" si="46"/>
        <v>0</v>
      </c>
      <c r="BH253" s="153">
        <f t="shared" si="47"/>
        <v>0</v>
      </c>
      <c r="BI253" s="153">
        <f t="shared" si="48"/>
        <v>0</v>
      </c>
      <c r="BJ253" s="13" t="s">
        <v>84</v>
      </c>
      <c r="BK253" s="153">
        <f t="shared" si="49"/>
        <v>0</v>
      </c>
      <c r="BL253" s="13" t="s">
        <v>93</v>
      </c>
      <c r="BM253" s="152" t="s">
        <v>5155</v>
      </c>
    </row>
    <row r="254" spans="2:65" s="1" customFormat="1" ht="24.2" customHeight="1">
      <c r="B254" s="139"/>
      <c r="C254" s="140" t="s">
        <v>604</v>
      </c>
      <c r="D254" s="140" t="s">
        <v>212</v>
      </c>
      <c r="E254" s="141" t="s">
        <v>5156</v>
      </c>
      <c r="F254" s="142" t="s">
        <v>5157</v>
      </c>
      <c r="G254" s="143" t="s">
        <v>215</v>
      </c>
      <c r="H254" s="144">
        <v>135.26</v>
      </c>
      <c r="I254" s="145"/>
      <c r="J254" s="146">
        <f t="shared" si="40"/>
        <v>0</v>
      </c>
      <c r="K254" s="147"/>
      <c r="L254" s="28"/>
      <c r="M254" s="148" t="s">
        <v>1</v>
      </c>
      <c r="N254" s="149" t="s">
        <v>38</v>
      </c>
      <c r="P254" s="150">
        <f t="shared" si="41"/>
        <v>0</v>
      </c>
      <c r="Q254" s="150">
        <v>4.0000000000000003E-5</v>
      </c>
      <c r="R254" s="150">
        <f t="shared" si="42"/>
        <v>5.4104000000000001E-3</v>
      </c>
      <c r="S254" s="150">
        <v>0</v>
      </c>
      <c r="T254" s="151">
        <f t="shared" si="43"/>
        <v>0</v>
      </c>
      <c r="AR254" s="152" t="s">
        <v>93</v>
      </c>
      <c r="AT254" s="152" t="s">
        <v>212</v>
      </c>
      <c r="AU254" s="152" t="s">
        <v>84</v>
      </c>
      <c r="AY254" s="13" t="s">
        <v>207</v>
      </c>
      <c r="BE254" s="153">
        <f t="shared" si="44"/>
        <v>0</v>
      </c>
      <c r="BF254" s="153">
        <f t="shared" si="45"/>
        <v>0</v>
      </c>
      <c r="BG254" s="153">
        <f t="shared" si="46"/>
        <v>0</v>
      </c>
      <c r="BH254" s="153">
        <f t="shared" si="47"/>
        <v>0</v>
      </c>
      <c r="BI254" s="153">
        <f t="shared" si="48"/>
        <v>0</v>
      </c>
      <c r="BJ254" s="13" t="s">
        <v>84</v>
      </c>
      <c r="BK254" s="153">
        <f t="shared" si="49"/>
        <v>0</v>
      </c>
      <c r="BL254" s="13" t="s">
        <v>93</v>
      </c>
      <c r="BM254" s="152" t="s">
        <v>5158</v>
      </c>
    </row>
    <row r="255" spans="2:65" s="1" customFormat="1" ht="24.2" customHeight="1">
      <c r="B255" s="139"/>
      <c r="C255" s="140" t="s">
        <v>610</v>
      </c>
      <c r="D255" s="140" t="s">
        <v>212</v>
      </c>
      <c r="E255" s="141" t="s">
        <v>5159</v>
      </c>
      <c r="F255" s="142" t="s">
        <v>5160</v>
      </c>
      <c r="G255" s="143" t="s">
        <v>405</v>
      </c>
      <c r="H255" s="144">
        <v>2053.152</v>
      </c>
      <c r="I255" s="145"/>
      <c r="J255" s="146">
        <f t="shared" si="40"/>
        <v>0</v>
      </c>
      <c r="K255" s="147"/>
      <c r="L255" s="28"/>
      <c r="M255" s="148" t="s">
        <v>1</v>
      </c>
      <c r="N255" s="149" t="s">
        <v>38</v>
      </c>
      <c r="P255" s="150">
        <f t="shared" si="41"/>
        <v>0</v>
      </c>
      <c r="Q255" s="150">
        <v>0</v>
      </c>
      <c r="R255" s="150">
        <f t="shared" si="42"/>
        <v>0</v>
      </c>
      <c r="S255" s="150">
        <v>0.19600000000000001</v>
      </c>
      <c r="T255" s="151">
        <f t="shared" si="43"/>
        <v>402.41779200000002</v>
      </c>
      <c r="AR255" s="152" t="s">
        <v>93</v>
      </c>
      <c r="AT255" s="152" t="s">
        <v>212</v>
      </c>
      <c r="AU255" s="152" t="s">
        <v>84</v>
      </c>
      <c r="AY255" s="13" t="s">
        <v>207</v>
      </c>
      <c r="BE255" s="153">
        <f t="shared" si="44"/>
        <v>0</v>
      </c>
      <c r="BF255" s="153">
        <f t="shared" si="45"/>
        <v>0</v>
      </c>
      <c r="BG255" s="153">
        <f t="shared" si="46"/>
        <v>0</v>
      </c>
      <c r="BH255" s="153">
        <f t="shared" si="47"/>
        <v>0</v>
      </c>
      <c r="BI255" s="153">
        <f t="shared" si="48"/>
        <v>0</v>
      </c>
      <c r="BJ255" s="13" t="s">
        <v>84</v>
      </c>
      <c r="BK255" s="153">
        <f t="shared" si="49"/>
        <v>0</v>
      </c>
      <c r="BL255" s="13" t="s">
        <v>93</v>
      </c>
      <c r="BM255" s="152" t="s">
        <v>5161</v>
      </c>
    </row>
    <row r="256" spans="2:65" s="1" customFormat="1" ht="24.2" customHeight="1">
      <c r="B256" s="139"/>
      <c r="C256" s="140" t="s">
        <v>614</v>
      </c>
      <c r="D256" s="140" t="s">
        <v>212</v>
      </c>
      <c r="E256" s="141" t="s">
        <v>5162</v>
      </c>
      <c r="F256" s="142" t="s">
        <v>5163</v>
      </c>
      <c r="G256" s="143" t="s">
        <v>405</v>
      </c>
      <c r="H256" s="144">
        <v>9.968</v>
      </c>
      <c r="I256" s="145"/>
      <c r="J256" s="146">
        <f t="shared" si="40"/>
        <v>0</v>
      </c>
      <c r="K256" s="147"/>
      <c r="L256" s="28"/>
      <c r="M256" s="148" t="s">
        <v>1</v>
      </c>
      <c r="N256" s="149" t="s">
        <v>38</v>
      </c>
      <c r="P256" s="150">
        <f t="shared" si="41"/>
        <v>0</v>
      </c>
      <c r="Q256" s="150">
        <v>0</v>
      </c>
      <c r="R256" s="150">
        <f t="shared" si="42"/>
        <v>0</v>
      </c>
      <c r="S256" s="150">
        <v>0.19600000000000001</v>
      </c>
      <c r="T256" s="151">
        <f t="shared" si="43"/>
        <v>1.9537280000000001</v>
      </c>
      <c r="AR256" s="152" t="s">
        <v>93</v>
      </c>
      <c r="AT256" s="152" t="s">
        <v>212</v>
      </c>
      <c r="AU256" s="152" t="s">
        <v>84</v>
      </c>
      <c r="AY256" s="13" t="s">
        <v>207</v>
      </c>
      <c r="BE256" s="153">
        <f t="shared" si="44"/>
        <v>0</v>
      </c>
      <c r="BF256" s="153">
        <f t="shared" si="45"/>
        <v>0</v>
      </c>
      <c r="BG256" s="153">
        <f t="shared" si="46"/>
        <v>0</v>
      </c>
      <c r="BH256" s="153">
        <f t="shared" si="47"/>
        <v>0</v>
      </c>
      <c r="BI256" s="153">
        <f t="shared" si="48"/>
        <v>0</v>
      </c>
      <c r="BJ256" s="13" t="s">
        <v>84</v>
      </c>
      <c r="BK256" s="153">
        <f t="shared" si="49"/>
        <v>0</v>
      </c>
      <c r="BL256" s="13" t="s">
        <v>93</v>
      </c>
      <c r="BM256" s="152" t="s">
        <v>5164</v>
      </c>
    </row>
    <row r="257" spans="2:65" s="1" customFormat="1" ht="24.2" customHeight="1">
      <c r="B257" s="139"/>
      <c r="C257" s="140" t="s">
        <v>618</v>
      </c>
      <c r="D257" s="140" t="s">
        <v>212</v>
      </c>
      <c r="E257" s="141" t="s">
        <v>5165</v>
      </c>
      <c r="F257" s="142" t="s">
        <v>5166</v>
      </c>
      <c r="G257" s="143" t="s">
        <v>405</v>
      </c>
      <c r="H257" s="144">
        <v>9.0229999999999997</v>
      </c>
      <c r="I257" s="145"/>
      <c r="J257" s="146">
        <f t="shared" si="40"/>
        <v>0</v>
      </c>
      <c r="K257" s="147"/>
      <c r="L257" s="28"/>
      <c r="M257" s="148" t="s">
        <v>1</v>
      </c>
      <c r="N257" s="149" t="s">
        <v>38</v>
      </c>
      <c r="P257" s="150">
        <f t="shared" si="41"/>
        <v>0</v>
      </c>
      <c r="Q257" s="150">
        <v>0</v>
      </c>
      <c r="R257" s="150">
        <f t="shared" si="42"/>
        <v>0</v>
      </c>
      <c r="S257" s="150">
        <v>0.19600000000000001</v>
      </c>
      <c r="T257" s="151">
        <f t="shared" si="43"/>
        <v>1.768508</v>
      </c>
      <c r="AR257" s="152" t="s">
        <v>93</v>
      </c>
      <c r="AT257" s="152" t="s">
        <v>212</v>
      </c>
      <c r="AU257" s="152" t="s">
        <v>84</v>
      </c>
      <c r="AY257" s="13" t="s">
        <v>207</v>
      </c>
      <c r="BE257" s="153">
        <f t="shared" si="44"/>
        <v>0</v>
      </c>
      <c r="BF257" s="153">
        <f t="shared" si="45"/>
        <v>0</v>
      </c>
      <c r="BG257" s="153">
        <f t="shared" si="46"/>
        <v>0</v>
      </c>
      <c r="BH257" s="153">
        <f t="shared" si="47"/>
        <v>0</v>
      </c>
      <c r="BI257" s="153">
        <f t="shared" si="48"/>
        <v>0</v>
      </c>
      <c r="BJ257" s="13" t="s">
        <v>84</v>
      </c>
      <c r="BK257" s="153">
        <f t="shared" si="49"/>
        <v>0</v>
      </c>
      <c r="BL257" s="13" t="s">
        <v>93</v>
      </c>
      <c r="BM257" s="152" t="s">
        <v>5167</v>
      </c>
    </row>
    <row r="258" spans="2:65" s="1" customFormat="1" ht="37.9" customHeight="1">
      <c r="B258" s="139"/>
      <c r="C258" s="140" t="s">
        <v>622</v>
      </c>
      <c r="D258" s="140" t="s">
        <v>212</v>
      </c>
      <c r="E258" s="141" t="s">
        <v>5168</v>
      </c>
      <c r="F258" s="142" t="s">
        <v>5169</v>
      </c>
      <c r="G258" s="143" t="s">
        <v>405</v>
      </c>
      <c r="H258" s="144">
        <v>1808.5650000000001</v>
      </c>
      <c r="I258" s="145"/>
      <c r="J258" s="146">
        <f t="shared" si="40"/>
        <v>0</v>
      </c>
      <c r="K258" s="147"/>
      <c r="L258" s="28"/>
      <c r="M258" s="148" t="s">
        <v>1</v>
      </c>
      <c r="N258" s="149" t="s">
        <v>38</v>
      </c>
      <c r="P258" s="150">
        <f t="shared" si="41"/>
        <v>0</v>
      </c>
      <c r="Q258" s="150">
        <v>0</v>
      </c>
      <c r="R258" s="150">
        <f t="shared" si="42"/>
        <v>0</v>
      </c>
      <c r="S258" s="150">
        <v>0.32400000000000001</v>
      </c>
      <c r="T258" s="151">
        <f t="shared" si="43"/>
        <v>585.97505999999998</v>
      </c>
      <c r="AR258" s="152" t="s">
        <v>93</v>
      </c>
      <c r="AT258" s="152" t="s">
        <v>212</v>
      </c>
      <c r="AU258" s="152" t="s">
        <v>84</v>
      </c>
      <c r="AY258" s="13" t="s">
        <v>207</v>
      </c>
      <c r="BE258" s="153">
        <f t="shared" si="44"/>
        <v>0</v>
      </c>
      <c r="BF258" s="153">
        <f t="shared" si="45"/>
        <v>0</v>
      </c>
      <c r="BG258" s="153">
        <f t="shared" si="46"/>
        <v>0</v>
      </c>
      <c r="BH258" s="153">
        <f t="shared" si="47"/>
        <v>0</v>
      </c>
      <c r="BI258" s="153">
        <f t="shared" si="48"/>
        <v>0</v>
      </c>
      <c r="BJ258" s="13" t="s">
        <v>84</v>
      </c>
      <c r="BK258" s="153">
        <f t="shared" si="49"/>
        <v>0</v>
      </c>
      <c r="BL258" s="13" t="s">
        <v>93</v>
      </c>
      <c r="BM258" s="152" t="s">
        <v>5170</v>
      </c>
    </row>
    <row r="259" spans="2:65" s="1" customFormat="1" ht="33" customHeight="1">
      <c r="B259" s="139"/>
      <c r="C259" s="140" t="s">
        <v>626</v>
      </c>
      <c r="D259" s="140" t="s">
        <v>212</v>
      </c>
      <c r="E259" s="141" t="s">
        <v>5171</v>
      </c>
      <c r="F259" s="142" t="s">
        <v>5172</v>
      </c>
      <c r="G259" s="143" t="s">
        <v>405</v>
      </c>
      <c r="H259" s="144">
        <v>3.7440000000000002</v>
      </c>
      <c r="I259" s="145"/>
      <c r="J259" s="146">
        <f t="shared" si="40"/>
        <v>0</v>
      </c>
      <c r="K259" s="147"/>
      <c r="L259" s="28"/>
      <c r="M259" s="148" t="s">
        <v>1</v>
      </c>
      <c r="N259" s="149" t="s">
        <v>38</v>
      </c>
      <c r="P259" s="150">
        <f t="shared" si="41"/>
        <v>0</v>
      </c>
      <c r="Q259" s="150">
        <v>0</v>
      </c>
      <c r="R259" s="150">
        <f t="shared" si="42"/>
        <v>0</v>
      </c>
      <c r="S259" s="150">
        <v>0.54</v>
      </c>
      <c r="T259" s="151">
        <f t="shared" si="43"/>
        <v>2.0217600000000004</v>
      </c>
      <c r="AR259" s="152" t="s">
        <v>93</v>
      </c>
      <c r="AT259" s="152" t="s">
        <v>212</v>
      </c>
      <c r="AU259" s="152" t="s">
        <v>84</v>
      </c>
      <c r="AY259" s="13" t="s">
        <v>207</v>
      </c>
      <c r="BE259" s="153">
        <f t="shared" si="44"/>
        <v>0</v>
      </c>
      <c r="BF259" s="153">
        <f t="shared" si="45"/>
        <v>0</v>
      </c>
      <c r="BG259" s="153">
        <f t="shared" si="46"/>
        <v>0</v>
      </c>
      <c r="BH259" s="153">
        <f t="shared" si="47"/>
        <v>0</v>
      </c>
      <c r="BI259" s="153">
        <f t="shared" si="48"/>
        <v>0</v>
      </c>
      <c r="BJ259" s="13" t="s">
        <v>84</v>
      </c>
      <c r="BK259" s="153">
        <f t="shared" si="49"/>
        <v>0</v>
      </c>
      <c r="BL259" s="13" t="s">
        <v>93</v>
      </c>
      <c r="BM259" s="152" t="s">
        <v>5173</v>
      </c>
    </row>
    <row r="260" spans="2:65" s="1" customFormat="1" ht="33" customHeight="1">
      <c r="B260" s="139"/>
      <c r="C260" s="140" t="s">
        <v>630</v>
      </c>
      <c r="D260" s="140" t="s">
        <v>212</v>
      </c>
      <c r="E260" s="141" t="s">
        <v>5174</v>
      </c>
      <c r="F260" s="142" t="s">
        <v>5175</v>
      </c>
      <c r="G260" s="143" t="s">
        <v>4813</v>
      </c>
      <c r="H260" s="144">
        <v>11.672000000000001</v>
      </c>
      <c r="I260" s="145"/>
      <c r="J260" s="146">
        <f t="shared" si="40"/>
        <v>0</v>
      </c>
      <c r="K260" s="147"/>
      <c r="L260" s="28"/>
      <c r="M260" s="148" t="s">
        <v>1</v>
      </c>
      <c r="N260" s="149" t="s">
        <v>38</v>
      </c>
      <c r="P260" s="150">
        <f t="shared" si="41"/>
        <v>0</v>
      </c>
      <c r="Q260" s="150">
        <v>0</v>
      </c>
      <c r="R260" s="150">
        <f t="shared" si="42"/>
        <v>0</v>
      </c>
      <c r="S260" s="150">
        <v>2.1</v>
      </c>
      <c r="T260" s="151">
        <f t="shared" si="43"/>
        <v>24.511200000000002</v>
      </c>
      <c r="AR260" s="152" t="s">
        <v>93</v>
      </c>
      <c r="AT260" s="152" t="s">
        <v>212</v>
      </c>
      <c r="AU260" s="152" t="s">
        <v>84</v>
      </c>
      <c r="AY260" s="13" t="s">
        <v>207</v>
      </c>
      <c r="BE260" s="153">
        <f t="shared" si="44"/>
        <v>0</v>
      </c>
      <c r="BF260" s="153">
        <f t="shared" si="45"/>
        <v>0</v>
      </c>
      <c r="BG260" s="153">
        <f t="shared" si="46"/>
        <v>0</v>
      </c>
      <c r="BH260" s="153">
        <f t="shared" si="47"/>
        <v>0</v>
      </c>
      <c r="BI260" s="153">
        <f t="shared" si="48"/>
        <v>0</v>
      </c>
      <c r="BJ260" s="13" t="s">
        <v>84</v>
      </c>
      <c r="BK260" s="153">
        <f t="shared" si="49"/>
        <v>0</v>
      </c>
      <c r="BL260" s="13" t="s">
        <v>93</v>
      </c>
      <c r="BM260" s="152" t="s">
        <v>5176</v>
      </c>
    </row>
    <row r="261" spans="2:65" s="1" customFormat="1" ht="24.2" customHeight="1">
      <c r="B261" s="139"/>
      <c r="C261" s="140" t="s">
        <v>634</v>
      </c>
      <c r="D261" s="140" t="s">
        <v>212</v>
      </c>
      <c r="E261" s="141" t="s">
        <v>5177</v>
      </c>
      <c r="F261" s="142" t="s">
        <v>5178</v>
      </c>
      <c r="G261" s="143" t="s">
        <v>253</v>
      </c>
      <c r="H261" s="144">
        <v>1362</v>
      </c>
      <c r="I261" s="145"/>
      <c r="J261" s="146">
        <f t="shared" si="40"/>
        <v>0</v>
      </c>
      <c r="K261" s="147"/>
      <c r="L261" s="28"/>
      <c r="M261" s="148" t="s">
        <v>1</v>
      </c>
      <c r="N261" s="149" t="s">
        <v>38</v>
      </c>
      <c r="P261" s="150">
        <f t="shared" si="41"/>
        <v>0</v>
      </c>
      <c r="Q261" s="150">
        <v>0</v>
      </c>
      <c r="R261" s="150">
        <f t="shared" si="42"/>
        <v>0</v>
      </c>
      <c r="S261" s="150">
        <v>0.34</v>
      </c>
      <c r="T261" s="151">
        <f t="shared" si="43"/>
        <v>463.08000000000004</v>
      </c>
      <c r="AR261" s="152" t="s">
        <v>93</v>
      </c>
      <c r="AT261" s="152" t="s">
        <v>212</v>
      </c>
      <c r="AU261" s="152" t="s">
        <v>84</v>
      </c>
      <c r="AY261" s="13" t="s">
        <v>207</v>
      </c>
      <c r="BE261" s="153">
        <f t="shared" si="44"/>
        <v>0</v>
      </c>
      <c r="BF261" s="153">
        <f t="shared" si="45"/>
        <v>0</v>
      </c>
      <c r="BG261" s="153">
        <f t="shared" si="46"/>
        <v>0</v>
      </c>
      <c r="BH261" s="153">
        <f t="shared" si="47"/>
        <v>0</v>
      </c>
      <c r="BI261" s="153">
        <f t="shared" si="48"/>
        <v>0</v>
      </c>
      <c r="BJ261" s="13" t="s">
        <v>84</v>
      </c>
      <c r="BK261" s="153">
        <f t="shared" si="49"/>
        <v>0</v>
      </c>
      <c r="BL261" s="13" t="s">
        <v>93</v>
      </c>
      <c r="BM261" s="152" t="s">
        <v>5179</v>
      </c>
    </row>
    <row r="262" spans="2:65" s="1" customFormat="1" ht="33" customHeight="1">
      <c r="B262" s="139"/>
      <c r="C262" s="140" t="s">
        <v>638</v>
      </c>
      <c r="D262" s="140" t="s">
        <v>212</v>
      </c>
      <c r="E262" s="141" t="s">
        <v>5180</v>
      </c>
      <c r="F262" s="142" t="s">
        <v>5181</v>
      </c>
      <c r="G262" s="143" t="s">
        <v>4813</v>
      </c>
      <c r="H262" s="144">
        <v>204.374</v>
      </c>
      <c r="I262" s="145"/>
      <c r="J262" s="146">
        <f t="shared" si="40"/>
        <v>0</v>
      </c>
      <c r="K262" s="147"/>
      <c r="L262" s="28"/>
      <c r="M262" s="148" t="s">
        <v>1</v>
      </c>
      <c r="N262" s="149" t="s">
        <v>38</v>
      </c>
      <c r="P262" s="150">
        <f t="shared" si="41"/>
        <v>0</v>
      </c>
      <c r="Q262" s="150">
        <v>0</v>
      </c>
      <c r="R262" s="150">
        <f t="shared" si="42"/>
        <v>0</v>
      </c>
      <c r="S262" s="150">
        <v>2.2000000000000002</v>
      </c>
      <c r="T262" s="151">
        <f t="shared" si="43"/>
        <v>449.62280000000004</v>
      </c>
      <c r="AR262" s="152" t="s">
        <v>93</v>
      </c>
      <c r="AT262" s="152" t="s">
        <v>212</v>
      </c>
      <c r="AU262" s="152" t="s">
        <v>84</v>
      </c>
      <c r="AY262" s="13" t="s">
        <v>207</v>
      </c>
      <c r="BE262" s="153">
        <f t="shared" si="44"/>
        <v>0</v>
      </c>
      <c r="BF262" s="153">
        <f t="shared" si="45"/>
        <v>0</v>
      </c>
      <c r="BG262" s="153">
        <f t="shared" si="46"/>
        <v>0</v>
      </c>
      <c r="BH262" s="153">
        <f t="shared" si="47"/>
        <v>0</v>
      </c>
      <c r="BI262" s="153">
        <f t="shared" si="48"/>
        <v>0</v>
      </c>
      <c r="BJ262" s="13" t="s">
        <v>84</v>
      </c>
      <c r="BK262" s="153">
        <f t="shared" si="49"/>
        <v>0</v>
      </c>
      <c r="BL262" s="13" t="s">
        <v>93</v>
      </c>
      <c r="BM262" s="152" t="s">
        <v>5182</v>
      </c>
    </row>
    <row r="263" spans="2:65" s="1" customFormat="1" ht="24.2" customHeight="1">
      <c r="B263" s="139"/>
      <c r="C263" s="140" t="s">
        <v>642</v>
      </c>
      <c r="D263" s="140" t="s">
        <v>212</v>
      </c>
      <c r="E263" s="141" t="s">
        <v>5183</v>
      </c>
      <c r="F263" s="142" t="s">
        <v>5184</v>
      </c>
      <c r="G263" s="143" t="s">
        <v>4813</v>
      </c>
      <c r="H263" s="144">
        <v>44.555</v>
      </c>
      <c r="I263" s="145"/>
      <c r="J263" s="146">
        <f t="shared" si="40"/>
        <v>0</v>
      </c>
      <c r="K263" s="147"/>
      <c r="L263" s="28"/>
      <c r="M263" s="148" t="s">
        <v>1</v>
      </c>
      <c r="N263" s="149" t="s">
        <v>38</v>
      </c>
      <c r="P263" s="150">
        <f t="shared" si="41"/>
        <v>0</v>
      </c>
      <c r="Q263" s="150">
        <v>0</v>
      </c>
      <c r="R263" s="150">
        <f t="shared" si="42"/>
        <v>0</v>
      </c>
      <c r="S263" s="150">
        <v>2.2000000000000002</v>
      </c>
      <c r="T263" s="151">
        <f t="shared" si="43"/>
        <v>98.021000000000001</v>
      </c>
      <c r="AR263" s="152" t="s">
        <v>93</v>
      </c>
      <c r="AT263" s="152" t="s">
        <v>212</v>
      </c>
      <c r="AU263" s="152" t="s">
        <v>84</v>
      </c>
      <c r="AY263" s="13" t="s">
        <v>207</v>
      </c>
      <c r="BE263" s="153">
        <f t="shared" si="44"/>
        <v>0</v>
      </c>
      <c r="BF263" s="153">
        <f t="shared" si="45"/>
        <v>0</v>
      </c>
      <c r="BG263" s="153">
        <f t="shared" si="46"/>
        <v>0</v>
      </c>
      <c r="BH263" s="153">
        <f t="shared" si="47"/>
        <v>0</v>
      </c>
      <c r="BI263" s="153">
        <f t="shared" si="48"/>
        <v>0</v>
      </c>
      <c r="BJ263" s="13" t="s">
        <v>84</v>
      </c>
      <c r="BK263" s="153">
        <f t="shared" si="49"/>
        <v>0</v>
      </c>
      <c r="BL263" s="13" t="s">
        <v>93</v>
      </c>
      <c r="BM263" s="152" t="s">
        <v>5185</v>
      </c>
    </row>
    <row r="264" spans="2:65" s="1" customFormat="1" ht="16.5" customHeight="1">
      <c r="B264" s="139"/>
      <c r="C264" s="140" t="s">
        <v>646</v>
      </c>
      <c r="D264" s="140" t="s">
        <v>212</v>
      </c>
      <c r="E264" s="141" t="s">
        <v>5375</v>
      </c>
      <c r="F264" s="142" t="s">
        <v>5419</v>
      </c>
      <c r="G264" s="143" t="s">
        <v>253</v>
      </c>
      <c r="H264" s="144">
        <v>1</v>
      </c>
      <c r="I264" s="145"/>
      <c r="J264" s="146">
        <f t="shared" si="40"/>
        <v>0</v>
      </c>
      <c r="K264" s="147"/>
      <c r="L264" s="28"/>
      <c r="M264" s="148" t="s">
        <v>1</v>
      </c>
      <c r="N264" s="149" t="s">
        <v>38</v>
      </c>
      <c r="P264" s="150">
        <f t="shared" si="41"/>
        <v>0</v>
      </c>
      <c r="Q264" s="150">
        <v>0</v>
      </c>
      <c r="R264" s="150">
        <f t="shared" si="42"/>
        <v>0</v>
      </c>
      <c r="S264" s="150">
        <v>8.2000000000000003E-2</v>
      </c>
      <c r="T264" s="151">
        <f t="shared" si="43"/>
        <v>8.2000000000000003E-2</v>
      </c>
      <c r="AR264" s="152" t="s">
        <v>93</v>
      </c>
      <c r="AT264" s="152" t="s">
        <v>212</v>
      </c>
      <c r="AU264" s="152" t="s">
        <v>84</v>
      </c>
      <c r="AY264" s="13" t="s">
        <v>207</v>
      </c>
      <c r="BE264" s="153">
        <f t="shared" si="44"/>
        <v>0</v>
      </c>
      <c r="BF264" s="153">
        <f t="shared" si="45"/>
        <v>0</v>
      </c>
      <c r="BG264" s="153">
        <f t="shared" si="46"/>
        <v>0</v>
      </c>
      <c r="BH264" s="153">
        <f t="shared" si="47"/>
        <v>0</v>
      </c>
      <c r="BI264" s="153">
        <f t="shared" si="48"/>
        <v>0</v>
      </c>
      <c r="BJ264" s="13" t="s">
        <v>84</v>
      </c>
      <c r="BK264" s="153">
        <f t="shared" si="49"/>
        <v>0</v>
      </c>
      <c r="BL264" s="13" t="s">
        <v>93</v>
      </c>
      <c r="BM264" s="152" t="s">
        <v>5420</v>
      </c>
    </row>
    <row r="265" spans="2:65" s="1" customFormat="1" ht="33" customHeight="1">
      <c r="B265" s="139"/>
      <c r="C265" s="140" t="s">
        <v>650</v>
      </c>
      <c r="D265" s="140" t="s">
        <v>212</v>
      </c>
      <c r="E265" s="141" t="s">
        <v>5192</v>
      </c>
      <c r="F265" s="142" t="s">
        <v>5193</v>
      </c>
      <c r="G265" s="143" t="s">
        <v>4813</v>
      </c>
      <c r="H265" s="144">
        <v>1.1759999999999999</v>
      </c>
      <c r="I265" s="145"/>
      <c r="J265" s="146">
        <f t="shared" si="40"/>
        <v>0</v>
      </c>
      <c r="K265" s="147"/>
      <c r="L265" s="28"/>
      <c r="M265" s="148" t="s">
        <v>1</v>
      </c>
      <c r="N265" s="149" t="s">
        <v>38</v>
      </c>
      <c r="P265" s="150">
        <f t="shared" si="41"/>
        <v>0</v>
      </c>
      <c r="Q265" s="150">
        <v>0</v>
      </c>
      <c r="R265" s="150">
        <f t="shared" si="42"/>
        <v>0</v>
      </c>
      <c r="S265" s="150">
        <v>1.875</v>
      </c>
      <c r="T265" s="151">
        <f t="shared" si="43"/>
        <v>2.2050000000000001</v>
      </c>
      <c r="AR265" s="152" t="s">
        <v>93</v>
      </c>
      <c r="AT265" s="152" t="s">
        <v>212</v>
      </c>
      <c r="AU265" s="152" t="s">
        <v>84</v>
      </c>
      <c r="AY265" s="13" t="s">
        <v>207</v>
      </c>
      <c r="BE265" s="153">
        <f t="shared" si="44"/>
        <v>0</v>
      </c>
      <c r="BF265" s="153">
        <f t="shared" si="45"/>
        <v>0</v>
      </c>
      <c r="BG265" s="153">
        <f t="shared" si="46"/>
        <v>0</v>
      </c>
      <c r="BH265" s="153">
        <f t="shared" si="47"/>
        <v>0</v>
      </c>
      <c r="BI265" s="153">
        <f t="shared" si="48"/>
        <v>0</v>
      </c>
      <c r="BJ265" s="13" t="s">
        <v>84</v>
      </c>
      <c r="BK265" s="153">
        <f t="shared" si="49"/>
        <v>0</v>
      </c>
      <c r="BL265" s="13" t="s">
        <v>93</v>
      </c>
      <c r="BM265" s="152" t="s">
        <v>5194</v>
      </c>
    </row>
    <row r="266" spans="2:65" s="1" customFormat="1" ht="24.2" customHeight="1">
      <c r="B266" s="139"/>
      <c r="C266" s="140" t="s">
        <v>654</v>
      </c>
      <c r="D266" s="140" t="s">
        <v>212</v>
      </c>
      <c r="E266" s="141" t="s">
        <v>5195</v>
      </c>
      <c r="F266" s="142" t="s">
        <v>5196</v>
      </c>
      <c r="G266" s="143" t="s">
        <v>5197</v>
      </c>
      <c r="H266" s="144">
        <v>500</v>
      </c>
      <c r="I266" s="145"/>
      <c r="J266" s="146">
        <f t="shared" si="40"/>
        <v>0</v>
      </c>
      <c r="K266" s="147"/>
      <c r="L266" s="28"/>
      <c r="M266" s="148" t="s">
        <v>1</v>
      </c>
      <c r="N266" s="149" t="s">
        <v>38</v>
      </c>
      <c r="P266" s="150">
        <f t="shared" si="41"/>
        <v>0</v>
      </c>
      <c r="Q266" s="150">
        <v>1.0000000000000001E-5</v>
      </c>
      <c r="R266" s="150">
        <f t="shared" si="42"/>
        <v>5.0000000000000001E-3</v>
      </c>
      <c r="S266" s="150">
        <v>3.0000000000000001E-5</v>
      </c>
      <c r="T266" s="151">
        <f t="shared" si="43"/>
        <v>1.5000000000000001E-2</v>
      </c>
      <c r="AR266" s="152" t="s">
        <v>93</v>
      </c>
      <c r="AT266" s="152" t="s">
        <v>212</v>
      </c>
      <c r="AU266" s="152" t="s">
        <v>84</v>
      </c>
      <c r="AY266" s="13" t="s">
        <v>207</v>
      </c>
      <c r="BE266" s="153">
        <f t="shared" si="44"/>
        <v>0</v>
      </c>
      <c r="BF266" s="153">
        <f t="shared" si="45"/>
        <v>0</v>
      </c>
      <c r="BG266" s="153">
        <f t="shared" si="46"/>
        <v>0</v>
      </c>
      <c r="BH266" s="153">
        <f t="shared" si="47"/>
        <v>0</v>
      </c>
      <c r="BI266" s="153">
        <f t="shared" si="48"/>
        <v>0</v>
      </c>
      <c r="BJ266" s="13" t="s">
        <v>84</v>
      </c>
      <c r="BK266" s="153">
        <f t="shared" si="49"/>
        <v>0</v>
      </c>
      <c r="BL266" s="13" t="s">
        <v>93</v>
      </c>
      <c r="BM266" s="152" t="s">
        <v>5198</v>
      </c>
    </row>
    <row r="267" spans="2:65" s="1" customFormat="1" ht="16.5" customHeight="1">
      <c r="B267" s="139"/>
      <c r="C267" s="140" t="s">
        <v>658</v>
      </c>
      <c r="D267" s="140" t="s">
        <v>212</v>
      </c>
      <c r="E267" s="141" t="s">
        <v>5199</v>
      </c>
      <c r="F267" s="142" t="s">
        <v>5200</v>
      </c>
      <c r="G267" s="143" t="s">
        <v>215</v>
      </c>
      <c r="H267" s="144">
        <v>6.84</v>
      </c>
      <c r="I267" s="145"/>
      <c r="J267" s="146">
        <f t="shared" si="40"/>
        <v>0</v>
      </c>
      <c r="K267" s="147"/>
      <c r="L267" s="28"/>
      <c r="M267" s="148" t="s">
        <v>1</v>
      </c>
      <c r="N267" s="149" t="s">
        <v>38</v>
      </c>
      <c r="P267" s="150">
        <f t="shared" si="41"/>
        <v>0</v>
      </c>
      <c r="Q267" s="150">
        <v>0</v>
      </c>
      <c r="R267" s="150">
        <f t="shared" si="42"/>
        <v>0</v>
      </c>
      <c r="S267" s="150">
        <v>3.0000000000000001E-3</v>
      </c>
      <c r="T267" s="151">
        <f t="shared" si="43"/>
        <v>2.052E-2</v>
      </c>
      <c r="AR267" s="152" t="s">
        <v>93</v>
      </c>
      <c r="AT267" s="152" t="s">
        <v>212</v>
      </c>
      <c r="AU267" s="152" t="s">
        <v>84</v>
      </c>
      <c r="AY267" s="13" t="s">
        <v>207</v>
      </c>
      <c r="BE267" s="153">
        <f t="shared" si="44"/>
        <v>0</v>
      </c>
      <c r="BF267" s="153">
        <f t="shared" si="45"/>
        <v>0</v>
      </c>
      <c r="BG267" s="153">
        <f t="shared" si="46"/>
        <v>0</v>
      </c>
      <c r="BH267" s="153">
        <f t="shared" si="47"/>
        <v>0</v>
      </c>
      <c r="BI267" s="153">
        <f t="shared" si="48"/>
        <v>0</v>
      </c>
      <c r="BJ267" s="13" t="s">
        <v>84</v>
      </c>
      <c r="BK267" s="153">
        <f t="shared" si="49"/>
        <v>0</v>
      </c>
      <c r="BL267" s="13" t="s">
        <v>93</v>
      </c>
      <c r="BM267" s="152" t="s">
        <v>5201</v>
      </c>
    </row>
    <row r="268" spans="2:65" s="1" customFormat="1" ht="24.2" customHeight="1">
      <c r="B268" s="139"/>
      <c r="C268" s="140" t="s">
        <v>662</v>
      </c>
      <c r="D268" s="140" t="s">
        <v>212</v>
      </c>
      <c r="E268" s="141" t="s">
        <v>5202</v>
      </c>
      <c r="F268" s="142" t="s">
        <v>5203</v>
      </c>
      <c r="G268" s="143" t="s">
        <v>253</v>
      </c>
      <c r="H268" s="144">
        <v>6</v>
      </c>
      <c r="I268" s="145"/>
      <c r="J268" s="146">
        <f t="shared" si="40"/>
        <v>0</v>
      </c>
      <c r="K268" s="147"/>
      <c r="L268" s="28"/>
      <c r="M268" s="148" t="s">
        <v>1</v>
      </c>
      <c r="N268" s="149" t="s">
        <v>38</v>
      </c>
      <c r="P268" s="150">
        <f t="shared" si="41"/>
        <v>0</v>
      </c>
      <c r="Q268" s="150">
        <v>0</v>
      </c>
      <c r="R268" s="150">
        <f t="shared" si="42"/>
        <v>0</v>
      </c>
      <c r="S268" s="150">
        <v>4.3999999999999997E-2</v>
      </c>
      <c r="T268" s="151">
        <f t="shared" si="43"/>
        <v>0.26400000000000001</v>
      </c>
      <c r="AR268" s="152" t="s">
        <v>93</v>
      </c>
      <c r="AT268" s="152" t="s">
        <v>212</v>
      </c>
      <c r="AU268" s="152" t="s">
        <v>84</v>
      </c>
      <c r="AY268" s="13" t="s">
        <v>207</v>
      </c>
      <c r="BE268" s="153">
        <f t="shared" si="44"/>
        <v>0</v>
      </c>
      <c r="BF268" s="153">
        <f t="shared" si="45"/>
        <v>0</v>
      </c>
      <c r="BG268" s="153">
        <f t="shared" si="46"/>
        <v>0</v>
      </c>
      <c r="BH268" s="153">
        <f t="shared" si="47"/>
        <v>0</v>
      </c>
      <c r="BI268" s="153">
        <f t="shared" si="48"/>
        <v>0</v>
      </c>
      <c r="BJ268" s="13" t="s">
        <v>84</v>
      </c>
      <c r="BK268" s="153">
        <f t="shared" si="49"/>
        <v>0</v>
      </c>
      <c r="BL268" s="13" t="s">
        <v>93</v>
      </c>
      <c r="BM268" s="152" t="s">
        <v>5204</v>
      </c>
    </row>
    <row r="269" spans="2:65" s="1" customFormat="1" ht="24.2" customHeight="1">
      <c r="B269" s="139"/>
      <c r="C269" s="140" t="s">
        <v>666</v>
      </c>
      <c r="D269" s="140" t="s">
        <v>212</v>
      </c>
      <c r="E269" s="141" t="s">
        <v>5205</v>
      </c>
      <c r="F269" s="142" t="s">
        <v>5206</v>
      </c>
      <c r="G269" s="143" t="s">
        <v>215</v>
      </c>
      <c r="H269" s="144">
        <v>12</v>
      </c>
      <c r="I269" s="145"/>
      <c r="J269" s="146">
        <f t="shared" si="40"/>
        <v>0</v>
      </c>
      <c r="K269" s="147"/>
      <c r="L269" s="28"/>
      <c r="M269" s="148" t="s">
        <v>1</v>
      </c>
      <c r="N269" s="149" t="s">
        <v>38</v>
      </c>
      <c r="P269" s="150">
        <f t="shared" si="41"/>
        <v>0</v>
      </c>
      <c r="Q269" s="150">
        <v>0</v>
      </c>
      <c r="R269" s="150">
        <f t="shared" si="42"/>
        <v>0</v>
      </c>
      <c r="S269" s="150">
        <v>0</v>
      </c>
      <c r="T269" s="151">
        <f t="shared" si="43"/>
        <v>0</v>
      </c>
      <c r="AR269" s="152" t="s">
        <v>93</v>
      </c>
      <c r="AT269" s="152" t="s">
        <v>212</v>
      </c>
      <c r="AU269" s="152" t="s">
        <v>84</v>
      </c>
      <c r="AY269" s="13" t="s">
        <v>207</v>
      </c>
      <c r="BE269" s="153">
        <f t="shared" si="44"/>
        <v>0</v>
      </c>
      <c r="BF269" s="153">
        <f t="shared" si="45"/>
        <v>0</v>
      </c>
      <c r="BG269" s="153">
        <f t="shared" si="46"/>
        <v>0</v>
      </c>
      <c r="BH269" s="153">
        <f t="shared" si="47"/>
        <v>0</v>
      </c>
      <c r="BI269" s="153">
        <f t="shared" si="48"/>
        <v>0</v>
      </c>
      <c r="BJ269" s="13" t="s">
        <v>84</v>
      </c>
      <c r="BK269" s="153">
        <f t="shared" si="49"/>
        <v>0</v>
      </c>
      <c r="BL269" s="13" t="s">
        <v>93</v>
      </c>
      <c r="BM269" s="152" t="s">
        <v>5207</v>
      </c>
    </row>
    <row r="270" spans="2:65" s="1" customFormat="1" ht="16.5" customHeight="1">
      <c r="B270" s="139"/>
      <c r="C270" s="140" t="s">
        <v>670</v>
      </c>
      <c r="D270" s="140" t="s">
        <v>212</v>
      </c>
      <c r="E270" s="141" t="s">
        <v>5208</v>
      </c>
      <c r="F270" s="142" t="s">
        <v>5209</v>
      </c>
      <c r="G270" s="143" t="s">
        <v>405</v>
      </c>
      <c r="H270" s="144">
        <v>19.693000000000001</v>
      </c>
      <c r="I270" s="145"/>
      <c r="J270" s="146">
        <f t="shared" si="40"/>
        <v>0</v>
      </c>
      <c r="K270" s="147"/>
      <c r="L270" s="28"/>
      <c r="M270" s="148" t="s">
        <v>1</v>
      </c>
      <c r="N270" s="149" t="s">
        <v>38</v>
      </c>
      <c r="P270" s="150">
        <f t="shared" si="41"/>
        <v>0</v>
      </c>
      <c r="Q270" s="150">
        <v>0</v>
      </c>
      <c r="R270" s="150">
        <f t="shared" si="42"/>
        <v>0</v>
      </c>
      <c r="S270" s="150">
        <v>0</v>
      </c>
      <c r="T270" s="151">
        <f t="shared" si="43"/>
        <v>0</v>
      </c>
      <c r="AR270" s="152" t="s">
        <v>93</v>
      </c>
      <c r="AT270" s="152" t="s">
        <v>212</v>
      </c>
      <c r="AU270" s="152" t="s">
        <v>84</v>
      </c>
      <c r="AY270" s="13" t="s">
        <v>207</v>
      </c>
      <c r="BE270" s="153">
        <f t="shared" si="44"/>
        <v>0</v>
      </c>
      <c r="BF270" s="153">
        <f t="shared" si="45"/>
        <v>0</v>
      </c>
      <c r="BG270" s="153">
        <f t="shared" si="46"/>
        <v>0</v>
      </c>
      <c r="BH270" s="153">
        <f t="shared" si="47"/>
        <v>0</v>
      </c>
      <c r="BI270" s="153">
        <f t="shared" si="48"/>
        <v>0</v>
      </c>
      <c r="BJ270" s="13" t="s">
        <v>84</v>
      </c>
      <c r="BK270" s="153">
        <f t="shared" si="49"/>
        <v>0</v>
      </c>
      <c r="BL270" s="13" t="s">
        <v>93</v>
      </c>
      <c r="BM270" s="152" t="s">
        <v>5210</v>
      </c>
    </row>
    <row r="271" spans="2:65" s="1" customFormat="1" ht="24.2" customHeight="1">
      <c r="B271" s="139"/>
      <c r="C271" s="140" t="s">
        <v>674</v>
      </c>
      <c r="D271" s="140" t="s">
        <v>212</v>
      </c>
      <c r="E271" s="141" t="s">
        <v>5211</v>
      </c>
      <c r="F271" s="142" t="s">
        <v>5212</v>
      </c>
      <c r="G271" s="143" t="s">
        <v>405</v>
      </c>
      <c r="H271" s="144">
        <v>5.843</v>
      </c>
      <c r="I271" s="145"/>
      <c r="J271" s="146">
        <f t="shared" si="40"/>
        <v>0</v>
      </c>
      <c r="K271" s="147"/>
      <c r="L271" s="28"/>
      <c r="M271" s="148" t="s">
        <v>1</v>
      </c>
      <c r="N271" s="149" t="s">
        <v>38</v>
      </c>
      <c r="P271" s="150">
        <f t="shared" si="41"/>
        <v>0</v>
      </c>
      <c r="Q271" s="150">
        <v>0</v>
      </c>
      <c r="R271" s="150">
        <f t="shared" si="42"/>
        <v>0</v>
      </c>
      <c r="S271" s="150">
        <v>0.01</v>
      </c>
      <c r="T271" s="151">
        <f t="shared" si="43"/>
        <v>5.8430000000000003E-2</v>
      </c>
      <c r="AR271" s="152" t="s">
        <v>271</v>
      </c>
      <c r="AT271" s="152" t="s">
        <v>212</v>
      </c>
      <c r="AU271" s="152" t="s">
        <v>84</v>
      </c>
      <c r="AY271" s="13" t="s">
        <v>207</v>
      </c>
      <c r="BE271" s="153">
        <f t="shared" si="44"/>
        <v>0</v>
      </c>
      <c r="BF271" s="153">
        <f t="shared" si="45"/>
        <v>0</v>
      </c>
      <c r="BG271" s="153">
        <f t="shared" si="46"/>
        <v>0</v>
      </c>
      <c r="BH271" s="153">
        <f t="shared" si="47"/>
        <v>0</v>
      </c>
      <c r="BI271" s="153">
        <f t="shared" si="48"/>
        <v>0</v>
      </c>
      <c r="BJ271" s="13" t="s">
        <v>84</v>
      </c>
      <c r="BK271" s="153">
        <f t="shared" si="49"/>
        <v>0</v>
      </c>
      <c r="BL271" s="13" t="s">
        <v>271</v>
      </c>
      <c r="BM271" s="152" t="s">
        <v>5213</v>
      </c>
    </row>
    <row r="272" spans="2:65" s="1" customFormat="1" ht="24.2" customHeight="1">
      <c r="B272" s="139"/>
      <c r="C272" s="140" t="s">
        <v>678</v>
      </c>
      <c r="D272" s="140" t="s">
        <v>212</v>
      </c>
      <c r="E272" s="141" t="s">
        <v>5214</v>
      </c>
      <c r="F272" s="142" t="s">
        <v>5215</v>
      </c>
      <c r="G272" s="143" t="s">
        <v>405</v>
      </c>
      <c r="H272" s="144">
        <v>3881.73</v>
      </c>
      <c r="I272" s="145"/>
      <c r="J272" s="146">
        <f t="shared" si="40"/>
        <v>0</v>
      </c>
      <c r="K272" s="147"/>
      <c r="L272" s="28"/>
      <c r="M272" s="148" t="s">
        <v>1</v>
      </c>
      <c r="N272" s="149" t="s">
        <v>38</v>
      </c>
      <c r="P272" s="150">
        <f t="shared" si="41"/>
        <v>0</v>
      </c>
      <c r="Q272" s="150">
        <v>0</v>
      </c>
      <c r="R272" s="150">
        <f t="shared" si="42"/>
        <v>0</v>
      </c>
      <c r="S272" s="150">
        <v>0.01</v>
      </c>
      <c r="T272" s="151">
        <f t="shared" si="43"/>
        <v>38.817300000000003</v>
      </c>
      <c r="AR272" s="152" t="s">
        <v>271</v>
      </c>
      <c r="AT272" s="152" t="s">
        <v>212</v>
      </c>
      <c r="AU272" s="152" t="s">
        <v>84</v>
      </c>
      <c r="AY272" s="13" t="s">
        <v>207</v>
      </c>
      <c r="BE272" s="153">
        <f t="shared" si="44"/>
        <v>0</v>
      </c>
      <c r="BF272" s="153">
        <f t="shared" si="45"/>
        <v>0</v>
      </c>
      <c r="BG272" s="153">
        <f t="shared" si="46"/>
        <v>0</v>
      </c>
      <c r="BH272" s="153">
        <f t="shared" si="47"/>
        <v>0</v>
      </c>
      <c r="BI272" s="153">
        <f t="shared" si="48"/>
        <v>0</v>
      </c>
      <c r="BJ272" s="13" t="s">
        <v>84</v>
      </c>
      <c r="BK272" s="153">
        <f t="shared" si="49"/>
        <v>0</v>
      </c>
      <c r="BL272" s="13" t="s">
        <v>271</v>
      </c>
      <c r="BM272" s="152" t="s">
        <v>5216</v>
      </c>
    </row>
    <row r="273" spans="2:65" s="1" customFormat="1" ht="24.2" customHeight="1">
      <c r="B273" s="139"/>
      <c r="C273" s="140" t="s">
        <v>682</v>
      </c>
      <c r="D273" s="140" t="s">
        <v>212</v>
      </c>
      <c r="E273" s="141" t="s">
        <v>5217</v>
      </c>
      <c r="F273" s="142" t="s">
        <v>5218</v>
      </c>
      <c r="G273" s="143" t="s">
        <v>405</v>
      </c>
      <c r="H273" s="144">
        <v>25.597999999999999</v>
      </c>
      <c r="I273" s="145"/>
      <c r="J273" s="146">
        <f t="shared" si="40"/>
        <v>0</v>
      </c>
      <c r="K273" s="147"/>
      <c r="L273" s="28"/>
      <c r="M273" s="148" t="s">
        <v>1</v>
      </c>
      <c r="N273" s="149" t="s">
        <v>38</v>
      </c>
      <c r="P273" s="150">
        <f t="shared" si="41"/>
        <v>0</v>
      </c>
      <c r="Q273" s="150">
        <v>0</v>
      </c>
      <c r="R273" s="150">
        <f t="shared" si="42"/>
        <v>0</v>
      </c>
      <c r="S273" s="150">
        <v>0.01</v>
      </c>
      <c r="T273" s="151">
        <f t="shared" si="43"/>
        <v>0.25597999999999999</v>
      </c>
      <c r="AR273" s="152" t="s">
        <v>271</v>
      </c>
      <c r="AT273" s="152" t="s">
        <v>212</v>
      </c>
      <c r="AU273" s="152" t="s">
        <v>84</v>
      </c>
      <c r="AY273" s="13" t="s">
        <v>207</v>
      </c>
      <c r="BE273" s="153">
        <f t="shared" si="44"/>
        <v>0</v>
      </c>
      <c r="BF273" s="153">
        <f t="shared" si="45"/>
        <v>0</v>
      </c>
      <c r="BG273" s="153">
        <f t="shared" si="46"/>
        <v>0</v>
      </c>
      <c r="BH273" s="153">
        <f t="shared" si="47"/>
        <v>0</v>
      </c>
      <c r="BI273" s="153">
        <f t="shared" si="48"/>
        <v>0</v>
      </c>
      <c r="BJ273" s="13" t="s">
        <v>84</v>
      </c>
      <c r="BK273" s="153">
        <f t="shared" si="49"/>
        <v>0</v>
      </c>
      <c r="BL273" s="13" t="s">
        <v>271</v>
      </c>
      <c r="BM273" s="152" t="s">
        <v>5219</v>
      </c>
    </row>
    <row r="274" spans="2:65" s="1" customFormat="1" ht="24.2" customHeight="1">
      <c r="B274" s="139"/>
      <c r="C274" s="140" t="s">
        <v>686</v>
      </c>
      <c r="D274" s="140" t="s">
        <v>212</v>
      </c>
      <c r="E274" s="141" t="s">
        <v>5220</v>
      </c>
      <c r="F274" s="142" t="s">
        <v>5221</v>
      </c>
      <c r="G274" s="143" t="s">
        <v>405</v>
      </c>
      <c r="H274" s="144">
        <v>46.98</v>
      </c>
      <c r="I274" s="145"/>
      <c r="J274" s="146">
        <f t="shared" si="40"/>
        <v>0</v>
      </c>
      <c r="K274" s="147"/>
      <c r="L274" s="28"/>
      <c r="M274" s="148" t="s">
        <v>1</v>
      </c>
      <c r="N274" s="149" t="s">
        <v>38</v>
      </c>
      <c r="P274" s="150">
        <f t="shared" si="41"/>
        <v>0</v>
      </c>
      <c r="Q274" s="150">
        <v>0</v>
      </c>
      <c r="R274" s="150">
        <f t="shared" si="42"/>
        <v>0</v>
      </c>
      <c r="S274" s="150">
        <v>0.01</v>
      </c>
      <c r="T274" s="151">
        <f t="shared" si="43"/>
        <v>0.4698</v>
      </c>
      <c r="AR274" s="152" t="s">
        <v>271</v>
      </c>
      <c r="AT274" s="152" t="s">
        <v>212</v>
      </c>
      <c r="AU274" s="152" t="s">
        <v>84</v>
      </c>
      <c r="AY274" s="13" t="s">
        <v>207</v>
      </c>
      <c r="BE274" s="153">
        <f t="shared" si="44"/>
        <v>0</v>
      </c>
      <c r="BF274" s="153">
        <f t="shared" si="45"/>
        <v>0</v>
      </c>
      <c r="BG274" s="153">
        <f t="shared" si="46"/>
        <v>0</v>
      </c>
      <c r="BH274" s="153">
        <f t="shared" si="47"/>
        <v>0</v>
      </c>
      <c r="BI274" s="153">
        <f t="shared" si="48"/>
        <v>0</v>
      </c>
      <c r="BJ274" s="13" t="s">
        <v>84</v>
      </c>
      <c r="BK274" s="153">
        <f t="shared" si="49"/>
        <v>0</v>
      </c>
      <c r="BL274" s="13" t="s">
        <v>271</v>
      </c>
      <c r="BM274" s="152" t="s">
        <v>5222</v>
      </c>
    </row>
    <row r="275" spans="2:65" s="11" customFormat="1" ht="20.85" customHeight="1">
      <c r="B275" s="127"/>
      <c r="D275" s="128" t="s">
        <v>71</v>
      </c>
      <c r="E275" s="137" t="s">
        <v>5223</v>
      </c>
      <c r="F275" s="137" t="s">
        <v>5224</v>
      </c>
      <c r="I275" s="130"/>
      <c r="J275" s="138">
        <f>BK275</f>
        <v>0</v>
      </c>
      <c r="L275" s="127"/>
      <c r="M275" s="132"/>
      <c r="P275" s="133">
        <f>SUM(P276:P280)</f>
        <v>0</v>
      </c>
      <c r="R275" s="133">
        <f>SUM(R276:R280)</f>
        <v>0</v>
      </c>
      <c r="T275" s="134">
        <f>SUM(T276:T280)</f>
        <v>0</v>
      </c>
      <c r="AR275" s="128" t="s">
        <v>79</v>
      </c>
      <c r="AT275" s="135" t="s">
        <v>71</v>
      </c>
      <c r="AU275" s="135" t="s">
        <v>84</v>
      </c>
      <c r="AY275" s="128" t="s">
        <v>207</v>
      </c>
      <c r="BK275" s="136">
        <f>SUM(BK276:BK280)</f>
        <v>0</v>
      </c>
    </row>
    <row r="276" spans="2:65" s="1" customFormat="1" ht="21.75" customHeight="1">
      <c r="B276" s="139"/>
      <c r="C276" s="140" t="s">
        <v>690</v>
      </c>
      <c r="D276" s="140" t="s">
        <v>212</v>
      </c>
      <c r="E276" s="141" t="s">
        <v>5225</v>
      </c>
      <c r="F276" s="142" t="s">
        <v>5226</v>
      </c>
      <c r="G276" s="143" t="s">
        <v>1892</v>
      </c>
      <c r="H276" s="144">
        <v>2467.2350000000001</v>
      </c>
      <c r="I276" s="145"/>
      <c r="J276" s="146">
        <f>ROUND(I276*H276,2)</f>
        <v>0</v>
      </c>
      <c r="K276" s="147"/>
      <c r="L276" s="28"/>
      <c r="M276" s="148" t="s">
        <v>1</v>
      </c>
      <c r="N276" s="149" t="s">
        <v>38</v>
      </c>
      <c r="P276" s="150">
        <f>O276*H276</f>
        <v>0</v>
      </c>
      <c r="Q276" s="150">
        <v>0</v>
      </c>
      <c r="R276" s="150">
        <f>Q276*H276</f>
        <v>0</v>
      </c>
      <c r="S276" s="150">
        <v>0</v>
      </c>
      <c r="T276" s="151">
        <f>S276*H276</f>
        <v>0</v>
      </c>
      <c r="AR276" s="152" t="s">
        <v>93</v>
      </c>
      <c r="AT276" s="152" t="s">
        <v>212</v>
      </c>
      <c r="AU276" s="152" t="s">
        <v>88</v>
      </c>
      <c r="AY276" s="13" t="s">
        <v>207</v>
      </c>
      <c r="BE276" s="153">
        <f>IF(N276="základná",J276,0)</f>
        <v>0</v>
      </c>
      <c r="BF276" s="153">
        <f>IF(N276="znížená",J276,0)</f>
        <v>0</v>
      </c>
      <c r="BG276" s="153">
        <f>IF(N276="zákl. prenesená",J276,0)</f>
        <v>0</v>
      </c>
      <c r="BH276" s="153">
        <f>IF(N276="zníž. prenesená",J276,0)</f>
        <v>0</v>
      </c>
      <c r="BI276" s="153">
        <f>IF(N276="nulová",J276,0)</f>
        <v>0</v>
      </c>
      <c r="BJ276" s="13" t="s">
        <v>84</v>
      </c>
      <c r="BK276" s="153">
        <f>ROUND(I276*H276,2)</f>
        <v>0</v>
      </c>
      <c r="BL276" s="13" t="s">
        <v>93</v>
      </c>
      <c r="BM276" s="152" t="s">
        <v>5227</v>
      </c>
    </row>
    <row r="277" spans="2:65" s="1" customFormat="1" ht="24.2" customHeight="1">
      <c r="B277" s="139"/>
      <c r="C277" s="140" t="s">
        <v>694</v>
      </c>
      <c r="D277" s="140" t="s">
        <v>212</v>
      </c>
      <c r="E277" s="141" t="s">
        <v>5228</v>
      </c>
      <c r="F277" s="142" t="s">
        <v>5229</v>
      </c>
      <c r="G277" s="143" t="s">
        <v>1892</v>
      </c>
      <c r="H277" s="144">
        <v>22205.115000000002</v>
      </c>
      <c r="I277" s="145"/>
      <c r="J277" s="146">
        <f>ROUND(I277*H277,2)</f>
        <v>0</v>
      </c>
      <c r="K277" s="147"/>
      <c r="L277" s="28"/>
      <c r="M277" s="148" t="s">
        <v>1</v>
      </c>
      <c r="N277" s="149" t="s">
        <v>38</v>
      </c>
      <c r="P277" s="150">
        <f>O277*H277</f>
        <v>0</v>
      </c>
      <c r="Q277" s="150">
        <v>0</v>
      </c>
      <c r="R277" s="150">
        <f>Q277*H277</f>
        <v>0</v>
      </c>
      <c r="S277" s="150">
        <v>0</v>
      </c>
      <c r="T277" s="151">
        <f>S277*H277</f>
        <v>0</v>
      </c>
      <c r="AR277" s="152" t="s">
        <v>93</v>
      </c>
      <c r="AT277" s="152" t="s">
        <v>212</v>
      </c>
      <c r="AU277" s="152" t="s">
        <v>88</v>
      </c>
      <c r="AY277" s="13" t="s">
        <v>207</v>
      </c>
      <c r="BE277" s="153">
        <f>IF(N277="základná",J277,0)</f>
        <v>0</v>
      </c>
      <c r="BF277" s="153">
        <f>IF(N277="znížená",J277,0)</f>
        <v>0</v>
      </c>
      <c r="BG277" s="153">
        <f>IF(N277="zákl. prenesená",J277,0)</f>
        <v>0</v>
      </c>
      <c r="BH277" s="153">
        <f>IF(N277="zníž. prenesená",J277,0)</f>
        <v>0</v>
      </c>
      <c r="BI277" s="153">
        <f>IF(N277="nulová",J277,0)</f>
        <v>0</v>
      </c>
      <c r="BJ277" s="13" t="s">
        <v>84</v>
      </c>
      <c r="BK277" s="153">
        <f>ROUND(I277*H277,2)</f>
        <v>0</v>
      </c>
      <c r="BL277" s="13" t="s">
        <v>93</v>
      </c>
      <c r="BM277" s="152" t="s">
        <v>5230</v>
      </c>
    </row>
    <row r="278" spans="2:65" s="1" customFormat="1" ht="24.2" customHeight="1">
      <c r="B278" s="139"/>
      <c r="C278" s="140" t="s">
        <v>698</v>
      </c>
      <c r="D278" s="140" t="s">
        <v>212</v>
      </c>
      <c r="E278" s="141" t="s">
        <v>5231</v>
      </c>
      <c r="F278" s="142" t="s">
        <v>5232</v>
      </c>
      <c r="G278" s="143" t="s">
        <v>1892</v>
      </c>
      <c r="H278" s="144">
        <v>2467.2350000000001</v>
      </c>
      <c r="I278" s="145"/>
      <c r="J278" s="146">
        <f>ROUND(I278*H278,2)</f>
        <v>0</v>
      </c>
      <c r="K278" s="147"/>
      <c r="L278" s="28"/>
      <c r="M278" s="148" t="s">
        <v>1</v>
      </c>
      <c r="N278" s="149" t="s">
        <v>38</v>
      </c>
      <c r="P278" s="150">
        <f>O278*H278</f>
        <v>0</v>
      </c>
      <c r="Q278" s="150">
        <v>0</v>
      </c>
      <c r="R278" s="150">
        <f>Q278*H278</f>
        <v>0</v>
      </c>
      <c r="S278" s="150">
        <v>0</v>
      </c>
      <c r="T278" s="151">
        <f>S278*H278</f>
        <v>0</v>
      </c>
      <c r="AR278" s="152" t="s">
        <v>93</v>
      </c>
      <c r="AT278" s="152" t="s">
        <v>212</v>
      </c>
      <c r="AU278" s="152" t="s">
        <v>88</v>
      </c>
      <c r="AY278" s="13" t="s">
        <v>207</v>
      </c>
      <c r="BE278" s="153">
        <f>IF(N278="základná",J278,0)</f>
        <v>0</v>
      </c>
      <c r="BF278" s="153">
        <f>IF(N278="znížená",J278,0)</f>
        <v>0</v>
      </c>
      <c r="BG278" s="153">
        <f>IF(N278="zákl. prenesená",J278,0)</f>
        <v>0</v>
      </c>
      <c r="BH278" s="153">
        <f>IF(N278="zníž. prenesená",J278,0)</f>
        <v>0</v>
      </c>
      <c r="BI278" s="153">
        <f>IF(N278="nulová",J278,0)</f>
        <v>0</v>
      </c>
      <c r="BJ278" s="13" t="s">
        <v>84</v>
      </c>
      <c r="BK278" s="153">
        <f>ROUND(I278*H278,2)</f>
        <v>0</v>
      </c>
      <c r="BL278" s="13" t="s">
        <v>93</v>
      </c>
      <c r="BM278" s="152" t="s">
        <v>5233</v>
      </c>
    </row>
    <row r="279" spans="2:65" s="1" customFormat="1" ht="24.2" customHeight="1">
      <c r="B279" s="139"/>
      <c r="C279" s="140" t="s">
        <v>702</v>
      </c>
      <c r="D279" s="140" t="s">
        <v>212</v>
      </c>
      <c r="E279" s="141" t="s">
        <v>5234</v>
      </c>
      <c r="F279" s="142" t="s">
        <v>5235</v>
      </c>
      <c r="G279" s="143" t="s">
        <v>1892</v>
      </c>
      <c r="H279" s="144">
        <v>2302.6469999999999</v>
      </c>
      <c r="I279" s="145"/>
      <c r="J279" s="146">
        <f>ROUND(I279*H279,2)</f>
        <v>0</v>
      </c>
      <c r="K279" s="147"/>
      <c r="L279" s="28"/>
      <c r="M279" s="148" t="s">
        <v>1</v>
      </c>
      <c r="N279" s="149" t="s">
        <v>38</v>
      </c>
      <c r="P279" s="150">
        <f>O279*H279</f>
        <v>0</v>
      </c>
      <c r="Q279" s="150">
        <v>0</v>
      </c>
      <c r="R279" s="150">
        <f>Q279*H279</f>
        <v>0</v>
      </c>
      <c r="S279" s="150">
        <v>0</v>
      </c>
      <c r="T279" s="151">
        <f>S279*H279</f>
        <v>0</v>
      </c>
      <c r="AR279" s="152" t="s">
        <v>93</v>
      </c>
      <c r="AT279" s="152" t="s">
        <v>212</v>
      </c>
      <c r="AU279" s="152" t="s">
        <v>88</v>
      </c>
      <c r="AY279" s="13" t="s">
        <v>207</v>
      </c>
      <c r="BE279" s="153">
        <f>IF(N279="základná",J279,0)</f>
        <v>0</v>
      </c>
      <c r="BF279" s="153">
        <f>IF(N279="znížená",J279,0)</f>
        <v>0</v>
      </c>
      <c r="BG279" s="153">
        <f>IF(N279="zákl. prenesená",J279,0)</f>
        <v>0</v>
      </c>
      <c r="BH279" s="153">
        <f>IF(N279="zníž. prenesená",J279,0)</f>
        <v>0</v>
      </c>
      <c r="BI279" s="153">
        <f>IF(N279="nulová",J279,0)</f>
        <v>0</v>
      </c>
      <c r="BJ279" s="13" t="s">
        <v>84</v>
      </c>
      <c r="BK279" s="153">
        <f>ROUND(I279*H279,2)</f>
        <v>0</v>
      </c>
      <c r="BL279" s="13" t="s">
        <v>93</v>
      </c>
      <c r="BM279" s="152" t="s">
        <v>5236</v>
      </c>
    </row>
    <row r="280" spans="2:65" s="1" customFormat="1" ht="24.2" customHeight="1">
      <c r="B280" s="139"/>
      <c r="C280" s="140" t="s">
        <v>706</v>
      </c>
      <c r="D280" s="140" t="s">
        <v>212</v>
      </c>
      <c r="E280" s="141" t="s">
        <v>5237</v>
      </c>
      <c r="F280" s="142" t="s">
        <v>5238</v>
      </c>
      <c r="G280" s="143" t="s">
        <v>1892</v>
      </c>
      <c r="H280" s="144">
        <v>164.58799999999999</v>
      </c>
      <c r="I280" s="145"/>
      <c r="J280" s="146">
        <f>ROUND(I280*H280,2)</f>
        <v>0</v>
      </c>
      <c r="K280" s="147"/>
      <c r="L280" s="28"/>
      <c r="M280" s="148" t="s">
        <v>1</v>
      </c>
      <c r="N280" s="149" t="s">
        <v>38</v>
      </c>
      <c r="P280" s="150">
        <f>O280*H280</f>
        <v>0</v>
      </c>
      <c r="Q280" s="150">
        <v>0</v>
      </c>
      <c r="R280" s="150">
        <f>Q280*H280</f>
        <v>0</v>
      </c>
      <c r="S280" s="150">
        <v>0</v>
      </c>
      <c r="T280" s="151">
        <f>S280*H280</f>
        <v>0</v>
      </c>
      <c r="AR280" s="152" t="s">
        <v>93</v>
      </c>
      <c r="AT280" s="152" t="s">
        <v>212</v>
      </c>
      <c r="AU280" s="152" t="s">
        <v>88</v>
      </c>
      <c r="AY280" s="13" t="s">
        <v>207</v>
      </c>
      <c r="BE280" s="153">
        <f>IF(N280="základná",J280,0)</f>
        <v>0</v>
      </c>
      <c r="BF280" s="153">
        <f>IF(N280="znížená",J280,0)</f>
        <v>0</v>
      </c>
      <c r="BG280" s="153">
        <f>IF(N280="zákl. prenesená",J280,0)</f>
        <v>0</v>
      </c>
      <c r="BH280" s="153">
        <f>IF(N280="zníž. prenesená",J280,0)</f>
        <v>0</v>
      </c>
      <c r="BI280" s="153">
        <f>IF(N280="nulová",J280,0)</f>
        <v>0</v>
      </c>
      <c r="BJ280" s="13" t="s">
        <v>84</v>
      </c>
      <c r="BK280" s="153">
        <f>ROUND(I280*H280,2)</f>
        <v>0</v>
      </c>
      <c r="BL280" s="13" t="s">
        <v>93</v>
      </c>
      <c r="BM280" s="152" t="s">
        <v>5239</v>
      </c>
    </row>
    <row r="281" spans="2:65" s="11" customFormat="1" ht="22.9" customHeight="1">
      <c r="B281" s="127"/>
      <c r="D281" s="128" t="s">
        <v>71</v>
      </c>
      <c r="E281" s="137" t="s">
        <v>610</v>
      </c>
      <c r="F281" s="137" t="s">
        <v>5240</v>
      </c>
      <c r="I281" s="130"/>
      <c r="J281" s="138">
        <f>BK281</f>
        <v>0</v>
      </c>
      <c r="L281" s="127"/>
      <c r="M281" s="132"/>
      <c r="P281" s="133">
        <f>P282</f>
        <v>0</v>
      </c>
      <c r="R281" s="133">
        <f>R282</f>
        <v>0</v>
      </c>
      <c r="T281" s="134">
        <f>T282</f>
        <v>0</v>
      </c>
      <c r="AR281" s="128" t="s">
        <v>79</v>
      </c>
      <c r="AT281" s="135" t="s">
        <v>71</v>
      </c>
      <c r="AU281" s="135" t="s">
        <v>79</v>
      </c>
      <c r="AY281" s="128" t="s">
        <v>207</v>
      </c>
      <c r="BK281" s="136">
        <f>BK282</f>
        <v>0</v>
      </c>
    </row>
    <row r="282" spans="2:65" s="1" customFormat="1" ht="16.5" customHeight="1">
      <c r="B282" s="139"/>
      <c r="C282" s="140" t="s">
        <v>710</v>
      </c>
      <c r="D282" s="140" t="s">
        <v>212</v>
      </c>
      <c r="E282" s="141" t="s">
        <v>5241</v>
      </c>
      <c r="F282" s="142" t="s">
        <v>5240</v>
      </c>
      <c r="G282" s="143" t="s">
        <v>1892</v>
      </c>
      <c r="H282" s="144">
        <v>2117.34</v>
      </c>
      <c r="I282" s="145"/>
      <c r="J282" s="146">
        <f>ROUND(I282*H282,2)</f>
        <v>0</v>
      </c>
      <c r="K282" s="147"/>
      <c r="L282" s="28"/>
      <c r="M282" s="148" t="s">
        <v>1</v>
      </c>
      <c r="N282" s="149" t="s">
        <v>38</v>
      </c>
      <c r="P282" s="150">
        <f>O282*H282</f>
        <v>0</v>
      </c>
      <c r="Q282" s="150">
        <v>0</v>
      </c>
      <c r="R282" s="150">
        <f>Q282*H282</f>
        <v>0</v>
      </c>
      <c r="S282" s="150">
        <v>0</v>
      </c>
      <c r="T282" s="151">
        <f>S282*H282</f>
        <v>0</v>
      </c>
      <c r="AR282" s="152" t="s">
        <v>93</v>
      </c>
      <c r="AT282" s="152" t="s">
        <v>212</v>
      </c>
      <c r="AU282" s="152" t="s">
        <v>84</v>
      </c>
      <c r="AY282" s="13" t="s">
        <v>207</v>
      </c>
      <c r="BE282" s="153">
        <f>IF(N282="základná",J282,0)</f>
        <v>0</v>
      </c>
      <c r="BF282" s="153">
        <f>IF(N282="znížená",J282,0)</f>
        <v>0</v>
      </c>
      <c r="BG282" s="153">
        <f>IF(N282="zákl. prenesená",J282,0)</f>
        <v>0</v>
      </c>
      <c r="BH282" s="153">
        <f>IF(N282="zníž. prenesená",J282,0)</f>
        <v>0</v>
      </c>
      <c r="BI282" s="153">
        <f>IF(N282="nulová",J282,0)</f>
        <v>0</v>
      </c>
      <c r="BJ282" s="13" t="s">
        <v>84</v>
      </c>
      <c r="BK282" s="153">
        <f>ROUND(I282*H282,2)</f>
        <v>0</v>
      </c>
      <c r="BL282" s="13" t="s">
        <v>93</v>
      </c>
      <c r="BM282" s="152" t="s">
        <v>5242</v>
      </c>
    </row>
    <row r="283" spans="2:65" s="11" customFormat="1" ht="25.9" customHeight="1">
      <c r="B283" s="127"/>
      <c r="D283" s="128" t="s">
        <v>71</v>
      </c>
      <c r="E283" s="129" t="s">
        <v>5243</v>
      </c>
      <c r="F283" s="129" t="s">
        <v>5244</v>
      </c>
      <c r="I283" s="130"/>
      <c r="J283" s="131">
        <f>BK283</f>
        <v>0</v>
      </c>
      <c r="L283" s="127"/>
      <c r="M283" s="132"/>
      <c r="P283" s="133">
        <f>P284+P288+P293</f>
        <v>0</v>
      </c>
      <c r="R283" s="133">
        <f>R284+R288+R293</f>
        <v>1.1298218099999999</v>
      </c>
      <c r="T283" s="134">
        <f>T284+T288+T293</f>
        <v>0</v>
      </c>
      <c r="AR283" s="128" t="s">
        <v>84</v>
      </c>
      <c r="AT283" s="135" t="s">
        <v>71</v>
      </c>
      <c r="AU283" s="135" t="s">
        <v>72</v>
      </c>
      <c r="AY283" s="128" t="s">
        <v>207</v>
      </c>
      <c r="BK283" s="136">
        <f>BK284+BK288+BK293</f>
        <v>0</v>
      </c>
    </row>
    <row r="284" spans="2:65" s="11" customFormat="1" ht="22.9" customHeight="1">
      <c r="B284" s="127"/>
      <c r="D284" s="128" t="s">
        <v>71</v>
      </c>
      <c r="E284" s="137" t="s">
        <v>5245</v>
      </c>
      <c r="F284" s="137" t="s">
        <v>5246</v>
      </c>
      <c r="I284" s="130"/>
      <c r="J284" s="138">
        <f>BK284</f>
        <v>0</v>
      </c>
      <c r="L284" s="127"/>
      <c r="M284" s="132"/>
      <c r="P284" s="133">
        <f>SUM(P285:P287)</f>
        <v>0</v>
      </c>
      <c r="R284" s="133">
        <f>SUM(R285:R287)</f>
        <v>0.30304819</v>
      </c>
      <c r="T284" s="134">
        <f>SUM(T285:T287)</f>
        <v>0</v>
      </c>
      <c r="AR284" s="128" t="s">
        <v>84</v>
      </c>
      <c r="AT284" s="135" t="s">
        <v>71</v>
      </c>
      <c r="AU284" s="135" t="s">
        <v>79</v>
      </c>
      <c r="AY284" s="128" t="s">
        <v>207</v>
      </c>
      <c r="BK284" s="136">
        <f>SUM(BK285:BK287)</f>
        <v>0</v>
      </c>
    </row>
    <row r="285" spans="2:65" s="1" customFormat="1" ht="24.2" customHeight="1">
      <c r="B285" s="139"/>
      <c r="C285" s="140" t="s">
        <v>714</v>
      </c>
      <c r="D285" s="140" t="s">
        <v>212</v>
      </c>
      <c r="E285" s="141" t="s">
        <v>5247</v>
      </c>
      <c r="F285" s="142" t="s">
        <v>5248</v>
      </c>
      <c r="G285" s="143" t="s">
        <v>405</v>
      </c>
      <c r="H285" s="144">
        <v>55.835999999999999</v>
      </c>
      <c r="I285" s="145"/>
      <c r="J285" s="146">
        <f>ROUND(I285*H285,2)</f>
        <v>0</v>
      </c>
      <c r="K285" s="147"/>
      <c r="L285" s="28"/>
      <c r="M285" s="148" t="s">
        <v>1</v>
      </c>
      <c r="N285" s="149" t="s">
        <v>38</v>
      </c>
      <c r="P285" s="150">
        <f>O285*H285</f>
        <v>0</v>
      </c>
      <c r="Q285" s="150">
        <v>5.4000000000000001E-4</v>
      </c>
      <c r="R285" s="150">
        <f>Q285*H285</f>
        <v>3.0151439999999998E-2</v>
      </c>
      <c r="S285" s="150">
        <v>0</v>
      </c>
      <c r="T285" s="151">
        <f>S285*H285</f>
        <v>0</v>
      </c>
      <c r="AR285" s="152" t="s">
        <v>271</v>
      </c>
      <c r="AT285" s="152" t="s">
        <v>212</v>
      </c>
      <c r="AU285" s="152" t="s">
        <v>84</v>
      </c>
      <c r="AY285" s="13" t="s">
        <v>207</v>
      </c>
      <c r="BE285" s="153">
        <f>IF(N285="základná",J285,0)</f>
        <v>0</v>
      </c>
      <c r="BF285" s="153">
        <f>IF(N285="znížená",J285,0)</f>
        <v>0</v>
      </c>
      <c r="BG285" s="153">
        <f>IF(N285="zákl. prenesená",J285,0)</f>
        <v>0</v>
      </c>
      <c r="BH285" s="153">
        <f>IF(N285="zníž. prenesená",J285,0)</f>
        <v>0</v>
      </c>
      <c r="BI285" s="153">
        <f>IF(N285="nulová",J285,0)</f>
        <v>0</v>
      </c>
      <c r="BJ285" s="13" t="s">
        <v>84</v>
      </c>
      <c r="BK285" s="153">
        <f>ROUND(I285*H285,2)</f>
        <v>0</v>
      </c>
      <c r="BL285" s="13" t="s">
        <v>271</v>
      </c>
      <c r="BM285" s="152" t="s">
        <v>5249</v>
      </c>
    </row>
    <row r="286" spans="2:65" s="1" customFormat="1" ht="16.5" customHeight="1">
      <c r="B286" s="139"/>
      <c r="C286" s="155" t="s">
        <v>718</v>
      </c>
      <c r="D286" s="155" t="s">
        <v>205</v>
      </c>
      <c r="E286" s="156" t="s">
        <v>5250</v>
      </c>
      <c r="F286" s="157" t="s">
        <v>5251</v>
      </c>
      <c r="G286" s="158" t="s">
        <v>405</v>
      </c>
      <c r="H286" s="159">
        <v>64.210999999999999</v>
      </c>
      <c r="I286" s="160"/>
      <c r="J286" s="161">
        <f>ROUND(I286*H286,2)</f>
        <v>0</v>
      </c>
      <c r="K286" s="162"/>
      <c r="L286" s="163"/>
      <c r="M286" s="164" t="s">
        <v>1</v>
      </c>
      <c r="N286" s="165" t="s">
        <v>38</v>
      </c>
      <c r="P286" s="150">
        <f>O286*H286</f>
        <v>0</v>
      </c>
      <c r="Q286" s="150">
        <v>4.2500000000000003E-3</v>
      </c>
      <c r="R286" s="150">
        <f>Q286*H286</f>
        <v>0.27289675000000002</v>
      </c>
      <c r="S286" s="150">
        <v>0</v>
      </c>
      <c r="T286" s="151">
        <f>S286*H286</f>
        <v>0</v>
      </c>
      <c r="AR286" s="152" t="s">
        <v>334</v>
      </c>
      <c r="AT286" s="152" t="s">
        <v>205</v>
      </c>
      <c r="AU286" s="152" t="s">
        <v>84</v>
      </c>
      <c r="AY286" s="13" t="s">
        <v>207</v>
      </c>
      <c r="BE286" s="153">
        <f>IF(N286="základná",J286,0)</f>
        <v>0</v>
      </c>
      <c r="BF286" s="153">
        <f>IF(N286="znížená",J286,0)</f>
        <v>0</v>
      </c>
      <c r="BG286" s="153">
        <f>IF(N286="zákl. prenesená",J286,0)</f>
        <v>0</v>
      </c>
      <c r="BH286" s="153">
        <f>IF(N286="zníž. prenesená",J286,0)</f>
        <v>0</v>
      </c>
      <c r="BI286" s="153">
        <f>IF(N286="nulová",J286,0)</f>
        <v>0</v>
      </c>
      <c r="BJ286" s="13" t="s">
        <v>84</v>
      </c>
      <c r="BK286" s="153">
        <f>ROUND(I286*H286,2)</f>
        <v>0</v>
      </c>
      <c r="BL286" s="13" t="s">
        <v>271</v>
      </c>
      <c r="BM286" s="152" t="s">
        <v>5252</v>
      </c>
    </row>
    <row r="287" spans="2:65" s="1" customFormat="1" ht="24.2" customHeight="1">
      <c r="B287" s="139"/>
      <c r="C287" s="140" t="s">
        <v>722</v>
      </c>
      <c r="D287" s="140" t="s">
        <v>212</v>
      </c>
      <c r="E287" s="141" t="s">
        <v>5253</v>
      </c>
      <c r="F287" s="142" t="s">
        <v>5254</v>
      </c>
      <c r="G287" s="143" t="s">
        <v>1892</v>
      </c>
      <c r="H287" s="144">
        <v>0.30299999999999999</v>
      </c>
      <c r="I287" s="145"/>
      <c r="J287" s="146">
        <f>ROUND(I287*H287,2)</f>
        <v>0</v>
      </c>
      <c r="K287" s="147"/>
      <c r="L287" s="28"/>
      <c r="M287" s="148" t="s">
        <v>1</v>
      </c>
      <c r="N287" s="149" t="s">
        <v>38</v>
      </c>
      <c r="P287" s="150">
        <f>O287*H287</f>
        <v>0</v>
      </c>
      <c r="Q287" s="150">
        <v>0</v>
      </c>
      <c r="R287" s="150">
        <f>Q287*H287</f>
        <v>0</v>
      </c>
      <c r="S287" s="150">
        <v>0</v>
      </c>
      <c r="T287" s="151">
        <f>S287*H287</f>
        <v>0</v>
      </c>
      <c r="AR287" s="152" t="s">
        <v>271</v>
      </c>
      <c r="AT287" s="152" t="s">
        <v>212</v>
      </c>
      <c r="AU287" s="152" t="s">
        <v>84</v>
      </c>
      <c r="AY287" s="13" t="s">
        <v>207</v>
      </c>
      <c r="BE287" s="153">
        <f>IF(N287="základná",J287,0)</f>
        <v>0</v>
      </c>
      <c r="BF287" s="153">
        <f>IF(N287="znížená",J287,0)</f>
        <v>0</v>
      </c>
      <c r="BG287" s="153">
        <f>IF(N287="zákl. prenesená",J287,0)</f>
        <v>0</v>
      </c>
      <c r="BH287" s="153">
        <f>IF(N287="zníž. prenesená",J287,0)</f>
        <v>0</v>
      </c>
      <c r="BI287" s="153">
        <f>IF(N287="nulová",J287,0)</f>
        <v>0</v>
      </c>
      <c r="BJ287" s="13" t="s">
        <v>84</v>
      </c>
      <c r="BK287" s="153">
        <f>ROUND(I287*H287,2)</f>
        <v>0</v>
      </c>
      <c r="BL287" s="13" t="s">
        <v>271</v>
      </c>
      <c r="BM287" s="152" t="s">
        <v>5255</v>
      </c>
    </row>
    <row r="288" spans="2:65" s="11" customFormat="1" ht="22.9" customHeight="1">
      <c r="B288" s="127"/>
      <c r="D288" s="128" t="s">
        <v>71</v>
      </c>
      <c r="E288" s="137" t="s">
        <v>5256</v>
      </c>
      <c r="F288" s="137" t="s">
        <v>5257</v>
      </c>
      <c r="I288" s="130"/>
      <c r="J288" s="138">
        <f>BK288</f>
        <v>0</v>
      </c>
      <c r="L288" s="127"/>
      <c r="M288" s="132"/>
      <c r="P288" s="133">
        <f>SUM(P289:P292)</f>
        <v>0</v>
      </c>
      <c r="R288" s="133">
        <f>SUM(R289:R292)</f>
        <v>0.82571649999999996</v>
      </c>
      <c r="T288" s="134">
        <f>SUM(T289:T292)</f>
        <v>0</v>
      </c>
      <c r="AR288" s="128" t="s">
        <v>84</v>
      </c>
      <c r="AT288" s="135" t="s">
        <v>71</v>
      </c>
      <c r="AU288" s="135" t="s">
        <v>79</v>
      </c>
      <c r="AY288" s="128" t="s">
        <v>207</v>
      </c>
      <c r="BK288" s="136">
        <f>SUM(BK289:BK292)</f>
        <v>0</v>
      </c>
    </row>
    <row r="289" spans="2:65" s="1" customFormat="1" ht="24.2" customHeight="1">
      <c r="B289" s="139"/>
      <c r="C289" s="140" t="s">
        <v>726</v>
      </c>
      <c r="D289" s="140" t="s">
        <v>212</v>
      </c>
      <c r="E289" s="141" t="s">
        <v>5258</v>
      </c>
      <c r="F289" s="142" t="s">
        <v>5259</v>
      </c>
      <c r="G289" s="143" t="s">
        <v>1786</v>
      </c>
      <c r="H289" s="144">
        <v>24.23</v>
      </c>
      <c r="I289" s="145"/>
      <c r="J289" s="146">
        <f>ROUND(I289*H289,2)</f>
        <v>0</v>
      </c>
      <c r="K289" s="147"/>
      <c r="L289" s="28"/>
      <c r="M289" s="148" t="s">
        <v>1</v>
      </c>
      <c r="N289" s="149" t="s">
        <v>38</v>
      </c>
      <c r="P289" s="150">
        <f>O289*H289</f>
        <v>0</v>
      </c>
      <c r="Q289" s="150">
        <v>5.0000000000000002E-5</v>
      </c>
      <c r="R289" s="150">
        <f>Q289*H289</f>
        <v>1.2115000000000001E-3</v>
      </c>
      <c r="S289" s="150">
        <v>0</v>
      </c>
      <c r="T289" s="151">
        <f>S289*H289</f>
        <v>0</v>
      </c>
      <c r="AR289" s="152" t="s">
        <v>271</v>
      </c>
      <c r="AT289" s="152" t="s">
        <v>212</v>
      </c>
      <c r="AU289" s="152" t="s">
        <v>84</v>
      </c>
      <c r="AY289" s="13" t="s">
        <v>207</v>
      </c>
      <c r="BE289" s="153">
        <f>IF(N289="základná",J289,0)</f>
        <v>0</v>
      </c>
      <c r="BF289" s="153">
        <f>IF(N289="znížená",J289,0)</f>
        <v>0</v>
      </c>
      <c r="BG289" s="153">
        <f>IF(N289="zákl. prenesená",J289,0)</f>
        <v>0</v>
      </c>
      <c r="BH289" s="153">
        <f>IF(N289="zníž. prenesená",J289,0)</f>
        <v>0</v>
      </c>
      <c r="BI289" s="153">
        <f>IF(N289="nulová",J289,0)</f>
        <v>0</v>
      </c>
      <c r="BJ289" s="13" t="s">
        <v>84</v>
      </c>
      <c r="BK289" s="153">
        <f>ROUND(I289*H289,2)</f>
        <v>0</v>
      </c>
      <c r="BL289" s="13" t="s">
        <v>271</v>
      </c>
      <c r="BM289" s="152" t="s">
        <v>5260</v>
      </c>
    </row>
    <row r="290" spans="2:65" s="1" customFormat="1" ht="16.5" customHeight="1">
      <c r="B290" s="139"/>
      <c r="C290" s="155" t="s">
        <v>730</v>
      </c>
      <c r="D290" s="155" t="s">
        <v>205</v>
      </c>
      <c r="E290" s="156" t="s">
        <v>5261</v>
      </c>
      <c r="F290" s="157" t="s">
        <v>5421</v>
      </c>
      <c r="G290" s="158" t="s">
        <v>1786</v>
      </c>
      <c r="H290" s="159">
        <v>24.23</v>
      </c>
      <c r="I290" s="160"/>
      <c r="J290" s="161">
        <f>ROUND(I290*H290,2)</f>
        <v>0</v>
      </c>
      <c r="K290" s="162"/>
      <c r="L290" s="163"/>
      <c r="M290" s="164" t="s">
        <v>1</v>
      </c>
      <c r="N290" s="165" t="s">
        <v>38</v>
      </c>
      <c r="P290" s="150">
        <f>O290*H290</f>
        <v>0</v>
      </c>
      <c r="Q290" s="150">
        <v>2.9999999999999997E-4</v>
      </c>
      <c r="R290" s="150">
        <f>Q290*H290</f>
        <v>7.2689999999999994E-3</v>
      </c>
      <c r="S290" s="150">
        <v>0</v>
      </c>
      <c r="T290" s="151">
        <f>S290*H290</f>
        <v>0</v>
      </c>
      <c r="AR290" s="152" t="s">
        <v>334</v>
      </c>
      <c r="AT290" s="152" t="s">
        <v>205</v>
      </c>
      <c r="AU290" s="152" t="s">
        <v>84</v>
      </c>
      <c r="AY290" s="13" t="s">
        <v>207</v>
      </c>
      <c r="BE290" s="153">
        <f>IF(N290="základná",J290,0)</f>
        <v>0</v>
      </c>
      <c r="BF290" s="153">
        <f>IF(N290="znížená",J290,0)</f>
        <v>0</v>
      </c>
      <c r="BG290" s="153">
        <f>IF(N290="zákl. prenesená",J290,0)</f>
        <v>0</v>
      </c>
      <c r="BH290" s="153">
        <f>IF(N290="zníž. prenesená",J290,0)</f>
        <v>0</v>
      </c>
      <c r="BI290" s="153">
        <f>IF(N290="nulová",J290,0)</f>
        <v>0</v>
      </c>
      <c r="BJ290" s="13" t="s">
        <v>84</v>
      </c>
      <c r="BK290" s="153">
        <f>ROUND(I290*H290,2)</f>
        <v>0</v>
      </c>
      <c r="BL290" s="13" t="s">
        <v>271</v>
      </c>
      <c r="BM290" s="152" t="s">
        <v>5263</v>
      </c>
    </row>
    <row r="291" spans="2:65" s="1" customFormat="1" ht="16.5" customHeight="1">
      <c r="B291" s="139"/>
      <c r="C291" s="140" t="s">
        <v>734</v>
      </c>
      <c r="D291" s="140" t="s">
        <v>212</v>
      </c>
      <c r="E291" s="141" t="s">
        <v>5306</v>
      </c>
      <c r="F291" s="142" t="s">
        <v>5307</v>
      </c>
      <c r="G291" s="143" t="s">
        <v>5308</v>
      </c>
      <c r="H291" s="144">
        <v>97.29</v>
      </c>
      <c r="I291" s="145"/>
      <c r="J291" s="146">
        <f>ROUND(I291*H291,2)</f>
        <v>0</v>
      </c>
      <c r="K291" s="147"/>
      <c r="L291" s="28"/>
      <c r="M291" s="148" t="s">
        <v>1</v>
      </c>
      <c r="N291" s="149" t="s">
        <v>38</v>
      </c>
      <c r="P291" s="150">
        <f>O291*H291</f>
        <v>0</v>
      </c>
      <c r="Q291" s="150">
        <v>8.3999999999999995E-3</v>
      </c>
      <c r="R291" s="150">
        <f>Q291*H291</f>
        <v>0.81723599999999996</v>
      </c>
      <c r="S291" s="150">
        <v>0</v>
      </c>
      <c r="T291" s="151">
        <f>S291*H291</f>
        <v>0</v>
      </c>
      <c r="AR291" s="152" t="s">
        <v>93</v>
      </c>
      <c r="AT291" s="152" t="s">
        <v>212</v>
      </c>
      <c r="AU291" s="152" t="s">
        <v>84</v>
      </c>
      <c r="AY291" s="13" t="s">
        <v>207</v>
      </c>
      <c r="BE291" s="153">
        <f>IF(N291="základná",J291,0)</f>
        <v>0</v>
      </c>
      <c r="BF291" s="153">
        <f>IF(N291="znížená",J291,0)</f>
        <v>0</v>
      </c>
      <c r="BG291" s="153">
        <f>IF(N291="zákl. prenesená",J291,0)</f>
        <v>0</v>
      </c>
      <c r="BH291" s="153">
        <f>IF(N291="zníž. prenesená",J291,0)</f>
        <v>0</v>
      </c>
      <c r="BI291" s="153">
        <f>IF(N291="nulová",J291,0)</f>
        <v>0</v>
      </c>
      <c r="BJ291" s="13" t="s">
        <v>84</v>
      </c>
      <c r="BK291" s="153">
        <f>ROUND(I291*H291,2)</f>
        <v>0</v>
      </c>
      <c r="BL291" s="13" t="s">
        <v>93</v>
      </c>
      <c r="BM291" s="152" t="s">
        <v>5309</v>
      </c>
    </row>
    <row r="292" spans="2:65" s="1" customFormat="1" ht="24.2" customHeight="1">
      <c r="B292" s="139"/>
      <c r="C292" s="140" t="s">
        <v>738</v>
      </c>
      <c r="D292" s="140" t="s">
        <v>212</v>
      </c>
      <c r="E292" s="141" t="s">
        <v>5310</v>
      </c>
      <c r="F292" s="142" t="s">
        <v>5311</v>
      </c>
      <c r="G292" s="143" t="s">
        <v>607</v>
      </c>
      <c r="H292" s="154"/>
      <c r="I292" s="145"/>
      <c r="J292" s="146">
        <f>ROUND(I292*H292,2)</f>
        <v>0</v>
      </c>
      <c r="K292" s="147"/>
      <c r="L292" s="28"/>
      <c r="M292" s="148" t="s">
        <v>1</v>
      </c>
      <c r="N292" s="149" t="s">
        <v>38</v>
      </c>
      <c r="P292" s="150">
        <f>O292*H292</f>
        <v>0</v>
      </c>
      <c r="Q292" s="150">
        <v>0</v>
      </c>
      <c r="R292" s="150">
        <f>Q292*H292</f>
        <v>0</v>
      </c>
      <c r="S292" s="150">
        <v>0</v>
      </c>
      <c r="T292" s="151">
        <f>S292*H292</f>
        <v>0</v>
      </c>
      <c r="AR292" s="152" t="s">
        <v>271</v>
      </c>
      <c r="AT292" s="152" t="s">
        <v>212</v>
      </c>
      <c r="AU292" s="152" t="s">
        <v>84</v>
      </c>
      <c r="AY292" s="13" t="s">
        <v>207</v>
      </c>
      <c r="BE292" s="153">
        <f>IF(N292="základná",J292,0)</f>
        <v>0</v>
      </c>
      <c r="BF292" s="153">
        <f>IF(N292="znížená",J292,0)</f>
        <v>0</v>
      </c>
      <c r="BG292" s="153">
        <f>IF(N292="zákl. prenesená",J292,0)</f>
        <v>0</v>
      </c>
      <c r="BH292" s="153">
        <f>IF(N292="zníž. prenesená",J292,0)</f>
        <v>0</v>
      </c>
      <c r="BI292" s="153">
        <f>IF(N292="nulová",J292,0)</f>
        <v>0</v>
      </c>
      <c r="BJ292" s="13" t="s">
        <v>84</v>
      </c>
      <c r="BK292" s="153">
        <f>ROUND(I292*H292,2)</f>
        <v>0</v>
      </c>
      <c r="BL292" s="13" t="s">
        <v>271</v>
      </c>
      <c r="BM292" s="152" t="s">
        <v>5312</v>
      </c>
    </row>
    <row r="293" spans="2:65" s="11" customFormat="1" ht="22.9" customHeight="1">
      <c r="B293" s="127"/>
      <c r="D293" s="128" t="s">
        <v>71</v>
      </c>
      <c r="E293" s="137" t="s">
        <v>1988</v>
      </c>
      <c r="F293" s="137" t="s">
        <v>1989</v>
      </c>
      <c r="I293" s="130"/>
      <c r="J293" s="138">
        <f>BK293</f>
        <v>0</v>
      </c>
      <c r="L293" s="127"/>
      <c r="M293" s="132"/>
      <c r="P293" s="133">
        <f>SUM(P294:P296)</f>
        <v>0</v>
      </c>
      <c r="R293" s="133">
        <f>SUM(R294:R296)</f>
        <v>1.0571199999999999E-3</v>
      </c>
      <c r="T293" s="134">
        <f>SUM(T294:T296)</f>
        <v>0</v>
      </c>
      <c r="AR293" s="128" t="s">
        <v>84</v>
      </c>
      <c r="AT293" s="135" t="s">
        <v>71</v>
      </c>
      <c r="AU293" s="135" t="s">
        <v>79</v>
      </c>
      <c r="AY293" s="128" t="s">
        <v>207</v>
      </c>
      <c r="BK293" s="136">
        <f>SUM(BK294:BK296)</f>
        <v>0</v>
      </c>
    </row>
    <row r="294" spans="2:65" s="1" customFormat="1" ht="24.2" customHeight="1">
      <c r="B294" s="139"/>
      <c r="C294" s="140" t="s">
        <v>742</v>
      </c>
      <c r="D294" s="140" t="s">
        <v>212</v>
      </c>
      <c r="E294" s="141" t="s">
        <v>5313</v>
      </c>
      <c r="F294" s="142" t="s">
        <v>5314</v>
      </c>
      <c r="G294" s="143" t="s">
        <v>405</v>
      </c>
      <c r="H294" s="144">
        <v>0.77500000000000002</v>
      </c>
      <c r="I294" s="145"/>
      <c r="J294" s="146">
        <f>ROUND(I294*H294,2)</f>
        <v>0</v>
      </c>
      <c r="K294" s="147"/>
      <c r="L294" s="28"/>
      <c r="M294" s="148" t="s">
        <v>1</v>
      </c>
      <c r="N294" s="149" t="s">
        <v>38</v>
      </c>
      <c r="P294" s="150">
        <f>O294*H294</f>
        <v>0</v>
      </c>
      <c r="Q294" s="150">
        <v>1.6000000000000001E-4</v>
      </c>
      <c r="R294" s="150">
        <f>Q294*H294</f>
        <v>1.2400000000000001E-4</v>
      </c>
      <c r="S294" s="150">
        <v>0</v>
      </c>
      <c r="T294" s="151">
        <f>S294*H294</f>
        <v>0</v>
      </c>
      <c r="AR294" s="152" t="s">
        <v>93</v>
      </c>
      <c r="AT294" s="152" t="s">
        <v>212</v>
      </c>
      <c r="AU294" s="152" t="s">
        <v>84</v>
      </c>
      <c r="AY294" s="13" t="s">
        <v>207</v>
      </c>
      <c r="BE294" s="153">
        <f>IF(N294="základná",J294,0)</f>
        <v>0</v>
      </c>
      <c r="BF294" s="153">
        <f>IF(N294="znížená",J294,0)</f>
        <v>0</v>
      </c>
      <c r="BG294" s="153">
        <f>IF(N294="zákl. prenesená",J294,0)</f>
        <v>0</v>
      </c>
      <c r="BH294" s="153">
        <f>IF(N294="zníž. prenesená",J294,0)</f>
        <v>0</v>
      </c>
      <c r="BI294" s="153">
        <f>IF(N294="nulová",J294,0)</f>
        <v>0</v>
      </c>
      <c r="BJ294" s="13" t="s">
        <v>84</v>
      </c>
      <c r="BK294" s="153">
        <f>ROUND(I294*H294,2)</f>
        <v>0</v>
      </c>
      <c r="BL294" s="13" t="s">
        <v>93</v>
      </c>
      <c r="BM294" s="152" t="s">
        <v>5315</v>
      </c>
    </row>
    <row r="295" spans="2:65" s="1" customFormat="1" ht="24.2" customHeight="1">
      <c r="B295" s="139"/>
      <c r="C295" s="140" t="s">
        <v>746</v>
      </c>
      <c r="D295" s="140" t="s">
        <v>212</v>
      </c>
      <c r="E295" s="141" t="s">
        <v>5316</v>
      </c>
      <c r="F295" s="142" t="s">
        <v>5317</v>
      </c>
      <c r="G295" s="143" t="s">
        <v>405</v>
      </c>
      <c r="H295" s="144">
        <v>3.8879999999999999</v>
      </c>
      <c r="I295" s="145"/>
      <c r="J295" s="146">
        <f>ROUND(I295*H295,2)</f>
        <v>0</v>
      </c>
      <c r="K295" s="147"/>
      <c r="L295" s="28"/>
      <c r="M295" s="148" t="s">
        <v>1</v>
      </c>
      <c r="N295" s="149" t="s">
        <v>38</v>
      </c>
      <c r="P295" s="150">
        <f>O295*H295</f>
        <v>0</v>
      </c>
      <c r="Q295" s="150">
        <v>1.6000000000000001E-4</v>
      </c>
      <c r="R295" s="150">
        <f>Q295*H295</f>
        <v>6.2208000000000001E-4</v>
      </c>
      <c r="S295" s="150">
        <v>0</v>
      </c>
      <c r="T295" s="151">
        <f>S295*H295</f>
        <v>0</v>
      </c>
      <c r="AR295" s="152" t="s">
        <v>271</v>
      </c>
      <c r="AT295" s="152" t="s">
        <v>212</v>
      </c>
      <c r="AU295" s="152" t="s">
        <v>84</v>
      </c>
      <c r="AY295" s="13" t="s">
        <v>207</v>
      </c>
      <c r="BE295" s="153">
        <f>IF(N295="základná",J295,0)</f>
        <v>0</v>
      </c>
      <c r="BF295" s="153">
        <f>IF(N295="znížená",J295,0)</f>
        <v>0</v>
      </c>
      <c r="BG295" s="153">
        <f>IF(N295="zákl. prenesená",J295,0)</f>
        <v>0</v>
      </c>
      <c r="BH295" s="153">
        <f>IF(N295="zníž. prenesená",J295,0)</f>
        <v>0</v>
      </c>
      <c r="BI295" s="153">
        <f>IF(N295="nulová",J295,0)</f>
        <v>0</v>
      </c>
      <c r="BJ295" s="13" t="s">
        <v>84</v>
      </c>
      <c r="BK295" s="153">
        <f>ROUND(I295*H295,2)</f>
        <v>0</v>
      </c>
      <c r="BL295" s="13" t="s">
        <v>271</v>
      </c>
      <c r="BM295" s="152" t="s">
        <v>5318</v>
      </c>
    </row>
    <row r="296" spans="2:65" s="1" customFormat="1" ht="24.2" customHeight="1">
      <c r="B296" s="139"/>
      <c r="C296" s="140" t="s">
        <v>750</v>
      </c>
      <c r="D296" s="140" t="s">
        <v>212</v>
      </c>
      <c r="E296" s="141" t="s">
        <v>5319</v>
      </c>
      <c r="F296" s="142" t="s">
        <v>5320</v>
      </c>
      <c r="G296" s="143" t="s">
        <v>405</v>
      </c>
      <c r="H296" s="144">
        <v>3.8879999999999999</v>
      </c>
      <c r="I296" s="145"/>
      <c r="J296" s="146">
        <f>ROUND(I296*H296,2)</f>
        <v>0</v>
      </c>
      <c r="K296" s="147"/>
      <c r="L296" s="28"/>
      <c r="M296" s="148" t="s">
        <v>1</v>
      </c>
      <c r="N296" s="149" t="s">
        <v>38</v>
      </c>
      <c r="P296" s="150">
        <f>O296*H296</f>
        <v>0</v>
      </c>
      <c r="Q296" s="150">
        <v>8.0000000000000007E-5</v>
      </c>
      <c r="R296" s="150">
        <f>Q296*H296</f>
        <v>3.1104E-4</v>
      </c>
      <c r="S296" s="150">
        <v>0</v>
      </c>
      <c r="T296" s="151">
        <f>S296*H296</f>
        <v>0</v>
      </c>
      <c r="AR296" s="152" t="s">
        <v>271</v>
      </c>
      <c r="AT296" s="152" t="s">
        <v>212</v>
      </c>
      <c r="AU296" s="152" t="s">
        <v>84</v>
      </c>
      <c r="AY296" s="13" t="s">
        <v>207</v>
      </c>
      <c r="BE296" s="153">
        <f>IF(N296="základná",J296,0)</f>
        <v>0</v>
      </c>
      <c r="BF296" s="153">
        <f>IF(N296="znížená",J296,0)</f>
        <v>0</v>
      </c>
      <c r="BG296" s="153">
        <f>IF(N296="zákl. prenesená",J296,0)</f>
        <v>0</v>
      </c>
      <c r="BH296" s="153">
        <f>IF(N296="zníž. prenesená",J296,0)</f>
        <v>0</v>
      </c>
      <c r="BI296" s="153">
        <f>IF(N296="nulová",J296,0)</f>
        <v>0</v>
      </c>
      <c r="BJ296" s="13" t="s">
        <v>84</v>
      </c>
      <c r="BK296" s="153">
        <f>ROUND(I296*H296,2)</f>
        <v>0</v>
      </c>
      <c r="BL296" s="13" t="s">
        <v>271</v>
      </c>
      <c r="BM296" s="152" t="s">
        <v>5321</v>
      </c>
    </row>
    <row r="297" spans="2:65" s="11" customFormat="1" ht="25.9" customHeight="1">
      <c r="B297" s="127"/>
      <c r="D297" s="128" t="s">
        <v>71</v>
      </c>
      <c r="E297" s="129" t="s">
        <v>205</v>
      </c>
      <c r="F297" s="129" t="s">
        <v>5322</v>
      </c>
      <c r="I297" s="130"/>
      <c r="J297" s="131">
        <f>BK297</f>
        <v>0</v>
      </c>
      <c r="L297" s="127"/>
      <c r="M297" s="132"/>
      <c r="P297" s="133">
        <f>P298+P300+P302+P305</f>
        <v>0</v>
      </c>
      <c r="R297" s="133">
        <f>R298+R300+R302+R305</f>
        <v>3.3836677000000002</v>
      </c>
      <c r="T297" s="134">
        <f>T298+T300+T302+T305</f>
        <v>0</v>
      </c>
      <c r="AR297" s="128" t="s">
        <v>88</v>
      </c>
      <c r="AT297" s="135" t="s">
        <v>71</v>
      </c>
      <c r="AU297" s="135" t="s">
        <v>72</v>
      </c>
      <c r="AY297" s="128" t="s">
        <v>207</v>
      </c>
      <c r="BK297" s="136">
        <f>BK298+BK300+BK302+BK305</f>
        <v>0</v>
      </c>
    </row>
    <row r="298" spans="2:65" s="11" customFormat="1" ht="22.9" customHeight="1">
      <c r="B298" s="127"/>
      <c r="D298" s="128" t="s">
        <v>71</v>
      </c>
      <c r="E298" s="137" t="s">
        <v>5401</v>
      </c>
      <c r="F298" s="137" t="s">
        <v>5402</v>
      </c>
      <c r="I298" s="130"/>
      <c r="J298" s="138">
        <f>BK298</f>
        <v>0</v>
      </c>
      <c r="L298" s="127"/>
      <c r="M298" s="132"/>
      <c r="P298" s="133">
        <f>P299</f>
        <v>0</v>
      </c>
      <c r="R298" s="133">
        <f>R299</f>
        <v>0</v>
      </c>
      <c r="T298" s="134">
        <f>T299</f>
        <v>0</v>
      </c>
      <c r="AR298" s="128" t="s">
        <v>88</v>
      </c>
      <c r="AT298" s="135" t="s">
        <v>71</v>
      </c>
      <c r="AU298" s="135" t="s">
        <v>79</v>
      </c>
      <c r="AY298" s="128" t="s">
        <v>207</v>
      </c>
      <c r="BK298" s="136">
        <f>BK299</f>
        <v>0</v>
      </c>
    </row>
    <row r="299" spans="2:65" s="1" customFormat="1" ht="24.2" customHeight="1">
      <c r="B299" s="139"/>
      <c r="C299" s="140" t="s">
        <v>753</v>
      </c>
      <c r="D299" s="140" t="s">
        <v>212</v>
      </c>
      <c r="E299" s="141" t="s">
        <v>5403</v>
      </c>
      <c r="F299" s="142" t="s">
        <v>5404</v>
      </c>
      <c r="G299" s="143" t="s">
        <v>253</v>
      </c>
      <c r="H299" s="144">
        <v>3</v>
      </c>
      <c r="I299" s="145"/>
      <c r="J299" s="146">
        <f>ROUND(I299*H299,2)</f>
        <v>0</v>
      </c>
      <c r="K299" s="147"/>
      <c r="L299" s="28"/>
      <c r="M299" s="148" t="s">
        <v>1</v>
      </c>
      <c r="N299" s="149" t="s">
        <v>38</v>
      </c>
      <c r="P299" s="150">
        <f>O299*H299</f>
        <v>0</v>
      </c>
      <c r="Q299" s="150">
        <v>0</v>
      </c>
      <c r="R299" s="150">
        <f>Q299*H299</f>
        <v>0</v>
      </c>
      <c r="S299" s="150">
        <v>0</v>
      </c>
      <c r="T299" s="151">
        <f>S299*H299</f>
        <v>0</v>
      </c>
      <c r="AR299" s="152" t="s">
        <v>216</v>
      </c>
      <c r="AT299" s="152" t="s">
        <v>212</v>
      </c>
      <c r="AU299" s="152" t="s">
        <v>84</v>
      </c>
      <c r="AY299" s="13" t="s">
        <v>207</v>
      </c>
      <c r="BE299" s="153">
        <f>IF(N299="základná",J299,0)</f>
        <v>0</v>
      </c>
      <c r="BF299" s="153">
        <f>IF(N299="znížená",J299,0)</f>
        <v>0</v>
      </c>
      <c r="BG299" s="153">
        <f>IF(N299="zákl. prenesená",J299,0)</f>
        <v>0</v>
      </c>
      <c r="BH299" s="153">
        <f>IF(N299="zníž. prenesená",J299,0)</f>
        <v>0</v>
      </c>
      <c r="BI299" s="153">
        <f>IF(N299="nulová",J299,0)</f>
        <v>0</v>
      </c>
      <c r="BJ299" s="13" t="s">
        <v>84</v>
      </c>
      <c r="BK299" s="153">
        <f>ROUND(I299*H299,2)</f>
        <v>0</v>
      </c>
      <c r="BL299" s="13" t="s">
        <v>216</v>
      </c>
      <c r="BM299" s="152" t="s">
        <v>5422</v>
      </c>
    </row>
    <row r="300" spans="2:65" s="11" customFormat="1" ht="22.9" customHeight="1">
      <c r="B300" s="127"/>
      <c r="D300" s="128" t="s">
        <v>71</v>
      </c>
      <c r="E300" s="137" t="s">
        <v>4771</v>
      </c>
      <c r="F300" s="137" t="s">
        <v>4772</v>
      </c>
      <c r="I300" s="130"/>
      <c r="J300" s="138">
        <f>BK300</f>
        <v>0</v>
      </c>
      <c r="L300" s="127"/>
      <c r="M300" s="132"/>
      <c r="P300" s="133">
        <f>P301</f>
        <v>0</v>
      </c>
      <c r="R300" s="133">
        <f>R301</f>
        <v>0</v>
      </c>
      <c r="T300" s="134">
        <f>T301</f>
        <v>0</v>
      </c>
      <c r="AR300" s="128" t="s">
        <v>88</v>
      </c>
      <c r="AT300" s="135" t="s">
        <v>71</v>
      </c>
      <c r="AU300" s="135" t="s">
        <v>79</v>
      </c>
      <c r="AY300" s="128" t="s">
        <v>207</v>
      </c>
      <c r="BK300" s="136">
        <f>BK301</f>
        <v>0</v>
      </c>
    </row>
    <row r="301" spans="2:65" s="1" customFormat="1" ht="24.2" customHeight="1">
      <c r="B301" s="139"/>
      <c r="C301" s="140" t="s">
        <v>757</v>
      </c>
      <c r="D301" s="140" t="s">
        <v>212</v>
      </c>
      <c r="E301" s="141" t="s">
        <v>5406</v>
      </c>
      <c r="F301" s="142" t="s">
        <v>5407</v>
      </c>
      <c r="G301" s="143" t="s">
        <v>253</v>
      </c>
      <c r="H301" s="144">
        <v>3</v>
      </c>
      <c r="I301" s="145"/>
      <c r="J301" s="146">
        <f>ROUND(I301*H301,2)</f>
        <v>0</v>
      </c>
      <c r="K301" s="147"/>
      <c r="L301" s="28"/>
      <c r="M301" s="148" t="s">
        <v>1</v>
      </c>
      <c r="N301" s="149" t="s">
        <v>38</v>
      </c>
      <c r="P301" s="150">
        <f>O301*H301</f>
        <v>0</v>
      </c>
      <c r="Q301" s="150">
        <v>0</v>
      </c>
      <c r="R301" s="150">
        <f>Q301*H301</f>
        <v>0</v>
      </c>
      <c r="S301" s="150">
        <v>0</v>
      </c>
      <c r="T301" s="151">
        <f>S301*H301</f>
        <v>0</v>
      </c>
      <c r="AR301" s="152" t="s">
        <v>216</v>
      </c>
      <c r="AT301" s="152" t="s">
        <v>212</v>
      </c>
      <c r="AU301" s="152" t="s">
        <v>84</v>
      </c>
      <c r="AY301" s="13" t="s">
        <v>207</v>
      </c>
      <c r="BE301" s="153">
        <f>IF(N301="základná",J301,0)</f>
        <v>0</v>
      </c>
      <c r="BF301" s="153">
        <f>IF(N301="znížená",J301,0)</f>
        <v>0</v>
      </c>
      <c r="BG301" s="153">
        <f>IF(N301="zákl. prenesená",J301,0)</f>
        <v>0</v>
      </c>
      <c r="BH301" s="153">
        <f>IF(N301="zníž. prenesená",J301,0)</f>
        <v>0</v>
      </c>
      <c r="BI301" s="153">
        <f>IF(N301="nulová",J301,0)</f>
        <v>0</v>
      </c>
      <c r="BJ301" s="13" t="s">
        <v>84</v>
      </c>
      <c r="BK301" s="153">
        <f>ROUND(I301*H301,2)</f>
        <v>0</v>
      </c>
      <c r="BL301" s="13" t="s">
        <v>216</v>
      </c>
      <c r="BM301" s="152" t="s">
        <v>5423</v>
      </c>
    </row>
    <row r="302" spans="2:65" s="11" customFormat="1" ht="22.9" customHeight="1">
      <c r="B302" s="127"/>
      <c r="D302" s="128" t="s">
        <v>71</v>
      </c>
      <c r="E302" s="137" t="s">
        <v>208</v>
      </c>
      <c r="F302" s="137" t="s">
        <v>5323</v>
      </c>
      <c r="I302" s="130"/>
      <c r="J302" s="138">
        <f>BK302</f>
        <v>0</v>
      </c>
      <c r="L302" s="127"/>
      <c r="M302" s="132"/>
      <c r="P302" s="133">
        <f>SUM(P303:P304)</f>
        <v>0</v>
      </c>
      <c r="R302" s="133">
        <f>SUM(R303:R304)</f>
        <v>2.867515</v>
      </c>
      <c r="T302" s="134">
        <f>SUM(T303:T304)</f>
        <v>0</v>
      </c>
      <c r="AR302" s="128" t="s">
        <v>88</v>
      </c>
      <c r="AT302" s="135" t="s">
        <v>71</v>
      </c>
      <c r="AU302" s="135" t="s">
        <v>79</v>
      </c>
      <c r="AY302" s="128" t="s">
        <v>207</v>
      </c>
      <c r="BK302" s="136">
        <f>SUM(BK303:BK304)</f>
        <v>0</v>
      </c>
    </row>
    <row r="303" spans="2:65" s="1" customFormat="1" ht="16.5" customHeight="1">
      <c r="B303" s="139"/>
      <c r="C303" s="140" t="s">
        <v>761</v>
      </c>
      <c r="D303" s="140" t="s">
        <v>212</v>
      </c>
      <c r="E303" s="141" t="s">
        <v>5324</v>
      </c>
      <c r="F303" s="142" t="s">
        <v>5325</v>
      </c>
      <c r="G303" s="143" t="s">
        <v>215</v>
      </c>
      <c r="H303" s="144">
        <v>819.29</v>
      </c>
      <c r="I303" s="145"/>
      <c r="J303" s="146">
        <f>ROUND(I303*H303,2)</f>
        <v>0</v>
      </c>
      <c r="K303" s="147"/>
      <c r="L303" s="28"/>
      <c r="M303" s="148" t="s">
        <v>1</v>
      </c>
      <c r="N303" s="149" t="s">
        <v>38</v>
      </c>
      <c r="P303" s="150">
        <f>O303*H303</f>
        <v>0</v>
      </c>
      <c r="Q303" s="150">
        <v>2E-3</v>
      </c>
      <c r="R303" s="150">
        <f>Q303*H303</f>
        <v>1.6385799999999999</v>
      </c>
      <c r="S303" s="150">
        <v>0</v>
      </c>
      <c r="T303" s="151">
        <f>S303*H303</f>
        <v>0</v>
      </c>
      <c r="AR303" s="152" t="s">
        <v>216</v>
      </c>
      <c r="AT303" s="152" t="s">
        <v>212</v>
      </c>
      <c r="AU303" s="152" t="s">
        <v>84</v>
      </c>
      <c r="AY303" s="13" t="s">
        <v>207</v>
      </c>
      <c r="BE303" s="153">
        <f>IF(N303="základná",J303,0)</f>
        <v>0</v>
      </c>
      <c r="BF303" s="153">
        <f>IF(N303="znížená",J303,0)</f>
        <v>0</v>
      </c>
      <c r="BG303" s="153">
        <f>IF(N303="zákl. prenesená",J303,0)</f>
        <v>0</v>
      </c>
      <c r="BH303" s="153">
        <f>IF(N303="zníž. prenesená",J303,0)</f>
        <v>0</v>
      </c>
      <c r="BI303" s="153">
        <f>IF(N303="nulová",J303,0)</f>
        <v>0</v>
      </c>
      <c r="BJ303" s="13" t="s">
        <v>84</v>
      </c>
      <c r="BK303" s="153">
        <f>ROUND(I303*H303,2)</f>
        <v>0</v>
      </c>
      <c r="BL303" s="13" t="s">
        <v>216</v>
      </c>
      <c r="BM303" s="152" t="s">
        <v>5326</v>
      </c>
    </row>
    <row r="304" spans="2:65" s="1" customFormat="1" ht="16.5" customHeight="1">
      <c r="B304" s="139"/>
      <c r="C304" s="140" t="s">
        <v>765</v>
      </c>
      <c r="D304" s="140" t="s">
        <v>212</v>
      </c>
      <c r="E304" s="141" t="s">
        <v>5327</v>
      </c>
      <c r="F304" s="142" t="s">
        <v>5328</v>
      </c>
      <c r="G304" s="143" t="s">
        <v>215</v>
      </c>
      <c r="H304" s="144">
        <v>819.29</v>
      </c>
      <c r="I304" s="145"/>
      <c r="J304" s="146">
        <f>ROUND(I304*H304,2)</f>
        <v>0</v>
      </c>
      <c r="K304" s="147"/>
      <c r="L304" s="28"/>
      <c r="M304" s="148" t="s">
        <v>1</v>
      </c>
      <c r="N304" s="149" t="s">
        <v>38</v>
      </c>
      <c r="P304" s="150">
        <f>O304*H304</f>
        <v>0</v>
      </c>
      <c r="Q304" s="150">
        <v>1.5E-3</v>
      </c>
      <c r="R304" s="150">
        <f>Q304*H304</f>
        <v>1.2289349999999999</v>
      </c>
      <c r="S304" s="150">
        <v>0</v>
      </c>
      <c r="T304" s="151">
        <f>S304*H304</f>
        <v>0</v>
      </c>
      <c r="AR304" s="152" t="s">
        <v>216</v>
      </c>
      <c r="AT304" s="152" t="s">
        <v>212</v>
      </c>
      <c r="AU304" s="152" t="s">
        <v>84</v>
      </c>
      <c r="AY304" s="13" t="s">
        <v>207</v>
      </c>
      <c r="BE304" s="153">
        <f>IF(N304="základná",J304,0)</f>
        <v>0</v>
      </c>
      <c r="BF304" s="153">
        <f>IF(N304="znížená",J304,0)</f>
        <v>0</v>
      </c>
      <c r="BG304" s="153">
        <f>IF(N304="zákl. prenesená",J304,0)</f>
        <v>0</v>
      </c>
      <c r="BH304" s="153">
        <f>IF(N304="zníž. prenesená",J304,0)</f>
        <v>0</v>
      </c>
      <c r="BI304" s="153">
        <f>IF(N304="nulová",J304,0)</f>
        <v>0</v>
      </c>
      <c r="BJ304" s="13" t="s">
        <v>84</v>
      </c>
      <c r="BK304" s="153">
        <f>ROUND(I304*H304,2)</f>
        <v>0</v>
      </c>
      <c r="BL304" s="13" t="s">
        <v>216</v>
      </c>
      <c r="BM304" s="152" t="s">
        <v>5329</v>
      </c>
    </row>
    <row r="305" spans="2:65" s="11" customFormat="1" ht="22.9" customHeight="1">
      <c r="B305" s="127"/>
      <c r="D305" s="128" t="s">
        <v>71</v>
      </c>
      <c r="E305" s="137" t="s">
        <v>5330</v>
      </c>
      <c r="F305" s="137" t="s">
        <v>5331</v>
      </c>
      <c r="I305" s="130"/>
      <c r="J305" s="138">
        <f>BK305</f>
        <v>0</v>
      </c>
      <c r="L305" s="127"/>
      <c r="M305" s="132"/>
      <c r="P305" s="133">
        <f>SUM(P306:P308)</f>
        <v>0</v>
      </c>
      <c r="R305" s="133">
        <f>SUM(R306:R308)</f>
        <v>0.51615270000000002</v>
      </c>
      <c r="T305" s="134">
        <f>SUM(T306:T308)</f>
        <v>0</v>
      </c>
      <c r="AR305" s="128" t="s">
        <v>88</v>
      </c>
      <c r="AT305" s="135" t="s">
        <v>71</v>
      </c>
      <c r="AU305" s="135" t="s">
        <v>79</v>
      </c>
      <c r="AY305" s="128" t="s">
        <v>207</v>
      </c>
      <c r="BK305" s="136">
        <f>SUM(BK306:BK308)</f>
        <v>0</v>
      </c>
    </row>
    <row r="306" spans="2:65" s="1" customFormat="1" ht="24.2" customHeight="1">
      <c r="B306" s="139"/>
      <c r="C306" s="140" t="s">
        <v>769</v>
      </c>
      <c r="D306" s="140" t="s">
        <v>212</v>
      </c>
      <c r="E306" s="141" t="s">
        <v>5332</v>
      </c>
      <c r="F306" s="142" t="s">
        <v>5333</v>
      </c>
      <c r="G306" s="143" t="s">
        <v>215</v>
      </c>
      <c r="H306" s="144">
        <v>2457.87</v>
      </c>
      <c r="I306" s="145"/>
      <c r="J306" s="146">
        <f>ROUND(I306*H306,2)</f>
        <v>0</v>
      </c>
      <c r="K306" s="147"/>
      <c r="L306" s="28"/>
      <c r="M306" s="148" t="s">
        <v>1</v>
      </c>
      <c r="N306" s="149" t="s">
        <v>38</v>
      </c>
      <c r="P306" s="150">
        <f>O306*H306</f>
        <v>0</v>
      </c>
      <c r="Q306" s="150">
        <v>0</v>
      </c>
      <c r="R306" s="150">
        <f>Q306*H306</f>
        <v>0</v>
      </c>
      <c r="S306" s="150">
        <v>0</v>
      </c>
      <c r="T306" s="151">
        <f>S306*H306</f>
        <v>0</v>
      </c>
      <c r="AR306" s="152" t="s">
        <v>216</v>
      </c>
      <c r="AT306" s="152" t="s">
        <v>212</v>
      </c>
      <c r="AU306" s="152" t="s">
        <v>84</v>
      </c>
      <c r="AY306" s="13" t="s">
        <v>207</v>
      </c>
      <c r="BE306" s="153">
        <f>IF(N306="základná",J306,0)</f>
        <v>0</v>
      </c>
      <c r="BF306" s="153">
        <f>IF(N306="znížená",J306,0)</f>
        <v>0</v>
      </c>
      <c r="BG306" s="153">
        <f>IF(N306="zákl. prenesená",J306,0)</f>
        <v>0</v>
      </c>
      <c r="BH306" s="153">
        <f>IF(N306="zníž. prenesená",J306,0)</f>
        <v>0</v>
      </c>
      <c r="BI306" s="153">
        <f>IF(N306="nulová",J306,0)</f>
        <v>0</v>
      </c>
      <c r="BJ306" s="13" t="s">
        <v>84</v>
      </c>
      <c r="BK306" s="153">
        <f>ROUND(I306*H306,2)</f>
        <v>0</v>
      </c>
      <c r="BL306" s="13" t="s">
        <v>216</v>
      </c>
      <c r="BM306" s="152" t="s">
        <v>5334</v>
      </c>
    </row>
    <row r="307" spans="2:65" s="1" customFormat="1" ht="16.5" customHeight="1">
      <c r="B307" s="139"/>
      <c r="C307" s="155" t="s">
        <v>773</v>
      </c>
      <c r="D307" s="155" t="s">
        <v>205</v>
      </c>
      <c r="E307" s="156" t="s">
        <v>5335</v>
      </c>
      <c r="F307" s="157" t="s">
        <v>5336</v>
      </c>
      <c r="G307" s="158" t="s">
        <v>215</v>
      </c>
      <c r="H307" s="159">
        <v>1638.58</v>
      </c>
      <c r="I307" s="160"/>
      <c r="J307" s="161">
        <f>ROUND(I307*H307,2)</f>
        <v>0</v>
      </c>
      <c r="K307" s="162"/>
      <c r="L307" s="163"/>
      <c r="M307" s="164" t="s">
        <v>1</v>
      </c>
      <c r="N307" s="165" t="s">
        <v>38</v>
      </c>
      <c r="P307" s="150">
        <f>O307*H307</f>
        <v>0</v>
      </c>
      <c r="Q307" s="150">
        <v>2.1000000000000001E-4</v>
      </c>
      <c r="R307" s="150">
        <f>Q307*H307</f>
        <v>0.34410180000000001</v>
      </c>
      <c r="S307" s="150">
        <v>0</v>
      </c>
      <c r="T307" s="151">
        <f>S307*H307</f>
        <v>0</v>
      </c>
      <c r="AR307" s="152" t="s">
        <v>726</v>
      </c>
      <c r="AT307" s="152" t="s">
        <v>205</v>
      </c>
      <c r="AU307" s="152" t="s">
        <v>84</v>
      </c>
      <c r="AY307" s="13" t="s">
        <v>207</v>
      </c>
      <c r="BE307" s="153">
        <f>IF(N307="základná",J307,0)</f>
        <v>0</v>
      </c>
      <c r="BF307" s="153">
        <f>IF(N307="znížená",J307,0)</f>
        <v>0</v>
      </c>
      <c r="BG307" s="153">
        <f>IF(N307="zákl. prenesená",J307,0)</f>
        <v>0</v>
      </c>
      <c r="BH307" s="153">
        <f>IF(N307="zníž. prenesená",J307,0)</f>
        <v>0</v>
      </c>
      <c r="BI307" s="153">
        <f>IF(N307="nulová",J307,0)</f>
        <v>0</v>
      </c>
      <c r="BJ307" s="13" t="s">
        <v>84</v>
      </c>
      <c r="BK307" s="153">
        <f>ROUND(I307*H307,2)</f>
        <v>0</v>
      </c>
      <c r="BL307" s="13" t="s">
        <v>726</v>
      </c>
      <c r="BM307" s="152" t="s">
        <v>5337</v>
      </c>
    </row>
    <row r="308" spans="2:65" s="1" customFormat="1" ht="16.5" customHeight="1">
      <c r="B308" s="139"/>
      <c r="C308" s="155" t="s">
        <v>777</v>
      </c>
      <c r="D308" s="155" t="s">
        <v>205</v>
      </c>
      <c r="E308" s="156" t="s">
        <v>5338</v>
      </c>
      <c r="F308" s="157" t="s">
        <v>5339</v>
      </c>
      <c r="G308" s="158" t="s">
        <v>215</v>
      </c>
      <c r="H308" s="159">
        <v>819.29</v>
      </c>
      <c r="I308" s="160"/>
      <c r="J308" s="161">
        <f>ROUND(I308*H308,2)</f>
        <v>0</v>
      </c>
      <c r="K308" s="162"/>
      <c r="L308" s="163"/>
      <c r="M308" s="164" t="s">
        <v>1</v>
      </c>
      <c r="N308" s="165" t="s">
        <v>38</v>
      </c>
      <c r="P308" s="150">
        <f>O308*H308</f>
        <v>0</v>
      </c>
      <c r="Q308" s="150">
        <v>2.1000000000000001E-4</v>
      </c>
      <c r="R308" s="150">
        <f>Q308*H308</f>
        <v>0.17205090000000001</v>
      </c>
      <c r="S308" s="150">
        <v>0</v>
      </c>
      <c r="T308" s="151">
        <f>S308*H308</f>
        <v>0</v>
      </c>
      <c r="AR308" s="152" t="s">
        <v>726</v>
      </c>
      <c r="AT308" s="152" t="s">
        <v>205</v>
      </c>
      <c r="AU308" s="152" t="s">
        <v>84</v>
      </c>
      <c r="AY308" s="13" t="s">
        <v>207</v>
      </c>
      <c r="BE308" s="153">
        <f>IF(N308="základná",J308,0)</f>
        <v>0</v>
      </c>
      <c r="BF308" s="153">
        <f>IF(N308="znížená",J308,0)</f>
        <v>0</v>
      </c>
      <c r="BG308" s="153">
        <f>IF(N308="zákl. prenesená",J308,0)</f>
        <v>0</v>
      </c>
      <c r="BH308" s="153">
        <f>IF(N308="zníž. prenesená",J308,0)</f>
        <v>0</v>
      </c>
      <c r="BI308" s="153">
        <f>IF(N308="nulová",J308,0)</f>
        <v>0</v>
      </c>
      <c r="BJ308" s="13" t="s">
        <v>84</v>
      </c>
      <c r="BK308" s="153">
        <f>ROUND(I308*H308,2)</f>
        <v>0</v>
      </c>
      <c r="BL308" s="13" t="s">
        <v>726</v>
      </c>
      <c r="BM308" s="152" t="s">
        <v>5340</v>
      </c>
    </row>
    <row r="309" spans="2:65" s="11" customFormat="1" ht="25.9" customHeight="1">
      <c r="B309" s="127"/>
      <c r="D309" s="128" t="s">
        <v>71</v>
      </c>
      <c r="E309" s="129" t="s">
        <v>2153</v>
      </c>
      <c r="F309" s="129" t="s">
        <v>5341</v>
      </c>
      <c r="I309" s="130"/>
      <c r="J309" s="131">
        <f>BK309</f>
        <v>0</v>
      </c>
      <c r="L309" s="127"/>
      <c r="M309" s="132"/>
      <c r="P309" s="133">
        <f>P310</f>
        <v>0</v>
      </c>
      <c r="R309" s="133">
        <f>R310</f>
        <v>0</v>
      </c>
      <c r="T309" s="134">
        <f>T310</f>
        <v>0</v>
      </c>
      <c r="AR309" s="128" t="s">
        <v>168</v>
      </c>
      <c r="AT309" s="135" t="s">
        <v>71</v>
      </c>
      <c r="AU309" s="135" t="s">
        <v>72</v>
      </c>
      <c r="AY309" s="128" t="s">
        <v>207</v>
      </c>
      <c r="BK309" s="136">
        <f>BK310</f>
        <v>0</v>
      </c>
    </row>
    <row r="310" spans="2:65" s="1" customFormat="1" ht="44.25" customHeight="1">
      <c r="B310" s="139"/>
      <c r="C310" s="140" t="s">
        <v>781</v>
      </c>
      <c r="D310" s="140" t="s">
        <v>212</v>
      </c>
      <c r="E310" s="141" t="s">
        <v>5342</v>
      </c>
      <c r="F310" s="142" t="s">
        <v>5343</v>
      </c>
      <c r="G310" s="143" t="s">
        <v>607</v>
      </c>
      <c r="H310" s="154"/>
      <c r="I310" s="145"/>
      <c r="J310" s="146">
        <f>ROUND(I310*H310,2)</f>
        <v>0</v>
      </c>
      <c r="K310" s="147"/>
      <c r="L310" s="28"/>
      <c r="M310" s="166" t="s">
        <v>1</v>
      </c>
      <c r="N310" s="167" t="s">
        <v>38</v>
      </c>
      <c r="O310" s="168"/>
      <c r="P310" s="169">
        <f>O310*H310</f>
        <v>0</v>
      </c>
      <c r="Q310" s="169">
        <v>0</v>
      </c>
      <c r="R310" s="169">
        <f>Q310*H310</f>
        <v>0</v>
      </c>
      <c r="S310" s="169">
        <v>0</v>
      </c>
      <c r="T310" s="170">
        <f>S310*H310</f>
        <v>0</v>
      </c>
      <c r="AR310" s="152" t="s">
        <v>2159</v>
      </c>
      <c r="AT310" s="152" t="s">
        <v>212</v>
      </c>
      <c r="AU310" s="152" t="s">
        <v>79</v>
      </c>
      <c r="AY310" s="13" t="s">
        <v>207</v>
      </c>
      <c r="BE310" s="153">
        <f>IF(N310="základná",J310,0)</f>
        <v>0</v>
      </c>
      <c r="BF310" s="153">
        <f>IF(N310="znížená",J310,0)</f>
        <v>0</v>
      </c>
      <c r="BG310" s="153">
        <f>IF(N310="zákl. prenesená",J310,0)</f>
        <v>0</v>
      </c>
      <c r="BH310" s="153">
        <f>IF(N310="zníž. prenesená",J310,0)</f>
        <v>0</v>
      </c>
      <c r="BI310" s="153">
        <f>IF(N310="nulová",J310,0)</f>
        <v>0</v>
      </c>
      <c r="BJ310" s="13" t="s">
        <v>84</v>
      </c>
      <c r="BK310" s="153">
        <f>ROUND(I310*H310,2)</f>
        <v>0</v>
      </c>
      <c r="BL310" s="13" t="s">
        <v>2159</v>
      </c>
      <c r="BM310" s="152" t="s">
        <v>5344</v>
      </c>
    </row>
    <row r="311" spans="2:65" s="1" customFormat="1" ht="6.95" customHeight="1">
      <c r="B311" s="43"/>
      <c r="C311" s="44"/>
      <c r="D311" s="44"/>
      <c r="E311" s="44"/>
      <c r="F311" s="44"/>
      <c r="G311" s="44"/>
      <c r="H311" s="44"/>
      <c r="I311" s="44"/>
      <c r="J311" s="44"/>
      <c r="K311" s="44"/>
      <c r="L311" s="28"/>
    </row>
  </sheetData>
  <autoFilter ref="C145:K310" xr:uid="{00000000-0009-0000-0000-000016000000}"/>
  <mergeCells count="15">
    <mergeCell ref="E132:H132"/>
    <mergeCell ref="E136:H136"/>
    <mergeCell ref="E134:H134"/>
    <mergeCell ref="E138:H138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2:BM300"/>
  <sheetViews>
    <sheetView showGridLines="0" workbookViewId="0">
      <selection activeCell="A18" sqref="A1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167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170</v>
      </c>
      <c r="L4" s="16"/>
      <c r="M4" s="92" t="s">
        <v>8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13</v>
      </c>
      <c r="L6" s="16"/>
    </row>
    <row r="7" spans="2:46" ht="16.5" customHeight="1">
      <c r="B7" s="16"/>
      <c r="E7" s="220" t="str">
        <f>'Rekapitulácia stavby'!K6</f>
        <v>III.etapa – Vetva V2 Mesto – časť od bodu č.17  po AUPARK</v>
      </c>
      <c r="F7" s="221"/>
      <c r="G7" s="221"/>
      <c r="H7" s="221"/>
      <c r="L7" s="16"/>
    </row>
    <row r="8" spans="2:46" ht="12.75">
      <c r="B8" s="16"/>
      <c r="D8" s="23" t="s">
        <v>171</v>
      </c>
      <c r="L8" s="16"/>
    </row>
    <row r="9" spans="2:46" ht="16.5" customHeight="1">
      <c r="B9" s="16"/>
      <c r="E9" s="220" t="s">
        <v>172</v>
      </c>
      <c r="F9" s="184"/>
      <c r="G9" s="184"/>
      <c r="H9" s="184"/>
      <c r="L9" s="16"/>
    </row>
    <row r="10" spans="2:46" ht="12" customHeight="1">
      <c r="B10" s="16"/>
      <c r="D10" s="23" t="s">
        <v>173</v>
      </c>
      <c r="L10" s="16"/>
    </row>
    <row r="11" spans="2:46" s="1" customFormat="1" ht="16.5" customHeight="1">
      <c r="B11" s="28"/>
      <c r="E11" s="212" t="s">
        <v>4777</v>
      </c>
      <c r="F11" s="222"/>
      <c r="G11" s="222"/>
      <c r="H11" s="222"/>
      <c r="L11" s="28"/>
    </row>
    <row r="12" spans="2:46" s="1" customFormat="1" ht="12" customHeight="1">
      <c r="B12" s="28"/>
      <c r="D12" s="23" t="s">
        <v>4758</v>
      </c>
      <c r="L12" s="28"/>
    </row>
    <row r="13" spans="2:46" s="1" customFormat="1" ht="16.5" customHeight="1">
      <c r="B13" s="28"/>
      <c r="E13" s="199" t="s">
        <v>5424</v>
      </c>
      <c r="F13" s="222"/>
      <c r="G13" s="222"/>
      <c r="H13" s="222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15</v>
      </c>
      <c r="F15" s="21" t="s">
        <v>1</v>
      </c>
      <c r="I15" s="23" t="s">
        <v>16</v>
      </c>
      <c r="J15" s="21" t="s">
        <v>1</v>
      </c>
      <c r="L15" s="28"/>
    </row>
    <row r="16" spans="2:46" s="1" customFormat="1" ht="12" customHeight="1">
      <c r="B16" s="28"/>
      <c r="D16" s="23" t="s">
        <v>17</v>
      </c>
      <c r="F16" s="21" t="s">
        <v>18</v>
      </c>
      <c r="I16" s="23" t="s">
        <v>19</v>
      </c>
      <c r="J16" s="51" t="str">
        <f>'Rekapitulácia stavby'!AN8</f>
        <v>13. 5. 2022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21</v>
      </c>
      <c r="I18" s="23" t="s">
        <v>22</v>
      </c>
      <c r="J18" s="172">
        <v>36211541</v>
      </c>
      <c r="L18" s="28"/>
    </row>
    <row r="19" spans="2:12" s="1" customFormat="1" ht="18" customHeight="1">
      <c r="B19" s="28"/>
      <c r="E19" s="171" t="s">
        <v>5451</v>
      </c>
      <c r="I19" s="23" t="s">
        <v>23</v>
      </c>
      <c r="J19" s="171" t="s">
        <v>5452</v>
      </c>
      <c r="L19" s="28"/>
    </row>
    <row r="20" spans="2:12" s="1" customFormat="1" ht="6.95" customHeight="1">
      <c r="B20" s="28"/>
      <c r="L20" s="28"/>
    </row>
    <row r="21" spans="2:12" s="1" customFormat="1" ht="12" customHeight="1">
      <c r="B21" s="28"/>
      <c r="D21" s="23" t="s">
        <v>24</v>
      </c>
      <c r="I21" s="23" t="s">
        <v>22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23" t="str">
        <f>'Rekapitulácia stavby'!E14</f>
        <v>Vyplň údaj</v>
      </c>
      <c r="F22" s="191"/>
      <c r="G22" s="191"/>
      <c r="H22" s="191"/>
      <c r="I22" s="23" t="s">
        <v>23</v>
      </c>
      <c r="J22" s="24" t="str">
        <f>'Rekapitulácia stavby'!AN14</f>
        <v>Vyplň údaj</v>
      </c>
      <c r="L22" s="28"/>
    </row>
    <row r="23" spans="2:12" s="1" customFormat="1" ht="6.95" customHeight="1">
      <c r="B23" s="28"/>
      <c r="L23" s="28"/>
    </row>
    <row r="24" spans="2:12" s="1" customFormat="1" ht="12" customHeight="1">
      <c r="B24" s="28"/>
      <c r="D24" s="23" t="s">
        <v>26</v>
      </c>
      <c r="I24" s="23" t="s">
        <v>22</v>
      </c>
      <c r="J24" s="21" t="s">
        <v>1</v>
      </c>
      <c r="L24" s="28"/>
    </row>
    <row r="25" spans="2:12" s="1" customFormat="1" ht="18" customHeight="1">
      <c r="B25" s="28"/>
      <c r="E25" s="21" t="s">
        <v>27</v>
      </c>
      <c r="I25" s="23" t="s">
        <v>23</v>
      </c>
      <c r="J25" s="21" t="s">
        <v>1</v>
      </c>
      <c r="L25" s="28"/>
    </row>
    <row r="26" spans="2:12" s="1" customFormat="1" ht="6.95" customHeight="1">
      <c r="B26" s="28"/>
      <c r="L26" s="28"/>
    </row>
    <row r="27" spans="2:12" s="1" customFormat="1" ht="12" customHeight="1">
      <c r="B27" s="28"/>
      <c r="D27" s="23" t="s">
        <v>29</v>
      </c>
      <c r="I27" s="23" t="s">
        <v>22</v>
      </c>
      <c r="J27" s="21" t="s">
        <v>1</v>
      </c>
      <c r="L27" s="28"/>
    </row>
    <row r="28" spans="2:12" s="1" customFormat="1" ht="18" customHeight="1">
      <c r="B28" s="28"/>
      <c r="E28" s="21" t="s">
        <v>30</v>
      </c>
      <c r="I28" s="23" t="s">
        <v>23</v>
      </c>
      <c r="J28" s="21" t="s">
        <v>1</v>
      </c>
      <c r="L28" s="28"/>
    </row>
    <row r="29" spans="2:12" s="1" customFormat="1" ht="6.95" customHeight="1">
      <c r="B29" s="28"/>
      <c r="L29" s="28"/>
    </row>
    <row r="30" spans="2:12" s="1" customFormat="1" ht="12" customHeight="1">
      <c r="B30" s="28"/>
      <c r="D30" s="23" t="s">
        <v>31</v>
      </c>
      <c r="L30" s="28"/>
    </row>
    <row r="31" spans="2:12" s="7" customFormat="1" ht="16.5" customHeight="1">
      <c r="B31" s="93"/>
      <c r="E31" s="195" t="s">
        <v>1</v>
      </c>
      <c r="F31" s="195"/>
      <c r="G31" s="195"/>
      <c r="H31" s="195"/>
      <c r="L31" s="93"/>
    </row>
    <row r="32" spans="2:12" s="1" customFormat="1" ht="6.95" customHeight="1">
      <c r="B32" s="28"/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35" customHeight="1">
      <c r="B34" s="28"/>
      <c r="D34" s="94" t="s">
        <v>32</v>
      </c>
      <c r="J34" s="65">
        <f>ROUND(J144, 2)</f>
        <v>0</v>
      </c>
      <c r="L34" s="28"/>
    </row>
    <row r="35" spans="2:12" s="1" customFormat="1" ht="6.95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45" customHeight="1">
      <c r="B36" s="28"/>
      <c r="F36" s="31" t="s">
        <v>34</v>
      </c>
      <c r="I36" s="31" t="s">
        <v>33</v>
      </c>
      <c r="J36" s="31" t="s">
        <v>35</v>
      </c>
      <c r="L36" s="28"/>
    </row>
    <row r="37" spans="2:12" s="1" customFormat="1" ht="14.45" customHeight="1">
      <c r="B37" s="28"/>
      <c r="D37" s="54" t="s">
        <v>36</v>
      </c>
      <c r="E37" s="33" t="s">
        <v>37</v>
      </c>
      <c r="F37" s="95">
        <f>ROUND((SUM(BE144:BE299)),  2)</f>
        <v>0</v>
      </c>
      <c r="G37" s="96"/>
      <c r="H37" s="96"/>
      <c r="I37" s="97">
        <v>0.2</v>
      </c>
      <c r="J37" s="95">
        <f>ROUND(((SUM(BE144:BE299))*I37),  2)</f>
        <v>0</v>
      </c>
      <c r="L37" s="28"/>
    </row>
    <row r="38" spans="2:12" s="1" customFormat="1" ht="14.45" customHeight="1">
      <c r="B38" s="28"/>
      <c r="E38" s="33" t="s">
        <v>38</v>
      </c>
      <c r="F38" s="95">
        <f>ROUND((SUM(BF144:BF299)),  2)</f>
        <v>0</v>
      </c>
      <c r="G38" s="96"/>
      <c r="H38" s="96"/>
      <c r="I38" s="97">
        <v>0.2</v>
      </c>
      <c r="J38" s="95">
        <f>ROUND(((SUM(BF144:BF299))*I38),  2)</f>
        <v>0</v>
      </c>
      <c r="L38" s="28"/>
    </row>
    <row r="39" spans="2:12" s="1" customFormat="1" ht="14.45" hidden="1" customHeight="1">
      <c r="B39" s="28"/>
      <c r="E39" s="23" t="s">
        <v>39</v>
      </c>
      <c r="F39" s="84">
        <f>ROUND((SUM(BG144:BG299)),  2)</f>
        <v>0</v>
      </c>
      <c r="I39" s="98">
        <v>0.2</v>
      </c>
      <c r="J39" s="84">
        <f>0</f>
        <v>0</v>
      </c>
      <c r="L39" s="28"/>
    </row>
    <row r="40" spans="2:12" s="1" customFormat="1" ht="14.45" hidden="1" customHeight="1">
      <c r="B40" s="28"/>
      <c r="E40" s="23" t="s">
        <v>40</v>
      </c>
      <c r="F40" s="84">
        <f>ROUND((SUM(BH144:BH299)),  2)</f>
        <v>0</v>
      </c>
      <c r="I40" s="98">
        <v>0.2</v>
      </c>
      <c r="J40" s="84">
        <f>0</f>
        <v>0</v>
      </c>
      <c r="L40" s="28"/>
    </row>
    <row r="41" spans="2:12" s="1" customFormat="1" ht="14.45" hidden="1" customHeight="1">
      <c r="B41" s="28"/>
      <c r="E41" s="33" t="s">
        <v>41</v>
      </c>
      <c r="F41" s="95">
        <f>ROUND((SUM(BI144:BI299)),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6.95" customHeight="1">
      <c r="B42" s="28"/>
      <c r="L42" s="28"/>
    </row>
    <row r="43" spans="2:12" s="1" customFormat="1" ht="25.35" customHeight="1">
      <c r="B43" s="28"/>
      <c r="C43" s="99"/>
      <c r="D43" s="100" t="s">
        <v>42</v>
      </c>
      <c r="E43" s="56"/>
      <c r="F43" s="56"/>
      <c r="G43" s="101" t="s">
        <v>43</v>
      </c>
      <c r="H43" s="102" t="s">
        <v>44</v>
      </c>
      <c r="I43" s="56"/>
      <c r="J43" s="103">
        <f>SUM(J34:J41)</f>
        <v>0</v>
      </c>
      <c r="K43" s="104"/>
      <c r="L43" s="28"/>
    </row>
    <row r="44" spans="2:12" s="1" customFormat="1" ht="14.45" customHeight="1">
      <c r="B44" s="28"/>
      <c r="L44" s="28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47</v>
      </c>
      <c r="E61" s="30"/>
      <c r="F61" s="105" t="s">
        <v>48</v>
      </c>
      <c r="G61" s="42" t="s">
        <v>47</v>
      </c>
      <c r="H61" s="30"/>
      <c r="I61" s="30"/>
      <c r="J61" s="106" t="s">
        <v>48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49</v>
      </c>
      <c r="E65" s="41"/>
      <c r="F65" s="41"/>
      <c r="G65" s="40" t="s">
        <v>50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47</v>
      </c>
      <c r="E76" s="30"/>
      <c r="F76" s="105" t="s">
        <v>48</v>
      </c>
      <c r="G76" s="42" t="s">
        <v>47</v>
      </c>
      <c r="H76" s="30"/>
      <c r="I76" s="30"/>
      <c r="J76" s="106" t="s">
        <v>48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hidden="1" customHeight="1">
      <c r="B82" s="28"/>
      <c r="C82" s="17" t="s">
        <v>177</v>
      </c>
      <c r="L82" s="28"/>
    </row>
    <row r="83" spans="2:12" s="1" customFormat="1" ht="6.95" hidden="1" customHeight="1">
      <c r="B83" s="28"/>
      <c r="L83" s="28"/>
    </row>
    <row r="84" spans="2:12" s="1" customFormat="1" ht="12" hidden="1" customHeight="1">
      <c r="B84" s="28"/>
      <c r="C84" s="23" t="s">
        <v>13</v>
      </c>
      <c r="L84" s="28"/>
    </row>
    <row r="85" spans="2:12" s="1" customFormat="1" ht="16.5" hidden="1" customHeight="1">
      <c r="B85" s="28"/>
      <c r="E85" s="220" t="str">
        <f>E7</f>
        <v>III.etapa – Vetva V2 Mesto – časť od bodu č.17  po AUPARK</v>
      </c>
      <c r="F85" s="221"/>
      <c r="G85" s="221"/>
      <c r="H85" s="221"/>
      <c r="L85" s="28"/>
    </row>
    <row r="86" spans="2:12" ht="12" hidden="1" customHeight="1">
      <c r="B86" s="16"/>
      <c r="C86" s="23" t="s">
        <v>171</v>
      </c>
      <c r="L86" s="16"/>
    </row>
    <row r="87" spans="2:12" ht="16.5" hidden="1" customHeight="1">
      <c r="B87" s="16"/>
      <c r="E87" s="220" t="s">
        <v>172</v>
      </c>
      <c r="F87" s="184"/>
      <c r="G87" s="184"/>
      <c r="H87" s="184"/>
      <c r="L87" s="16"/>
    </row>
    <row r="88" spans="2:12" ht="12" hidden="1" customHeight="1">
      <c r="B88" s="16"/>
      <c r="C88" s="23" t="s">
        <v>173</v>
      </c>
      <c r="L88" s="16"/>
    </row>
    <row r="89" spans="2:12" s="1" customFormat="1" ht="16.5" hidden="1" customHeight="1">
      <c r="B89" s="28"/>
      <c r="E89" s="212" t="s">
        <v>4777</v>
      </c>
      <c r="F89" s="222"/>
      <c r="G89" s="222"/>
      <c r="H89" s="222"/>
      <c r="L89" s="28"/>
    </row>
    <row r="90" spans="2:12" s="1" customFormat="1" ht="12" hidden="1" customHeight="1">
      <c r="B90" s="28"/>
      <c r="C90" s="23" t="s">
        <v>4758</v>
      </c>
      <c r="L90" s="28"/>
    </row>
    <row r="91" spans="2:12" s="1" customFormat="1" ht="16.5" hidden="1" customHeight="1">
      <c r="B91" s="28"/>
      <c r="E91" s="199" t="str">
        <f>E13</f>
        <v>4 - O2 (O2.1)</v>
      </c>
      <c r="F91" s="222"/>
      <c r="G91" s="222"/>
      <c r="H91" s="222"/>
      <c r="L91" s="28"/>
    </row>
    <row r="92" spans="2:12" s="1" customFormat="1" ht="6.95" hidden="1" customHeight="1">
      <c r="B92" s="28"/>
      <c r="L92" s="28"/>
    </row>
    <row r="93" spans="2:12" s="1" customFormat="1" ht="12" hidden="1" customHeight="1">
      <c r="B93" s="28"/>
      <c r="C93" s="23" t="s">
        <v>17</v>
      </c>
      <c r="F93" s="21" t="str">
        <f>F16</f>
        <v>Žilina</v>
      </c>
      <c r="I93" s="23" t="s">
        <v>19</v>
      </c>
      <c r="J93" s="51" t="str">
        <f>IF(J16="","",J16)</f>
        <v>13. 5. 2022</v>
      </c>
      <c r="L93" s="28"/>
    </row>
    <row r="94" spans="2:12" s="1" customFormat="1" ht="6.95" hidden="1" customHeight="1">
      <c r="B94" s="28"/>
      <c r="L94" s="28"/>
    </row>
    <row r="95" spans="2:12" s="1" customFormat="1" ht="15.2" hidden="1" customHeight="1">
      <c r="B95" s="28"/>
      <c r="C95" s="23" t="s">
        <v>21</v>
      </c>
      <c r="F95" s="21" t="str">
        <f>E19</f>
        <v>MH Teplárenský holding, a.s.</v>
      </c>
      <c r="I95" s="23" t="s">
        <v>26</v>
      </c>
      <c r="J95" s="26" t="str">
        <f>E25</f>
        <v>ENERGIA, s.r.o.</v>
      </c>
      <c r="L95" s="28"/>
    </row>
    <row r="96" spans="2:12" s="1" customFormat="1" ht="15.2" hidden="1" customHeight="1">
      <c r="B96" s="28"/>
      <c r="C96" s="23" t="s">
        <v>24</v>
      </c>
      <c r="F96" s="21" t="str">
        <f>IF(E22="","",E22)</f>
        <v>Vyplň údaj</v>
      </c>
      <c r="I96" s="23" t="s">
        <v>29</v>
      </c>
      <c r="J96" s="26" t="str">
        <f>E28</f>
        <v>Balog</v>
      </c>
      <c r="L96" s="28"/>
    </row>
    <row r="97" spans="2:47" s="1" customFormat="1" ht="10.35" hidden="1" customHeight="1">
      <c r="B97" s="28"/>
      <c r="L97" s="28"/>
    </row>
    <row r="98" spans="2:47" s="1" customFormat="1" ht="29.25" hidden="1" customHeight="1">
      <c r="B98" s="28"/>
      <c r="C98" s="107" t="s">
        <v>178</v>
      </c>
      <c r="D98" s="99"/>
      <c r="E98" s="99"/>
      <c r="F98" s="99"/>
      <c r="G98" s="99"/>
      <c r="H98" s="99"/>
      <c r="I98" s="99"/>
      <c r="J98" s="108" t="s">
        <v>179</v>
      </c>
      <c r="K98" s="99"/>
      <c r="L98" s="28"/>
    </row>
    <row r="99" spans="2:47" s="1" customFormat="1" ht="10.35" hidden="1" customHeight="1">
      <c r="B99" s="28"/>
      <c r="L99" s="28"/>
    </row>
    <row r="100" spans="2:47" s="1" customFormat="1" ht="22.9" hidden="1" customHeight="1">
      <c r="B100" s="28"/>
      <c r="C100" s="109" t="s">
        <v>180</v>
      </c>
      <c r="J100" s="65">
        <f>J144</f>
        <v>0</v>
      </c>
      <c r="L100" s="28"/>
      <c r="AU100" s="13" t="s">
        <v>181</v>
      </c>
    </row>
    <row r="101" spans="2:47" s="8" customFormat="1" ht="24.95" hidden="1" customHeight="1">
      <c r="B101" s="110"/>
      <c r="D101" s="111" t="s">
        <v>4779</v>
      </c>
      <c r="E101" s="112"/>
      <c r="F101" s="112"/>
      <c r="G101" s="112"/>
      <c r="H101" s="112"/>
      <c r="I101" s="112"/>
      <c r="J101" s="113">
        <f>J145</f>
        <v>0</v>
      </c>
      <c r="L101" s="110"/>
    </row>
    <row r="102" spans="2:47" s="9" customFormat="1" ht="19.899999999999999" hidden="1" customHeight="1">
      <c r="B102" s="114"/>
      <c r="D102" s="115" t="s">
        <v>4780</v>
      </c>
      <c r="E102" s="116"/>
      <c r="F102" s="116"/>
      <c r="G102" s="116"/>
      <c r="H102" s="116"/>
      <c r="I102" s="116"/>
      <c r="J102" s="117">
        <f>J146</f>
        <v>0</v>
      </c>
      <c r="L102" s="114"/>
    </row>
    <row r="103" spans="2:47" s="9" customFormat="1" ht="19.899999999999999" hidden="1" customHeight="1">
      <c r="B103" s="114"/>
      <c r="D103" s="115" t="s">
        <v>4781</v>
      </c>
      <c r="E103" s="116"/>
      <c r="F103" s="116"/>
      <c r="G103" s="116"/>
      <c r="H103" s="116"/>
      <c r="I103" s="116"/>
      <c r="J103" s="117">
        <f>J181</f>
        <v>0</v>
      </c>
      <c r="L103" s="114"/>
    </row>
    <row r="104" spans="2:47" s="9" customFormat="1" ht="19.899999999999999" hidden="1" customHeight="1">
      <c r="B104" s="114"/>
      <c r="D104" s="115" t="s">
        <v>4782</v>
      </c>
      <c r="E104" s="116"/>
      <c r="F104" s="116"/>
      <c r="G104" s="116"/>
      <c r="H104" s="116"/>
      <c r="I104" s="116"/>
      <c r="J104" s="117">
        <f>J187</f>
        <v>0</v>
      </c>
      <c r="L104" s="114"/>
    </row>
    <row r="105" spans="2:47" s="9" customFormat="1" ht="19.899999999999999" hidden="1" customHeight="1">
      <c r="B105" s="114"/>
      <c r="D105" s="115" t="s">
        <v>4783</v>
      </c>
      <c r="E105" s="116"/>
      <c r="F105" s="116"/>
      <c r="G105" s="116"/>
      <c r="H105" s="116"/>
      <c r="I105" s="116"/>
      <c r="J105" s="117">
        <f>J193</f>
        <v>0</v>
      </c>
      <c r="L105" s="114"/>
    </row>
    <row r="106" spans="2:47" s="9" customFormat="1" ht="19.899999999999999" hidden="1" customHeight="1">
      <c r="B106" s="114"/>
      <c r="D106" s="115" t="s">
        <v>4784</v>
      </c>
      <c r="E106" s="116"/>
      <c r="F106" s="116"/>
      <c r="G106" s="116"/>
      <c r="H106" s="116"/>
      <c r="I106" s="116"/>
      <c r="J106" s="117">
        <f>J204</f>
        <v>0</v>
      </c>
      <c r="L106" s="114"/>
    </row>
    <row r="107" spans="2:47" s="9" customFormat="1" ht="19.899999999999999" hidden="1" customHeight="1">
      <c r="B107" s="114"/>
      <c r="D107" s="115" t="s">
        <v>4785</v>
      </c>
      <c r="E107" s="116"/>
      <c r="F107" s="116"/>
      <c r="G107" s="116"/>
      <c r="H107" s="116"/>
      <c r="I107" s="116"/>
      <c r="J107" s="117">
        <f>J210</f>
        <v>0</v>
      </c>
      <c r="L107" s="114"/>
    </row>
    <row r="108" spans="2:47" s="9" customFormat="1" ht="19.899999999999999" hidden="1" customHeight="1">
      <c r="B108" s="114"/>
      <c r="D108" s="115" t="s">
        <v>4786</v>
      </c>
      <c r="E108" s="116"/>
      <c r="F108" s="116"/>
      <c r="G108" s="116"/>
      <c r="H108" s="116"/>
      <c r="I108" s="116"/>
      <c r="J108" s="117">
        <f>J229</f>
        <v>0</v>
      </c>
      <c r="L108" s="114"/>
    </row>
    <row r="109" spans="2:47" s="9" customFormat="1" ht="19.899999999999999" hidden="1" customHeight="1">
      <c r="B109" s="114"/>
      <c r="D109" s="115" t="s">
        <v>4787</v>
      </c>
      <c r="E109" s="116"/>
      <c r="F109" s="116"/>
      <c r="G109" s="116"/>
      <c r="H109" s="116"/>
      <c r="I109" s="116"/>
      <c r="J109" s="117">
        <f>J232</f>
        <v>0</v>
      </c>
      <c r="L109" s="114"/>
    </row>
    <row r="110" spans="2:47" s="9" customFormat="1" ht="19.899999999999999" hidden="1" customHeight="1">
      <c r="B110" s="114"/>
      <c r="D110" s="115" t="s">
        <v>4788</v>
      </c>
      <c r="E110" s="116"/>
      <c r="F110" s="116"/>
      <c r="G110" s="116"/>
      <c r="H110" s="116"/>
      <c r="I110" s="116"/>
      <c r="J110" s="117">
        <f>J243</f>
        <v>0</v>
      </c>
      <c r="L110" s="114"/>
    </row>
    <row r="111" spans="2:47" s="9" customFormat="1" ht="14.85" hidden="1" customHeight="1">
      <c r="B111" s="114"/>
      <c r="D111" s="115" t="s">
        <v>4789</v>
      </c>
      <c r="E111" s="116"/>
      <c r="F111" s="116"/>
      <c r="G111" s="116"/>
      <c r="H111" s="116"/>
      <c r="I111" s="116"/>
      <c r="J111" s="117">
        <f>J268</f>
        <v>0</v>
      </c>
      <c r="L111" s="114"/>
    </row>
    <row r="112" spans="2:47" s="9" customFormat="1" ht="19.899999999999999" hidden="1" customHeight="1">
      <c r="B112" s="114"/>
      <c r="D112" s="115" t="s">
        <v>4790</v>
      </c>
      <c r="E112" s="116"/>
      <c r="F112" s="116"/>
      <c r="G112" s="116"/>
      <c r="H112" s="116"/>
      <c r="I112" s="116"/>
      <c r="J112" s="117">
        <f>J274</f>
        <v>0</v>
      </c>
      <c r="L112" s="114"/>
    </row>
    <row r="113" spans="2:12" s="8" customFormat="1" ht="24.95" hidden="1" customHeight="1">
      <c r="B113" s="110"/>
      <c r="D113" s="111" t="s">
        <v>4791</v>
      </c>
      <c r="E113" s="112"/>
      <c r="F113" s="112"/>
      <c r="G113" s="112"/>
      <c r="H113" s="112"/>
      <c r="I113" s="112"/>
      <c r="J113" s="113">
        <f>J276</f>
        <v>0</v>
      </c>
      <c r="L113" s="110"/>
    </row>
    <row r="114" spans="2:12" s="9" customFormat="1" ht="19.899999999999999" hidden="1" customHeight="1">
      <c r="B114" s="114"/>
      <c r="D114" s="115" t="s">
        <v>4792</v>
      </c>
      <c r="E114" s="116"/>
      <c r="F114" s="116"/>
      <c r="G114" s="116"/>
      <c r="H114" s="116"/>
      <c r="I114" s="116"/>
      <c r="J114" s="117">
        <f>J277</f>
        <v>0</v>
      </c>
      <c r="L114" s="114"/>
    </row>
    <row r="115" spans="2:12" s="9" customFormat="1" ht="19.899999999999999" hidden="1" customHeight="1">
      <c r="B115" s="114"/>
      <c r="D115" s="115" t="s">
        <v>4793</v>
      </c>
      <c r="E115" s="116"/>
      <c r="F115" s="116"/>
      <c r="G115" s="116"/>
      <c r="H115" s="116"/>
      <c r="I115" s="116"/>
      <c r="J115" s="117">
        <f>J281</f>
        <v>0</v>
      </c>
      <c r="L115" s="114"/>
    </row>
    <row r="116" spans="2:12" s="9" customFormat="1" ht="19.899999999999999" hidden="1" customHeight="1">
      <c r="B116" s="114"/>
      <c r="D116" s="115" t="s">
        <v>4794</v>
      </c>
      <c r="E116" s="116"/>
      <c r="F116" s="116"/>
      <c r="G116" s="116"/>
      <c r="H116" s="116"/>
      <c r="I116" s="116"/>
      <c r="J116" s="117">
        <f>J286</f>
        <v>0</v>
      </c>
      <c r="L116" s="114"/>
    </row>
    <row r="117" spans="2:12" s="8" customFormat="1" ht="24.95" hidden="1" customHeight="1">
      <c r="B117" s="110"/>
      <c r="D117" s="111" t="s">
        <v>4795</v>
      </c>
      <c r="E117" s="112"/>
      <c r="F117" s="112"/>
      <c r="G117" s="112"/>
      <c r="H117" s="112"/>
      <c r="I117" s="112"/>
      <c r="J117" s="113">
        <f>J290</f>
        <v>0</v>
      </c>
      <c r="L117" s="110"/>
    </row>
    <row r="118" spans="2:12" s="9" customFormat="1" ht="19.899999999999999" hidden="1" customHeight="1">
      <c r="B118" s="114"/>
      <c r="D118" s="115" t="s">
        <v>4796</v>
      </c>
      <c r="E118" s="116"/>
      <c r="F118" s="116"/>
      <c r="G118" s="116"/>
      <c r="H118" s="116"/>
      <c r="I118" s="116"/>
      <c r="J118" s="117">
        <f>J291</f>
        <v>0</v>
      </c>
      <c r="L118" s="114"/>
    </row>
    <row r="119" spans="2:12" s="9" customFormat="1" ht="19.899999999999999" hidden="1" customHeight="1">
      <c r="B119" s="114"/>
      <c r="D119" s="115" t="s">
        <v>4797</v>
      </c>
      <c r="E119" s="116"/>
      <c r="F119" s="116"/>
      <c r="G119" s="116"/>
      <c r="H119" s="116"/>
      <c r="I119" s="116"/>
      <c r="J119" s="117">
        <f>J294</f>
        <v>0</v>
      </c>
      <c r="L119" s="114"/>
    </row>
    <row r="120" spans="2:12" s="8" customFormat="1" ht="24.95" hidden="1" customHeight="1">
      <c r="B120" s="110"/>
      <c r="D120" s="111" t="s">
        <v>4798</v>
      </c>
      <c r="E120" s="112"/>
      <c r="F120" s="112"/>
      <c r="G120" s="112"/>
      <c r="H120" s="112"/>
      <c r="I120" s="112"/>
      <c r="J120" s="113">
        <f>J298</f>
        <v>0</v>
      </c>
      <c r="L120" s="110"/>
    </row>
    <row r="121" spans="2:12" s="1" customFormat="1" ht="21.75" hidden="1" customHeight="1">
      <c r="B121" s="28"/>
      <c r="L121" s="28"/>
    </row>
    <row r="122" spans="2:12" s="1" customFormat="1" ht="6.95" hidden="1" customHeight="1">
      <c r="B122" s="43"/>
      <c r="C122" s="44"/>
      <c r="D122" s="44"/>
      <c r="E122" s="44"/>
      <c r="F122" s="44"/>
      <c r="G122" s="44"/>
      <c r="H122" s="44"/>
      <c r="I122" s="44"/>
      <c r="J122" s="44"/>
      <c r="K122" s="44"/>
      <c r="L122" s="28"/>
    </row>
    <row r="123" spans="2:12" hidden="1"/>
    <row r="124" spans="2:12" hidden="1"/>
    <row r="125" spans="2:12" hidden="1"/>
    <row r="126" spans="2:12" s="1" customFormat="1" ht="6.95" customHeight="1">
      <c r="B126" s="45"/>
      <c r="C126" s="46"/>
      <c r="D126" s="46"/>
      <c r="E126" s="46"/>
      <c r="F126" s="46"/>
      <c r="G126" s="46"/>
      <c r="H126" s="46"/>
      <c r="I126" s="46"/>
      <c r="J126" s="46"/>
      <c r="K126" s="46"/>
      <c r="L126" s="28"/>
    </row>
    <row r="127" spans="2:12" s="1" customFormat="1" ht="24.95" customHeight="1">
      <c r="B127" s="28"/>
      <c r="C127" s="17" t="s">
        <v>193</v>
      </c>
      <c r="L127" s="28"/>
    </row>
    <row r="128" spans="2:12" s="1" customFormat="1" ht="6.95" customHeight="1">
      <c r="B128" s="28"/>
      <c r="L128" s="28"/>
    </row>
    <row r="129" spans="2:63" s="1" customFormat="1" ht="12" customHeight="1">
      <c r="B129" s="28"/>
      <c r="C129" s="23" t="s">
        <v>13</v>
      </c>
      <c r="L129" s="28"/>
    </row>
    <row r="130" spans="2:63" s="1" customFormat="1" ht="16.5" customHeight="1">
      <c r="B130" s="28"/>
      <c r="E130" s="220" t="str">
        <f>E7</f>
        <v>III.etapa – Vetva V2 Mesto – časť od bodu č.17  po AUPARK</v>
      </c>
      <c r="F130" s="221"/>
      <c r="G130" s="221"/>
      <c r="H130" s="221"/>
      <c r="L130" s="28"/>
    </row>
    <row r="131" spans="2:63" ht="12" customHeight="1">
      <c r="B131" s="16"/>
      <c r="C131" s="23" t="s">
        <v>171</v>
      </c>
      <c r="L131" s="16"/>
    </row>
    <row r="132" spans="2:63" ht="16.5" customHeight="1">
      <c r="B132" s="16"/>
      <c r="E132" s="220" t="s">
        <v>172</v>
      </c>
      <c r="F132" s="184"/>
      <c r="G132" s="184"/>
      <c r="H132" s="184"/>
      <c r="L132" s="16"/>
    </row>
    <row r="133" spans="2:63" ht="12" customHeight="1">
      <c r="B133" s="16"/>
      <c r="C133" s="23" t="s">
        <v>173</v>
      </c>
      <c r="L133" s="16"/>
    </row>
    <row r="134" spans="2:63" s="1" customFormat="1" ht="16.5" customHeight="1">
      <c r="B134" s="28"/>
      <c r="E134" s="212" t="s">
        <v>4777</v>
      </c>
      <c r="F134" s="222"/>
      <c r="G134" s="222"/>
      <c r="H134" s="222"/>
      <c r="L134" s="28"/>
    </row>
    <row r="135" spans="2:63" s="1" customFormat="1" ht="12" customHeight="1">
      <c r="B135" s="28"/>
      <c r="C135" s="23" t="s">
        <v>4758</v>
      </c>
      <c r="L135" s="28"/>
    </row>
    <row r="136" spans="2:63" s="1" customFormat="1" ht="16.5" customHeight="1">
      <c r="B136" s="28"/>
      <c r="E136" s="199" t="str">
        <f>E13</f>
        <v>4 - O2 (O2.1)</v>
      </c>
      <c r="F136" s="222"/>
      <c r="G136" s="222"/>
      <c r="H136" s="222"/>
      <c r="L136" s="28"/>
    </row>
    <row r="137" spans="2:63" s="1" customFormat="1" ht="6.95" customHeight="1">
      <c r="B137" s="28"/>
      <c r="L137" s="28"/>
    </row>
    <row r="138" spans="2:63" s="1" customFormat="1" ht="12" customHeight="1">
      <c r="B138" s="28"/>
      <c r="C138" s="23" t="s">
        <v>17</v>
      </c>
      <c r="F138" s="21" t="str">
        <f>F16</f>
        <v>Žilina</v>
      </c>
      <c r="I138" s="23" t="s">
        <v>19</v>
      </c>
      <c r="J138" s="51" t="str">
        <f>IF(J16="","",J16)</f>
        <v>13. 5. 2022</v>
      </c>
      <c r="L138" s="28"/>
    </row>
    <row r="139" spans="2:63" s="1" customFormat="1" ht="6.95" customHeight="1">
      <c r="B139" s="28"/>
      <c r="L139" s="28"/>
    </row>
    <row r="140" spans="2:63" s="1" customFormat="1" ht="15.2" customHeight="1">
      <c r="B140" s="28"/>
      <c r="C140" s="23" t="s">
        <v>21</v>
      </c>
      <c r="F140" s="21" t="str">
        <f>E19</f>
        <v>MH Teplárenský holding, a.s.</v>
      </c>
      <c r="I140" s="23" t="s">
        <v>26</v>
      </c>
      <c r="J140" s="26" t="str">
        <f>E25</f>
        <v>ENERGIA, s.r.o.</v>
      </c>
      <c r="L140" s="28"/>
    </row>
    <row r="141" spans="2:63" s="1" customFormat="1" ht="15.2" customHeight="1">
      <c r="B141" s="28"/>
      <c r="C141" s="23" t="s">
        <v>24</v>
      </c>
      <c r="F141" s="21" t="str">
        <f>IF(E22="","",E22)</f>
        <v>Vyplň údaj</v>
      </c>
      <c r="I141" s="23" t="s">
        <v>29</v>
      </c>
      <c r="J141" s="26" t="str">
        <f>E28</f>
        <v>Balog</v>
      </c>
      <c r="L141" s="28"/>
    </row>
    <row r="142" spans="2:63" s="1" customFormat="1" ht="10.35" customHeight="1">
      <c r="B142" s="28"/>
      <c r="L142" s="28"/>
    </row>
    <row r="143" spans="2:63" s="10" customFormat="1" ht="29.25" customHeight="1">
      <c r="B143" s="118"/>
      <c r="C143" s="119" t="s">
        <v>194</v>
      </c>
      <c r="D143" s="120" t="s">
        <v>57</v>
      </c>
      <c r="E143" s="120" t="s">
        <v>53</v>
      </c>
      <c r="F143" s="120" t="s">
        <v>54</v>
      </c>
      <c r="G143" s="120" t="s">
        <v>195</v>
      </c>
      <c r="H143" s="120" t="s">
        <v>196</v>
      </c>
      <c r="I143" s="120" t="s">
        <v>197</v>
      </c>
      <c r="J143" s="121" t="s">
        <v>179</v>
      </c>
      <c r="K143" s="122" t="s">
        <v>198</v>
      </c>
      <c r="L143" s="118"/>
      <c r="M143" s="58" t="s">
        <v>1</v>
      </c>
      <c r="N143" s="59" t="s">
        <v>36</v>
      </c>
      <c r="O143" s="59" t="s">
        <v>199</v>
      </c>
      <c r="P143" s="59" t="s">
        <v>200</v>
      </c>
      <c r="Q143" s="59" t="s">
        <v>201</v>
      </c>
      <c r="R143" s="59" t="s">
        <v>202</v>
      </c>
      <c r="S143" s="59" t="s">
        <v>203</v>
      </c>
      <c r="T143" s="60" t="s">
        <v>204</v>
      </c>
    </row>
    <row r="144" spans="2:63" s="1" customFormat="1" ht="22.9" customHeight="1">
      <c r="B144" s="28"/>
      <c r="C144" s="63" t="s">
        <v>180</v>
      </c>
      <c r="J144" s="123">
        <f>BK144</f>
        <v>0</v>
      </c>
      <c r="L144" s="28"/>
      <c r="M144" s="61"/>
      <c r="N144" s="52"/>
      <c r="O144" s="52"/>
      <c r="P144" s="124">
        <f>P145+P276+P290+P298</f>
        <v>0</v>
      </c>
      <c r="Q144" s="52"/>
      <c r="R144" s="124">
        <f>R145+R276+R290+R298</f>
        <v>2466.4704408299999</v>
      </c>
      <c r="S144" s="52"/>
      <c r="T144" s="125">
        <f>T145+T276+T290+T298</f>
        <v>1956.1376760000003</v>
      </c>
      <c r="AT144" s="13" t="s">
        <v>71</v>
      </c>
      <c r="AU144" s="13" t="s">
        <v>181</v>
      </c>
      <c r="BK144" s="126">
        <f>BK145+BK276+BK290+BK298</f>
        <v>0</v>
      </c>
    </row>
    <row r="145" spans="2:65" s="11" customFormat="1" ht="25.9" customHeight="1">
      <c r="B145" s="127"/>
      <c r="D145" s="128" t="s">
        <v>71</v>
      </c>
      <c r="E145" s="129" t="s">
        <v>4799</v>
      </c>
      <c r="F145" s="129" t="s">
        <v>4800</v>
      </c>
      <c r="I145" s="130"/>
      <c r="J145" s="131">
        <f>BK145</f>
        <v>0</v>
      </c>
      <c r="L145" s="127"/>
      <c r="M145" s="132"/>
      <c r="P145" s="133">
        <f>P146+P181+P187+P193+P204+P210+P229+P232+P243+P274</f>
        <v>0</v>
      </c>
      <c r="R145" s="133">
        <f>R146+R181+R187+R193+R204+R210+R229+R232+R243+R274</f>
        <v>2463.7162037399999</v>
      </c>
      <c r="T145" s="134">
        <f>T146+T181+T187+T193+T204+T210+T229+T232+T243+T274</f>
        <v>1956.1376760000003</v>
      </c>
      <c r="AR145" s="128" t="s">
        <v>79</v>
      </c>
      <c r="AT145" s="135" t="s">
        <v>71</v>
      </c>
      <c r="AU145" s="135" t="s">
        <v>72</v>
      </c>
      <c r="AY145" s="128" t="s">
        <v>207</v>
      </c>
      <c r="BK145" s="136">
        <f>BK146+BK181+BK187+BK193+BK204+BK210+BK229+BK232+BK243+BK274</f>
        <v>0</v>
      </c>
    </row>
    <row r="146" spans="2:65" s="11" customFormat="1" ht="22.9" customHeight="1">
      <c r="B146" s="127"/>
      <c r="D146" s="128" t="s">
        <v>71</v>
      </c>
      <c r="E146" s="137" t="s">
        <v>79</v>
      </c>
      <c r="F146" s="137" t="s">
        <v>4801</v>
      </c>
      <c r="I146" s="130"/>
      <c r="J146" s="138">
        <f>BK146</f>
        <v>0</v>
      </c>
      <c r="L146" s="127"/>
      <c r="M146" s="132"/>
      <c r="P146" s="133">
        <f>SUM(P147:P180)</f>
        <v>0</v>
      </c>
      <c r="R146" s="133">
        <f>SUM(R147:R180)</f>
        <v>942.85047135000002</v>
      </c>
      <c r="T146" s="134">
        <f>SUM(T147:T180)</f>
        <v>1018.5599300000001</v>
      </c>
      <c r="AR146" s="128" t="s">
        <v>79</v>
      </c>
      <c r="AT146" s="135" t="s">
        <v>71</v>
      </c>
      <c r="AU146" s="135" t="s">
        <v>79</v>
      </c>
      <c r="AY146" s="128" t="s">
        <v>207</v>
      </c>
      <c r="BK146" s="136">
        <f>SUM(BK147:BK180)</f>
        <v>0</v>
      </c>
    </row>
    <row r="147" spans="2:65" s="1" customFormat="1" ht="24.2" customHeight="1">
      <c r="B147" s="139"/>
      <c r="C147" s="140" t="s">
        <v>79</v>
      </c>
      <c r="D147" s="140" t="s">
        <v>212</v>
      </c>
      <c r="E147" s="141" t="s">
        <v>4802</v>
      </c>
      <c r="F147" s="142" t="s">
        <v>4803</v>
      </c>
      <c r="G147" s="143" t="s">
        <v>253</v>
      </c>
      <c r="H147" s="144">
        <v>5</v>
      </c>
      <c r="I147" s="145"/>
      <c r="J147" s="146">
        <f t="shared" ref="J147:J180" si="0">ROUND(I147*H147,2)</f>
        <v>0</v>
      </c>
      <c r="K147" s="147"/>
      <c r="L147" s="28"/>
      <c r="M147" s="148" t="s">
        <v>1</v>
      </c>
      <c r="N147" s="149" t="s">
        <v>38</v>
      </c>
      <c r="P147" s="150">
        <f t="shared" ref="P147:P180" si="1">O147*H147</f>
        <v>0</v>
      </c>
      <c r="Q147" s="150">
        <v>0</v>
      </c>
      <c r="R147" s="150">
        <f t="shared" ref="R147:R180" si="2">Q147*H147</f>
        <v>0</v>
      </c>
      <c r="S147" s="150">
        <v>0</v>
      </c>
      <c r="T147" s="151">
        <f t="shared" ref="T147:T180" si="3">S147*H147</f>
        <v>0</v>
      </c>
      <c r="AR147" s="152" t="s">
        <v>93</v>
      </c>
      <c r="AT147" s="152" t="s">
        <v>212</v>
      </c>
      <c r="AU147" s="152" t="s">
        <v>84</v>
      </c>
      <c r="AY147" s="13" t="s">
        <v>207</v>
      </c>
      <c r="BE147" s="153">
        <f t="shared" ref="BE147:BE180" si="4">IF(N147="základná",J147,0)</f>
        <v>0</v>
      </c>
      <c r="BF147" s="153">
        <f t="shared" ref="BF147:BF180" si="5">IF(N147="znížená",J147,0)</f>
        <v>0</v>
      </c>
      <c r="BG147" s="153">
        <f t="shared" ref="BG147:BG180" si="6">IF(N147="zákl. prenesená",J147,0)</f>
        <v>0</v>
      </c>
      <c r="BH147" s="153">
        <f t="shared" ref="BH147:BH180" si="7">IF(N147="zníž. prenesená",J147,0)</f>
        <v>0</v>
      </c>
      <c r="BI147" s="153">
        <f t="shared" ref="BI147:BI180" si="8">IF(N147="nulová",J147,0)</f>
        <v>0</v>
      </c>
      <c r="BJ147" s="13" t="s">
        <v>84</v>
      </c>
      <c r="BK147" s="153">
        <f t="shared" ref="BK147:BK180" si="9">ROUND(I147*H147,2)</f>
        <v>0</v>
      </c>
      <c r="BL147" s="13" t="s">
        <v>93</v>
      </c>
      <c r="BM147" s="152" t="s">
        <v>4804</v>
      </c>
    </row>
    <row r="148" spans="2:65" s="1" customFormat="1" ht="24.2" customHeight="1">
      <c r="B148" s="139"/>
      <c r="C148" s="140" t="s">
        <v>84</v>
      </c>
      <c r="D148" s="140" t="s">
        <v>212</v>
      </c>
      <c r="E148" s="141" t="s">
        <v>4805</v>
      </c>
      <c r="F148" s="142" t="s">
        <v>4806</v>
      </c>
      <c r="G148" s="143" t="s">
        <v>253</v>
      </c>
      <c r="H148" s="144">
        <v>5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38</v>
      </c>
      <c r="P148" s="150">
        <f t="shared" si="1"/>
        <v>0</v>
      </c>
      <c r="Q148" s="150">
        <v>1.0000000000000001E-5</v>
      </c>
      <c r="R148" s="150">
        <f t="shared" si="2"/>
        <v>5.0000000000000002E-5</v>
      </c>
      <c r="S148" s="150">
        <v>0</v>
      </c>
      <c r="T148" s="151">
        <f t="shared" si="3"/>
        <v>0</v>
      </c>
      <c r="AR148" s="152" t="s">
        <v>93</v>
      </c>
      <c r="AT148" s="152" t="s">
        <v>212</v>
      </c>
      <c r="AU148" s="152" t="s">
        <v>84</v>
      </c>
      <c r="AY148" s="13" t="s">
        <v>207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84</v>
      </c>
      <c r="BK148" s="153">
        <f t="shared" si="9"/>
        <v>0</v>
      </c>
      <c r="BL148" s="13" t="s">
        <v>93</v>
      </c>
      <c r="BM148" s="152" t="s">
        <v>4807</v>
      </c>
    </row>
    <row r="149" spans="2:65" s="1" customFormat="1" ht="24.2" customHeight="1">
      <c r="B149" s="139"/>
      <c r="C149" s="140" t="s">
        <v>88</v>
      </c>
      <c r="D149" s="140" t="s">
        <v>212</v>
      </c>
      <c r="E149" s="141" t="s">
        <v>4808</v>
      </c>
      <c r="F149" s="142" t="s">
        <v>4809</v>
      </c>
      <c r="G149" s="143" t="s">
        <v>253</v>
      </c>
      <c r="H149" s="144">
        <v>5</v>
      </c>
      <c r="I149" s="145"/>
      <c r="J149" s="146">
        <f t="shared" si="0"/>
        <v>0</v>
      </c>
      <c r="K149" s="147"/>
      <c r="L149" s="28"/>
      <c r="M149" s="148" t="s">
        <v>1</v>
      </c>
      <c r="N149" s="149" t="s">
        <v>38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93</v>
      </c>
      <c r="AT149" s="152" t="s">
        <v>212</v>
      </c>
      <c r="AU149" s="152" t="s">
        <v>84</v>
      </c>
      <c r="AY149" s="13" t="s">
        <v>207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84</v>
      </c>
      <c r="BK149" s="153">
        <f t="shared" si="9"/>
        <v>0</v>
      </c>
      <c r="BL149" s="13" t="s">
        <v>93</v>
      </c>
      <c r="BM149" s="152" t="s">
        <v>4810</v>
      </c>
    </row>
    <row r="150" spans="2:65" s="1" customFormat="1" ht="33" customHeight="1">
      <c r="B150" s="139"/>
      <c r="C150" s="140" t="s">
        <v>93</v>
      </c>
      <c r="D150" s="140" t="s">
        <v>212</v>
      </c>
      <c r="E150" s="141" t="s">
        <v>4811</v>
      </c>
      <c r="F150" s="142" t="s">
        <v>4812</v>
      </c>
      <c r="G150" s="143" t="s">
        <v>4813</v>
      </c>
      <c r="H150" s="144">
        <v>48.904000000000003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38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93</v>
      </c>
      <c r="AT150" s="152" t="s">
        <v>212</v>
      </c>
      <c r="AU150" s="152" t="s">
        <v>84</v>
      </c>
      <c r="AY150" s="13" t="s">
        <v>207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84</v>
      </c>
      <c r="BK150" s="153">
        <f t="shared" si="9"/>
        <v>0</v>
      </c>
      <c r="BL150" s="13" t="s">
        <v>93</v>
      </c>
      <c r="BM150" s="152" t="s">
        <v>4814</v>
      </c>
    </row>
    <row r="151" spans="2:65" s="1" customFormat="1" ht="24.2" customHeight="1">
      <c r="B151" s="139"/>
      <c r="C151" s="140" t="s">
        <v>168</v>
      </c>
      <c r="D151" s="140" t="s">
        <v>212</v>
      </c>
      <c r="E151" s="141" t="s">
        <v>4815</v>
      </c>
      <c r="F151" s="142" t="s">
        <v>4816</v>
      </c>
      <c r="G151" s="143" t="s">
        <v>405</v>
      </c>
      <c r="H151" s="144">
        <v>244.392</v>
      </c>
      <c r="I151" s="145"/>
      <c r="J151" s="146">
        <f t="shared" si="0"/>
        <v>0</v>
      </c>
      <c r="K151" s="147"/>
      <c r="L151" s="28"/>
      <c r="M151" s="148" t="s">
        <v>1</v>
      </c>
      <c r="N151" s="149" t="s">
        <v>38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0.26</v>
      </c>
      <c r="T151" s="151">
        <f t="shared" si="3"/>
        <v>63.541920000000005</v>
      </c>
      <c r="AR151" s="152" t="s">
        <v>93</v>
      </c>
      <c r="AT151" s="152" t="s">
        <v>212</v>
      </c>
      <c r="AU151" s="152" t="s">
        <v>84</v>
      </c>
      <c r="AY151" s="13" t="s">
        <v>207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84</v>
      </c>
      <c r="BK151" s="153">
        <f t="shared" si="9"/>
        <v>0</v>
      </c>
      <c r="BL151" s="13" t="s">
        <v>93</v>
      </c>
      <c r="BM151" s="152" t="s">
        <v>4817</v>
      </c>
    </row>
    <row r="152" spans="2:65" s="1" customFormat="1" ht="33" customHeight="1">
      <c r="B152" s="139"/>
      <c r="C152" s="140" t="s">
        <v>230</v>
      </c>
      <c r="D152" s="140" t="s">
        <v>212</v>
      </c>
      <c r="E152" s="141" t="s">
        <v>4818</v>
      </c>
      <c r="F152" s="142" t="s">
        <v>4819</v>
      </c>
      <c r="G152" s="143" t="s">
        <v>405</v>
      </c>
      <c r="H152" s="144">
        <v>1609.24</v>
      </c>
      <c r="I152" s="145"/>
      <c r="J152" s="146">
        <f t="shared" si="0"/>
        <v>0</v>
      </c>
      <c r="K152" s="147"/>
      <c r="L152" s="28"/>
      <c r="M152" s="148" t="s">
        <v>1</v>
      </c>
      <c r="N152" s="149" t="s">
        <v>38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9.8000000000000004E-2</v>
      </c>
      <c r="T152" s="151">
        <f t="shared" si="3"/>
        <v>157.70552000000001</v>
      </c>
      <c r="AR152" s="152" t="s">
        <v>93</v>
      </c>
      <c r="AT152" s="152" t="s">
        <v>212</v>
      </c>
      <c r="AU152" s="152" t="s">
        <v>84</v>
      </c>
      <c r="AY152" s="13" t="s">
        <v>207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84</v>
      </c>
      <c r="BK152" s="153">
        <f t="shared" si="9"/>
        <v>0</v>
      </c>
      <c r="BL152" s="13" t="s">
        <v>93</v>
      </c>
      <c r="BM152" s="152" t="s">
        <v>4820</v>
      </c>
    </row>
    <row r="153" spans="2:65" s="1" customFormat="1" ht="24.2" customHeight="1">
      <c r="B153" s="139"/>
      <c r="C153" s="140" t="s">
        <v>234</v>
      </c>
      <c r="D153" s="140" t="s">
        <v>212</v>
      </c>
      <c r="E153" s="141" t="s">
        <v>4821</v>
      </c>
      <c r="F153" s="142" t="s">
        <v>4822</v>
      </c>
      <c r="G153" s="143" t="s">
        <v>215</v>
      </c>
      <c r="H153" s="144">
        <v>5</v>
      </c>
      <c r="I153" s="145"/>
      <c r="J153" s="146">
        <f t="shared" si="0"/>
        <v>0</v>
      </c>
      <c r="K153" s="147"/>
      <c r="L153" s="28"/>
      <c r="M153" s="148" t="s">
        <v>1</v>
      </c>
      <c r="N153" s="149" t="s">
        <v>38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0.28999999999999998</v>
      </c>
      <c r="T153" s="151">
        <f t="shared" si="3"/>
        <v>1.45</v>
      </c>
      <c r="AR153" s="152" t="s">
        <v>93</v>
      </c>
      <c r="AT153" s="152" t="s">
        <v>212</v>
      </c>
      <c r="AU153" s="152" t="s">
        <v>84</v>
      </c>
      <c r="AY153" s="13" t="s">
        <v>207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84</v>
      </c>
      <c r="BK153" s="153">
        <f t="shared" si="9"/>
        <v>0</v>
      </c>
      <c r="BL153" s="13" t="s">
        <v>93</v>
      </c>
      <c r="BM153" s="152" t="s">
        <v>4823</v>
      </c>
    </row>
    <row r="154" spans="2:65" s="1" customFormat="1" ht="33" customHeight="1">
      <c r="B154" s="139"/>
      <c r="C154" s="140" t="s">
        <v>238</v>
      </c>
      <c r="D154" s="140" t="s">
        <v>212</v>
      </c>
      <c r="E154" s="141" t="s">
        <v>4824</v>
      </c>
      <c r="F154" s="142" t="s">
        <v>4825</v>
      </c>
      <c r="G154" s="143" t="s">
        <v>405</v>
      </c>
      <c r="H154" s="144">
        <v>496.25400000000002</v>
      </c>
      <c r="I154" s="145"/>
      <c r="J154" s="146">
        <f t="shared" si="0"/>
        <v>0</v>
      </c>
      <c r="K154" s="147"/>
      <c r="L154" s="28"/>
      <c r="M154" s="148" t="s">
        <v>1</v>
      </c>
      <c r="N154" s="149" t="s">
        <v>38</v>
      </c>
      <c r="P154" s="150">
        <f t="shared" si="1"/>
        <v>0</v>
      </c>
      <c r="Q154" s="150">
        <v>0</v>
      </c>
      <c r="R154" s="150">
        <f t="shared" si="2"/>
        <v>0</v>
      </c>
      <c r="S154" s="150">
        <v>0.23499999999999999</v>
      </c>
      <c r="T154" s="151">
        <f t="shared" si="3"/>
        <v>116.61968999999999</v>
      </c>
      <c r="AR154" s="152" t="s">
        <v>93</v>
      </c>
      <c r="AT154" s="152" t="s">
        <v>212</v>
      </c>
      <c r="AU154" s="152" t="s">
        <v>84</v>
      </c>
      <c r="AY154" s="13" t="s">
        <v>207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84</v>
      </c>
      <c r="BK154" s="153">
        <f t="shared" si="9"/>
        <v>0</v>
      </c>
      <c r="BL154" s="13" t="s">
        <v>93</v>
      </c>
      <c r="BM154" s="152" t="s">
        <v>4826</v>
      </c>
    </row>
    <row r="155" spans="2:65" s="1" customFormat="1" ht="33" customHeight="1">
      <c r="B155" s="139"/>
      <c r="C155" s="140" t="s">
        <v>242</v>
      </c>
      <c r="D155" s="140" t="s">
        <v>212</v>
      </c>
      <c r="E155" s="141" t="s">
        <v>4827</v>
      </c>
      <c r="F155" s="142" t="s">
        <v>4828</v>
      </c>
      <c r="G155" s="143" t="s">
        <v>405</v>
      </c>
      <c r="H155" s="144">
        <v>1025.1780000000001</v>
      </c>
      <c r="I155" s="145"/>
      <c r="J155" s="146">
        <f t="shared" si="0"/>
        <v>0</v>
      </c>
      <c r="K155" s="147"/>
      <c r="L155" s="28"/>
      <c r="M155" s="148" t="s">
        <v>1</v>
      </c>
      <c r="N155" s="149" t="s">
        <v>38</v>
      </c>
      <c r="P155" s="150">
        <f t="shared" si="1"/>
        <v>0</v>
      </c>
      <c r="Q155" s="150">
        <v>0</v>
      </c>
      <c r="R155" s="150">
        <f t="shared" si="2"/>
        <v>0</v>
      </c>
      <c r="S155" s="150">
        <v>0.4</v>
      </c>
      <c r="T155" s="151">
        <f t="shared" si="3"/>
        <v>410.07120000000009</v>
      </c>
      <c r="AR155" s="152" t="s">
        <v>93</v>
      </c>
      <c r="AT155" s="152" t="s">
        <v>212</v>
      </c>
      <c r="AU155" s="152" t="s">
        <v>84</v>
      </c>
      <c r="AY155" s="13" t="s">
        <v>207</v>
      </c>
      <c r="BE155" s="153">
        <f t="shared" si="4"/>
        <v>0</v>
      </c>
      <c r="BF155" s="153">
        <f t="shared" si="5"/>
        <v>0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3" t="s">
        <v>84</v>
      </c>
      <c r="BK155" s="153">
        <f t="shared" si="9"/>
        <v>0</v>
      </c>
      <c r="BL155" s="13" t="s">
        <v>93</v>
      </c>
      <c r="BM155" s="152" t="s">
        <v>4829</v>
      </c>
    </row>
    <row r="156" spans="2:65" s="1" customFormat="1" ht="33" customHeight="1">
      <c r="B156" s="139"/>
      <c r="C156" s="140" t="s">
        <v>246</v>
      </c>
      <c r="D156" s="140" t="s">
        <v>212</v>
      </c>
      <c r="E156" s="141" t="s">
        <v>4830</v>
      </c>
      <c r="F156" s="142" t="s">
        <v>4831</v>
      </c>
      <c r="G156" s="143" t="s">
        <v>405</v>
      </c>
      <c r="H156" s="144">
        <v>40.137999999999998</v>
      </c>
      <c r="I156" s="145"/>
      <c r="J156" s="146">
        <f t="shared" si="0"/>
        <v>0</v>
      </c>
      <c r="K156" s="147"/>
      <c r="L156" s="28"/>
      <c r="M156" s="148" t="s">
        <v>1</v>
      </c>
      <c r="N156" s="149" t="s">
        <v>38</v>
      </c>
      <c r="P156" s="150">
        <f t="shared" si="1"/>
        <v>0</v>
      </c>
      <c r="Q156" s="150">
        <v>0</v>
      </c>
      <c r="R156" s="150">
        <f t="shared" si="2"/>
        <v>0</v>
      </c>
      <c r="S156" s="150">
        <v>0.5</v>
      </c>
      <c r="T156" s="151">
        <f t="shared" si="3"/>
        <v>20.068999999999999</v>
      </c>
      <c r="AR156" s="152" t="s">
        <v>93</v>
      </c>
      <c r="AT156" s="152" t="s">
        <v>212</v>
      </c>
      <c r="AU156" s="152" t="s">
        <v>84</v>
      </c>
      <c r="AY156" s="13" t="s">
        <v>207</v>
      </c>
      <c r="BE156" s="153">
        <f t="shared" si="4"/>
        <v>0</v>
      </c>
      <c r="BF156" s="153">
        <f t="shared" si="5"/>
        <v>0</v>
      </c>
      <c r="BG156" s="153">
        <f t="shared" si="6"/>
        <v>0</v>
      </c>
      <c r="BH156" s="153">
        <f t="shared" si="7"/>
        <v>0</v>
      </c>
      <c r="BI156" s="153">
        <f t="shared" si="8"/>
        <v>0</v>
      </c>
      <c r="BJ156" s="13" t="s">
        <v>84</v>
      </c>
      <c r="BK156" s="153">
        <f t="shared" si="9"/>
        <v>0</v>
      </c>
      <c r="BL156" s="13" t="s">
        <v>93</v>
      </c>
      <c r="BM156" s="152" t="s">
        <v>4832</v>
      </c>
    </row>
    <row r="157" spans="2:65" s="1" customFormat="1" ht="24.2" customHeight="1">
      <c r="B157" s="139"/>
      <c r="C157" s="140" t="s">
        <v>250</v>
      </c>
      <c r="D157" s="140" t="s">
        <v>212</v>
      </c>
      <c r="E157" s="141" t="s">
        <v>4833</v>
      </c>
      <c r="F157" s="142" t="s">
        <v>4834</v>
      </c>
      <c r="G157" s="143" t="s">
        <v>405</v>
      </c>
      <c r="H157" s="144">
        <v>1357.28</v>
      </c>
      <c r="I157" s="145"/>
      <c r="J157" s="146">
        <f t="shared" si="0"/>
        <v>0</v>
      </c>
      <c r="K157" s="147"/>
      <c r="L157" s="28"/>
      <c r="M157" s="148" t="s">
        <v>1</v>
      </c>
      <c r="N157" s="149" t="s">
        <v>38</v>
      </c>
      <c r="P157" s="150">
        <f t="shared" si="1"/>
        <v>0</v>
      </c>
      <c r="Q157" s="150">
        <v>0</v>
      </c>
      <c r="R157" s="150">
        <f t="shared" si="2"/>
        <v>0</v>
      </c>
      <c r="S157" s="150">
        <v>0.18099999999999999</v>
      </c>
      <c r="T157" s="151">
        <f t="shared" si="3"/>
        <v>245.66767999999999</v>
      </c>
      <c r="AR157" s="152" t="s">
        <v>93</v>
      </c>
      <c r="AT157" s="152" t="s">
        <v>212</v>
      </c>
      <c r="AU157" s="152" t="s">
        <v>84</v>
      </c>
      <c r="AY157" s="13" t="s">
        <v>207</v>
      </c>
      <c r="BE157" s="153">
        <f t="shared" si="4"/>
        <v>0</v>
      </c>
      <c r="BF157" s="153">
        <f t="shared" si="5"/>
        <v>0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3" t="s">
        <v>84</v>
      </c>
      <c r="BK157" s="153">
        <f t="shared" si="9"/>
        <v>0</v>
      </c>
      <c r="BL157" s="13" t="s">
        <v>93</v>
      </c>
      <c r="BM157" s="152" t="s">
        <v>4835</v>
      </c>
    </row>
    <row r="158" spans="2:65" s="1" customFormat="1" ht="24.2" customHeight="1">
      <c r="B158" s="139"/>
      <c r="C158" s="140" t="s">
        <v>255</v>
      </c>
      <c r="D158" s="140" t="s">
        <v>212</v>
      </c>
      <c r="E158" s="141" t="s">
        <v>5425</v>
      </c>
      <c r="F158" s="142" t="s">
        <v>5426</v>
      </c>
      <c r="G158" s="143" t="s">
        <v>405</v>
      </c>
      <c r="H158" s="144">
        <v>10.87</v>
      </c>
      <c r="I158" s="145"/>
      <c r="J158" s="146">
        <f t="shared" si="0"/>
        <v>0</v>
      </c>
      <c r="K158" s="147"/>
      <c r="L158" s="28"/>
      <c r="M158" s="148" t="s">
        <v>1</v>
      </c>
      <c r="N158" s="149" t="s">
        <v>38</v>
      </c>
      <c r="P158" s="150">
        <f t="shared" si="1"/>
        <v>0</v>
      </c>
      <c r="Q158" s="150">
        <v>0</v>
      </c>
      <c r="R158" s="150">
        <f t="shared" si="2"/>
        <v>0</v>
      </c>
      <c r="S158" s="150">
        <v>0.316</v>
      </c>
      <c r="T158" s="151">
        <f t="shared" si="3"/>
        <v>3.43492</v>
      </c>
      <c r="AR158" s="152" t="s">
        <v>93</v>
      </c>
      <c r="AT158" s="152" t="s">
        <v>212</v>
      </c>
      <c r="AU158" s="152" t="s">
        <v>84</v>
      </c>
      <c r="AY158" s="13" t="s">
        <v>207</v>
      </c>
      <c r="BE158" s="153">
        <f t="shared" si="4"/>
        <v>0</v>
      </c>
      <c r="BF158" s="153">
        <f t="shared" si="5"/>
        <v>0</v>
      </c>
      <c r="BG158" s="153">
        <f t="shared" si="6"/>
        <v>0</v>
      </c>
      <c r="BH158" s="153">
        <f t="shared" si="7"/>
        <v>0</v>
      </c>
      <c r="BI158" s="153">
        <f t="shared" si="8"/>
        <v>0</v>
      </c>
      <c r="BJ158" s="13" t="s">
        <v>84</v>
      </c>
      <c r="BK158" s="153">
        <f t="shared" si="9"/>
        <v>0</v>
      </c>
      <c r="BL158" s="13" t="s">
        <v>93</v>
      </c>
      <c r="BM158" s="152" t="s">
        <v>5427</v>
      </c>
    </row>
    <row r="159" spans="2:65" s="1" customFormat="1" ht="24.2" customHeight="1">
      <c r="B159" s="139"/>
      <c r="C159" s="140" t="s">
        <v>259</v>
      </c>
      <c r="D159" s="140" t="s">
        <v>212</v>
      </c>
      <c r="E159" s="141" t="s">
        <v>4836</v>
      </c>
      <c r="F159" s="142" t="s">
        <v>4837</v>
      </c>
      <c r="G159" s="143" t="s">
        <v>4813</v>
      </c>
      <c r="H159" s="144">
        <v>1511.174</v>
      </c>
      <c r="I159" s="145"/>
      <c r="J159" s="146">
        <f t="shared" si="0"/>
        <v>0</v>
      </c>
      <c r="K159" s="147"/>
      <c r="L159" s="28"/>
      <c r="M159" s="148" t="s">
        <v>1</v>
      </c>
      <c r="N159" s="149" t="s">
        <v>38</v>
      </c>
      <c r="P159" s="150">
        <f t="shared" si="1"/>
        <v>0</v>
      </c>
      <c r="Q159" s="150">
        <v>0</v>
      </c>
      <c r="R159" s="150">
        <f t="shared" si="2"/>
        <v>0</v>
      </c>
      <c r="S159" s="150">
        <v>0</v>
      </c>
      <c r="T159" s="151">
        <f t="shared" si="3"/>
        <v>0</v>
      </c>
      <c r="AR159" s="152" t="s">
        <v>93</v>
      </c>
      <c r="AT159" s="152" t="s">
        <v>212</v>
      </c>
      <c r="AU159" s="152" t="s">
        <v>84</v>
      </c>
      <c r="AY159" s="13" t="s">
        <v>207</v>
      </c>
      <c r="BE159" s="153">
        <f t="shared" si="4"/>
        <v>0</v>
      </c>
      <c r="BF159" s="153">
        <f t="shared" si="5"/>
        <v>0</v>
      </c>
      <c r="BG159" s="153">
        <f t="shared" si="6"/>
        <v>0</v>
      </c>
      <c r="BH159" s="153">
        <f t="shared" si="7"/>
        <v>0</v>
      </c>
      <c r="BI159" s="153">
        <f t="shared" si="8"/>
        <v>0</v>
      </c>
      <c r="BJ159" s="13" t="s">
        <v>84</v>
      </c>
      <c r="BK159" s="153">
        <f t="shared" si="9"/>
        <v>0</v>
      </c>
      <c r="BL159" s="13" t="s">
        <v>93</v>
      </c>
      <c r="BM159" s="152" t="s">
        <v>4838</v>
      </c>
    </row>
    <row r="160" spans="2:65" s="1" customFormat="1" ht="37.9" customHeight="1">
      <c r="B160" s="139"/>
      <c r="C160" s="140" t="s">
        <v>263</v>
      </c>
      <c r="D160" s="140" t="s">
        <v>212</v>
      </c>
      <c r="E160" s="141" t="s">
        <v>4839</v>
      </c>
      <c r="F160" s="142" t="s">
        <v>4840</v>
      </c>
      <c r="G160" s="143" t="s">
        <v>4813</v>
      </c>
      <c r="H160" s="144">
        <v>1511.174</v>
      </c>
      <c r="I160" s="145"/>
      <c r="J160" s="146">
        <f t="shared" si="0"/>
        <v>0</v>
      </c>
      <c r="K160" s="147"/>
      <c r="L160" s="28"/>
      <c r="M160" s="148" t="s">
        <v>1</v>
      </c>
      <c r="N160" s="149" t="s">
        <v>38</v>
      </c>
      <c r="P160" s="150">
        <f t="shared" si="1"/>
        <v>0</v>
      </c>
      <c r="Q160" s="150">
        <v>0</v>
      </c>
      <c r="R160" s="150">
        <f t="shared" si="2"/>
        <v>0</v>
      </c>
      <c r="S160" s="150">
        <v>0</v>
      </c>
      <c r="T160" s="151">
        <f t="shared" si="3"/>
        <v>0</v>
      </c>
      <c r="AR160" s="152" t="s">
        <v>93</v>
      </c>
      <c r="AT160" s="152" t="s">
        <v>212</v>
      </c>
      <c r="AU160" s="152" t="s">
        <v>84</v>
      </c>
      <c r="AY160" s="13" t="s">
        <v>207</v>
      </c>
      <c r="BE160" s="153">
        <f t="shared" si="4"/>
        <v>0</v>
      </c>
      <c r="BF160" s="153">
        <f t="shared" si="5"/>
        <v>0</v>
      </c>
      <c r="BG160" s="153">
        <f t="shared" si="6"/>
        <v>0</v>
      </c>
      <c r="BH160" s="153">
        <f t="shared" si="7"/>
        <v>0</v>
      </c>
      <c r="BI160" s="153">
        <f t="shared" si="8"/>
        <v>0</v>
      </c>
      <c r="BJ160" s="13" t="s">
        <v>84</v>
      </c>
      <c r="BK160" s="153">
        <f t="shared" si="9"/>
        <v>0</v>
      </c>
      <c r="BL160" s="13" t="s">
        <v>93</v>
      </c>
      <c r="BM160" s="152" t="s">
        <v>4841</v>
      </c>
    </row>
    <row r="161" spans="2:65" s="1" customFormat="1" ht="24.2" customHeight="1">
      <c r="B161" s="139"/>
      <c r="C161" s="140" t="s">
        <v>267</v>
      </c>
      <c r="D161" s="140" t="s">
        <v>212</v>
      </c>
      <c r="E161" s="141" t="s">
        <v>4842</v>
      </c>
      <c r="F161" s="142" t="s">
        <v>4843</v>
      </c>
      <c r="G161" s="143" t="s">
        <v>405</v>
      </c>
      <c r="H161" s="144">
        <v>2286.1350000000002</v>
      </c>
      <c r="I161" s="145"/>
      <c r="J161" s="146">
        <f t="shared" si="0"/>
        <v>0</v>
      </c>
      <c r="K161" s="147"/>
      <c r="L161" s="28"/>
      <c r="M161" s="148" t="s">
        <v>1</v>
      </c>
      <c r="N161" s="149" t="s">
        <v>38</v>
      </c>
      <c r="P161" s="150">
        <f t="shared" si="1"/>
        <v>0</v>
      </c>
      <c r="Q161" s="150">
        <v>9.7000000000000005E-4</v>
      </c>
      <c r="R161" s="150">
        <f t="shared" si="2"/>
        <v>2.2175509500000001</v>
      </c>
      <c r="S161" s="150">
        <v>0</v>
      </c>
      <c r="T161" s="151">
        <f t="shared" si="3"/>
        <v>0</v>
      </c>
      <c r="AR161" s="152" t="s">
        <v>93</v>
      </c>
      <c r="AT161" s="152" t="s">
        <v>212</v>
      </c>
      <c r="AU161" s="152" t="s">
        <v>84</v>
      </c>
      <c r="AY161" s="13" t="s">
        <v>207</v>
      </c>
      <c r="BE161" s="153">
        <f t="shared" si="4"/>
        <v>0</v>
      </c>
      <c r="BF161" s="153">
        <f t="shared" si="5"/>
        <v>0</v>
      </c>
      <c r="BG161" s="153">
        <f t="shared" si="6"/>
        <v>0</v>
      </c>
      <c r="BH161" s="153">
        <f t="shared" si="7"/>
        <v>0</v>
      </c>
      <c r="BI161" s="153">
        <f t="shared" si="8"/>
        <v>0</v>
      </c>
      <c r="BJ161" s="13" t="s">
        <v>84</v>
      </c>
      <c r="BK161" s="153">
        <f t="shared" si="9"/>
        <v>0</v>
      </c>
      <c r="BL161" s="13" t="s">
        <v>93</v>
      </c>
      <c r="BM161" s="152" t="s">
        <v>4844</v>
      </c>
    </row>
    <row r="162" spans="2:65" s="1" customFormat="1" ht="24.2" customHeight="1">
      <c r="B162" s="139"/>
      <c r="C162" s="140" t="s">
        <v>271</v>
      </c>
      <c r="D162" s="140" t="s">
        <v>212</v>
      </c>
      <c r="E162" s="141" t="s">
        <v>4845</v>
      </c>
      <c r="F162" s="142" t="s">
        <v>4846</v>
      </c>
      <c r="G162" s="143" t="s">
        <v>405</v>
      </c>
      <c r="H162" s="144">
        <v>2286.1350000000002</v>
      </c>
      <c r="I162" s="145"/>
      <c r="J162" s="146">
        <f t="shared" si="0"/>
        <v>0</v>
      </c>
      <c r="K162" s="147"/>
      <c r="L162" s="28"/>
      <c r="M162" s="148" t="s">
        <v>1</v>
      </c>
      <c r="N162" s="149" t="s">
        <v>38</v>
      </c>
      <c r="P162" s="150">
        <f t="shared" si="1"/>
        <v>0</v>
      </c>
      <c r="Q162" s="150">
        <v>0</v>
      </c>
      <c r="R162" s="150">
        <f t="shared" si="2"/>
        <v>0</v>
      </c>
      <c r="S162" s="150">
        <v>0</v>
      </c>
      <c r="T162" s="151">
        <f t="shared" si="3"/>
        <v>0</v>
      </c>
      <c r="AR162" s="152" t="s">
        <v>93</v>
      </c>
      <c r="AT162" s="152" t="s">
        <v>212</v>
      </c>
      <c r="AU162" s="152" t="s">
        <v>84</v>
      </c>
      <c r="AY162" s="13" t="s">
        <v>207</v>
      </c>
      <c r="BE162" s="153">
        <f t="shared" si="4"/>
        <v>0</v>
      </c>
      <c r="BF162" s="153">
        <f t="shared" si="5"/>
        <v>0</v>
      </c>
      <c r="BG162" s="153">
        <f t="shared" si="6"/>
        <v>0</v>
      </c>
      <c r="BH162" s="153">
        <f t="shared" si="7"/>
        <v>0</v>
      </c>
      <c r="BI162" s="153">
        <f t="shared" si="8"/>
        <v>0</v>
      </c>
      <c r="BJ162" s="13" t="s">
        <v>84</v>
      </c>
      <c r="BK162" s="153">
        <f t="shared" si="9"/>
        <v>0</v>
      </c>
      <c r="BL162" s="13" t="s">
        <v>93</v>
      </c>
      <c r="BM162" s="152" t="s">
        <v>4847</v>
      </c>
    </row>
    <row r="163" spans="2:65" s="1" customFormat="1" ht="33" customHeight="1">
      <c r="B163" s="139"/>
      <c r="C163" s="140" t="s">
        <v>275</v>
      </c>
      <c r="D163" s="140" t="s">
        <v>212</v>
      </c>
      <c r="E163" s="141" t="s">
        <v>4848</v>
      </c>
      <c r="F163" s="142" t="s">
        <v>4849</v>
      </c>
      <c r="G163" s="143" t="s">
        <v>4813</v>
      </c>
      <c r="H163" s="144">
        <v>3518.9279999999999</v>
      </c>
      <c r="I163" s="145"/>
      <c r="J163" s="146">
        <f t="shared" si="0"/>
        <v>0</v>
      </c>
      <c r="K163" s="147"/>
      <c r="L163" s="28"/>
      <c r="M163" s="148" t="s">
        <v>1</v>
      </c>
      <c r="N163" s="149" t="s">
        <v>38</v>
      </c>
      <c r="P163" s="150">
        <f t="shared" si="1"/>
        <v>0</v>
      </c>
      <c r="Q163" s="150">
        <v>0</v>
      </c>
      <c r="R163" s="150">
        <f t="shared" si="2"/>
        <v>0</v>
      </c>
      <c r="S163" s="150">
        <v>0</v>
      </c>
      <c r="T163" s="151">
        <f t="shared" si="3"/>
        <v>0</v>
      </c>
      <c r="AR163" s="152" t="s">
        <v>93</v>
      </c>
      <c r="AT163" s="152" t="s">
        <v>212</v>
      </c>
      <c r="AU163" s="152" t="s">
        <v>84</v>
      </c>
      <c r="AY163" s="13" t="s">
        <v>207</v>
      </c>
      <c r="BE163" s="153">
        <f t="shared" si="4"/>
        <v>0</v>
      </c>
      <c r="BF163" s="153">
        <f t="shared" si="5"/>
        <v>0</v>
      </c>
      <c r="BG163" s="153">
        <f t="shared" si="6"/>
        <v>0</v>
      </c>
      <c r="BH163" s="153">
        <f t="shared" si="7"/>
        <v>0</v>
      </c>
      <c r="BI163" s="153">
        <f t="shared" si="8"/>
        <v>0</v>
      </c>
      <c r="BJ163" s="13" t="s">
        <v>84</v>
      </c>
      <c r="BK163" s="153">
        <f t="shared" si="9"/>
        <v>0</v>
      </c>
      <c r="BL163" s="13" t="s">
        <v>93</v>
      </c>
      <c r="BM163" s="152" t="s">
        <v>4850</v>
      </c>
    </row>
    <row r="164" spans="2:65" s="1" customFormat="1" ht="37.9" customHeight="1">
      <c r="B164" s="139"/>
      <c r="C164" s="140" t="s">
        <v>279</v>
      </c>
      <c r="D164" s="140" t="s">
        <v>212</v>
      </c>
      <c r="E164" s="141" t="s">
        <v>4851</v>
      </c>
      <c r="F164" s="142" t="s">
        <v>4852</v>
      </c>
      <c r="G164" s="143" t="s">
        <v>4813</v>
      </c>
      <c r="H164" s="144">
        <v>24632.495999999999</v>
      </c>
      <c r="I164" s="145"/>
      <c r="J164" s="146">
        <f t="shared" si="0"/>
        <v>0</v>
      </c>
      <c r="K164" s="147"/>
      <c r="L164" s="28"/>
      <c r="M164" s="148" t="s">
        <v>1</v>
      </c>
      <c r="N164" s="149" t="s">
        <v>38</v>
      </c>
      <c r="P164" s="150">
        <f t="shared" si="1"/>
        <v>0</v>
      </c>
      <c r="Q164" s="150">
        <v>0</v>
      </c>
      <c r="R164" s="150">
        <f t="shared" si="2"/>
        <v>0</v>
      </c>
      <c r="S164" s="150">
        <v>0</v>
      </c>
      <c r="T164" s="151">
        <f t="shared" si="3"/>
        <v>0</v>
      </c>
      <c r="AR164" s="152" t="s">
        <v>93</v>
      </c>
      <c r="AT164" s="152" t="s">
        <v>212</v>
      </c>
      <c r="AU164" s="152" t="s">
        <v>84</v>
      </c>
      <c r="AY164" s="13" t="s">
        <v>207</v>
      </c>
      <c r="BE164" s="153">
        <f t="shared" si="4"/>
        <v>0</v>
      </c>
      <c r="BF164" s="153">
        <f t="shared" si="5"/>
        <v>0</v>
      </c>
      <c r="BG164" s="153">
        <f t="shared" si="6"/>
        <v>0</v>
      </c>
      <c r="BH164" s="153">
        <f t="shared" si="7"/>
        <v>0</v>
      </c>
      <c r="BI164" s="153">
        <f t="shared" si="8"/>
        <v>0</v>
      </c>
      <c r="BJ164" s="13" t="s">
        <v>84</v>
      </c>
      <c r="BK164" s="153">
        <f t="shared" si="9"/>
        <v>0</v>
      </c>
      <c r="BL164" s="13" t="s">
        <v>93</v>
      </c>
      <c r="BM164" s="152" t="s">
        <v>4853</v>
      </c>
    </row>
    <row r="165" spans="2:65" s="1" customFormat="1" ht="24.2" customHeight="1">
      <c r="B165" s="139"/>
      <c r="C165" s="140" t="s">
        <v>283</v>
      </c>
      <c r="D165" s="140" t="s">
        <v>212</v>
      </c>
      <c r="E165" s="141" t="s">
        <v>4854</v>
      </c>
      <c r="F165" s="142" t="s">
        <v>4855</v>
      </c>
      <c r="G165" s="143" t="s">
        <v>4813</v>
      </c>
      <c r="H165" s="144">
        <v>1913.9390000000001</v>
      </c>
      <c r="I165" s="145"/>
      <c r="J165" s="146">
        <f t="shared" si="0"/>
        <v>0</v>
      </c>
      <c r="K165" s="147"/>
      <c r="L165" s="28"/>
      <c r="M165" s="148" t="s">
        <v>1</v>
      </c>
      <c r="N165" s="149" t="s">
        <v>38</v>
      </c>
      <c r="P165" s="150">
        <f t="shared" si="1"/>
        <v>0</v>
      </c>
      <c r="Q165" s="150">
        <v>0</v>
      </c>
      <c r="R165" s="150">
        <f t="shared" si="2"/>
        <v>0</v>
      </c>
      <c r="S165" s="150">
        <v>0</v>
      </c>
      <c r="T165" s="151">
        <f t="shared" si="3"/>
        <v>0</v>
      </c>
      <c r="AR165" s="152" t="s">
        <v>93</v>
      </c>
      <c r="AT165" s="152" t="s">
        <v>212</v>
      </c>
      <c r="AU165" s="152" t="s">
        <v>84</v>
      </c>
      <c r="AY165" s="13" t="s">
        <v>207</v>
      </c>
      <c r="BE165" s="153">
        <f t="shared" si="4"/>
        <v>0</v>
      </c>
      <c r="BF165" s="153">
        <f t="shared" si="5"/>
        <v>0</v>
      </c>
      <c r="BG165" s="153">
        <f t="shared" si="6"/>
        <v>0</v>
      </c>
      <c r="BH165" s="153">
        <f t="shared" si="7"/>
        <v>0</v>
      </c>
      <c r="BI165" s="153">
        <f t="shared" si="8"/>
        <v>0</v>
      </c>
      <c r="BJ165" s="13" t="s">
        <v>84</v>
      </c>
      <c r="BK165" s="153">
        <f t="shared" si="9"/>
        <v>0</v>
      </c>
      <c r="BL165" s="13" t="s">
        <v>93</v>
      </c>
      <c r="BM165" s="152" t="s">
        <v>4856</v>
      </c>
    </row>
    <row r="166" spans="2:65" s="1" customFormat="1" ht="16.5" customHeight="1">
      <c r="B166" s="139"/>
      <c r="C166" s="155" t="s">
        <v>7</v>
      </c>
      <c r="D166" s="155" t="s">
        <v>205</v>
      </c>
      <c r="E166" s="156" t="s">
        <v>5350</v>
      </c>
      <c r="F166" s="157" t="s">
        <v>5351</v>
      </c>
      <c r="G166" s="158" t="s">
        <v>4813</v>
      </c>
      <c r="H166" s="159">
        <v>396.173</v>
      </c>
      <c r="I166" s="160"/>
      <c r="J166" s="161">
        <f t="shared" si="0"/>
        <v>0</v>
      </c>
      <c r="K166" s="162"/>
      <c r="L166" s="163"/>
      <c r="M166" s="164" t="s">
        <v>1</v>
      </c>
      <c r="N166" s="165" t="s">
        <v>38</v>
      </c>
      <c r="P166" s="150">
        <f t="shared" si="1"/>
        <v>0</v>
      </c>
      <c r="Q166" s="150">
        <v>1</v>
      </c>
      <c r="R166" s="150">
        <f t="shared" si="2"/>
        <v>396.173</v>
      </c>
      <c r="S166" s="150">
        <v>0</v>
      </c>
      <c r="T166" s="151">
        <f t="shared" si="3"/>
        <v>0</v>
      </c>
      <c r="AR166" s="152" t="s">
        <v>238</v>
      </c>
      <c r="AT166" s="152" t="s">
        <v>205</v>
      </c>
      <c r="AU166" s="152" t="s">
        <v>84</v>
      </c>
      <c r="AY166" s="13" t="s">
        <v>207</v>
      </c>
      <c r="BE166" s="153">
        <f t="shared" si="4"/>
        <v>0</v>
      </c>
      <c r="BF166" s="153">
        <f t="shared" si="5"/>
        <v>0</v>
      </c>
      <c r="BG166" s="153">
        <f t="shared" si="6"/>
        <v>0</v>
      </c>
      <c r="BH166" s="153">
        <f t="shared" si="7"/>
        <v>0</v>
      </c>
      <c r="BI166" s="153">
        <f t="shared" si="8"/>
        <v>0</v>
      </c>
      <c r="BJ166" s="13" t="s">
        <v>84</v>
      </c>
      <c r="BK166" s="153">
        <f t="shared" si="9"/>
        <v>0</v>
      </c>
      <c r="BL166" s="13" t="s">
        <v>93</v>
      </c>
      <c r="BM166" s="152" t="s">
        <v>5428</v>
      </c>
    </row>
    <row r="167" spans="2:65" s="1" customFormat="1" ht="33" customHeight="1">
      <c r="B167" s="139"/>
      <c r="C167" s="140" t="s">
        <v>290</v>
      </c>
      <c r="D167" s="140" t="s">
        <v>212</v>
      </c>
      <c r="E167" s="141" t="s">
        <v>4863</v>
      </c>
      <c r="F167" s="142" t="s">
        <v>4864</v>
      </c>
      <c r="G167" s="143" t="s">
        <v>4813</v>
      </c>
      <c r="H167" s="144">
        <v>1908.6469999999999</v>
      </c>
      <c r="I167" s="145"/>
      <c r="J167" s="146">
        <f t="shared" si="0"/>
        <v>0</v>
      </c>
      <c r="K167" s="147"/>
      <c r="L167" s="28"/>
      <c r="M167" s="148" t="s">
        <v>1</v>
      </c>
      <c r="N167" s="149" t="s">
        <v>38</v>
      </c>
      <c r="P167" s="150">
        <f t="shared" si="1"/>
        <v>0</v>
      </c>
      <c r="Q167" s="150">
        <v>0</v>
      </c>
      <c r="R167" s="150">
        <f t="shared" si="2"/>
        <v>0</v>
      </c>
      <c r="S167" s="150">
        <v>0</v>
      </c>
      <c r="T167" s="151">
        <f t="shared" si="3"/>
        <v>0</v>
      </c>
      <c r="AR167" s="152" t="s">
        <v>93</v>
      </c>
      <c r="AT167" s="152" t="s">
        <v>212</v>
      </c>
      <c r="AU167" s="152" t="s">
        <v>84</v>
      </c>
      <c r="AY167" s="13" t="s">
        <v>207</v>
      </c>
      <c r="BE167" s="153">
        <f t="shared" si="4"/>
        <v>0</v>
      </c>
      <c r="BF167" s="153">
        <f t="shared" si="5"/>
        <v>0</v>
      </c>
      <c r="BG167" s="153">
        <f t="shared" si="6"/>
        <v>0</v>
      </c>
      <c r="BH167" s="153">
        <f t="shared" si="7"/>
        <v>0</v>
      </c>
      <c r="BI167" s="153">
        <f t="shared" si="8"/>
        <v>0</v>
      </c>
      <c r="BJ167" s="13" t="s">
        <v>84</v>
      </c>
      <c r="BK167" s="153">
        <f t="shared" si="9"/>
        <v>0</v>
      </c>
      <c r="BL167" s="13" t="s">
        <v>93</v>
      </c>
      <c r="BM167" s="152" t="s">
        <v>4865</v>
      </c>
    </row>
    <row r="168" spans="2:65" s="1" customFormat="1" ht="37.9" customHeight="1">
      <c r="B168" s="139"/>
      <c r="C168" s="140" t="s">
        <v>294</v>
      </c>
      <c r="D168" s="140" t="s">
        <v>212</v>
      </c>
      <c r="E168" s="141" t="s">
        <v>4866</v>
      </c>
      <c r="F168" s="142" t="s">
        <v>4867</v>
      </c>
      <c r="G168" s="143" t="s">
        <v>253</v>
      </c>
      <c r="H168" s="144">
        <v>5</v>
      </c>
      <c r="I168" s="145"/>
      <c r="J168" s="146">
        <f t="shared" si="0"/>
        <v>0</v>
      </c>
      <c r="K168" s="147"/>
      <c r="L168" s="28"/>
      <c r="M168" s="148" t="s">
        <v>1</v>
      </c>
      <c r="N168" s="149" t="s">
        <v>38</v>
      </c>
      <c r="P168" s="150">
        <f t="shared" si="1"/>
        <v>0</v>
      </c>
      <c r="Q168" s="150">
        <v>0</v>
      </c>
      <c r="R168" s="150">
        <f t="shared" si="2"/>
        <v>0</v>
      </c>
      <c r="S168" s="150">
        <v>0</v>
      </c>
      <c r="T168" s="151">
        <f t="shared" si="3"/>
        <v>0</v>
      </c>
      <c r="AR168" s="152" t="s">
        <v>93</v>
      </c>
      <c r="AT168" s="152" t="s">
        <v>212</v>
      </c>
      <c r="AU168" s="152" t="s">
        <v>84</v>
      </c>
      <c r="AY168" s="13" t="s">
        <v>207</v>
      </c>
      <c r="BE168" s="153">
        <f t="shared" si="4"/>
        <v>0</v>
      </c>
      <c r="BF168" s="153">
        <f t="shared" si="5"/>
        <v>0</v>
      </c>
      <c r="BG168" s="153">
        <f t="shared" si="6"/>
        <v>0</v>
      </c>
      <c r="BH168" s="153">
        <f t="shared" si="7"/>
        <v>0</v>
      </c>
      <c r="BI168" s="153">
        <f t="shared" si="8"/>
        <v>0</v>
      </c>
      <c r="BJ168" s="13" t="s">
        <v>84</v>
      </c>
      <c r="BK168" s="153">
        <f t="shared" si="9"/>
        <v>0</v>
      </c>
      <c r="BL168" s="13" t="s">
        <v>93</v>
      </c>
      <c r="BM168" s="152" t="s">
        <v>4868</v>
      </c>
    </row>
    <row r="169" spans="2:65" s="1" customFormat="1" ht="33" customHeight="1">
      <c r="B169" s="139"/>
      <c r="C169" s="140" t="s">
        <v>298</v>
      </c>
      <c r="D169" s="140" t="s">
        <v>212</v>
      </c>
      <c r="E169" s="141" t="s">
        <v>4869</v>
      </c>
      <c r="F169" s="142" t="s">
        <v>4870</v>
      </c>
      <c r="G169" s="143" t="s">
        <v>253</v>
      </c>
      <c r="H169" s="144">
        <v>5</v>
      </c>
      <c r="I169" s="145"/>
      <c r="J169" s="146">
        <f t="shared" si="0"/>
        <v>0</v>
      </c>
      <c r="K169" s="147"/>
      <c r="L169" s="28"/>
      <c r="M169" s="148" t="s">
        <v>1</v>
      </c>
      <c r="N169" s="149" t="s">
        <v>38</v>
      </c>
      <c r="P169" s="150">
        <f t="shared" si="1"/>
        <v>0</v>
      </c>
      <c r="Q169" s="150">
        <v>0</v>
      </c>
      <c r="R169" s="150">
        <f t="shared" si="2"/>
        <v>0</v>
      </c>
      <c r="S169" s="150">
        <v>0</v>
      </c>
      <c r="T169" s="151">
        <f t="shared" si="3"/>
        <v>0</v>
      </c>
      <c r="AR169" s="152" t="s">
        <v>93</v>
      </c>
      <c r="AT169" s="152" t="s">
        <v>212</v>
      </c>
      <c r="AU169" s="152" t="s">
        <v>84</v>
      </c>
      <c r="AY169" s="13" t="s">
        <v>207</v>
      </c>
      <c r="BE169" s="153">
        <f t="shared" si="4"/>
        <v>0</v>
      </c>
      <c r="BF169" s="153">
        <f t="shared" si="5"/>
        <v>0</v>
      </c>
      <c r="BG169" s="153">
        <f t="shared" si="6"/>
        <v>0</v>
      </c>
      <c r="BH169" s="153">
        <f t="shared" si="7"/>
        <v>0</v>
      </c>
      <c r="BI169" s="153">
        <f t="shared" si="8"/>
        <v>0</v>
      </c>
      <c r="BJ169" s="13" t="s">
        <v>84</v>
      </c>
      <c r="BK169" s="153">
        <f t="shared" si="9"/>
        <v>0</v>
      </c>
      <c r="BL169" s="13" t="s">
        <v>93</v>
      </c>
      <c r="BM169" s="152" t="s">
        <v>4871</v>
      </c>
    </row>
    <row r="170" spans="2:65" s="1" customFormat="1" ht="16.5" customHeight="1">
      <c r="B170" s="139"/>
      <c r="C170" s="155" t="s">
        <v>302</v>
      </c>
      <c r="D170" s="155" t="s">
        <v>205</v>
      </c>
      <c r="E170" s="156" t="s">
        <v>4872</v>
      </c>
      <c r="F170" s="157" t="s">
        <v>4873</v>
      </c>
      <c r="G170" s="158" t="s">
        <v>253</v>
      </c>
      <c r="H170" s="159">
        <v>3</v>
      </c>
      <c r="I170" s="160"/>
      <c r="J170" s="161">
        <f t="shared" si="0"/>
        <v>0</v>
      </c>
      <c r="K170" s="162"/>
      <c r="L170" s="163"/>
      <c r="M170" s="164" t="s">
        <v>1</v>
      </c>
      <c r="N170" s="165" t="s">
        <v>38</v>
      </c>
      <c r="P170" s="150">
        <f t="shared" si="1"/>
        <v>0</v>
      </c>
      <c r="Q170" s="150">
        <v>1.6999999999999999E-3</v>
      </c>
      <c r="R170" s="150">
        <f t="shared" si="2"/>
        <v>5.0999999999999995E-3</v>
      </c>
      <c r="S170" s="150">
        <v>0</v>
      </c>
      <c r="T170" s="151">
        <f t="shared" si="3"/>
        <v>0</v>
      </c>
      <c r="AR170" s="152" t="s">
        <v>238</v>
      </c>
      <c r="AT170" s="152" t="s">
        <v>205</v>
      </c>
      <c r="AU170" s="152" t="s">
        <v>84</v>
      </c>
      <c r="AY170" s="13" t="s">
        <v>207</v>
      </c>
      <c r="BE170" s="153">
        <f t="shared" si="4"/>
        <v>0</v>
      </c>
      <c r="BF170" s="153">
        <f t="shared" si="5"/>
        <v>0</v>
      </c>
      <c r="BG170" s="153">
        <f t="shared" si="6"/>
        <v>0</v>
      </c>
      <c r="BH170" s="153">
        <f t="shared" si="7"/>
        <v>0</v>
      </c>
      <c r="BI170" s="153">
        <f t="shared" si="8"/>
        <v>0</v>
      </c>
      <c r="BJ170" s="13" t="s">
        <v>84</v>
      </c>
      <c r="BK170" s="153">
        <f t="shared" si="9"/>
        <v>0</v>
      </c>
      <c r="BL170" s="13" t="s">
        <v>93</v>
      </c>
      <c r="BM170" s="152" t="s">
        <v>4874</v>
      </c>
    </row>
    <row r="171" spans="2:65" s="1" customFormat="1" ht="16.5" customHeight="1">
      <c r="B171" s="139"/>
      <c r="C171" s="155" t="s">
        <v>306</v>
      </c>
      <c r="D171" s="155" t="s">
        <v>205</v>
      </c>
      <c r="E171" s="156" t="s">
        <v>4875</v>
      </c>
      <c r="F171" s="157" t="s">
        <v>4876</v>
      </c>
      <c r="G171" s="158" t="s">
        <v>253</v>
      </c>
      <c r="H171" s="159">
        <v>2</v>
      </c>
      <c r="I171" s="160"/>
      <c r="J171" s="161">
        <f t="shared" si="0"/>
        <v>0</v>
      </c>
      <c r="K171" s="162"/>
      <c r="L171" s="163"/>
      <c r="M171" s="164" t="s">
        <v>1</v>
      </c>
      <c r="N171" s="165" t="s">
        <v>38</v>
      </c>
      <c r="P171" s="150">
        <f t="shared" si="1"/>
        <v>0</v>
      </c>
      <c r="Q171" s="150">
        <v>1.6999999999999999E-3</v>
      </c>
      <c r="R171" s="150">
        <f t="shared" si="2"/>
        <v>3.3999999999999998E-3</v>
      </c>
      <c r="S171" s="150">
        <v>0</v>
      </c>
      <c r="T171" s="151">
        <f t="shared" si="3"/>
        <v>0</v>
      </c>
      <c r="AR171" s="152" t="s">
        <v>238</v>
      </c>
      <c r="AT171" s="152" t="s">
        <v>205</v>
      </c>
      <c r="AU171" s="152" t="s">
        <v>84</v>
      </c>
      <c r="AY171" s="13" t="s">
        <v>207</v>
      </c>
      <c r="BE171" s="153">
        <f t="shared" si="4"/>
        <v>0</v>
      </c>
      <c r="BF171" s="153">
        <f t="shared" si="5"/>
        <v>0</v>
      </c>
      <c r="BG171" s="153">
        <f t="shared" si="6"/>
        <v>0</v>
      </c>
      <c r="BH171" s="153">
        <f t="shared" si="7"/>
        <v>0</v>
      </c>
      <c r="BI171" s="153">
        <f t="shared" si="8"/>
        <v>0</v>
      </c>
      <c r="BJ171" s="13" t="s">
        <v>84</v>
      </c>
      <c r="BK171" s="153">
        <f t="shared" si="9"/>
        <v>0</v>
      </c>
      <c r="BL171" s="13" t="s">
        <v>93</v>
      </c>
      <c r="BM171" s="152" t="s">
        <v>4877</v>
      </c>
    </row>
    <row r="172" spans="2:65" s="1" customFormat="1" ht="33" customHeight="1">
      <c r="B172" s="139"/>
      <c r="C172" s="140" t="s">
        <v>310</v>
      </c>
      <c r="D172" s="140" t="s">
        <v>212</v>
      </c>
      <c r="E172" s="141" t="s">
        <v>4878</v>
      </c>
      <c r="F172" s="142" t="s">
        <v>4879</v>
      </c>
      <c r="G172" s="143" t="s">
        <v>253</v>
      </c>
      <c r="H172" s="144">
        <v>5</v>
      </c>
      <c r="I172" s="145"/>
      <c r="J172" s="146">
        <f t="shared" si="0"/>
        <v>0</v>
      </c>
      <c r="K172" s="147"/>
      <c r="L172" s="28"/>
      <c r="M172" s="148" t="s">
        <v>1</v>
      </c>
      <c r="N172" s="149" t="s">
        <v>38</v>
      </c>
      <c r="P172" s="150">
        <f t="shared" si="1"/>
        <v>0</v>
      </c>
      <c r="Q172" s="150">
        <v>3.8999999999999999E-4</v>
      </c>
      <c r="R172" s="150">
        <f t="shared" si="2"/>
        <v>1.9499999999999999E-3</v>
      </c>
      <c r="S172" s="150">
        <v>0</v>
      </c>
      <c r="T172" s="151">
        <f t="shared" si="3"/>
        <v>0</v>
      </c>
      <c r="AR172" s="152" t="s">
        <v>93</v>
      </c>
      <c r="AT172" s="152" t="s">
        <v>212</v>
      </c>
      <c r="AU172" s="152" t="s">
        <v>84</v>
      </c>
      <c r="AY172" s="13" t="s">
        <v>207</v>
      </c>
      <c r="BE172" s="153">
        <f t="shared" si="4"/>
        <v>0</v>
      </c>
      <c r="BF172" s="153">
        <f t="shared" si="5"/>
        <v>0</v>
      </c>
      <c r="BG172" s="153">
        <f t="shared" si="6"/>
        <v>0</v>
      </c>
      <c r="BH172" s="153">
        <f t="shared" si="7"/>
        <v>0</v>
      </c>
      <c r="BI172" s="153">
        <f t="shared" si="8"/>
        <v>0</v>
      </c>
      <c r="BJ172" s="13" t="s">
        <v>84</v>
      </c>
      <c r="BK172" s="153">
        <f t="shared" si="9"/>
        <v>0</v>
      </c>
      <c r="BL172" s="13" t="s">
        <v>93</v>
      </c>
      <c r="BM172" s="152" t="s">
        <v>4880</v>
      </c>
    </row>
    <row r="173" spans="2:65" s="1" customFormat="1" ht="24.2" customHeight="1">
      <c r="B173" s="139"/>
      <c r="C173" s="155" t="s">
        <v>314</v>
      </c>
      <c r="D173" s="155" t="s">
        <v>205</v>
      </c>
      <c r="E173" s="156" t="s">
        <v>4881</v>
      </c>
      <c r="F173" s="157" t="s">
        <v>4882</v>
      </c>
      <c r="G173" s="158" t="s">
        <v>253</v>
      </c>
      <c r="H173" s="159">
        <v>5</v>
      </c>
      <c r="I173" s="160"/>
      <c r="J173" s="161">
        <f t="shared" si="0"/>
        <v>0</v>
      </c>
      <c r="K173" s="162"/>
      <c r="L173" s="163"/>
      <c r="M173" s="164" t="s">
        <v>1</v>
      </c>
      <c r="N173" s="165" t="s">
        <v>38</v>
      </c>
      <c r="P173" s="150">
        <f t="shared" si="1"/>
        <v>0</v>
      </c>
      <c r="Q173" s="150">
        <v>1.2E-2</v>
      </c>
      <c r="R173" s="150">
        <f t="shared" si="2"/>
        <v>0.06</v>
      </c>
      <c r="S173" s="150">
        <v>0</v>
      </c>
      <c r="T173" s="151">
        <f t="shared" si="3"/>
        <v>0</v>
      </c>
      <c r="AR173" s="152" t="s">
        <v>238</v>
      </c>
      <c r="AT173" s="152" t="s">
        <v>205</v>
      </c>
      <c r="AU173" s="152" t="s">
        <v>84</v>
      </c>
      <c r="AY173" s="13" t="s">
        <v>207</v>
      </c>
      <c r="BE173" s="153">
        <f t="shared" si="4"/>
        <v>0</v>
      </c>
      <c r="BF173" s="153">
        <f t="shared" si="5"/>
        <v>0</v>
      </c>
      <c r="BG173" s="153">
        <f t="shared" si="6"/>
        <v>0</v>
      </c>
      <c r="BH173" s="153">
        <f t="shared" si="7"/>
        <v>0</v>
      </c>
      <c r="BI173" s="153">
        <f t="shared" si="8"/>
        <v>0</v>
      </c>
      <c r="BJ173" s="13" t="s">
        <v>84</v>
      </c>
      <c r="BK173" s="153">
        <f t="shared" si="9"/>
        <v>0</v>
      </c>
      <c r="BL173" s="13" t="s">
        <v>93</v>
      </c>
      <c r="BM173" s="152" t="s">
        <v>4883</v>
      </c>
    </row>
    <row r="174" spans="2:65" s="1" customFormat="1" ht="37.9" customHeight="1">
      <c r="B174" s="139"/>
      <c r="C174" s="140" t="s">
        <v>318</v>
      </c>
      <c r="D174" s="140" t="s">
        <v>212</v>
      </c>
      <c r="E174" s="141" t="s">
        <v>4884</v>
      </c>
      <c r="F174" s="142" t="s">
        <v>4885</v>
      </c>
      <c r="G174" s="143" t="s">
        <v>4813</v>
      </c>
      <c r="H174" s="144">
        <v>68.42</v>
      </c>
      <c r="I174" s="145"/>
      <c r="J174" s="146">
        <f t="shared" si="0"/>
        <v>0</v>
      </c>
      <c r="K174" s="147"/>
      <c r="L174" s="28"/>
      <c r="M174" s="148" t="s">
        <v>1</v>
      </c>
      <c r="N174" s="149" t="s">
        <v>38</v>
      </c>
      <c r="P174" s="150">
        <f t="shared" si="1"/>
        <v>0</v>
      </c>
      <c r="Q174" s="150">
        <v>1.8907700000000001</v>
      </c>
      <c r="R174" s="150">
        <f t="shared" si="2"/>
        <v>129.36648340000002</v>
      </c>
      <c r="S174" s="150">
        <v>0</v>
      </c>
      <c r="T174" s="151">
        <f t="shared" si="3"/>
        <v>0</v>
      </c>
      <c r="AR174" s="152" t="s">
        <v>93</v>
      </c>
      <c r="AT174" s="152" t="s">
        <v>212</v>
      </c>
      <c r="AU174" s="152" t="s">
        <v>84</v>
      </c>
      <c r="AY174" s="13" t="s">
        <v>207</v>
      </c>
      <c r="BE174" s="153">
        <f t="shared" si="4"/>
        <v>0</v>
      </c>
      <c r="BF174" s="153">
        <f t="shared" si="5"/>
        <v>0</v>
      </c>
      <c r="BG174" s="153">
        <f t="shared" si="6"/>
        <v>0</v>
      </c>
      <c r="BH174" s="153">
        <f t="shared" si="7"/>
        <v>0</v>
      </c>
      <c r="BI174" s="153">
        <f t="shared" si="8"/>
        <v>0</v>
      </c>
      <c r="BJ174" s="13" t="s">
        <v>84</v>
      </c>
      <c r="BK174" s="153">
        <f t="shared" si="9"/>
        <v>0</v>
      </c>
      <c r="BL174" s="13" t="s">
        <v>93</v>
      </c>
      <c r="BM174" s="152" t="s">
        <v>4886</v>
      </c>
    </row>
    <row r="175" spans="2:65" s="1" customFormat="1" ht="24.2" customHeight="1">
      <c r="B175" s="139"/>
      <c r="C175" s="140" t="s">
        <v>322</v>
      </c>
      <c r="D175" s="140" t="s">
        <v>212</v>
      </c>
      <c r="E175" s="141" t="s">
        <v>4887</v>
      </c>
      <c r="F175" s="142" t="s">
        <v>4888</v>
      </c>
      <c r="G175" s="143" t="s">
        <v>4813</v>
      </c>
      <c r="H175" s="144">
        <v>230.56399999999999</v>
      </c>
      <c r="I175" s="145"/>
      <c r="J175" s="146">
        <f t="shared" si="0"/>
        <v>0</v>
      </c>
      <c r="K175" s="147"/>
      <c r="L175" s="28"/>
      <c r="M175" s="148" t="s">
        <v>1</v>
      </c>
      <c r="N175" s="149" t="s">
        <v>38</v>
      </c>
      <c r="P175" s="150">
        <f t="shared" si="1"/>
        <v>0</v>
      </c>
      <c r="Q175" s="150">
        <v>0</v>
      </c>
      <c r="R175" s="150">
        <f t="shared" si="2"/>
        <v>0</v>
      </c>
      <c r="S175" s="150">
        <v>0</v>
      </c>
      <c r="T175" s="151">
        <f t="shared" si="3"/>
        <v>0</v>
      </c>
      <c r="AR175" s="152" t="s">
        <v>93</v>
      </c>
      <c r="AT175" s="152" t="s">
        <v>212</v>
      </c>
      <c r="AU175" s="152" t="s">
        <v>84</v>
      </c>
      <c r="AY175" s="13" t="s">
        <v>207</v>
      </c>
      <c r="BE175" s="153">
        <f t="shared" si="4"/>
        <v>0</v>
      </c>
      <c r="BF175" s="153">
        <f t="shared" si="5"/>
        <v>0</v>
      </c>
      <c r="BG175" s="153">
        <f t="shared" si="6"/>
        <v>0</v>
      </c>
      <c r="BH175" s="153">
        <f t="shared" si="7"/>
        <v>0</v>
      </c>
      <c r="BI175" s="153">
        <f t="shared" si="8"/>
        <v>0</v>
      </c>
      <c r="BJ175" s="13" t="s">
        <v>84</v>
      </c>
      <c r="BK175" s="153">
        <f t="shared" si="9"/>
        <v>0</v>
      </c>
      <c r="BL175" s="13" t="s">
        <v>93</v>
      </c>
      <c r="BM175" s="152" t="s">
        <v>4889</v>
      </c>
    </row>
    <row r="176" spans="2:65" s="1" customFormat="1" ht="16.5" customHeight="1">
      <c r="B176" s="139"/>
      <c r="C176" s="155" t="s">
        <v>326</v>
      </c>
      <c r="D176" s="155" t="s">
        <v>205</v>
      </c>
      <c r="E176" s="156" t="s">
        <v>4890</v>
      </c>
      <c r="F176" s="157" t="s">
        <v>4891</v>
      </c>
      <c r="G176" s="158" t="s">
        <v>1892</v>
      </c>
      <c r="H176" s="159">
        <v>415.01499999999999</v>
      </c>
      <c r="I176" s="160"/>
      <c r="J176" s="161">
        <f t="shared" si="0"/>
        <v>0</v>
      </c>
      <c r="K176" s="162"/>
      <c r="L176" s="163"/>
      <c r="M176" s="164" t="s">
        <v>1</v>
      </c>
      <c r="N176" s="165" t="s">
        <v>38</v>
      </c>
      <c r="P176" s="150">
        <f t="shared" si="1"/>
        <v>0</v>
      </c>
      <c r="Q176" s="150">
        <v>1</v>
      </c>
      <c r="R176" s="150">
        <f t="shared" si="2"/>
        <v>415.01499999999999</v>
      </c>
      <c r="S176" s="150">
        <v>0</v>
      </c>
      <c r="T176" s="151">
        <f t="shared" si="3"/>
        <v>0</v>
      </c>
      <c r="AR176" s="152" t="s">
        <v>238</v>
      </c>
      <c r="AT176" s="152" t="s">
        <v>205</v>
      </c>
      <c r="AU176" s="152" t="s">
        <v>84</v>
      </c>
      <c r="AY176" s="13" t="s">
        <v>207</v>
      </c>
      <c r="BE176" s="153">
        <f t="shared" si="4"/>
        <v>0</v>
      </c>
      <c r="BF176" s="153">
        <f t="shared" si="5"/>
        <v>0</v>
      </c>
      <c r="BG176" s="153">
        <f t="shared" si="6"/>
        <v>0</v>
      </c>
      <c r="BH176" s="153">
        <f t="shared" si="7"/>
        <v>0</v>
      </c>
      <c r="BI176" s="153">
        <f t="shared" si="8"/>
        <v>0</v>
      </c>
      <c r="BJ176" s="13" t="s">
        <v>84</v>
      </c>
      <c r="BK176" s="153">
        <f t="shared" si="9"/>
        <v>0</v>
      </c>
      <c r="BL176" s="13" t="s">
        <v>93</v>
      </c>
      <c r="BM176" s="152" t="s">
        <v>4892</v>
      </c>
    </row>
    <row r="177" spans="2:65" s="1" customFormat="1" ht="24.2" customHeight="1">
      <c r="B177" s="139"/>
      <c r="C177" s="140" t="s">
        <v>330</v>
      </c>
      <c r="D177" s="140" t="s">
        <v>212</v>
      </c>
      <c r="E177" s="141" t="s">
        <v>4893</v>
      </c>
      <c r="F177" s="142" t="s">
        <v>4894</v>
      </c>
      <c r="G177" s="143" t="s">
        <v>405</v>
      </c>
      <c r="H177" s="144">
        <v>264.58199999999999</v>
      </c>
      <c r="I177" s="145"/>
      <c r="J177" s="146">
        <f t="shared" si="0"/>
        <v>0</v>
      </c>
      <c r="K177" s="147"/>
      <c r="L177" s="28"/>
      <c r="M177" s="148" t="s">
        <v>1</v>
      </c>
      <c r="N177" s="149" t="s">
        <v>38</v>
      </c>
      <c r="P177" s="150">
        <f t="shared" si="1"/>
        <v>0</v>
      </c>
      <c r="Q177" s="150">
        <v>0</v>
      </c>
      <c r="R177" s="150">
        <f t="shared" si="2"/>
        <v>0</v>
      </c>
      <c r="S177" s="150">
        <v>0</v>
      </c>
      <c r="T177" s="151">
        <f t="shared" si="3"/>
        <v>0</v>
      </c>
      <c r="AR177" s="152" t="s">
        <v>93</v>
      </c>
      <c r="AT177" s="152" t="s">
        <v>212</v>
      </c>
      <c r="AU177" s="152" t="s">
        <v>84</v>
      </c>
      <c r="AY177" s="13" t="s">
        <v>207</v>
      </c>
      <c r="BE177" s="153">
        <f t="shared" si="4"/>
        <v>0</v>
      </c>
      <c r="BF177" s="153">
        <f t="shared" si="5"/>
        <v>0</v>
      </c>
      <c r="BG177" s="153">
        <f t="shared" si="6"/>
        <v>0</v>
      </c>
      <c r="BH177" s="153">
        <f t="shared" si="7"/>
        <v>0</v>
      </c>
      <c r="BI177" s="153">
        <f t="shared" si="8"/>
        <v>0</v>
      </c>
      <c r="BJ177" s="13" t="s">
        <v>84</v>
      </c>
      <c r="BK177" s="153">
        <f t="shared" si="9"/>
        <v>0</v>
      </c>
      <c r="BL177" s="13" t="s">
        <v>93</v>
      </c>
      <c r="BM177" s="152" t="s">
        <v>4895</v>
      </c>
    </row>
    <row r="178" spans="2:65" s="1" customFormat="1" ht="16.5" customHeight="1">
      <c r="B178" s="139"/>
      <c r="C178" s="155" t="s">
        <v>334</v>
      </c>
      <c r="D178" s="155" t="s">
        <v>205</v>
      </c>
      <c r="E178" s="156" t="s">
        <v>4896</v>
      </c>
      <c r="F178" s="157" t="s">
        <v>4897</v>
      </c>
      <c r="G178" s="158" t="s">
        <v>1786</v>
      </c>
      <c r="H178" s="159">
        <v>7.9370000000000003</v>
      </c>
      <c r="I178" s="160"/>
      <c r="J178" s="161">
        <f t="shared" si="0"/>
        <v>0</v>
      </c>
      <c r="K178" s="162"/>
      <c r="L178" s="163"/>
      <c r="M178" s="164" t="s">
        <v>1</v>
      </c>
      <c r="N178" s="165" t="s">
        <v>38</v>
      </c>
      <c r="P178" s="150">
        <f t="shared" si="1"/>
        <v>0</v>
      </c>
      <c r="Q178" s="150">
        <v>1E-3</v>
      </c>
      <c r="R178" s="150">
        <f t="shared" si="2"/>
        <v>7.9369999999999996E-3</v>
      </c>
      <c r="S178" s="150">
        <v>0</v>
      </c>
      <c r="T178" s="151">
        <f t="shared" si="3"/>
        <v>0</v>
      </c>
      <c r="AR178" s="152" t="s">
        <v>238</v>
      </c>
      <c r="AT178" s="152" t="s">
        <v>205</v>
      </c>
      <c r="AU178" s="152" t="s">
        <v>84</v>
      </c>
      <c r="AY178" s="13" t="s">
        <v>207</v>
      </c>
      <c r="BE178" s="153">
        <f t="shared" si="4"/>
        <v>0</v>
      </c>
      <c r="BF178" s="153">
        <f t="shared" si="5"/>
        <v>0</v>
      </c>
      <c r="BG178" s="153">
        <f t="shared" si="6"/>
        <v>0</v>
      </c>
      <c r="BH178" s="153">
        <f t="shared" si="7"/>
        <v>0</v>
      </c>
      <c r="BI178" s="153">
        <f t="shared" si="8"/>
        <v>0</v>
      </c>
      <c r="BJ178" s="13" t="s">
        <v>84</v>
      </c>
      <c r="BK178" s="153">
        <f t="shared" si="9"/>
        <v>0</v>
      </c>
      <c r="BL178" s="13" t="s">
        <v>93</v>
      </c>
      <c r="BM178" s="152" t="s">
        <v>4898</v>
      </c>
    </row>
    <row r="179" spans="2:65" s="1" customFormat="1" ht="24.2" customHeight="1">
      <c r="B179" s="139"/>
      <c r="C179" s="140" t="s">
        <v>338</v>
      </c>
      <c r="D179" s="140" t="s">
        <v>212</v>
      </c>
      <c r="E179" s="141" t="s">
        <v>4899</v>
      </c>
      <c r="F179" s="142" t="s">
        <v>4900</v>
      </c>
      <c r="G179" s="143" t="s">
        <v>405</v>
      </c>
      <c r="H179" s="144">
        <v>264.58199999999999</v>
      </c>
      <c r="I179" s="145"/>
      <c r="J179" s="146">
        <f t="shared" si="0"/>
        <v>0</v>
      </c>
      <c r="K179" s="147"/>
      <c r="L179" s="28"/>
      <c r="M179" s="148" t="s">
        <v>1</v>
      </c>
      <c r="N179" s="149" t="s">
        <v>38</v>
      </c>
      <c r="P179" s="150">
        <f t="shared" si="1"/>
        <v>0</v>
      </c>
      <c r="Q179" s="150">
        <v>0</v>
      </c>
      <c r="R179" s="150">
        <f t="shared" si="2"/>
        <v>0</v>
      </c>
      <c r="S179" s="150">
        <v>0</v>
      </c>
      <c r="T179" s="151">
        <f t="shared" si="3"/>
        <v>0</v>
      </c>
      <c r="AR179" s="152" t="s">
        <v>93</v>
      </c>
      <c r="AT179" s="152" t="s">
        <v>212</v>
      </c>
      <c r="AU179" s="152" t="s">
        <v>84</v>
      </c>
      <c r="AY179" s="13" t="s">
        <v>207</v>
      </c>
      <c r="BE179" s="153">
        <f t="shared" si="4"/>
        <v>0</v>
      </c>
      <c r="BF179" s="153">
        <f t="shared" si="5"/>
        <v>0</v>
      </c>
      <c r="BG179" s="153">
        <f t="shared" si="6"/>
        <v>0</v>
      </c>
      <c r="BH179" s="153">
        <f t="shared" si="7"/>
        <v>0</v>
      </c>
      <c r="BI179" s="153">
        <f t="shared" si="8"/>
        <v>0</v>
      </c>
      <c r="BJ179" s="13" t="s">
        <v>84</v>
      </c>
      <c r="BK179" s="153">
        <f t="shared" si="9"/>
        <v>0</v>
      </c>
      <c r="BL179" s="13" t="s">
        <v>93</v>
      </c>
      <c r="BM179" s="152" t="s">
        <v>4901</v>
      </c>
    </row>
    <row r="180" spans="2:65" s="1" customFormat="1" ht="33" customHeight="1">
      <c r="B180" s="139"/>
      <c r="C180" s="140" t="s">
        <v>342</v>
      </c>
      <c r="D180" s="140" t="s">
        <v>212</v>
      </c>
      <c r="E180" s="141" t="s">
        <v>4902</v>
      </c>
      <c r="F180" s="142" t="s">
        <v>4903</v>
      </c>
      <c r="G180" s="143" t="s">
        <v>405</v>
      </c>
      <c r="H180" s="144">
        <v>264.58199999999999</v>
      </c>
      <c r="I180" s="145"/>
      <c r="J180" s="146">
        <f t="shared" si="0"/>
        <v>0</v>
      </c>
      <c r="K180" s="147"/>
      <c r="L180" s="28"/>
      <c r="M180" s="148" t="s">
        <v>1</v>
      </c>
      <c r="N180" s="149" t="s">
        <v>38</v>
      </c>
      <c r="P180" s="150">
        <f t="shared" si="1"/>
        <v>0</v>
      </c>
      <c r="Q180" s="150">
        <v>0</v>
      </c>
      <c r="R180" s="150">
        <f t="shared" si="2"/>
        <v>0</v>
      </c>
      <c r="S180" s="150">
        <v>0</v>
      </c>
      <c r="T180" s="151">
        <f t="shared" si="3"/>
        <v>0</v>
      </c>
      <c r="AR180" s="152" t="s">
        <v>93</v>
      </c>
      <c r="AT180" s="152" t="s">
        <v>212</v>
      </c>
      <c r="AU180" s="152" t="s">
        <v>84</v>
      </c>
      <c r="AY180" s="13" t="s">
        <v>207</v>
      </c>
      <c r="BE180" s="153">
        <f t="shared" si="4"/>
        <v>0</v>
      </c>
      <c r="BF180" s="153">
        <f t="shared" si="5"/>
        <v>0</v>
      </c>
      <c r="BG180" s="153">
        <f t="shared" si="6"/>
        <v>0</v>
      </c>
      <c r="BH180" s="153">
        <f t="shared" si="7"/>
        <v>0</v>
      </c>
      <c r="BI180" s="153">
        <f t="shared" si="8"/>
        <v>0</v>
      </c>
      <c r="BJ180" s="13" t="s">
        <v>84</v>
      </c>
      <c r="BK180" s="153">
        <f t="shared" si="9"/>
        <v>0</v>
      </c>
      <c r="BL180" s="13" t="s">
        <v>93</v>
      </c>
      <c r="BM180" s="152" t="s">
        <v>4904</v>
      </c>
    </row>
    <row r="181" spans="2:65" s="11" customFormat="1" ht="22.9" customHeight="1">
      <c r="B181" s="127"/>
      <c r="D181" s="128" t="s">
        <v>71</v>
      </c>
      <c r="E181" s="137" t="s">
        <v>84</v>
      </c>
      <c r="F181" s="137" t="s">
        <v>4908</v>
      </c>
      <c r="I181" s="130"/>
      <c r="J181" s="138">
        <f>BK181</f>
        <v>0</v>
      </c>
      <c r="L181" s="127"/>
      <c r="M181" s="132"/>
      <c r="P181" s="133">
        <f>SUM(P182:P186)</f>
        <v>0</v>
      </c>
      <c r="R181" s="133">
        <f>SUM(R182:R186)</f>
        <v>1.85765281</v>
      </c>
      <c r="T181" s="134">
        <f>SUM(T182:T186)</f>
        <v>0</v>
      </c>
      <c r="AR181" s="128" t="s">
        <v>79</v>
      </c>
      <c r="AT181" s="135" t="s">
        <v>71</v>
      </c>
      <c r="AU181" s="135" t="s">
        <v>79</v>
      </c>
      <c r="AY181" s="128" t="s">
        <v>207</v>
      </c>
      <c r="BK181" s="136">
        <f>SUM(BK182:BK186)</f>
        <v>0</v>
      </c>
    </row>
    <row r="182" spans="2:65" s="1" customFormat="1" ht="16.5" customHeight="1">
      <c r="B182" s="139"/>
      <c r="C182" s="140" t="s">
        <v>346</v>
      </c>
      <c r="D182" s="140" t="s">
        <v>212</v>
      </c>
      <c r="E182" s="141" t="s">
        <v>4909</v>
      </c>
      <c r="F182" s="142" t="s">
        <v>4910</v>
      </c>
      <c r="G182" s="143" t="s">
        <v>4813</v>
      </c>
      <c r="H182" s="144">
        <v>0.33200000000000002</v>
      </c>
      <c r="I182" s="145"/>
      <c r="J182" s="146">
        <f>ROUND(I182*H182,2)</f>
        <v>0</v>
      </c>
      <c r="K182" s="147"/>
      <c r="L182" s="28"/>
      <c r="M182" s="148" t="s">
        <v>1</v>
      </c>
      <c r="N182" s="149" t="s">
        <v>38</v>
      </c>
      <c r="P182" s="150">
        <f>O182*H182</f>
        <v>0</v>
      </c>
      <c r="Q182" s="150">
        <v>2.0663999999999998</v>
      </c>
      <c r="R182" s="150">
        <f>Q182*H182</f>
        <v>0.68604480000000001</v>
      </c>
      <c r="S182" s="150">
        <v>0</v>
      </c>
      <c r="T182" s="151">
        <f>S182*H182</f>
        <v>0</v>
      </c>
      <c r="AR182" s="152" t="s">
        <v>93</v>
      </c>
      <c r="AT182" s="152" t="s">
        <v>212</v>
      </c>
      <c r="AU182" s="152" t="s">
        <v>84</v>
      </c>
      <c r="AY182" s="13" t="s">
        <v>207</v>
      </c>
      <c r="BE182" s="153">
        <f>IF(N182="základná",J182,0)</f>
        <v>0</v>
      </c>
      <c r="BF182" s="153">
        <f>IF(N182="znížená",J182,0)</f>
        <v>0</v>
      </c>
      <c r="BG182" s="153">
        <f>IF(N182="zákl. prenesená",J182,0)</f>
        <v>0</v>
      </c>
      <c r="BH182" s="153">
        <f>IF(N182="zníž. prenesená",J182,0)</f>
        <v>0</v>
      </c>
      <c r="BI182" s="153">
        <f>IF(N182="nulová",J182,0)</f>
        <v>0</v>
      </c>
      <c r="BJ182" s="13" t="s">
        <v>84</v>
      </c>
      <c r="BK182" s="153">
        <f>ROUND(I182*H182,2)</f>
        <v>0</v>
      </c>
      <c r="BL182" s="13" t="s">
        <v>93</v>
      </c>
      <c r="BM182" s="152" t="s">
        <v>4911</v>
      </c>
    </row>
    <row r="183" spans="2:65" s="1" customFormat="1" ht="24.2" customHeight="1">
      <c r="B183" s="139"/>
      <c r="C183" s="140" t="s">
        <v>350</v>
      </c>
      <c r="D183" s="140" t="s">
        <v>212</v>
      </c>
      <c r="E183" s="141" t="s">
        <v>4912</v>
      </c>
      <c r="F183" s="142" t="s">
        <v>4913</v>
      </c>
      <c r="G183" s="143" t="s">
        <v>4813</v>
      </c>
      <c r="H183" s="144">
        <v>0.497</v>
      </c>
      <c r="I183" s="145"/>
      <c r="J183" s="146">
        <f>ROUND(I183*H183,2)</f>
        <v>0</v>
      </c>
      <c r="K183" s="147"/>
      <c r="L183" s="28"/>
      <c r="M183" s="148" t="s">
        <v>1</v>
      </c>
      <c r="N183" s="149" t="s">
        <v>38</v>
      </c>
      <c r="P183" s="150">
        <f>O183*H183</f>
        <v>0</v>
      </c>
      <c r="Q183" s="150">
        <v>2.2151299999999998</v>
      </c>
      <c r="R183" s="150">
        <f>Q183*H183</f>
        <v>1.1009196099999998</v>
      </c>
      <c r="S183" s="150">
        <v>0</v>
      </c>
      <c r="T183" s="151">
        <f>S183*H183</f>
        <v>0</v>
      </c>
      <c r="AR183" s="152" t="s">
        <v>93</v>
      </c>
      <c r="AT183" s="152" t="s">
        <v>212</v>
      </c>
      <c r="AU183" s="152" t="s">
        <v>84</v>
      </c>
      <c r="AY183" s="13" t="s">
        <v>207</v>
      </c>
      <c r="BE183" s="153">
        <f>IF(N183="základná",J183,0)</f>
        <v>0</v>
      </c>
      <c r="BF183" s="153">
        <f>IF(N183="znížená",J183,0)</f>
        <v>0</v>
      </c>
      <c r="BG183" s="153">
        <f>IF(N183="zákl. prenesená",J183,0)</f>
        <v>0</v>
      </c>
      <c r="BH183" s="153">
        <f>IF(N183="zníž. prenesená",J183,0)</f>
        <v>0</v>
      </c>
      <c r="BI183" s="153">
        <f>IF(N183="nulová",J183,0)</f>
        <v>0</v>
      </c>
      <c r="BJ183" s="13" t="s">
        <v>84</v>
      </c>
      <c r="BK183" s="153">
        <f>ROUND(I183*H183,2)</f>
        <v>0</v>
      </c>
      <c r="BL183" s="13" t="s">
        <v>93</v>
      </c>
      <c r="BM183" s="152" t="s">
        <v>4914</v>
      </c>
    </row>
    <row r="184" spans="2:65" s="1" customFormat="1" ht="16.5" customHeight="1">
      <c r="B184" s="139"/>
      <c r="C184" s="140" t="s">
        <v>354</v>
      </c>
      <c r="D184" s="140" t="s">
        <v>212</v>
      </c>
      <c r="E184" s="141" t="s">
        <v>4915</v>
      </c>
      <c r="F184" s="142" t="s">
        <v>4916</v>
      </c>
      <c r="G184" s="143" t="s">
        <v>405</v>
      </c>
      <c r="H184" s="144">
        <v>1.095</v>
      </c>
      <c r="I184" s="145"/>
      <c r="J184" s="146">
        <f>ROUND(I184*H184,2)</f>
        <v>0</v>
      </c>
      <c r="K184" s="147"/>
      <c r="L184" s="28"/>
      <c r="M184" s="148" t="s">
        <v>1</v>
      </c>
      <c r="N184" s="149" t="s">
        <v>38</v>
      </c>
      <c r="P184" s="150">
        <f>O184*H184</f>
        <v>0</v>
      </c>
      <c r="Q184" s="150">
        <v>4.0699999999999998E-3</v>
      </c>
      <c r="R184" s="150">
        <f>Q184*H184</f>
        <v>4.4566499999999995E-3</v>
      </c>
      <c r="S184" s="150">
        <v>0</v>
      </c>
      <c r="T184" s="151">
        <f>S184*H184</f>
        <v>0</v>
      </c>
      <c r="AR184" s="152" t="s">
        <v>93</v>
      </c>
      <c r="AT184" s="152" t="s">
        <v>212</v>
      </c>
      <c r="AU184" s="152" t="s">
        <v>84</v>
      </c>
      <c r="AY184" s="13" t="s">
        <v>207</v>
      </c>
      <c r="BE184" s="153">
        <f>IF(N184="základná",J184,0)</f>
        <v>0</v>
      </c>
      <c r="BF184" s="153">
        <f>IF(N184="znížená",J184,0)</f>
        <v>0</v>
      </c>
      <c r="BG184" s="153">
        <f>IF(N184="zákl. prenesená",J184,0)</f>
        <v>0</v>
      </c>
      <c r="BH184" s="153">
        <f>IF(N184="zníž. prenesená",J184,0)</f>
        <v>0</v>
      </c>
      <c r="BI184" s="153">
        <f>IF(N184="nulová",J184,0)</f>
        <v>0</v>
      </c>
      <c r="BJ184" s="13" t="s">
        <v>84</v>
      </c>
      <c r="BK184" s="153">
        <f>ROUND(I184*H184,2)</f>
        <v>0</v>
      </c>
      <c r="BL184" s="13" t="s">
        <v>93</v>
      </c>
      <c r="BM184" s="152" t="s">
        <v>4917</v>
      </c>
    </row>
    <row r="185" spans="2:65" s="1" customFormat="1" ht="16.5" customHeight="1">
      <c r="B185" s="139"/>
      <c r="C185" s="140" t="s">
        <v>358</v>
      </c>
      <c r="D185" s="140" t="s">
        <v>212</v>
      </c>
      <c r="E185" s="141" t="s">
        <v>4918</v>
      </c>
      <c r="F185" s="142" t="s">
        <v>4919</v>
      </c>
      <c r="G185" s="143" t="s">
        <v>405</v>
      </c>
      <c r="H185" s="144">
        <v>1.095</v>
      </c>
      <c r="I185" s="145"/>
      <c r="J185" s="146">
        <f>ROUND(I185*H185,2)</f>
        <v>0</v>
      </c>
      <c r="K185" s="147"/>
      <c r="L185" s="28"/>
      <c r="M185" s="148" t="s">
        <v>1</v>
      </c>
      <c r="N185" s="149" t="s">
        <v>38</v>
      </c>
      <c r="P185" s="150">
        <f>O185*H185</f>
        <v>0</v>
      </c>
      <c r="Q185" s="150">
        <v>0</v>
      </c>
      <c r="R185" s="150">
        <f>Q185*H185</f>
        <v>0</v>
      </c>
      <c r="S185" s="150">
        <v>0</v>
      </c>
      <c r="T185" s="151">
        <f>S185*H185</f>
        <v>0</v>
      </c>
      <c r="AR185" s="152" t="s">
        <v>93</v>
      </c>
      <c r="AT185" s="152" t="s">
        <v>212</v>
      </c>
      <c r="AU185" s="152" t="s">
        <v>84</v>
      </c>
      <c r="AY185" s="13" t="s">
        <v>207</v>
      </c>
      <c r="BE185" s="153">
        <f>IF(N185="základná",J185,0)</f>
        <v>0</v>
      </c>
      <c r="BF185" s="153">
        <f>IF(N185="znížená",J185,0)</f>
        <v>0</v>
      </c>
      <c r="BG185" s="153">
        <f>IF(N185="zákl. prenesená",J185,0)</f>
        <v>0</v>
      </c>
      <c r="BH185" s="153">
        <f>IF(N185="zníž. prenesená",J185,0)</f>
        <v>0</v>
      </c>
      <c r="BI185" s="153">
        <f>IF(N185="nulová",J185,0)</f>
        <v>0</v>
      </c>
      <c r="BJ185" s="13" t="s">
        <v>84</v>
      </c>
      <c r="BK185" s="153">
        <f>ROUND(I185*H185,2)</f>
        <v>0</v>
      </c>
      <c r="BL185" s="13" t="s">
        <v>93</v>
      </c>
      <c r="BM185" s="152" t="s">
        <v>4920</v>
      </c>
    </row>
    <row r="186" spans="2:65" s="1" customFormat="1" ht="16.5" customHeight="1">
      <c r="B186" s="139"/>
      <c r="C186" s="140" t="s">
        <v>362</v>
      </c>
      <c r="D186" s="140" t="s">
        <v>212</v>
      </c>
      <c r="E186" s="141" t="s">
        <v>4921</v>
      </c>
      <c r="F186" s="142" t="s">
        <v>4922</v>
      </c>
      <c r="G186" s="143" t="s">
        <v>1892</v>
      </c>
      <c r="H186" s="144">
        <v>6.5000000000000002E-2</v>
      </c>
      <c r="I186" s="145"/>
      <c r="J186" s="146">
        <f>ROUND(I186*H186,2)</f>
        <v>0</v>
      </c>
      <c r="K186" s="147"/>
      <c r="L186" s="28"/>
      <c r="M186" s="148" t="s">
        <v>1</v>
      </c>
      <c r="N186" s="149" t="s">
        <v>38</v>
      </c>
      <c r="P186" s="150">
        <f>O186*H186</f>
        <v>0</v>
      </c>
      <c r="Q186" s="150">
        <v>1.01895</v>
      </c>
      <c r="R186" s="150">
        <f>Q186*H186</f>
        <v>6.6231750000000006E-2</v>
      </c>
      <c r="S186" s="150">
        <v>0</v>
      </c>
      <c r="T186" s="151">
        <f>S186*H186</f>
        <v>0</v>
      </c>
      <c r="AR186" s="152" t="s">
        <v>93</v>
      </c>
      <c r="AT186" s="152" t="s">
        <v>212</v>
      </c>
      <c r="AU186" s="152" t="s">
        <v>84</v>
      </c>
      <c r="AY186" s="13" t="s">
        <v>207</v>
      </c>
      <c r="BE186" s="153">
        <f>IF(N186="základná",J186,0)</f>
        <v>0</v>
      </c>
      <c r="BF186" s="153">
        <f>IF(N186="znížená",J186,0)</f>
        <v>0</v>
      </c>
      <c r="BG186" s="153">
        <f>IF(N186="zákl. prenesená",J186,0)</f>
        <v>0</v>
      </c>
      <c r="BH186" s="153">
        <f>IF(N186="zníž. prenesená",J186,0)</f>
        <v>0</v>
      </c>
      <c r="BI186" s="153">
        <f>IF(N186="nulová",J186,0)</f>
        <v>0</v>
      </c>
      <c r="BJ186" s="13" t="s">
        <v>84</v>
      </c>
      <c r="BK186" s="153">
        <f>ROUND(I186*H186,2)</f>
        <v>0</v>
      </c>
      <c r="BL186" s="13" t="s">
        <v>93</v>
      </c>
      <c r="BM186" s="152" t="s">
        <v>4923</v>
      </c>
    </row>
    <row r="187" spans="2:65" s="11" customFormat="1" ht="22.9" customHeight="1">
      <c r="B187" s="127"/>
      <c r="D187" s="128" t="s">
        <v>71</v>
      </c>
      <c r="E187" s="137" t="s">
        <v>88</v>
      </c>
      <c r="F187" s="137" t="s">
        <v>4924</v>
      </c>
      <c r="I187" s="130"/>
      <c r="J187" s="138">
        <f>BK187</f>
        <v>0</v>
      </c>
      <c r="L187" s="127"/>
      <c r="M187" s="132"/>
      <c r="P187" s="133">
        <f>SUM(P188:P192)</f>
        <v>0</v>
      </c>
      <c r="R187" s="133">
        <f>SUM(R188:R192)</f>
        <v>251.10570330000002</v>
      </c>
      <c r="T187" s="134">
        <f>SUM(T188:T192)</f>
        <v>0</v>
      </c>
      <c r="AR187" s="128" t="s">
        <v>79</v>
      </c>
      <c r="AT187" s="135" t="s">
        <v>71</v>
      </c>
      <c r="AU187" s="135" t="s">
        <v>79</v>
      </c>
      <c r="AY187" s="128" t="s">
        <v>207</v>
      </c>
      <c r="BK187" s="136">
        <f>SUM(BK188:BK192)</f>
        <v>0</v>
      </c>
    </row>
    <row r="188" spans="2:65" s="1" customFormat="1" ht="33" customHeight="1">
      <c r="B188" s="139"/>
      <c r="C188" s="140" t="s">
        <v>366</v>
      </c>
      <c r="D188" s="140" t="s">
        <v>212</v>
      </c>
      <c r="E188" s="141" t="s">
        <v>4925</v>
      </c>
      <c r="F188" s="142" t="s">
        <v>4926</v>
      </c>
      <c r="G188" s="143" t="s">
        <v>4813</v>
      </c>
      <c r="H188" s="144">
        <v>0.87</v>
      </c>
      <c r="I188" s="145"/>
      <c r="J188" s="146">
        <f>ROUND(I188*H188,2)</f>
        <v>0</v>
      </c>
      <c r="K188" s="147"/>
      <c r="L188" s="28"/>
      <c r="M188" s="148" t="s">
        <v>1</v>
      </c>
      <c r="N188" s="149" t="s">
        <v>38</v>
      </c>
      <c r="P188" s="150">
        <f>O188*H188</f>
        <v>0</v>
      </c>
      <c r="Q188" s="150">
        <v>2.16499</v>
      </c>
      <c r="R188" s="150">
        <f>Q188*H188</f>
        <v>1.8835412999999999</v>
      </c>
      <c r="S188" s="150">
        <v>0</v>
      </c>
      <c r="T188" s="151">
        <f>S188*H188</f>
        <v>0</v>
      </c>
      <c r="AR188" s="152" t="s">
        <v>93</v>
      </c>
      <c r="AT188" s="152" t="s">
        <v>212</v>
      </c>
      <c r="AU188" s="152" t="s">
        <v>84</v>
      </c>
      <c r="AY188" s="13" t="s">
        <v>207</v>
      </c>
      <c r="BE188" s="153">
        <f>IF(N188="základná",J188,0)</f>
        <v>0</v>
      </c>
      <c r="BF188" s="153">
        <f>IF(N188="znížená",J188,0)</f>
        <v>0</v>
      </c>
      <c r="BG188" s="153">
        <f>IF(N188="zákl. prenesená",J188,0)</f>
        <v>0</v>
      </c>
      <c r="BH188" s="153">
        <f>IF(N188="zníž. prenesená",J188,0)</f>
        <v>0</v>
      </c>
      <c r="BI188" s="153">
        <f>IF(N188="nulová",J188,0)</f>
        <v>0</v>
      </c>
      <c r="BJ188" s="13" t="s">
        <v>84</v>
      </c>
      <c r="BK188" s="153">
        <f>ROUND(I188*H188,2)</f>
        <v>0</v>
      </c>
      <c r="BL188" s="13" t="s">
        <v>93</v>
      </c>
      <c r="BM188" s="152" t="s">
        <v>4927</v>
      </c>
    </row>
    <row r="189" spans="2:65" s="1" customFormat="1" ht="33" customHeight="1">
      <c r="B189" s="139"/>
      <c r="C189" s="140" t="s">
        <v>370</v>
      </c>
      <c r="D189" s="140" t="s">
        <v>212</v>
      </c>
      <c r="E189" s="141" t="s">
        <v>4928</v>
      </c>
      <c r="F189" s="142" t="s">
        <v>4929</v>
      </c>
      <c r="G189" s="143" t="s">
        <v>1892</v>
      </c>
      <c r="H189" s="144">
        <v>0.106</v>
      </c>
      <c r="I189" s="145"/>
      <c r="J189" s="146">
        <f>ROUND(I189*H189,2)</f>
        <v>0</v>
      </c>
      <c r="K189" s="147"/>
      <c r="L189" s="28"/>
      <c r="M189" s="148" t="s">
        <v>1</v>
      </c>
      <c r="N189" s="149" t="s">
        <v>38</v>
      </c>
      <c r="P189" s="150">
        <f>O189*H189</f>
        <v>0</v>
      </c>
      <c r="Q189" s="150">
        <v>1.002</v>
      </c>
      <c r="R189" s="150">
        <f>Q189*H189</f>
        <v>0.106212</v>
      </c>
      <c r="S189" s="150">
        <v>0</v>
      </c>
      <c r="T189" s="151">
        <f>S189*H189</f>
        <v>0</v>
      </c>
      <c r="AR189" s="152" t="s">
        <v>93</v>
      </c>
      <c r="AT189" s="152" t="s">
        <v>212</v>
      </c>
      <c r="AU189" s="152" t="s">
        <v>84</v>
      </c>
      <c r="AY189" s="13" t="s">
        <v>207</v>
      </c>
      <c r="BE189" s="153">
        <f>IF(N189="základná",J189,0)</f>
        <v>0</v>
      </c>
      <c r="BF189" s="153">
        <f>IF(N189="znížená",J189,0)</f>
        <v>0</v>
      </c>
      <c r="BG189" s="153">
        <f>IF(N189="zákl. prenesená",J189,0)</f>
        <v>0</v>
      </c>
      <c r="BH189" s="153">
        <f>IF(N189="zníž. prenesená",J189,0)</f>
        <v>0</v>
      </c>
      <c r="BI189" s="153">
        <f>IF(N189="nulová",J189,0)</f>
        <v>0</v>
      </c>
      <c r="BJ189" s="13" t="s">
        <v>84</v>
      </c>
      <c r="BK189" s="153">
        <f>ROUND(I189*H189,2)</f>
        <v>0</v>
      </c>
      <c r="BL189" s="13" t="s">
        <v>93</v>
      </c>
      <c r="BM189" s="152" t="s">
        <v>4930</v>
      </c>
    </row>
    <row r="190" spans="2:65" s="1" customFormat="1" ht="24.2" customHeight="1">
      <c r="B190" s="139"/>
      <c r="C190" s="140" t="s">
        <v>374</v>
      </c>
      <c r="D190" s="140" t="s">
        <v>212</v>
      </c>
      <c r="E190" s="141" t="s">
        <v>4937</v>
      </c>
      <c r="F190" s="142" t="s">
        <v>4938</v>
      </c>
      <c r="G190" s="143" t="s">
        <v>253</v>
      </c>
      <c r="H190" s="144">
        <v>159</v>
      </c>
      <c r="I190" s="145"/>
      <c r="J190" s="146">
        <f>ROUND(I190*H190,2)</f>
        <v>0</v>
      </c>
      <c r="K190" s="147"/>
      <c r="L190" s="28"/>
      <c r="M190" s="148" t="s">
        <v>1</v>
      </c>
      <c r="N190" s="149" t="s">
        <v>38</v>
      </c>
      <c r="P190" s="150">
        <f>O190*H190</f>
        <v>0</v>
      </c>
      <c r="Q190" s="150">
        <v>4.2639999999999997E-2</v>
      </c>
      <c r="R190" s="150">
        <f>Q190*H190</f>
        <v>6.7797599999999996</v>
      </c>
      <c r="S190" s="150">
        <v>0</v>
      </c>
      <c r="T190" s="151">
        <f>S190*H190</f>
        <v>0</v>
      </c>
      <c r="AR190" s="152" t="s">
        <v>93</v>
      </c>
      <c r="AT190" s="152" t="s">
        <v>212</v>
      </c>
      <c r="AU190" s="152" t="s">
        <v>84</v>
      </c>
      <c r="AY190" s="13" t="s">
        <v>207</v>
      </c>
      <c r="BE190" s="153">
        <f>IF(N190="základná",J190,0)</f>
        <v>0</v>
      </c>
      <c r="BF190" s="153">
        <f>IF(N190="znížená",J190,0)</f>
        <v>0</v>
      </c>
      <c r="BG190" s="153">
        <f>IF(N190="zákl. prenesená",J190,0)</f>
        <v>0</v>
      </c>
      <c r="BH190" s="153">
        <f>IF(N190="zníž. prenesená",J190,0)</f>
        <v>0</v>
      </c>
      <c r="BI190" s="153">
        <f>IF(N190="nulová",J190,0)</f>
        <v>0</v>
      </c>
      <c r="BJ190" s="13" t="s">
        <v>84</v>
      </c>
      <c r="BK190" s="153">
        <f>ROUND(I190*H190,2)</f>
        <v>0</v>
      </c>
      <c r="BL190" s="13" t="s">
        <v>93</v>
      </c>
      <c r="BM190" s="152" t="s">
        <v>4939</v>
      </c>
    </row>
    <row r="191" spans="2:65" s="1" customFormat="1" ht="24.2" customHeight="1">
      <c r="B191" s="139"/>
      <c r="C191" s="155" t="s">
        <v>378</v>
      </c>
      <c r="D191" s="155" t="s">
        <v>205</v>
      </c>
      <c r="E191" s="156" t="s">
        <v>5360</v>
      </c>
      <c r="F191" s="157" t="s">
        <v>5361</v>
      </c>
      <c r="G191" s="158" t="s">
        <v>253</v>
      </c>
      <c r="H191" s="159">
        <v>159</v>
      </c>
      <c r="I191" s="160"/>
      <c r="J191" s="161">
        <f>ROUND(I191*H191,2)</f>
        <v>0</v>
      </c>
      <c r="K191" s="162"/>
      <c r="L191" s="163"/>
      <c r="M191" s="164" t="s">
        <v>1</v>
      </c>
      <c r="N191" s="165" t="s">
        <v>38</v>
      </c>
      <c r="P191" s="150">
        <f>O191*H191</f>
        <v>0</v>
      </c>
      <c r="Q191" s="150">
        <v>0.36941000000000002</v>
      </c>
      <c r="R191" s="150">
        <f>Q191*H191</f>
        <v>58.736190000000001</v>
      </c>
      <c r="S191" s="150">
        <v>0</v>
      </c>
      <c r="T191" s="151">
        <f>S191*H191</f>
        <v>0</v>
      </c>
      <c r="AR191" s="152" t="s">
        <v>238</v>
      </c>
      <c r="AT191" s="152" t="s">
        <v>205</v>
      </c>
      <c r="AU191" s="152" t="s">
        <v>84</v>
      </c>
      <c r="AY191" s="13" t="s">
        <v>207</v>
      </c>
      <c r="BE191" s="153">
        <f>IF(N191="základná",J191,0)</f>
        <v>0</v>
      </c>
      <c r="BF191" s="153">
        <f>IF(N191="znížená",J191,0)</f>
        <v>0</v>
      </c>
      <c r="BG191" s="153">
        <f>IF(N191="zákl. prenesená",J191,0)</f>
        <v>0</v>
      </c>
      <c r="BH191" s="153">
        <f>IF(N191="zníž. prenesená",J191,0)</f>
        <v>0</v>
      </c>
      <c r="BI191" s="153">
        <f>IF(N191="nulová",J191,0)</f>
        <v>0</v>
      </c>
      <c r="BJ191" s="13" t="s">
        <v>84</v>
      </c>
      <c r="BK191" s="153">
        <f>ROUND(I191*H191,2)</f>
        <v>0</v>
      </c>
      <c r="BL191" s="13" t="s">
        <v>93</v>
      </c>
      <c r="BM191" s="152" t="s">
        <v>5429</v>
      </c>
    </row>
    <row r="192" spans="2:65" s="1" customFormat="1" ht="24.2" customHeight="1">
      <c r="B192" s="139"/>
      <c r="C192" s="140" t="s">
        <v>382</v>
      </c>
      <c r="D192" s="140" t="s">
        <v>212</v>
      </c>
      <c r="E192" s="141" t="s">
        <v>4949</v>
      </c>
      <c r="F192" s="142" t="s">
        <v>4950</v>
      </c>
      <c r="G192" s="143" t="s">
        <v>253</v>
      </c>
      <c r="H192" s="144">
        <v>540</v>
      </c>
      <c r="I192" s="145"/>
      <c r="J192" s="146">
        <f>ROUND(I192*H192,2)</f>
        <v>0</v>
      </c>
      <c r="K192" s="147"/>
      <c r="L192" s="28"/>
      <c r="M192" s="148" t="s">
        <v>1</v>
      </c>
      <c r="N192" s="149" t="s">
        <v>38</v>
      </c>
      <c r="P192" s="150">
        <f>O192*H192</f>
        <v>0</v>
      </c>
      <c r="Q192" s="150">
        <v>0.34</v>
      </c>
      <c r="R192" s="150">
        <f>Q192*H192</f>
        <v>183.60000000000002</v>
      </c>
      <c r="S192" s="150">
        <v>0</v>
      </c>
      <c r="T192" s="151">
        <f>S192*H192</f>
        <v>0</v>
      </c>
      <c r="AR192" s="152" t="s">
        <v>93</v>
      </c>
      <c r="AT192" s="152" t="s">
        <v>212</v>
      </c>
      <c r="AU192" s="152" t="s">
        <v>84</v>
      </c>
      <c r="AY192" s="13" t="s">
        <v>207</v>
      </c>
      <c r="BE192" s="153">
        <f>IF(N192="základná",J192,0)</f>
        <v>0</v>
      </c>
      <c r="BF192" s="153">
        <f>IF(N192="znížená",J192,0)</f>
        <v>0</v>
      </c>
      <c r="BG192" s="153">
        <f>IF(N192="zákl. prenesená",J192,0)</f>
        <v>0</v>
      </c>
      <c r="BH192" s="153">
        <f>IF(N192="zníž. prenesená",J192,0)</f>
        <v>0</v>
      </c>
      <c r="BI192" s="153">
        <f>IF(N192="nulová",J192,0)</f>
        <v>0</v>
      </c>
      <c r="BJ192" s="13" t="s">
        <v>84</v>
      </c>
      <c r="BK192" s="153">
        <f>ROUND(I192*H192,2)</f>
        <v>0</v>
      </c>
      <c r="BL192" s="13" t="s">
        <v>93</v>
      </c>
      <c r="BM192" s="152" t="s">
        <v>4951</v>
      </c>
    </row>
    <row r="193" spans="2:65" s="11" customFormat="1" ht="22.9" customHeight="1">
      <c r="B193" s="127"/>
      <c r="D193" s="128" t="s">
        <v>71</v>
      </c>
      <c r="E193" s="137" t="s">
        <v>93</v>
      </c>
      <c r="F193" s="137" t="s">
        <v>4952</v>
      </c>
      <c r="I193" s="130"/>
      <c r="J193" s="138">
        <f>BK193</f>
        <v>0</v>
      </c>
      <c r="L193" s="127"/>
      <c r="M193" s="132"/>
      <c r="P193" s="133">
        <f>SUM(P194:P203)</f>
        <v>0</v>
      </c>
      <c r="R193" s="133">
        <f>SUM(R194:R203)</f>
        <v>1.53886783</v>
      </c>
      <c r="T193" s="134">
        <f>SUM(T194:T203)</f>
        <v>0</v>
      </c>
      <c r="AR193" s="128" t="s">
        <v>79</v>
      </c>
      <c r="AT193" s="135" t="s">
        <v>71</v>
      </c>
      <c r="AU193" s="135" t="s">
        <v>79</v>
      </c>
      <c r="AY193" s="128" t="s">
        <v>207</v>
      </c>
      <c r="BK193" s="136">
        <f>SUM(BK194:BK203)</f>
        <v>0</v>
      </c>
    </row>
    <row r="194" spans="2:65" s="1" customFormat="1" ht="24.2" customHeight="1">
      <c r="B194" s="139"/>
      <c r="C194" s="140" t="s">
        <v>386</v>
      </c>
      <c r="D194" s="140" t="s">
        <v>212</v>
      </c>
      <c r="E194" s="141" t="s">
        <v>4953</v>
      </c>
      <c r="F194" s="142" t="s">
        <v>4954</v>
      </c>
      <c r="G194" s="143" t="s">
        <v>4813</v>
      </c>
      <c r="H194" s="144">
        <v>0.313</v>
      </c>
      <c r="I194" s="145"/>
      <c r="J194" s="146">
        <f t="shared" ref="J194:J203" si="10">ROUND(I194*H194,2)</f>
        <v>0</v>
      </c>
      <c r="K194" s="147"/>
      <c r="L194" s="28"/>
      <c r="M194" s="148" t="s">
        <v>1</v>
      </c>
      <c r="N194" s="149" t="s">
        <v>38</v>
      </c>
      <c r="P194" s="150">
        <f t="shared" ref="P194:P203" si="11">O194*H194</f>
        <v>0</v>
      </c>
      <c r="Q194" s="150">
        <v>2.4018999999999999</v>
      </c>
      <c r="R194" s="150">
        <f t="shared" ref="R194:R203" si="12">Q194*H194</f>
        <v>0.75179469999999993</v>
      </c>
      <c r="S194" s="150">
        <v>0</v>
      </c>
      <c r="T194" s="151">
        <f t="shared" ref="T194:T203" si="13">S194*H194</f>
        <v>0</v>
      </c>
      <c r="AR194" s="152" t="s">
        <v>93</v>
      </c>
      <c r="AT194" s="152" t="s">
        <v>212</v>
      </c>
      <c r="AU194" s="152" t="s">
        <v>84</v>
      </c>
      <c r="AY194" s="13" t="s">
        <v>207</v>
      </c>
      <c r="BE194" s="153">
        <f t="shared" ref="BE194:BE203" si="14">IF(N194="základná",J194,0)</f>
        <v>0</v>
      </c>
      <c r="BF194" s="153">
        <f t="shared" ref="BF194:BF203" si="15">IF(N194="znížená",J194,0)</f>
        <v>0</v>
      </c>
      <c r="BG194" s="153">
        <f t="shared" ref="BG194:BG203" si="16">IF(N194="zákl. prenesená",J194,0)</f>
        <v>0</v>
      </c>
      <c r="BH194" s="153">
        <f t="shared" ref="BH194:BH203" si="17">IF(N194="zníž. prenesená",J194,0)</f>
        <v>0</v>
      </c>
      <c r="BI194" s="153">
        <f t="shared" ref="BI194:BI203" si="18">IF(N194="nulová",J194,0)</f>
        <v>0</v>
      </c>
      <c r="BJ194" s="13" t="s">
        <v>84</v>
      </c>
      <c r="BK194" s="153">
        <f t="shared" ref="BK194:BK203" si="19">ROUND(I194*H194,2)</f>
        <v>0</v>
      </c>
      <c r="BL194" s="13" t="s">
        <v>93</v>
      </c>
      <c r="BM194" s="152" t="s">
        <v>4955</v>
      </c>
    </row>
    <row r="195" spans="2:65" s="1" customFormat="1" ht="16.5" customHeight="1">
      <c r="B195" s="139"/>
      <c r="C195" s="140" t="s">
        <v>390</v>
      </c>
      <c r="D195" s="140" t="s">
        <v>212</v>
      </c>
      <c r="E195" s="141" t="s">
        <v>4956</v>
      </c>
      <c r="F195" s="142" t="s">
        <v>4957</v>
      </c>
      <c r="G195" s="143" t="s">
        <v>405</v>
      </c>
      <c r="H195" s="144">
        <v>3.51</v>
      </c>
      <c r="I195" s="145"/>
      <c r="J195" s="146">
        <f t="shared" si="10"/>
        <v>0</v>
      </c>
      <c r="K195" s="147"/>
      <c r="L195" s="28"/>
      <c r="M195" s="148" t="s">
        <v>1</v>
      </c>
      <c r="N195" s="149" t="s">
        <v>38</v>
      </c>
      <c r="P195" s="150">
        <f t="shared" si="11"/>
        <v>0</v>
      </c>
      <c r="Q195" s="150">
        <v>3.49E-3</v>
      </c>
      <c r="R195" s="150">
        <f t="shared" si="12"/>
        <v>1.2249899999999999E-2</v>
      </c>
      <c r="S195" s="150">
        <v>0</v>
      </c>
      <c r="T195" s="151">
        <f t="shared" si="13"/>
        <v>0</v>
      </c>
      <c r="AR195" s="152" t="s">
        <v>93</v>
      </c>
      <c r="AT195" s="152" t="s">
        <v>212</v>
      </c>
      <c r="AU195" s="152" t="s">
        <v>84</v>
      </c>
      <c r="AY195" s="13" t="s">
        <v>207</v>
      </c>
      <c r="BE195" s="153">
        <f t="shared" si="14"/>
        <v>0</v>
      </c>
      <c r="BF195" s="153">
        <f t="shared" si="15"/>
        <v>0</v>
      </c>
      <c r="BG195" s="153">
        <f t="shared" si="16"/>
        <v>0</v>
      </c>
      <c r="BH195" s="153">
        <f t="shared" si="17"/>
        <v>0</v>
      </c>
      <c r="BI195" s="153">
        <f t="shared" si="18"/>
        <v>0</v>
      </c>
      <c r="BJ195" s="13" t="s">
        <v>84</v>
      </c>
      <c r="BK195" s="153">
        <f t="shared" si="19"/>
        <v>0</v>
      </c>
      <c r="BL195" s="13" t="s">
        <v>93</v>
      </c>
      <c r="BM195" s="152" t="s">
        <v>4958</v>
      </c>
    </row>
    <row r="196" spans="2:65" s="1" customFormat="1" ht="16.5" customHeight="1">
      <c r="B196" s="139"/>
      <c r="C196" s="140" t="s">
        <v>394</v>
      </c>
      <c r="D196" s="140" t="s">
        <v>212</v>
      </c>
      <c r="E196" s="141" t="s">
        <v>4959</v>
      </c>
      <c r="F196" s="142" t="s">
        <v>4960</v>
      </c>
      <c r="G196" s="143" t="s">
        <v>405</v>
      </c>
      <c r="H196" s="144">
        <v>3.51</v>
      </c>
      <c r="I196" s="145"/>
      <c r="J196" s="146">
        <f t="shared" si="10"/>
        <v>0</v>
      </c>
      <c r="K196" s="147"/>
      <c r="L196" s="28"/>
      <c r="M196" s="148" t="s">
        <v>1</v>
      </c>
      <c r="N196" s="149" t="s">
        <v>38</v>
      </c>
      <c r="P196" s="150">
        <f t="shared" si="11"/>
        <v>0</v>
      </c>
      <c r="Q196" s="150">
        <v>0</v>
      </c>
      <c r="R196" s="150">
        <f t="shared" si="12"/>
        <v>0</v>
      </c>
      <c r="S196" s="150">
        <v>0</v>
      </c>
      <c r="T196" s="151">
        <f t="shared" si="13"/>
        <v>0</v>
      </c>
      <c r="AR196" s="152" t="s">
        <v>93</v>
      </c>
      <c r="AT196" s="152" t="s">
        <v>212</v>
      </c>
      <c r="AU196" s="152" t="s">
        <v>84</v>
      </c>
      <c r="AY196" s="13" t="s">
        <v>207</v>
      </c>
      <c r="BE196" s="153">
        <f t="shared" si="14"/>
        <v>0</v>
      </c>
      <c r="BF196" s="153">
        <f t="shared" si="15"/>
        <v>0</v>
      </c>
      <c r="BG196" s="153">
        <f t="shared" si="16"/>
        <v>0</v>
      </c>
      <c r="BH196" s="153">
        <f t="shared" si="17"/>
        <v>0</v>
      </c>
      <c r="BI196" s="153">
        <f t="shared" si="18"/>
        <v>0</v>
      </c>
      <c r="BJ196" s="13" t="s">
        <v>84</v>
      </c>
      <c r="BK196" s="153">
        <f t="shared" si="19"/>
        <v>0</v>
      </c>
      <c r="BL196" s="13" t="s">
        <v>93</v>
      </c>
      <c r="BM196" s="152" t="s">
        <v>4961</v>
      </c>
    </row>
    <row r="197" spans="2:65" s="1" customFormat="1" ht="24.2" customHeight="1">
      <c r="B197" s="139"/>
      <c r="C197" s="140" t="s">
        <v>398</v>
      </c>
      <c r="D197" s="140" t="s">
        <v>212</v>
      </c>
      <c r="E197" s="141" t="s">
        <v>4962</v>
      </c>
      <c r="F197" s="142" t="s">
        <v>4963</v>
      </c>
      <c r="G197" s="143" t="s">
        <v>405</v>
      </c>
      <c r="H197" s="144">
        <v>2.085</v>
      </c>
      <c r="I197" s="145"/>
      <c r="J197" s="146">
        <f t="shared" si="10"/>
        <v>0</v>
      </c>
      <c r="K197" s="147"/>
      <c r="L197" s="28"/>
      <c r="M197" s="148" t="s">
        <v>1</v>
      </c>
      <c r="N197" s="149" t="s">
        <v>38</v>
      </c>
      <c r="P197" s="150">
        <f t="shared" si="11"/>
        <v>0</v>
      </c>
      <c r="Q197" s="150">
        <v>3.8700000000000002E-3</v>
      </c>
      <c r="R197" s="150">
        <f t="shared" si="12"/>
        <v>8.0689500000000001E-3</v>
      </c>
      <c r="S197" s="150">
        <v>0</v>
      </c>
      <c r="T197" s="151">
        <f t="shared" si="13"/>
        <v>0</v>
      </c>
      <c r="AR197" s="152" t="s">
        <v>93</v>
      </c>
      <c r="AT197" s="152" t="s">
        <v>212</v>
      </c>
      <c r="AU197" s="152" t="s">
        <v>84</v>
      </c>
      <c r="AY197" s="13" t="s">
        <v>207</v>
      </c>
      <c r="BE197" s="153">
        <f t="shared" si="14"/>
        <v>0</v>
      </c>
      <c r="BF197" s="153">
        <f t="shared" si="15"/>
        <v>0</v>
      </c>
      <c r="BG197" s="153">
        <f t="shared" si="16"/>
        <v>0</v>
      </c>
      <c r="BH197" s="153">
        <f t="shared" si="17"/>
        <v>0</v>
      </c>
      <c r="BI197" s="153">
        <f t="shared" si="18"/>
        <v>0</v>
      </c>
      <c r="BJ197" s="13" t="s">
        <v>84</v>
      </c>
      <c r="BK197" s="153">
        <f t="shared" si="19"/>
        <v>0</v>
      </c>
      <c r="BL197" s="13" t="s">
        <v>93</v>
      </c>
      <c r="BM197" s="152" t="s">
        <v>4964</v>
      </c>
    </row>
    <row r="198" spans="2:65" s="1" customFormat="1" ht="24.2" customHeight="1">
      <c r="B198" s="139"/>
      <c r="C198" s="140" t="s">
        <v>402</v>
      </c>
      <c r="D198" s="140" t="s">
        <v>212</v>
      </c>
      <c r="E198" s="141" t="s">
        <v>4965</v>
      </c>
      <c r="F198" s="142" t="s">
        <v>4966</v>
      </c>
      <c r="G198" s="143" t="s">
        <v>405</v>
      </c>
      <c r="H198" s="144">
        <v>2.085</v>
      </c>
      <c r="I198" s="145"/>
      <c r="J198" s="146">
        <f t="shared" si="10"/>
        <v>0</v>
      </c>
      <c r="K198" s="147"/>
      <c r="L198" s="28"/>
      <c r="M198" s="148" t="s">
        <v>1</v>
      </c>
      <c r="N198" s="149" t="s">
        <v>38</v>
      </c>
      <c r="P198" s="150">
        <f t="shared" si="11"/>
        <v>0</v>
      </c>
      <c r="Q198" s="150">
        <v>0</v>
      </c>
      <c r="R198" s="150">
        <f t="shared" si="12"/>
        <v>0</v>
      </c>
      <c r="S198" s="150">
        <v>0</v>
      </c>
      <c r="T198" s="151">
        <f t="shared" si="13"/>
        <v>0</v>
      </c>
      <c r="AR198" s="152" t="s">
        <v>93</v>
      </c>
      <c r="AT198" s="152" t="s">
        <v>212</v>
      </c>
      <c r="AU198" s="152" t="s">
        <v>84</v>
      </c>
      <c r="AY198" s="13" t="s">
        <v>207</v>
      </c>
      <c r="BE198" s="153">
        <f t="shared" si="14"/>
        <v>0</v>
      </c>
      <c r="BF198" s="153">
        <f t="shared" si="15"/>
        <v>0</v>
      </c>
      <c r="BG198" s="153">
        <f t="shared" si="16"/>
        <v>0</v>
      </c>
      <c r="BH198" s="153">
        <f t="shared" si="17"/>
        <v>0</v>
      </c>
      <c r="BI198" s="153">
        <f t="shared" si="18"/>
        <v>0</v>
      </c>
      <c r="BJ198" s="13" t="s">
        <v>84</v>
      </c>
      <c r="BK198" s="153">
        <f t="shared" si="19"/>
        <v>0</v>
      </c>
      <c r="BL198" s="13" t="s">
        <v>93</v>
      </c>
      <c r="BM198" s="152" t="s">
        <v>4967</v>
      </c>
    </row>
    <row r="199" spans="2:65" s="1" customFormat="1" ht="37.9" customHeight="1">
      <c r="B199" s="139"/>
      <c r="C199" s="140" t="s">
        <v>407</v>
      </c>
      <c r="D199" s="140" t="s">
        <v>212</v>
      </c>
      <c r="E199" s="141" t="s">
        <v>4968</v>
      </c>
      <c r="F199" s="142" t="s">
        <v>4969</v>
      </c>
      <c r="G199" s="143" t="s">
        <v>1892</v>
      </c>
      <c r="H199" s="144">
        <v>5.3999999999999999E-2</v>
      </c>
      <c r="I199" s="145"/>
      <c r="J199" s="146">
        <f t="shared" si="10"/>
        <v>0</v>
      </c>
      <c r="K199" s="147"/>
      <c r="L199" s="28"/>
      <c r="M199" s="148" t="s">
        <v>1</v>
      </c>
      <c r="N199" s="149" t="s">
        <v>38</v>
      </c>
      <c r="P199" s="150">
        <f t="shared" si="11"/>
        <v>0</v>
      </c>
      <c r="Q199" s="150">
        <v>1.0162899999999999</v>
      </c>
      <c r="R199" s="150">
        <f t="shared" si="12"/>
        <v>5.4879659999999997E-2</v>
      </c>
      <c r="S199" s="150">
        <v>0</v>
      </c>
      <c r="T199" s="151">
        <f t="shared" si="13"/>
        <v>0</v>
      </c>
      <c r="AR199" s="152" t="s">
        <v>93</v>
      </c>
      <c r="AT199" s="152" t="s">
        <v>212</v>
      </c>
      <c r="AU199" s="152" t="s">
        <v>84</v>
      </c>
      <c r="AY199" s="13" t="s">
        <v>207</v>
      </c>
      <c r="BE199" s="153">
        <f t="shared" si="14"/>
        <v>0</v>
      </c>
      <c r="BF199" s="153">
        <f t="shared" si="15"/>
        <v>0</v>
      </c>
      <c r="BG199" s="153">
        <f t="shared" si="16"/>
        <v>0</v>
      </c>
      <c r="BH199" s="153">
        <f t="shared" si="17"/>
        <v>0</v>
      </c>
      <c r="BI199" s="153">
        <f t="shared" si="18"/>
        <v>0</v>
      </c>
      <c r="BJ199" s="13" t="s">
        <v>84</v>
      </c>
      <c r="BK199" s="153">
        <f t="shared" si="19"/>
        <v>0</v>
      </c>
      <c r="BL199" s="13" t="s">
        <v>93</v>
      </c>
      <c r="BM199" s="152" t="s">
        <v>4970</v>
      </c>
    </row>
    <row r="200" spans="2:65" s="1" customFormat="1" ht="21.75" customHeight="1">
      <c r="B200" s="139"/>
      <c r="C200" s="140" t="s">
        <v>411</v>
      </c>
      <c r="D200" s="140" t="s">
        <v>212</v>
      </c>
      <c r="E200" s="141" t="s">
        <v>4971</v>
      </c>
      <c r="F200" s="142" t="s">
        <v>4972</v>
      </c>
      <c r="G200" s="143" t="s">
        <v>4813</v>
      </c>
      <c r="H200" s="144">
        <v>0.27400000000000002</v>
      </c>
      <c r="I200" s="145"/>
      <c r="J200" s="146">
        <f t="shared" si="10"/>
        <v>0</v>
      </c>
      <c r="K200" s="147"/>
      <c r="L200" s="28"/>
      <c r="M200" s="148" t="s">
        <v>1</v>
      </c>
      <c r="N200" s="149" t="s">
        <v>38</v>
      </c>
      <c r="P200" s="150">
        <f t="shared" si="11"/>
        <v>0</v>
      </c>
      <c r="Q200" s="150">
        <v>2.31413</v>
      </c>
      <c r="R200" s="150">
        <f t="shared" si="12"/>
        <v>0.63407162000000006</v>
      </c>
      <c r="S200" s="150">
        <v>0</v>
      </c>
      <c r="T200" s="151">
        <f t="shared" si="13"/>
        <v>0</v>
      </c>
      <c r="AR200" s="152" t="s">
        <v>93</v>
      </c>
      <c r="AT200" s="152" t="s">
        <v>212</v>
      </c>
      <c r="AU200" s="152" t="s">
        <v>84</v>
      </c>
      <c r="AY200" s="13" t="s">
        <v>207</v>
      </c>
      <c r="BE200" s="153">
        <f t="shared" si="14"/>
        <v>0</v>
      </c>
      <c r="BF200" s="153">
        <f t="shared" si="15"/>
        <v>0</v>
      </c>
      <c r="BG200" s="153">
        <f t="shared" si="16"/>
        <v>0</v>
      </c>
      <c r="BH200" s="153">
        <f t="shared" si="17"/>
        <v>0</v>
      </c>
      <c r="BI200" s="153">
        <f t="shared" si="18"/>
        <v>0</v>
      </c>
      <c r="BJ200" s="13" t="s">
        <v>84</v>
      </c>
      <c r="BK200" s="153">
        <f t="shared" si="19"/>
        <v>0</v>
      </c>
      <c r="BL200" s="13" t="s">
        <v>93</v>
      </c>
      <c r="BM200" s="152" t="s">
        <v>4973</v>
      </c>
    </row>
    <row r="201" spans="2:65" s="1" customFormat="1" ht="24.2" customHeight="1">
      <c r="B201" s="139"/>
      <c r="C201" s="140" t="s">
        <v>415</v>
      </c>
      <c r="D201" s="140" t="s">
        <v>212</v>
      </c>
      <c r="E201" s="141" t="s">
        <v>4974</v>
      </c>
      <c r="F201" s="142" t="s">
        <v>4975</v>
      </c>
      <c r="G201" s="143" t="s">
        <v>405</v>
      </c>
      <c r="H201" s="144">
        <v>3.14</v>
      </c>
      <c r="I201" s="145"/>
      <c r="J201" s="146">
        <f t="shared" si="10"/>
        <v>0</v>
      </c>
      <c r="K201" s="147"/>
      <c r="L201" s="28"/>
      <c r="M201" s="148" t="s">
        <v>1</v>
      </c>
      <c r="N201" s="149" t="s">
        <v>38</v>
      </c>
      <c r="P201" s="150">
        <f t="shared" si="11"/>
        <v>0</v>
      </c>
      <c r="Q201" s="150">
        <v>3.4099999999999998E-3</v>
      </c>
      <c r="R201" s="150">
        <f t="shared" si="12"/>
        <v>1.0707400000000001E-2</v>
      </c>
      <c r="S201" s="150">
        <v>0</v>
      </c>
      <c r="T201" s="151">
        <f t="shared" si="13"/>
        <v>0</v>
      </c>
      <c r="AR201" s="152" t="s">
        <v>93</v>
      </c>
      <c r="AT201" s="152" t="s">
        <v>212</v>
      </c>
      <c r="AU201" s="152" t="s">
        <v>84</v>
      </c>
      <c r="AY201" s="13" t="s">
        <v>207</v>
      </c>
      <c r="BE201" s="153">
        <f t="shared" si="14"/>
        <v>0</v>
      </c>
      <c r="BF201" s="153">
        <f t="shared" si="15"/>
        <v>0</v>
      </c>
      <c r="BG201" s="153">
        <f t="shared" si="16"/>
        <v>0</v>
      </c>
      <c r="BH201" s="153">
        <f t="shared" si="17"/>
        <v>0</v>
      </c>
      <c r="BI201" s="153">
        <f t="shared" si="18"/>
        <v>0</v>
      </c>
      <c r="BJ201" s="13" t="s">
        <v>84</v>
      </c>
      <c r="BK201" s="153">
        <f t="shared" si="19"/>
        <v>0</v>
      </c>
      <c r="BL201" s="13" t="s">
        <v>93</v>
      </c>
      <c r="BM201" s="152" t="s">
        <v>4976</v>
      </c>
    </row>
    <row r="202" spans="2:65" s="1" customFormat="1" ht="24.2" customHeight="1">
      <c r="B202" s="139"/>
      <c r="C202" s="140" t="s">
        <v>419</v>
      </c>
      <c r="D202" s="140" t="s">
        <v>212</v>
      </c>
      <c r="E202" s="141" t="s">
        <v>4977</v>
      </c>
      <c r="F202" s="142" t="s">
        <v>4978</v>
      </c>
      <c r="G202" s="143" t="s">
        <v>405</v>
      </c>
      <c r="H202" s="144">
        <v>3.14</v>
      </c>
      <c r="I202" s="145"/>
      <c r="J202" s="146">
        <f t="shared" si="10"/>
        <v>0</v>
      </c>
      <c r="K202" s="147"/>
      <c r="L202" s="28"/>
      <c r="M202" s="148" t="s">
        <v>1</v>
      </c>
      <c r="N202" s="149" t="s">
        <v>38</v>
      </c>
      <c r="P202" s="150">
        <f t="shared" si="11"/>
        <v>0</v>
      </c>
      <c r="Q202" s="150">
        <v>0</v>
      </c>
      <c r="R202" s="150">
        <f t="shared" si="12"/>
        <v>0</v>
      </c>
      <c r="S202" s="150">
        <v>0</v>
      </c>
      <c r="T202" s="151">
        <f t="shared" si="13"/>
        <v>0</v>
      </c>
      <c r="AR202" s="152" t="s">
        <v>93</v>
      </c>
      <c r="AT202" s="152" t="s">
        <v>212</v>
      </c>
      <c r="AU202" s="152" t="s">
        <v>84</v>
      </c>
      <c r="AY202" s="13" t="s">
        <v>207</v>
      </c>
      <c r="BE202" s="153">
        <f t="shared" si="14"/>
        <v>0</v>
      </c>
      <c r="BF202" s="153">
        <f t="shared" si="15"/>
        <v>0</v>
      </c>
      <c r="BG202" s="153">
        <f t="shared" si="16"/>
        <v>0</v>
      </c>
      <c r="BH202" s="153">
        <f t="shared" si="17"/>
        <v>0</v>
      </c>
      <c r="BI202" s="153">
        <f t="shared" si="18"/>
        <v>0</v>
      </c>
      <c r="BJ202" s="13" t="s">
        <v>84</v>
      </c>
      <c r="BK202" s="153">
        <f t="shared" si="19"/>
        <v>0</v>
      </c>
      <c r="BL202" s="13" t="s">
        <v>93</v>
      </c>
      <c r="BM202" s="152" t="s">
        <v>4979</v>
      </c>
    </row>
    <row r="203" spans="2:65" s="1" customFormat="1" ht="24.2" customHeight="1">
      <c r="B203" s="139"/>
      <c r="C203" s="140" t="s">
        <v>423</v>
      </c>
      <c r="D203" s="140" t="s">
        <v>212</v>
      </c>
      <c r="E203" s="141" t="s">
        <v>4980</v>
      </c>
      <c r="F203" s="142" t="s">
        <v>4981</v>
      </c>
      <c r="G203" s="143" t="s">
        <v>1892</v>
      </c>
      <c r="H203" s="144">
        <v>6.6000000000000003E-2</v>
      </c>
      <c r="I203" s="145"/>
      <c r="J203" s="146">
        <f t="shared" si="10"/>
        <v>0</v>
      </c>
      <c r="K203" s="147"/>
      <c r="L203" s="28"/>
      <c r="M203" s="148" t="s">
        <v>1</v>
      </c>
      <c r="N203" s="149" t="s">
        <v>38</v>
      </c>
      <c r="P203" s="150">
        <f t="shared" si="11"/>
        <v>0</v>
      </c>
      <c r="Q203" s="150">
        <v>1.0165999999999999</v>
      </c>
      <c r="R203" s="150">
        <f t="shared" si="12"/>
        <v>6.7095600000000005E-2</v>
      </c>
      <c r="S203" s="150">
        <v>0</v>
      </c>
      <c r="T203" s="151">
        <f t="shared" si="13"/>
        <v>0</v>
      </c>
      <c r="AR203" s="152" t="s">
        <v>93</v>
      </c>
      <c r="AT203" s="152" t="s">
        <v>212</v>
      </c>
      <c r="AU203" s="152" t="s">
        <v>84</v>
      </c>
      <c r="AY203" s="13" t="s">
        <v>207</v>
      </c>
      <c r="BE203" s="153">
        <f t="shared" si="14"/>
        <v>0</v>
      </c>
      <c r="BF203" s="153">
        <f t="shared" si="15"/>
        <v>0</v>
      </c>
      <c r="BG203" s="153">
        <f t="shared" si="16"/>
        <v>0</v>
      </c>
      <c r="BH203" s="153">
        <f t="shared" si="17"/>
        <v>0</v>
      </c>
      <c r="BI203" s="153">
        <f t="shared" si="18"/>
        <v>0</v>
      </c>
      <c r="BJ203" s="13" t="s">
        <v>84</v>
      </c>
      <c r="BK203" s="153">
        <f t="shared" si="19"/>
        <v>0</v>
      </c>
      <c r="BL203" s="13" t="s">
        <v>93</v>
      </c>
      <c r="BM203" s="152" t="s">
        <v>4982</v>
      </c>
    </row>
    <row r="204" spans="2:65" s="11" customFormat="1" ht="22.9" customHeight="1">
      <c r="B204" s="127"/>
      <c r="D204" s="128" t="s">
        <v>71</v>
      </c>
      <c r="E204" s="137" t="s">
        <v>5001</v>
      </c>
      <c r="F204" s="137" t="s">
        <v>5002</v>
      </c>
      <c r="I204" s="130"/>
      <c r="J204" s="138">
        <f>BK204</f>
        <v>0</v>
      </c>
      <c r="L204" s="127"/>
      <c r="M204" s="132"/>
      <c r="P204" s="133">
        <f>SUM(P205:P209)</f>
        <v>0</v>
      </c>
      <c r="R204" s="133">
        <f>SUM(R205:R209)</f>
        <v>7.5266622199999995</v>
      </c>
      <c r="T204" s="134">
        <f>SUM(T205:T209)</f>
        <v>0</v>
      </c>
      <c r="AR204" s="128" t="s">
        <v>79</v>
      </c>
      <c r="AT204" s="135" t="s">
        <v>71</v>
      </c>
      <c r="AU204" s="135" t="s">
        <v>79</v>
      </c>
      <c r="AY204" s="128" t="s">
        <v>207</v>
      </c>
      <c r="BK204" s="136">
        <f>SUM(BK205:BK209)</f>
        <v>0</v>
      </c>
    </row>
    <row r="205" spans="2:65" s="1" customFormat="1" ht="24.2" customHeight="1">
      <c r="B205" s="139"/>
      <c r="C205" s="140" t="s">
        <v>427</v>
      </c>
      <c r="D205" s="140" t="s">
        <v>212</v>
      </c>
      <c r="E205" s="141" t="s">
        <v>5003</v>
      </c>
      <c r="F205" s="142" t="s">
        <v>5004</v>
      </c>
      <c r="G205" s="143" t="s">
        <v>4813</v>
      </c>
      <c r="H205" s="144">
        <v>0.11600000000000001</v>
      </c>
      <c r="I205" s="145"/>
      <c r="J205" s="146">
        <f>ROUND(I205*H205,2)</f>
        <v>0</v>
      </c>
      <c r="K205" s="147"/>
      <c r="L205" s="28"/>
      <c r="M205" s="148" t="s">
        <v>1</v>
      </c>
      <c r="N205" s="149" t="s">
        <v>38</v>
      </c>
      <c r="P205" s="150">
        <f>O205*H205</f>
        <v>0</v>
      </c>
      <c r="Q205" s="150">
        <v>2.2151299999999998</v>
      </c>
      <c r="R205" s="150">
        <f>Q205*H205</f>
        <v>0.25695508</v>
      </c>
      <c r="S205" s="150">
        <v>0</v>
      </c>
      <c r="T205" s="151">
        <f>S205*H205</f>
        <v>0</v>
      </c>
      <c r="AR205" s="152" t="s">
        <v>93</v>
      </c>
      <c r="AT205" s="152" t="s">
        <v>212</v>
      </c>
      <c r="AU205" s="152" t="s">
        <v>84</v>
      </c>
      <c r="AY205" s="13" t="s">
        <v>207</v>
      </c>
      <c r="BE205" s="153">
        <f>IF(N205="základná",J205,0)</f>
        <v>0</v>
      </c>
      <c r="BF205" s="153">
        <f>IF(N205="znížená",J205,0)</f>
        <v>0</v>
      </c>
      <c r="BG205" s="153">
        <f>IF(N205="zákl. prenesená",J205,0)</f>
        <v>0</v>
      </c>
      <c r="BH205" s="153">
        <f>IF(N205="zníž. prenesená",J205,0)</f>
        <v>0</v>
      </c>
      <c r="BI205" s="153">
        <f>IF(N205="nulová",J205,0)</f>
        <v>0</v>
      </c>
      <c r="BJ205" s="13" t="s">
        <v>84</v>
      </c>
      <c r="BK205" s="153">
        <f>ROUND(I205*H205,2)</f>
        <v>0</v>
      </c>
      <c r="BL205" s="13" t="s">
        <v>93</v>
      </c>
      <c r="BM205" s="152" t="s">
        <v>5005</v>
      </c>
    </row>
    <row r="206" spans="2:65" s="1" customFormat="1" ht="24.2" customHeight="1">
      <c r="B206" s="139"/>
      <c r="C206" s="140" t="s">
        <v>431</v>
      </c>
      <c r="D206" s="140" t="s">
        <v>212</v>
      </c>
      <c r="E206" s="141" t="s">
        <v>5006</v>
      </c>
      <c r="F206" s="142" t="s">
        <v>5007</v>
      </c>
      <c r="G206" s="143" t="s">
        <v>4813</v>
      </c>
      <c r="H206" s="144">
        <v>2.911</v>
      </c>
      <c r="I206" s="145"/>
      <c r="J206" s="146">
        <f>ROUND(I206*H206,2)</f>
        <v>0</v>
      </c>
      <c r="K206" s="147"/>
      <c r="L206" s="28"/>
      <c r="M206" s="148" t="s">
        <v>1</v>
      </c>
      <c r="N206" s="149" t="s">
        <v>38</v>
      </c>
      <c r="P206" s="150">
        <f>O206*H206</f>
        <v>0</v>
      </c>
      <c r="Q206" s="150">
        <v>2.40645</v>
      </c>
      <c r="R206" s="150">
        <f>Q206*H206</f>
        <v>7.0051759499999999</v>
      </c>
      <c r="S206" s="150">
        <v>0</v>
      </c>
      <c r="T206" s="151">
        <f>S206*H206</f>
        <v>0</v>
      </c>
      <c r="AR206" s="152" t="s">
        <v>93</v>
      </c>
      <c r="AT206" s="152" t="s">
        <v>212</v>
      </c>
      <c r="AU206" s="152" t="s">
        <v>84</v>
      </c>
      <c r="AY206" s="13" t="s">
        <v>207</v>
      </c>
      <c r="BE206" s="153">
        <f>IF(N206="základná",J206,0)</f>
        <v>0</v>
      </c>
      <c r="BF206" s="153">
        <f>IF(N206="znížená",J206,0)</f>
        <v>0</v>
      </c>
      <c r="BG206" s="153">
        <f>IF(N206="zákl. prenesená",J206,0)</f>
        <v>0</v>
      </c>
      <c r="BH206" s="153">
        <f>IF(N206="zníž. prenesená",J206,0)</f>
        <v>0</v>
      </c>
      <c r="BI206" s="153">
        <f>IF(N206="nulová",J206,0)</f>
        <v>0</v>
      </c>
      <c r="BJ206" s="13" t="s">
        <v>84</v>
      </c>
      <c r="BK206" s="153">
        <f>ROUND(I206*H206,2)</f>
        <v>0</v>
      </c>
      <c r="BL206" s="13" t="s">
        <v>93</v>
      </c>
      <c r="BM206" s="152" t="s">
        <v>5008</v>
      </c>
    </row>
    <row r="207" spans="2:65" s="1" customFormat="1" ht="16.5" customHeight="1">
      <c r="B207" s="139"/>
      <c r="C207" s="140" t="s">
        <v>435</v>
      </c>
      <c r="D207" s="140" t="s">
        <v>212</v>
      </c>
      <c r="E207" s="141" t="s">
        <v>4915</v>
      </c>
      <c r="F207" s="142" t="s">
        <v>4916</v>
      </c>
      <c r="G207" s="143" t="s">
        <v>405</v>
      </c>
      <c r="H207" s="144">
        <v>9</v>
      </c>
      <c r="I207" s="145"/>
      <c r="J207" s="146">
        <f>ROUND(I207*H207,2)</f>
        <v>0</v>
      </c>
      <c r="K207" s="147"/>
      <c r="L207" s="28"/>
      <c r="M207" s="148" t="s">
        <v>1</v>
      </c>
      <c r="N207" s="149" t="s">
        <v>38</v>
      </c>
      <c r="P207" s="150">
        <f>O207*H207</f>
        <v>0</v>
      </c>
      <c r="Q207" s="150">
        <v>4.0699999999999998E-3</v>
      </c>
      <c r="R207" s="150">
        <f>Q207*H207</f>
        <v>3.6629999999999996E-2</v>
      </c>
      <c r="S207" s="150">
        <v>0</v>
      </c>
      <c r="T207" s="151">
        <f>S207*H207</f>
        <v>0</v>
      </c>
      <c r="AR207" s="152" t="s">
        <v>93</v>
      </c>
      <c r="AT207" s="152" t="s">
        <v>212</v>
      </c>
      <c r="AU207" s="152" t="s">
        <v>84</v>
      </c>
      <c r="AY207" s="13" t="s">
        <v>207</v>
      </c>
      <c r="BE207" s="153">
        <f>IF(N207="základná",J207,0)</f>
        <v>0</v>
      </c>
      <c r="BF207" s="153">
        <f>IF(N207="znížená",J207,0)</f>
        <v>0</v>
      </c>
      <c r="BG207" s="153">
        <f>IF(N207="zákl. prenesená",J207,0)</f>
        <v>0</v>
      </c>
      <c r="BH207" s="153">
        <f>IF(N207="zníž. prenesená",J207,0)</f>
        <v>0</v>
      </c>
      <c r="BI207" s="153">
        <f>IF(N207="nulová",J207,0)</f>
        <v>0</v>
      </c>
      <c r="BJ207" s="13" t="s">
        <v>84</v>
      </c>
      <c r="BK207" s="153">
        <f>ROUND(I207*H207,2)</f>
        <v>0</v>
      </c>
      <c r="BL207" s="13" t="s">
        <v>93</v>
      </c>
      <c r="BM207" s="152" t="s">
        <v>5009</v>
      </c>
    </row>
    <row r="208" spans="2:65" s="1" customFormat="1" ht="16.5" customHeight="1">
      <c r="B208" s="139"/>
      <c r="C208" s="140" t="s">
        <v>439</v>
      </c>
      <c r="D208" s="140" t="s">
        <v>212</v>
      </c>
      <c r="E208" s="141" t="s">
        <v>4918</v>
      </c>
      <c r="F208" s="142" t="s">
        <v>4919</v>
      </c>
      <c r="G208" s="143" t="s">
        <v>405</v>
      </c>
      <c r="H208" s="144">
        <v>9</v>
      </c>
      <c r="I208" s="145"/>
      <c r="J208" s="146">
        <f>ROUND(I208*H208,2)</f>
        <v>0</v>
      </c>
      <c r="K208" s="147"/>
      <c r="L208" s="28"/>
      <c r="M208" s="148" t="s">
        <v>1</v>
      </c>
      <c r="N208" s="149" t="s">
        <v>38</v>
      </c>
      <c r="P208" s="150">
        <f>O208*H208</f>
        <v>0</v>
      </c>
      <c r="Q208" s="150">
        <v>0</v>
      </c>
      <c r="R208" s="150">
        <f>Q208*H208</f>
        <v>0</v>
      </c>
      <c r="S208" s="150">
        <v>0</v>
      </c>
      <c r="T208" s="151">
        <f>S208*H208</f>
        <v>0</v>
      </c>
      <c r="AR208" s="152" t="s">
        <v>93</v>
      </c>
      <c r="AT208" s="152" t="s">
        <v>212</v>
      </c>
      <c r="AU208" s="152" t="s">
        <v>84</v>
      </c>
      <c r="AY208" s="13" t="s">
        <v>207</v>
      </c>
      <c r="BE208" s="153">
        <f>IF(N208="základná",J208,0)</f>
        <v>0</v>
      </c>
      <c r="BF208" s="153">
        <f>IF(N208="znížená",J208,0)</f>
        <v>0</v>
      </c>
      <c r="BG208" s="153">
        <f>IF(N208="zákl. prenesená",J208,0)</f>
        <v>0</v>
      </c>
      <c r="BH208" s="153">
        <f>IF(N208="zníž. prenesená",J208,0)</f>
        <v>0</v>
      </c>
      <c r="BI208" s="153">
        <f>IF(N208="nulová",J208,0)</f>
        <v>0</v>
      </c>
      <c r="BJ208" s="13" t="s">
        <v>84</v>
      </c>
      <c r="BK208" s="153">
        <f>ROUND(I208*H208,2)</f>
        <v>0</v>
      </c>
      <c r="BL208" s="13" t="s">
        <v>93</v>
      </c>
      <c r="BM208" s="152" t="s">
        <v>5010</v>
      </c>
    </row>
    <row r="209" spans="2:65" s="1" customFormat="1" ht="33" customHeight="1">
      <c r="B209" s="139"/>
      <c r="C209" s="140" t="s">
        <v>443</v>
      </c>
      <c r="D209" s="140" t="s">
        <v>212</v>
      </c>
      <c r="E209" s="141" t="s">
        <v>5011</v>
      </c>
      <c r="F209" s="142" t="s">
        <v>5012</v>
      </c>
      <c r="G209" s="143" t="s">
        <v>1892</v>
      </c>
      <c r="H209" s="144">
        <v>0.22700000000000001</v>
      </c>
      <c r="I209" s="145"/>
      <c r="J209" s="146">
        <f>ROUND(I209*H209,2)</f>
        <v>0</v>
      </c>
      <c r="K209" s="147"/>
      <c r="L209" s="28"/>
      <c r="M209" s="148" t="s">
        <v>1</v>
      </c>
      <c r="N209" s="149" t="s">
        <v>38</v>
      </c>
      <c r="P209" s="150">
        <f>O209*H209</f>
        <v>0</v>
      </c>
      <c r="Q209" s="150">
        <v>1.00397</v>
      </c>
      <c r="R209" s="150">
        <f>Q209*H209</f>
        <v>0.22790119</v>
      </c>
      <c r="S209" s="150">
        <v>0</v>
      </c>
      <c r="T209" s="151">
        <f>S209*H209</f>
        <v>0</v>
      </c>
      <c r="AR209" s="152" t="s">
        <v>93</v>
      </c>
      <c r="AT209" s="152" t="s">
        <v>212</v>
      </c>
      <c r="AU209" s="152" t="s">
        <v>84</v>
      </c>
      <c r="AY209" s="13" t="s">
        <v>207</v>
      </c>
      <c r="BE209" s="153">
        <f>IF(N209="základná",J209,0)</f>
        <v>0</v>
      </c>
      <c r="BF209" s="153">
        <f>IF(N209="znížená",J209,0)</f>
        <v>0</v>
      </c>
      <c r="BG209" s="153">
        <f>IF(N209="zákl. prenesená",J209,0)</f>
        <v>0</v>
      </c>
      <c r="BH209" s="153">
        <f>IF(N209="zníž. prenesená",J209,0)</f>
        <v>0</v>
      </c>
      <c r="BI209" s="153">
        <f>IF(N209="nulová",J209,0)</f>
        <v>0</v>
      </c>
      <c r="BJ209" s="13" t="s">
        <v>84</v>
      </c>
      <c r="BK209" s="153">
        <f>ROUND(I209*H209,2)</f>
        <v>0</v>
      </c>
      <c r="BL209" s="13" t="s">
        <v>93</v>
      </c>
      <c r="BM209" s="152" t="s">
        <v>5013</v>
      </c>
    </row>
    <row r="210" spans="2:65" s="11" customFormat="1" ht="22.9" customHeight="1">
      <c r="B210" s="127"/>
      <c r="D210" s="128" t="s">
        <v>71</v>
      </c>
      <c r="E210" s="137" t="s">
        <v>168</v>
      </c>
      <c r="F210" s="137" t="s">
        <v>5014</v>
      </c>
      <c r="I210" s="130"/>
      <c r="J210" s="138">
        <f>BK210</f>
        <v>0</v>
      </c>
      <c r="L210" s="127"/>
      <c r="M210" s="132"/>
      <c r="P210" s="133">
        <f>SUM(P211:P228)</f>
        <v>0</v>
      </c>
      <c r="R210" s="133">
        <f>SUM(R211:R228)</f>
        <v>1245.0348473399999</v>
      </c>
      <c r="T210" s="134">
        <f>SUM(T211:T228)</f>
        <v>0</v>
      </c>
      <c r="AR210" s="128" t="s">
        <v>79</v>
      </c>
      <c r="AT210" s="135" t="s">
        <v>71</v>
      </c>
      <c r="AU210" s="135" t="s">
        <v>79</v>
      </c>
      <c r="AY210" s="128" t="s">
        <v>207</v>
      </c>
      <c r="BK210" s="136">
        <f>SUM(BK211:BK228)</f>
        <v>0</v>
      </c>
    </row>
    <row r="211" spans="2:65" s="1" customFormat="1" ht="33" customHeight="1">
      <c r="B211" s="139"/>
      <c r="C211" s="140" t="s">
        <v>447</v>
      </c>
      <c r="D211" s="140" t="s">
        <v>212</v>
      </c>
      <c r="E211" s="141" t="s">
        <v>5015</v>
      </c>
      <c r="F211" s="142" t="s">
        <v>5016</v>
      </c>
      <c r="G211" s="143" t="s">
        <v>215</v>
      </c>
      <c r="H211" s="144">
        <v>5</v>
      </c>
      <c r="I211" s="145"/>
      <c r="J211" s="146">
        <f t="shared" ref="J211:J228" si="20">ROUND(I211*H211,2)</f>
        <v>0</v>
      </c>
      <c r="K211" s="147"/>
      <c r="L211" s="28"/>
      <c r="M211" s="148" t="s">
        <v>1</v>
      </c>
      <c r="N211" s="149" t="s">
        <v>38</v>
      </c>
      <c r="P211" s="150">
        <f t="shared" ref="P211:P228" si="21">O211*H211</f>
        <v>0</v>
      </c>
      <c r="Q211" s="150">
        <v>0.15112999999999999</v>
      </c>
      <c r="R211" s="150">
        <f t="shared" ref="R211:R228" si="22">Q211*H211</f>
        <v>0.75564999999999993</v>
      </c>
      <c r="S211" s="150">
        <v>0</v>
      </c>
      <c r="T211" s="151">
        <f t="shared" ref="T211:T228" si="23">S211*H211</f>
        <v>0</v>
      </c>
      <c r="AR211" s="152" t="s">
        <v>93</v>
      </c>
      <c r="AT211" s="152" t="s">
        <v>212</v>
      </c>
      <c r="AU211" s="152" t="s">
        <v>84</v>
      </c>
      <c r="AY211" s="13" t="s">
        <v>207</v>
      </c>
      <c r="BE211" s="153">
        <f t="shared" ref="BE211:BE228" si="24">IF(N211="základná",J211,0)</f>
        <v>0</v>
      </c>
      <c r="BF211" s="153">
        <f t="shared" ref="BF211:BF228" si="25">IF(N211="znížená",J211,0)</f>
        <v>0</v>
      </c>
      <c r="BG211" s="153">
        <f t="shared" ref="BG211:BG228" si="26">IF(N211="zákl. prenesená",J211,0)</f>
        <v>0</v>
      </c>
      <c r="BH211" s="153">
        <f t="shared" ref="BH211:BH228" si="27">IF(N211="zníž. prenesená",J211,0)</f>
        <v>0</v>
      </c>
      <c r="BI211" s="153">
        <f t="shared" ref="BI211:BI228" si="28">IF(N211="nulová",J211,0)</f>
        <v>0</v>
      </c>
      <c r="BJ211" s="13" t="s">
        <v>84</v>
      </c>
      <c r="BK211" s="153">
        <f t="shared" ref="BK211:BK228" si="29">ROUND(I211*H211,2)</f>
        <v>0</v>
      </c>
      <c r="BL211" s="13" t="s">
        <v>93</v>
      </c>
      <c r="BM211" s="152" t="s">
        <v>5017</v>
      </c>
    </row>
    <row r="212" spans="2:65" s="1" customFormat="1" ht="24.2" customHeight="1">
      <c r="B212" s="139"/>
      <c r="C212" s="155" t="s">
        <v>451</v>
      </c>
      <c r="D212" s="155" t="s">
        <v>205</v>
      </c>
      <c r="E212" s="156" t="s">
        <v>5018</v>
      </c>
      <c r="F212" s="157" t="s">
        <v>5019</v>
      </c>
      <c r="G212" s="158" t="s">
        <v>253</v>
      </c>
      <c r="H212" s="159">
        <v>5</v>
      </c>
      <c r="I212" s="160"/>
      <c r="J212" s="161">
        <f t="shared" si="20"/>
        <v>0</v>
      </c>
      <c r="K212" s="162"/>
      <c r="L212" s="163"/>
      <c r="M212" s="164" t="s">
        <v>1</v>
      </c>
      <c r="N212" s="165" t="s">
        <v>38</v>
      </c>
      <c r="P212" s="150">
        <f t="shared" si="21"/>
        <v>0</v>
      </c>
      <c r="Q212" s="150">
        <v>0.09</v>
      </c>
      <c r="R212" s="150">
        <f t="shared" si="22"/>
        <v>0.44999999999999996</v>
      </c>
      <c r="S212" s="150">
        <v>0</v>
      </c>
      <c r="T212" s="151">
        <f t="shared" si="23"/>
        <v>0</v>
      </c>
      <c r="AR212" s="152" t="s">
        <v>238</v>
      </c>
      <c r="AT212" s="152" t="s">
        <v>205</v>
      </c>
      <c r="AU212" s="152" t="s">
        <v>84</v>
      </c>
      <c r="AY212" s="13" t="s">
        <v>207</v>
      </c>
      <c r="BE212" s="153">
        <f t="shared" si="24"/>
        <v>0</v>
      </c>
      <c r="BF212" s="153">
        <f t="shared" si="25"/>
        <v>0</v>
      </c>
      <c r="BG212" s="153">
        <f t="shared" si="26"/>
        <v>0</v>
      </c>
      <c r="BH212" s="153">
        <f t="shared" si="27"/>
        <v>0</v>
      </c>
      <c r="BI212" s="153">
        <f t="shared" si="28"/>
        <v>0</v>
      </c>
      <c r="BJ212" s="13" t="s">
        <v>84</v>
      </c>
      <c r="BK212" s="153">
        <f t="shared" si="29"/>
        <v>0</v>
      </c>
      <c r="BL212" s="13" t="s">
        <v>93</v>
      </c>
      <c r="BM212" s="152" t="s">
        <v>5020</v>
      </c>
    </row>
    <row r="213" spans="2:65" s="1" customFormat="1" ht="24.2" customHeight="1">
      <c r="B213" s="139"/>
      <c r="C213" s="140" t="s">
        <v>455</v>
      </c>
      <c r="D213" s="140" t="s">
        <v>212</v>
      </c>
      <c r="E213" s="141" t="s">
        <v>5021</v>
      </c>
      <c r="F213" s="142" t="s">
        <v>5022</v>
      </c>
      <c r="G213" s="143" t="s">
        <v>405</v>
      </c>
      <c r="H213" s="144">
        <v>217.036</v>
      </c>
      <c r="I213" s="145"/>
      <c r="J213" s="146">
        <f t="shared" si="20"/>
        <v>0</v>
      </c>
      <c r="K213" s="147"/>
      <c r="L213" s="28"/>
      <c r="M213" s="148" t="s">
        <v>1</v>
      </c>
      <c r="N213" s="149" t="s">
        <v>38</v>
      </c>
      <c r="P213" s="150">
        <f t="shared" si="21"/>
        <v>0</v>
      </c>
      <c r="Q213" s="150">
        <v>0.27994000000000002</v>
      </c>
      <c r="R213" s="150">
        <f t="shared" si="22"/>
        <v>60.757057840000002</v>
      </c>
      <c r="S213" s="150">
        <v>0</v>
      </c>
      <c r="T213" s="151">
        <f t="shared" si="23"/>
        <v>0</v>
      </c>
      <c r="AR213" s="152" t="s">
        <v>93</v>
      </c>
      <c r="AT213" s="152" t="s">
        <v>212</v>
      </c>
      <c r="AU213" s="152" t="s">
        <v>84</v>
      </c>
      <c r="AY213" s="13" t="s">
        <v>207</v>
      </c>
      <c r="BE213" s="153">
        <f t="shared" si="24"/>
        <v>0</v>
      </c>
      <c r="BF213" s="153">
        <f t="shared" si="25"/>
        <v>0</v>
      </c>
      <c r="BG213" s="153">
        <f t="shared" si="26"/>
        <v>0</v>
      </c>
      <c r="BH213" s="153">
        <f t="shared" si="27"/>
        <v>0</v>
      </c>
      <c r="BI213" s="153">
        <f t="shared" si="28"/>
        <v>0</v>
      </c>
      <c r="BJ213" s="13" t="s">
        <v>84</v>
      </c>
      <c r="BK213" s="153">
        <f t="shared" si="29"/>
        <v>0</v>
      </c>
      <c r="BL213" s="13" t="s">
        <v>93</v>
      </c>
      <c r="BM213" s="152" t="s">
        <v>5023</v>
      </c>
    </row>
    <row r="214" spans="2:65" s="1" customFormat="1" ht="24.2" customHeight="1">
      <c r="B214" s="139"/>
      <c r="C214" s="140" t="s">
        <v>459</v>
      </c>
      <c r="D214" s="140" t="s">
        <v>212</v>
      </c>
      <c r="E214" s="141" t="s">
        <v>5024</v>
      </c>
      <c r="F214" s="142" t="s">
        <v>5025</v>
      </c>
      <c r="G214" s="143" t="s">
        <v>405</v>
      </c>
      <c r="H214" s="144">
        <v>26.815999999999999</v>
      </c>
      <c r="I214" s="145"/>
      <c r="J214" s="146">
        <f t="shared" si="20"/>
        <v>0</v>
      </c>
      <c r="K214" s="147"/>
      <c r="L214" s="28"/>
      <c r="M214" s="148" t="s">
        <v>1</v>
      </c>
      <c r="N214" s="149" t="s">
        <v>38</v>
      </c>
      <c r="P214" s="150">
        <f t="shared" si="21"/>
        <v>0</v>
      </c>
      <c r="Q214" s="150">
        <v>0.33445999999999998</v>
      </c>
      <c r="R214" s="150">
        <f t="shared" si="22"/>
        <v>8.968879359999999</v>
      </c>
      <c r="S214" s="150">
        <v>0</v>
      </c>
      <c r="T214" s="151">
        <f t="shared" si="23"/>
        <v>0</v>
      </c>
      <c r="AR214" s="152" t="s">
        <v>93</v>
      </c>
      <c r="AT214" s="152" t="s">
        <v>212</v>
      </c>
      <c r="AU214" s="152" t="s">
        <v>84</v>
      </c>
      <c r="AY214" s="13" t="s">
        <v>207</v>
      </c>
      <c r="BE214" s="153">
        <f t="shared" si="24"/>
        <v>0</v>
      </c>
      <c r="BF214" s="153">
        <f t="shared" si="25"/>
        <v>0</v>
      </c>
      <c r="BG214" s="153">
        <f t="shared" si="26"/>
        <v>0</v>
      </c>
      <c r="BH214" s="153">
        <f t="shared" si="27"/>
        <v>0</v>
      </c>
      <c r="BI214" s="153">
        <f t="shared" si="28"/>
        <v>0</v>
      </c>
      <c r="BJ214" s="13" t="s">
        <v>84</v>
      </c>
      <c r="BK214" s="153">
        <f t="shared" si="29"/>
        <v>0</v>
      </c>
      <c r="BL214" s="13" t="s">
        <v>93</v>
      </c>
      <c r="BM214" s="152" t="s">
        <v>5026</v>
      </c>
    </row>
    <row r="215" spans="2:65" s="1" customFormat="1" ht="24.2" customHeight="1">
      <c r="B215" s="139"/>
      <c r="C215" s="140" t="s">
        <v>216</v>
      </c>
      <c r="D215" s="140" t="s">
        <v>212</v>
      </c>
      <c r="E215" s="141" t="s">
        <v>5027</v>
      </c>
      <c r="F215" s="142" t="s">
        <v>5028</v>
      </c>
      <c r="G215" s="143" t="s">
        <v>405</v>
      </c>
      <c r="H215" s="144">
        <v>244.392</v>
      </c>
      <c r="I215" s="145"/>
      <c r="J215" s="146">
        <f t="shared" si="20"/>
        <v>0</v>
      </c>
      <c r="K215" s="147"/>
      <c r="L215" s="28"/>
      <c r="M215" s="148" t="s">
        <v>1</v>
      </c>
      <c r="N215" s="149" t="s">
        <v>38</v>
      </c>
      <c r="P215" s="150">
        <f t="shared" si="21"/>
        <v>0</v>
      </c>
      <c r="Q215" s="150">
        <v>0.46166000000000001</v>
      </c>
      <c r="R215" s="150">
        <f t="shared" si="22"/>
        <v>112.82601072</v>
      </c>
      <c r="S215" s="150">
        <v>0</v>
      </c>
      <c r="T215" s="151">
        <f t="shared" si="23"/>
        <v>0</v>
      </c>
      <c r="AR215" s="152" t="s">
        <v>93</v>
      </c>
      <c r="AT215" s="152" t="s">
        <v>212</v>
      </c>
      <c r="AU215" s="152" t="s">
        <v>84</v>
      </c>
      <c r="AY215" s="13" t="s">
        <v>207</v>
      </c>
      <c r="BE215" s="153">
        <f t="shared" si="24"/>
        <v>0</v>
      </c>
      <c r="BF215" s="153">
        <f t="shared" si="25"/>
        <v>0</v>
      </c>
      <c r="BG215" s="153">
        <f t="shared" si="26"/>
        <v>0</v>
      </c>
      <c r="BH215" s="153">
        <f t="shared" si="27"/>
        <v>0</v>
      </c>
      <c r="BI215" s="153">
        <f t="shared" si="28"/>
        <v>0</v>
      </c>
      <c r="BJ215" s="13" t="s">
        <v>84</v>
      </c>
      <c r="BK215" s="153">
        <f t="shared" si="29"/>
        <v>0</v>
      </c>
      <c r="BL215" s="13" t="s">
        <v>93</v>
      </c>
      <c r="BM215" s="152" t="s">
        <v>5029</v>
      </c>
    </row>
    <row r="216" spans="2:65" s="1" customFormat="1" ht="24.2" customHeight="1">
      <c r="B216" s="139"/>
      <c r="C216" s="140" t="s">
        <v>466</v>
      </c>
      <c r="D216" s="140" t="s">
        <v>212</v>
      </c>
      <c r="E216" s="141" t="s">
        <v>5030</v>
      </c>
      <c r="F216" s="142" t="s">
        <v>5031</v>
      </c>
      <c r="G216" s="143" t="s">
        <v>405</v>
      </c>
      <c r="H216" s="144">
        <v>1033.1880000000001</v>
      </c>
      <c r="I216" s="145"/>
      <c r="J216" s="146">
        <f t="shared" si="20"/>
        <v>0</v>
      </c>
      <c r="K216" s="147"/>
      <c r="L216" s="28"/>
      <c r="M216" s="148" t="s">
        <v>1</v>
      </c>
      <c r="N216" s="149" t="s">
        <v>38</v>
      </c>
      <c r="P216" s="150">
        <f t="shared" si="21"/>
        <v>0</v>
      </c>
      <c r="Q216" s="150">
        <v>0.46166000000000001</v>
      </c>
      <c r="R216" s="150">
        <f t="shared" si="22"/>
        <v>476.98157208000003</v>
      </c>
      <c r="S216" s="150">
        <v>0</v>
      </c>
      <c r="T216" s="151">
        <f t="shared" si="23"/>
        <v>0</v>
      </c>
      <c r="AR216" s="152" t="s">
        <v>93</v>
      </c>
      <c r="AT216" s="152" t="s">
        <v>212</v>
      </c>
      <c r="AU216" s="152" t="s">
        <v>84</v>
      </c>
      <c r="AY216" s="13" t="s">
        <v>207</v>
      </c>
      <c r="BE216" s="153">
        <f t="shared" si="24"/>
        <v>0</v>
      </c>
      <c r="BF216" s="153">
        <f t="shared" si="25"/>
        <v>0</v>
      </c>
      <c r="BG216" s="153">
        <f t="shared" si="26"/>
        <v>0</v>
      </c>
      <c r="BH216" s="153">
        <f t="shared" si="27"/>
        <v>0</v>
      </c>
      <c r="BI216" s="153">
        <f t="shared" si="28"/>
        <v>0</v>
      </c>
      <c r="BJ216" s="13" t="s">
        <v>84</v>
      </c>
      <c r="BK216" s="153">
        <f t="shared" si="29"/>
        <v>0</v>
      </c>
      <c r="BL216" s="13" t="s">
        <v>93</v>
      </c>
      <c r="BM216" s="152" t="s">
        <v>5032</v>
      </c>
    </row>
    <row r="217" spans="2:65" s="1" customFormat="1" ht="33" customHeight="1">
      <c r="B217" s="139"/>
      <c r="C217" s="140" t="s">
        <v>470</v>
      </c>
      <c r="D217" s="140" t="s">
        <v>212</v>
      </c>
      <c r="E217" s="141" t="s">
        <v>5430</v>
      </c>
      <c r="F217" s="142" t="s">
        <v>5431</v>
      </c>
      <c r="G217" s="143" t="s">
        <v>405</v>
      </c>
      <c r="H217" s="144">
        <v>10.87</v>
      </c>
      <c r="I217" s="145"/>
      <c r="J217" s="146">
        <f t="shared" si="20"/>
        <v>0</v>
      </c>
      <c r="K217" s="147"/>
      <c r="L217" s="28"/>
      <c r="M217" s="148" t="s">
        <v>1</v>
      </c>
      <c r="N217" s="149" t="s">
        <v>38</v>
      </c>
      <c r="P217" s="150">
        <f t="shared" si="21"/>
        <v>0</v>
      </c>
      <c r="Q217" s="150">
        <v>0.29010999999999998</v>
      </c>
      <c r="R217" s="150">
        <f t="shared" si="22"/>
        <v>3.1534956999999997</v>
      </c>
      <c r="S217" s="150">
        <v>0</v>
      </c>
      <c r="T217" s="151">
        <f t="shared" si="23"/>
        <v>0</v>
      </c>
      <c r="AR217" s="152" t="s">
        <v>93</v>
      </c>
      <c r="AT217" s="152" t="s">
        <v>212</v>
      </c>
      <c r="AU217" s="152" t="s">
        <v>84</v>
      </c>
      <c r="AY217" s="13" t="s">
        <v>207</v>
      </c>
      <c r="BE217" s="153">
        <f t="shared" si="24"/>
        <v>0</v>
      </c>
      <c r="BF217" s="153">
        <f t="shared" si="25"/>
        <v>0</v>
      </c>
      <c r="BG217" s="153">
        <f t="shared" si="26"/>
        <v>0</v>
      </c>
      <c r="BH217" s="153">
        <f t="shared" si="27"/>
        <v>0</v>
      </c>
      <c r="BI217" s="153">
        <f t="shared" si="28"/>
        <v>0</v>
      </c>
      <c r="BJ217" s="13" t="s">
        <v>84</v>
      </c>
      <c r="BK217" s="153">
        <f t="shared" si="29"/>
        <v>0</v>
      </c>
      <c r="BL217" s="13" t="s">
        <v>93</v>
      </c>
      <c r="BM217" s="152" t="s">
        <v>5432</v>
      </c>
    </row>
    <row r="218" spans="2:65" s="1" customFormat="1" ht="33" customHeight="1">
      <c r="B218" s="139"/>
      <c r="C218" s="140" t="s">
        <v>474</v>
      </c>
      <c r="D218" s="140" t="s">
        <v>212</v>
      </c>
      <c r="E218" s="141" t="s">
        <v>5033</v>
      </c>
      <c r="F218" s="142" t="s">
        <v>5034</v>
      </c>
      <c r="G218" s="143" t="s">
        <v>405</v>
      </c>
      <c r="H218" s="144">
        <v>225.71199999999999</v>
      </c>
      <c r="I218" s="145"/>
      <c r="J218" s="146">
        <f t="shared" si="20"/>
        <v>0</v>
      </c>
      <c r="K218" s="147"/>
      <c r="L218" s="28"/>
      <c r="M218" s="148" t="s">
        <v>1</v>
      </c>
      <c r="N218" s="149" t="s">
        <v>38</v>
      </c>
      <c r="P218" s="150">
        <f t="shared" si="21"/>
        <v>0</v>
      </c>
      <c r="Q218" s="150">
        <v>0.15826000000000001</v>
      </c>
      <c r="R218" s="150">
        <f t="shared" si="22"/>
        <v>35.721181120000004</v>
      </c>
      <c r="S218" s="150">
        <v>0</v>
      </c>
      <c r="T218" s="151">
        <f t="shared" si="23"/>
        <v>0</v>
      </c>
      <c r="AR218" s="152" t="s">
        <v>93</v>
      </c>
      <c r="AT218" s="152" t="s">
        <v>212</v>
      </c>
      <c r="AU218" s="152" t="s">
        <v>84</v>
      </c>
      <c r="AY218" s="13" t="s">
        <v>207</v>
      </c>
      <c r="BE218" s="153">
        <f t="shared" si="24"/>
        <v>0</v>
      </c>
      <c r="BF218" s="153">
        <f t="shared" si="25"/>
        <v>0</v>
      </c>
      <c r="BG218" s="153">
        <f t="shared" si="26"/>
        <v>0</v>
      </c>
      <c r="BH218" s="153">
        <f t="shared" si="27"/>
        <v>0</v>
      </c>
      <c r="BI218" s="153">
        <f t="shared" si="28"/>
        <v>0</v>
      </c>
      <c r="BJ218" s="13" t="s">
        <v>84</v>
      </c>
      <c r="BK218" s="153">
        <f t="shared" si="29"/>
        <v>0</v>
      </c>
      <c r="BL218" s="13" t="s">
        <v>93</v>
      </c>
      <c r="BM218" s="152" t="s">
        <v>5035</v>
      </c>
    </row>
    <row r="219" spans="2:65" s="1" customFormat="1" ht="33" customHeight="1">
      <c r="B219" s="139"/>
      <c r="C219" s="140" t="s">
        <v>478</v>
      </c>
      <c r="D219" s="140" t="s">
        <v>212</v>
      </c>
      <c r="E219" s="141" t="s">
        <v>5036</v>
      </c>
      <c r="F219" s="142" t="s">
        <v>5037</v>
      </c>
      <c r="G219" s="143" t="s">
        <v>405</v>
      </c>
      <c r="H219" s="144">
        <v>1131.568</v>
      </c>
      <c r="I219" s="145"/>
      <c r="J219" s="146">
        <f t="shared" si="20"/>
        <v>0</v>
      </c>
      <c r="K219" s="147"/>
      <c r="L219" s="28"/>
      <c r="M219" s="148" t="s">
        <v>1</v>
      </c>
      <c r="N219" s="149" t="s">
        <v>38</v>
      </c>
      <c r="P219" s="150">
        <f t="shared" si="21"/>
        <v>0</v>
      </c>
      <c r="Q219" s="150">
        <v>0.26375999999999999</v>
      </c>
      <c r="R219" s="150">
        <f t="shared" si="22"/>
        <v>298.46237567999998</v>
      </c>
      <c r="S219" s="150">
        <v>0</v>
      </c>
      <c r="T219" s="151">
        <f t="shared" si="23"/>
        <v>0</v>
      </c>
      <c r="AR219" s="152" t="s">
        <v>93</v>
      </c>
      <c r="AT219" s="152" t="s">
        <v>212</v>
      </c>
      <c r="AU219" s="152" t="s">
        <v>84</v>
      </c>
      <c r="AY219" s="13" t="s">
        <v>207</v>
      </c>
      <c r="BE219" s="153">
        <f t="shared" si="24"/>
        <v>0</v>
      </c>
      <c r="BF219" s="153">
        <f t="shared" si="25"/>
        <v>0</v>
      </c>
      <c r="BG219" s="153">
        <f t="shared" si="26"/>
        <v>0</v>
      </c>
      <c r="BH219" s="153">
        <f t="shared" si="27"/>
        <v>0</v>
      </c>
      <c r="BI219" s="153">
        <f t="shared" si="28"/>
        <v>0</v>
      </c>
      <c r="BJ219" s="13" t="s">
        <v>84</v>
      </c>
      <c r="BK219" s="153">
        <f t="shared" si="29"/>
        <v>0</v>
      </c>
      <c r="BL219" s="13" t="s">
        <v>93</v>
      </c>
      <c r="BM219" s="152" t="s">
        <v>5038</v>
      </c>
    </row>
    <row r="220" spans="2:65" s="1" customFormat="1" ht="37.9" customHeight="1">
      <c r="B220" s="139"/>
      <c r="C220" s="140" t="s">
        <v>482</v>
      </c>
      <c r="D220" s="140" t="s">
        <v>212</v>
      </c>
      <c r="E220" s="141" t="s">
        <v>5433</v>
      </c>
      <c r="F220" s="142" t="s">
        <v>5434</v>
      </c>
      <c r="G220" s="143" t="s">
        <v>405</v>
      </c>
      <c r="H220" s="144">
        <v>9.69</v>
      </c>
      <c r="I220" s="145"/>
      <c r="J220" s="146">
        <f t="shared" si="20"/>
        <v>0</v>
      </c>
      <c r="K220" s="147"/>
      <c r="L220" s="28"/>
      <c r="M220" s="148" t="s">
        <v>1</v>
      </c>
      <c r="N220" s="149" t="s">
        <v>38</v>
      </c>
      <c r="P220" s="150">
        <f t="shared" si="21"/>
        <v>0</v>
      </c>
      <c r="Q220" s="150">
        <v>0.47885</v>
      </c>
      <c r="R220" s="150">
        <f t="shared" si="22"/>
        <v>4.6400565</v>
      </c>
      <c r="S220" s="150">
        <v>0</v>
      </c>
      <c r="T220" s="151">
        <f t="shared" si="23"/>
        <v>0</v>
      </c>
      <c r="AR220" s="152" t="s">
        <v>93</v>
      </c>
      <c r="AT220" s="152" t="s">
        <v>212</v>
      </c>
      <c r="AU220" s="152" t="s">
        <v>84</v>
      </c>
      <c r="AY220" s="13" t="s">
        <v>207</v>
      </c>
      <c r="BE220" s="153">
        <f t="shared" si="24"/>
        <v>0</v>
      </c>
      <c r="BF220" s="153">
        <f t="shared" si="25"/>
        <v>0</v>
      </c>
      <c r="BG220" s="153">
        <f t="shared" si="26"/>
        <v>0</v>
      </c>
      <c r="BH220" s="153">
        <f t="shared" si="27"/>
        <v>0</v>
      </c>
      <c r="BI220" s="153">
        <f t="shared" si="28"/>
        <v>0</v>
      </c>
      <c r="BJ220" s="13" t="s">
        <v>84</v>
      </c>
      <c r="BK220" s="153">
        <f t="shared" si="29"/>
        <v>0</v>
      </c>
      <c r="BL220" s="13" t="s">
        <v>93</v>
      </c>
      <c r="BM220" s="152" t="s">
        <v>5435</v>
      </c>
    </row>
    <row r="221" spans="2:65" s="1" customFormat="1" ht="33" customHeight="1">
      <c r="B221" s="139"/>
      <c r="C221" s="140" t="s">
        <v>486</v>
      </c>
      <c r="D221" s="140" t="s">
        <v>212</v>
      </c>
      <c r="E221" s="141" t="s">
        <v>5039</v>
      </c>
      <c r="F221" s="142" t="s">
        <v>5040</v>
      </c>
      <c r="G221" s="143" t="s">
        <v>405</v>
      </c>
      <c r="H221" s="144">
        <v>2751.6779999999999</v>
      </c>
      <c r="I221" s="145"/>
      <c r="J221" s="146">
        <f t="shared" si="20"/>
        <v>0</v>
      </c>
      <c r="K221" s="147"/>
      <c r="L221" s="28"/>
      <c r="M221" s="148" t="s">
        <v>1</v>
      </c>
      <c r="N221" s="149" t="s">
        <v>38</v>
      </c>
      <c r="P221" s="150">
        <f t="shared" si="21"/>
        <v>0</v>
      </c>
      <c r="Q221" s="150">
        <v>5.6100000000000004E-3</v>
      </c>
      <c r="R221" s="150">
        <f t="shared" si="22"/>
        <v>15.436913580000001</v>
      </c>
      <c r="S221" s="150">
        <v>0</v>
      </c>
      <c r="T221" s="151">
        <f t="shared" si="23"/>
        <v>0</v>
      </c>
      <c r="AR221" s="152" t="s">
        <v>93</v>
      </c>
      <c r="AT221" s="152" t="s">
        <v>212</v>
      </c>
      <c r="AU221" s="152" t="s">
        <v>84</v>
      </c>
      <c r="AY221" s="13" t="s">
        <v>207</v>
      </c>
      <c r="BE221" s="153">
        <f t="shared" si="24"/>
        <v>0</v>
      </c>
      <c r="BF221" s="153">
        <f t="shared" si="25"/>
        <v>0</v>
      </c>
      <c r="BG221" s="153">
        <f t="shared" si="26"/>
        <v>0</v>
      </c>
      <c r="BH221" s="153">
        <f t="shared" si="27"/>
        <v>0</v>
      </c>
      <c r="BI221" s="153">
        <f t="shared" si="28"/>
        <v>0</v>
      </c>
      <c r="BJ221" s="13" t="s">
        <v>84</v>
      </c>
      <c r="BK221" s="153">
        <f t="shared" si="29"/>
        <v>0</v>
      </c>
      <c r="BL221" s="13" t="s">
        <v>93</v>
      </c>
      <c r="BM221" s="152" t="s">
        <v>5041</v>
      </c>
    </row>
    <row r="222" spans="2:65" s="1" customFormat="1" ht="33" customHeight="1">
      <c r="B222" s="139"/>
      <c r="C222" s="140" t="s">
        <v>490</v>
      </c>
      <c r="D222" s="140" t="s">
        <v>212</v>
      </c>
      <c r="E222" s="141" t="s">
        <v>5042</v>
      </c>
      <c r="F222" s="142" t="s">
        <v>5043</v>
      </c>
      <c r="G222" s="143" t="s">
        <v>405</v>
      </c>
      <c r="H222" s="144">
        <v>241.55199999999999</v>
      </c>
      <c r="I222" s="145"/>
      <c r="J222" s="146">
        <f t="shared" si="20"/>
        <v>0</v>
      </c>
      <c r="K222" s="147"/>
      <c r="L222" s="28"/>
      <c r="M222" s="148" t="s">
        <v>1</v>
      </c>
      <c r="N222" s="149" t="s">
        <v>38</v>
      </c>
      <c r="P222" s="150">
        <f t="shared" si="21"/>
        <v>0</v>
      </c>
      <c r="Q222" s="150">
        <v>0.10373</v>
      </c>
      <c r="R222" s="150">
        <f t="shared" si="22"/>
        <v>25.05618896</v>
      </c>
      <c r="S222" s="150">
        <v>0</v>
      </c>
      <c r="T222" s="151">
        <f t="shared" si="23"/>
        <v>0</v>
      </c>
      <c r="AR222" s="152" t="s">
        <v>93</v>
      </c>
      <c r="AT222" s="152" t="s">
        <v>212</v>
      </c>
      <c r="AU222" s="152" t="s">
        <v>84</v>
      </c>
      <c r="AY222" s="13" t="s">
        <v>207</v>
      </c>
      <c r="BE222" s="153">
        <f t="shared" si="24"/>
        <v>0</v>
      </c>
      <c r="BF222" s="153">
        <f t="shared" si="25"/>
        <v>0</v>
      </c>
      <c r="BG222" s="153">
        <f t="shared" si="26"/>
        <v>0</v>
      </c>
      <c r="BH222" s="153">
        <f t="shared" si="27"/>
        <v>0</v>
      </c>
      <c r="BI222" s="153">
        <f t="shared" si="28"/>
        <v>0</v>
      </c>
      <c r="BJ222" s="13" t="s">
        <v>84</v>
      </c>
      <c r="BK222" s="153">
        <f t="shared" si="29"/>
        <v>0</v>
      </c>
      <c r="BL222" s="13" t="s">
        <v>93</v>
      </c>
      <c r="BM222" s="152" t="s">
        <v>5436</v>
      </c>
    </row>
    <row r="223" spans="2:65" s="1" customFormat="1" ht="33" customHeight="1">
      <c r="B223" s="139"/>
      <c r="C223" s="140" t="s">
        <v>494</v>
      </c>
      <c r="D223" s="140" t="s">
        <v>212</v>
      </c>
      <c r="E223" s="141" t="s">
        <v>5045</v>
      </c>
      <c r="F223" s="142" t="s">
        <v>5046</v>
      </c>
      <c r="G223" s="143" t="s">
        <v>405</v>
      </c>
      <c r="H223" s="144">
        <v>1367.6880000000001</v>
      </c>
      <c r="I223" s="145"/>
      <c r="J223" s="146">
        <f t="shared" si="20"/>
        <v>0</v>
      </c>
      <c r="K223" s="147"/>
      <c r="L223" s="28"/>
      <c r="M223" s="148" t="s">
        <v>1</v>
      </c>
      <c r="N223" s="149" t="s">
        <v>38</v>
      </c>
      <c r="P223" s="150">
        <f t="shared" si="21"/>
        <v>0</v>
      </c>
      <c r="Q223" s="150">
        <v>0.12966</v>
      </c>
      <c r="R223" s="150">
        <f t="shared" si="22"/>
        <v>177.33442608000001</v>
      </c>
      <c r="S223" s="150">
        <v>0</v>
      </c>
      <c r="T223" s="151">
        <f t="shared" si="23"/>
        <v>0</v>
      </c>
      <c r="AR223" s="152" t="s">
        <v>93</v>
      </c>
      <c r="AT223" s="152" t="s">
        <v>212</v>
      </c>
      <c r="AU223" s="152" t="s">
        <v>84</v>
      </c>
      <c r="AY223" s="13" t="s">
        <v>207</v>
      </c>
      <c r="BE223" s="153">
        <f t="shared" si="24"/>
        <v>0</v>
      </c>
      <c r="BF223" s="153">
        <f t="shared" si="25"/>
        <v>0</v>
      </c>
      <c r="BG223" s="153">
        <f t="shared" si="26"/>
        <v>0</v>
      </c>
      <c r="BH223" s="153">
        <f t="shared" si="27"/>
        <v>0</v>
      </c>
      <c r="BI223" s="153">
        <f t="shared" si="28"/>
        <v>0</v>
      </c>
      <c r="BJ223" s="13" t="s">
        <v>84</v>
      </c>
      <c r="BK223" s="153">
        <f t="shared" si="29"/>
        <v>0</v>
      </c>
      <c r="BL223" s="13" t="s">
        <v>93</v>
      </c>
      <c r="BM223" s="152" t="s">
        <v>5437</v>
      </c>
    </row>
    <row r="224" spans="2:65" s="1" customFormat="1" ht="24.2" customHeight="1">
      <c r="B224" s="139"/>
      <c r="C224" s="140" t="s">
        <v>498</v>
      </c>
      <c r="D224" s="140" t="s">
        <v>212</v>
      </c>
      <c r="E224" s="141" t="s">
        <v>5048</v>
      </c>
      <c r="F224" s="142" t="s">
        <v>5049</v>
      </c>
      <c r="G224" s="143" t="s">
        <v>215</v>
      </c>
      <c r="H224" s="144">
        <v>620.13</v>
      </c>
      <c r="I224" s="145"/>
      <c r="J224" s="146">
        <f t="shared" si="20"/>
        <v>0</v>
      </c>
      <c r="K224" s="147"/>
      <c r="L224" s="28"/>
      <c r="M224" s="148" t="s">
        <v>1</v>
      </c>
      <c r="N224" s="149" t="s">
        <v>38</v>
      </c>
      <c r="P224" s="150">
        <f t="shared" si="21"/>
        <v>0</v>
      </c>
      <c r="Q224" s="150">
        <v>0</v>
      </c>
      <c r="R224" s="150">
        <f t="shared" si="22"/>
        <v>0</v>
      </c>
      <c r="S224" s="150">
        <v>0</v>
      </c>
      <c r="T224" s="151">
        <f t="shared" si="23"/>
        <v>0</v>
      </c>
      <c r="AR224" s="152" t="s">
        <v>93</v>
      </c>
      <c r="AT224" s="152" t="s">
        <v>212</v>
      </c>
      <c r="AU224" s="152" t="s">
        <v>84</v>
      </c>
      <c r="AY224" s="13" t="s">
        <v>207</v>
      </c>
      <c r="BE224" s="153">
        <f t="shared" si="24"/>
        <v>0</v>
      </c>
      <c r="BF224" s="153">
        <f t="shared" si="25"/>
        <v>0</v>
      </c>
      <c r="BG224" s="153">
        <f t="shared" si="26"/>
        <v>0</v>
      </c>
      <c r="BH224" s="153">
        <f t="shared" si="27"/>
        <v>0</v>
      </c>
      <c r="BI224" s="153">
        <f t="shared" si="28"/>
        <v>0</v>
      </c>
      <c r="BJ224" s="13" t="s">
        <v>84</v>
      </c>
      <c r="BK224" s="153">
        <f t="shared" si="29"/>
        <v>0</v>
      </c>
      <c r="BL224" s="13" t="s">
        <v>93</v>
      </c>
      <c r="BM224" s="152" t="s">
        <v>5050</v>
      </c>
    </row>
    <row r="225" spans="2:65" s="1" customFormat="1" ht="24.2" customHeight="1">
      <c r="B225" s="139"/>
      <c r="C225" s="155" t="s">
        <v>502</v>
      </c>
      <c r="D225" s="155" t="s">
        <v>205</v>
      </c>
      <c r="E225" s="156" t="s">
        <v>5051</v>
      </c>
      <c r="F225" s="157" t="s">
        <v>5052</v>
      </c>
      <c r="G225" s="158" t="s">
        <v>215</v>
      </c>
      <c r="H225" s="159">
        <v>682.14300000000003</v>
      </c>
      <c r="I225" s="160"/>
      <c r="J225" s="161">
        <f t="shared" si="20"/>
        <v>0</v>
      </c>
      <c r="K225" s="162"/>
      <c r="L225" s="163"/>
      <c r="M225" s="164" t="s">
        <v>1</v>
      </c>
      <c r="N225" s="165" t="s">
        <v>38</v>
      </c>
      <c r="P225" s="150">
        <f t="shared" si="21"/>
        <v>0</v>
      </c>
      <c r="Q225" s="150">
        <v>5.9999999999999995E-4</v>
      </c>
      <c r="R225" s="150">
        <f t="shared" si="22"/>
        <v>0.40928579999999998</v>
      </c>
      <c r="S225" s="150">
        <v>0</v>
      </c>
      <c r="T225" s="151">
        <f t="shared" si="23"/>
        <v>0</v>
      </c>
      <c r="AR225" s="152" t="s">
        <v>238</v>
      </c>
      <c r="AT225" s="152" t="s">
        <v>205</v>
      </c>
      <c r="AU225" s="152" t="s">
        <v>84</v>
      </c>
      <c r="AY225" s="13" t="s">
        <v>207</v>
      </c>
      <c r="BE225" s="153">
        <f t="shared" si="24"/>
        <v>0</v>
      </c>
      <c r="BF225" s="153">
        <f t="shared" si="25"/>
        <v>0</v>
      </c>
      <c r="BG225" s="153">
        <f t="shared" si="26"/>
        <v>0</v>
      </c>
      <c r="BH225" s="153">
        <f t="shared" si="27"/>
        <v>0</v>
      </c>
      <c r="BI225" s="153">
        <f t="shared" si="28"/>
        <v>0</v>
      </c>
      <c r="BJ225" s="13" t="s">
        <v>84</v>
      </c>
      <c r="BK225" s="153">
        <f t="shared" si="29"/>
        <v>0</v>
      </c>
      <c r="BL225" s="13" t="s">
        <v>93</v>
      </c>
      <c r="BM225" s="152" t="s">
        <v>5053</v>
      </c>
    </row>
    <row r="226" spans="2:65" s="1" customFormat="1" ht="16.5" customHeight="1">
      <c r="B226" s="139"/>
      <c r="C226" s="140" t="s">
        <v>506</v>
      </c>
      <c r="D226" s="140" t="s">
        <v>212</v>
      </c>
      <c r="E226" s="141" t="s">
        <v>5054</v>
      </c>
      <c r="F226" s="142" t="s">
        <v>5055</v>
      </c>
      <c r="G226" s="143" t="s">
        <v>405</v>
      </c>
      <c r="H226" s="144">
        <v>30.448</v>
      </c>
      <c r="I226" s="145"/>
      <c r="J226" s="146">
        <f t="shared" si="20"/>
        <v>0</v>
      </c>
      <c r="K226" s="147"/>
      <c r="L226" s="28"/>
      <c r="M226" s="148" t="s">
        <v>1</v>
      </c>
      <c r="N226" s="149" t="s">
        <v>38</v>
      </c>
      <c r="P226" s="150">
        <f t="shared" si="21"/>
        <v>0</v>
      </c>
      <c r="Q226" s="150">
        <v>0.49553999999999998</v>
      </c>
      <c r="R226" s="150">
        <f t="shared" si="22"/>
        <v>15.088201919999999</v>
      </c>
      <c r="S226" s="150">
        <v>0</v>
      </c>
      <c r="T226" s="151">
        <f t="shared" si="23"/>
        <v>0</v>
      </c>
      <c r="AR226" s="152" t="s">
        <v>93</v>
      </c>
      <c r="AT226" s="152" t="s">
        <v>212</v>
      </c>
      <c r="AU226" s="152" t="s">
        <v>84</v>
      </c>
      <c r="AY226" s="13" t="s">
        <v>207</v>
      </c>
      <c r="BE226" s="153">
        <f t="shared" si="24"/>
        <v>0</v>
      </c>
      <c r="BF226" s="153">
        <f t="shared" si="25"/>
        <v>0</v>
      </c>
      <c r="BG226" s="153">
        <f t="shared" si="26"/>
        <v>0</v>
      </c>
      <c r="BH226" s="153">
        <f t="shared" si="27"/>
        <v>0</v>
      </c>
      <c r="BI226" s="153">
        <f t="shared" si="28"/>
        <v>0</v>
      </c>
      <c r="BJ226" s="13" t="s">
        <v>84</v>
      </c>
      <c r="BK226" s="153">
        <f t="shared" si="29"/>
        <v>0</v>
      </c>
      <c r="BL226" s="13" t="s">
        <v>93</v>
      </c>
      <c r="BM226" s="152" t="s">
        <v>5056</v>
      </c>
    </row>
    <row r="227" spans="2:65" s="1" customFormat="1" ht="33" customHeight="1">
      <c r="B227" s="139"/>
      <c r="C227" s="140" t="s">
        <v>510</v>
      </c>
      <c r="D227" s="140" t="s">
        <v>212</v>
      </c>
      <c r="E227" s="141" t="s">
        <v>5057</v>
      </c>
      <c r="F227" s="142" t="s">
        <v>5058</v>
      </c>
      <c r="G227" s="143" t="s">
        <v>405</v>
      </c>
      <c r="H227" s="144">
        <v>244.392</v>
      </c>
      <c r="I227" s="145"/>
      <c r="J227" s="146">
        <f t="shared" si="20"/>
        <v>0</v>
      </c>
      <c r="K227" s="147"/>
      <c r="L227" s="28"/>
      <c r="M227" s="148" t="s">
        <v>1</v>
      </c>
      <c r="N227" s="149" t="s">
        <v>38</v>
      </c>
      <c r="P227" s="150">
        <f t="shared" si="21"/>
        <v>0</v>
      </c>
      <c r="Q227" s="150">
        <v>0</v>
      </c>
      <c r="R227" s="150">
        <f t="shared" si="22"/>
        <v>0</v>
      </c>
      <c r="S227" s="150">
        <v>0</v>
      </c>
      <c r="T227" s="151">
        <f t="shared" si="23"/>
        <v>0</v>
      </c>
      <c r="AR227" s="152" t="s">
        <v>93</v>
      </c>
      <c r="AT227" s="152" t="s">
        <v>212</v>
      </c>
      <c r="AU227" s="152" t="s">
        <v>84</v>
      </c>
      <c r="AY227" s="13" t="s">
        <v>207</v>
      </c>
      <c r="BE227" s="153">
        <f t="shared" si="24"/>
        <v>0</v>
      </c>
      <c r="BF227" s="153">
        <f t="shared" si="25"/>
        <v>0</v>
      </c>
      <c r="BG227" s="153">
        <f t="shared" si="26"/>
        <v>0</v>
      </c>
      <c r="BH227" s="153">
        <f t="shared" si="27"/>
        <v>0</v>
      </c>
      <c r="BI227" s="153">
        <f t="shared" si="28"/>
        <v>0</v>
      </c>
      <c r="BJ227" s="13" t="s">
        <v>84</v>
      </c>
      <c r="BK227" s="153">
        <f t="shared" si="29"/>
        <v>0</v>
      </c>
      <c r="BL227" s="13" t="s">
        <v>93</v>
      </c>
      <c r="BM227" s="152" t="s">
        <v>5438</v>
      </c>
    </row>
    <row r="228" spans="2:65" s="1" customFormat="1" ht="24.2" customHeight="1">
      <c r="B228" s="139"/>
      <c r="C228" s="155" t="s">
        <v>514</v>
      </c>
      <c r="D228" s="155" t="s">
        <v>205</v>
      </c>
      <c r="E228" s="156" t="s">
        <v>5415</v>
      </c>
      <c r="F228" s="157" t="s">
        <v>5416</v>
      </c>
      <c r="G228" s="158" t="s">
        <v>405</v>
      </c>
      <c r="H228" s="159">
        <v>48.878</v>
      </c>
      <c r="I228" s="160"/>
      <c r="J228" s="161">
        <f t="shared" si="20"/>
        <v>0</v>
      </c>
      <c r="K228" s="162"/>
      <c r="L228" s="163"/>
      <c r="M228" s="164" t="s">
        <v>1</v>
      </c>
      <c r="N228" s="165" t="s">
        <v>38</v>
      </c>
      <c r="P228" s="150">
        <f t="shared" si="21"/>
        <v>0</v>
      </c>
      <c r="Q228" s="150">
        <v>0.184</v>
      </c>
      <c r="R228" s="150">
        <f t="shared" si="22"/>
        <v>8.9935519999999993</v>
      </c>
      <c r="S228" s="150">
        <v>0</v>
      </c>
      <c r="T228" s="151">
        <f t="shared" si="23"/>
        <v>0</v>
      </c>
      <c r="AR228" s="152" t="s">
        <v>238</v>
      </c>
      <c r="AT228" s="152" t="s">
        <v>205</v>
      </c>
      <c r="AU228" s="152" t="s">
        <v>84</v>
      </c>
      <c r="AY228" s="13" t="s">
        <v>207</v>
      </c>
      <c r="BE228" s="153">
        <f t="shared" si="24"/>
        <v>0</v>
      </c>
      <c r="BF228" s="153">
        <f t="shared" si="25"/>
        <v>0</v>
      </c>
      <c r="BG228" s="153">
        <f t="shared" si="26"/>
        <v>0</v>
      </c>
      <c r="BH228" s="153">
        <f t="shared" si="27"/>
        <v>0</v>
      </c>
      <c r="BI228" s="153">
        <f t="shared" si="28"/>
        <v>0</v>
      </c>
      <c r="BJ228" s="13" t="s">
        <v>84</v>
      </c>
      <c r="BK228" s="153">
        <f t="shared" si="29"/>
        <v>0</v>
      </c>
      <c r="BL228" s="13" t="s">
        <v>93</v>
      </c>
      <c r="BM228" s="152" t="s">
        <v>5062</v>
      </c>
    </row>
    <row r="229" spans="2:65" s="11" customFormat="1" ht="22.9" customHeight="1">
      <c r="B229" s="127"/>
      <c r="D229" s="128" t="s">
        <v>71</v>
      </c>
      <c r="E229" s="137" t="s">
        <v>5063</v>
      </c>
      <c r="F229" s="137" t="s">
        <v>5064</v>
      </c>
      <c r="I229" s="130"/>
      <c r="J229" s="138">
        <f>BK229</f>
        <v>0</v>
      </c>
      <c r="L229" s="127"/>
      <c r="M229" s="132"/>
      <c r="P229" s="133">
        <f>SUM(P230:P231)</f>
        <v>0</v>
      </c>
      <c r="R229" s="133">
        <f>SUM(R230:R231)</f>
        <v>6.0479100000000001E-2</v>
      </c>
      <c r="T229" s="134">
        <f>SUM(T230:T231)</f>
        <v>0</v>
      </c>
      <c r="AR229" s="128" t="s">
        <v>79</v>
      </c>
      <c r="AT229" s="135" t="s">
        <v>71</v>
      </c>
      <c r="AU229" s="135" t="s">
        <v>79</v>
      </c>
      <c r="AY229" s="128" t="s">
        <v>207</v>
      </c>
      <c r="BK229" s="136">
        <f>SUM(BK230:BK231)</f>
        <v>0</v>
      </c>
    </row>
    <row r="230" spans="2:65" s="1" customFormat="1" ht="33" customHeight="1">
      <c r="B230" s="139"/>
      <c r="C230" s="140" t="s">
        <v>518</v>
      </c>
      <c r="D230" s="140" t="s">
        <v>212</v>
      </c>
      <c r="E230" s="141" t="s">
        <v>5065</v>
      </c>
      <c r="F230" s="142" t="s">
        <v>5066</v>
      </c>
      <c r="G230" s="143" t="s">
        <v>405</v>
      </c>
      <c r="H230" s="144">
        <v>2.0550000000000002</v>
      </c>
      <c r="I230" s="145"/>
      <c r="J230" s="146">
        <f>ROUND(I230*H230,2)</f>
        <v>0</v>
      </c>
      <c r="K230" s="147"/>
      <c r="L230" s="28"/>
      <c r="M230" s="148" t="s">
        <v>1</v>
      </c>
      <c r="N230" s="149" t="s">
        <v>38</v>
      </c>
      <c r="P230" s="150">
        <f>O230*H230</f>
        <v>0</v>
      </c>
      <c r="Q230" s="150">
        <v>1.312E-2</v>
      </c>
      <c r="R230" s="150">
        <f>Q230*H230</f>
        <v>2.6961600000000002E-2</v>
      </c>
      <c r="S230" s="150">
        <v>0</v>
      </c>
      <c r="T230" s="151">
        <f>S230*H230</f>
        <v>0</v>
      </c>
      <c r="AR230" s="152" t="s">
        <v>93</v>
      </c>
      <c r="AT230" s="152" t="s">
        <v>212</v>
      </c>
      <c r="AU230" s="152" t="s">
        <v>84</v>
      </c>
      <c r="AY230" s="13" t="s">
        <v>207</v>
      </c>
      <c r="BE230" s="153">
        <f>IF(N230="základná",J230,0)</f>
        <v>0</v>
      </c>
      <c r="BF230" s="153">
        <f>IF(N230="znížená",J230,0)</f>
        <v>0</v>
      </c>
      <c r="BG230" s="153">
        <f>IF(N230="zákl. prenesená",J230,0)</f>
        <v>0</v>
      </c>
      <c r="BH230" s="153">
        <f>IF(N230="zníž. prenesená",J230,0)</f>
        <v>0</v>
      </c>
      <c r="BI230" s="153">
        <f>IF(N230="nulová",J230,0)</f>
        <v>0</v>
      </c>
      <c r="BJ230" s="13" t="s">
        <v>84</v>
      </c>
      <c r="BK230" s="153">
        <f>ROUND(I230*H230,2)</f>
        <v>0</v>
      </c>
      <c r="BL230" s="13" t="s">
        <v>93</v>
      </c>
      <c r="BM230" s="152" t="s">
        <v>5067</v>
      </c>
    </row>
    <row r="231" spans="2:65" s="1" customFormat="1" ht="24.2" customHeight="1">
      <c r="B231" s="139"/>
      <c r="C231" s="140" t="s">
        <v>522</v>
      </c>
      <c r="D231" s="140" t="s">
        <v>212</v>
      </c>
      <c r="E231" s="141" t="s">
        <v>5068</v>
      </c>
      <c r="F231" s="142" t="s">
        <v>5069</v>
      </c>
      <c r="G231" s="143" t="s">
        <v>405</v>
      </c>
      <c r="H231" s="144">
        <v>2.7250000000000001</v>
      </c>
      <c r="I231" s="145"/>
      <c r="J231" s="146">
        <f>ROUND(I231*H231,2)</f>
        <v>0</v>
      </c>
      <c r="K231" s="147"/>
      <c r="L231" s="28"/>
      <c r="M231" s="148" t="s">
        <v>1</v>
      </c>
      <c r="N231" s="149" t="s">
        <v>38</v>
      </c>
      <c r="P231" s="150">
        <f>O231*H231</f>
        <v>0</v>
      </c>
      <c r="Q231" s="150">
        <v>1.23E-2</v>
      </c>
      <c r="R231" s="150">
        <f>Q231*H231</f>
        <v>3.3517499999999999E-2</v>
      </c>
      <c r="S231" s="150">
        <v>0</v>
      </c>
      <c r="T231" s="151">
        <f>S231*H231</f>
        <v>0</v>
      </c>
      <c r="AR231" s="152" t="s">
        <v>93</v>
      </c>
      <c r="AT231" s="152" t="s">
        <v>212</v>
      </c>
      <c r="AU231" s="152" t="s">
        <v>84</v>
      </c>
      <c r="AY231" s="13" t="s">
        <v>207</v>
      </c>
      <c r="BE231" s="153">
        <f>IF(N231="základná",J231,0)</f>
        <v>0</v>
      </c>
      <c r="BF231" s="153">
        <f>IF(N231="znížená",J231,0)</f>
        <v>0</v>
      </c>
      <c r="BG231" s="153">
        <f>IF(N231="zákl. prenesená",J231,0)</f>
        <v>0</v>
      </c>
      <c r="BH231" s="153">
        <f>IF(N231="zníž. prenesená",J231,0)</f>
        <v>0</v>
      </c>
      <c r="BI231" s="153">
        <f>IF(N231="nulová",J231,0)</f>
        <v>0</v>
      </c>
      <c r="BJ231" s="13" t="s">
        <v>84</v>
      </c>
      <c r="BK231" s="153">
        <f>ROUND(I231*H231,2)</f>
        <v>0</v>
      </c>
      <c r="BL231" s="13" t="s">
        <v>93</v>
      </c>
      <c r="BM231" s="152" t="s">
        <v>5070</v>
      </c>
    </row>
    <row r="232" spans="2:65" s="11" customFormat="1" ht="22.9" customHeight="1">
      <c r="B232" s="127"/>
      <c r="D232" s="128" t="s">
        <v>71</v>
      </c>
      <c r="E232" s="137" t="s">
        <v>238</v>
      </c>
      <c r="F232" s="137" t="s">
        <v>5071</v>
      </c>
      <c r="I232" s="130"/>
      <c r="J232" s="138">
        <f>BK232</f>
        <v>0</v>
      </c>
      <c r="L232" s="127"/>
      <c r="M232" s="132"/>
      <c r="P232" s="133">
        <f>SUM(P233:P242)</f>
        <v>0</v>
      </c>
      <c r="R232" s="133">
        <f>SUM(R233:R242)</f>
        <v>13.500633389999999</v>
      </c>
      <c r="T232" s="134">
        <f>SUM(T233:T242)</f>
        <v>0.49104000000000003</v>
      </c>
      <c r="AR232" s="128" t="s">
        <v>79</v>
      </c>
      <c r="AT232" s="135" t="s">
        <v>71</v>
      </c>
      <c r="AU232" s="135" t="s">
        <v>79</v>
      </c>
      <c r="AY232" s="128" t="s">
        <v>207</v>
      </c>
      <c r="BK232" s="136">
        <f>SUM(BK233:BK242)</f>
        <v>0</v>
      </c>
    </row>
    <row r="233" spans="2:65" s="1" customFormat="1" ht="24.2" customHeight="1">
      <c r="B233" s="139"/>
      <c r="C233" s="140" t="s">
        <v>526</v>
      </c>
      <c r="D233" s="140" t="s">
        <v>212</v>
      </c>
      <c r="E233" s="141" t="s">
        <v>5080</v>
      </c>
      <c r="F233" s="142" t="s">
        <v>5081</v>
      </c>
      <c r="G233" s="143" t="s">
        <v>4813</v>
      </c>
      <c r="H233" s="144">
        <v>2.9430000000000001</v>
      </c>
      <c r="I233" s="145"/>
      <c r="J233" s="146">
        <f t="shared" ref="J233:J242" si="30">ROUND(I233*H233,2)</f>
        <v>0</v>
      </c>
      <c r="K233" s="147"/>
      <c r="L233" s="28"/>
      <c r="M233" s="148" t="s">
        <v>1</v>
      </c>
      <c r="N233" s="149" t="s">
        <v>38</v>
      </c>
      <c r="P233" s="150">
        <f t="shared" ref="P233:P242" si="31">O233*H233</f>
        <v>0</v>
      </c>
      <c r="Q233" s="150">
        <v>2.4396399999999998</v>
      </c>
      <c r="R233" s="150">
        <f t="shared" ref="R233:R242" si="32">Q233*H233</f>
        <v>7.1798605199999992</v>
      </c>
      <c r="S233" s="150">
        <v>0</v>
      </c>
      <c r="T233" s="151">
        <f t="shared" ref="T233:T242" si="33">S233*H233</f>
        <v>0</v>
      </c>
      <c r="AR233" s="152" t="s">
        <v>93</v>
      </c>
      <c r="AT233" s="152" t="s">
        <v>212</v>
      </c>
      <c r="AU233" s="152" t="s">
        <v>84</v>
      </c>
      <c r="AY233" s="13" t="s">
        <v>207</v>
      </c>
      <c r="BE233" s="153">
        <f t="shared" ref="BE233:BE242" si="34">IF(N233="základná",J233,0)</f>
        <v>0</v>
      </c>
      <c r="BF233" s="153">
        <f t="shared" ref="BF233:BF242" si="35">IF(N233="znížená",J233,0)</f>
        <v>0</v>
      </c>
      <c r="BG233" s="153">
        <f t="shared" ref="BG233:BG242" si="36">IF(N233="zákl. prenesená",J233,0)</f>
        <v>0</v>
      </c>
      <c r="BH233" s="153">
        <f t="shared" ref="BH233:BH242" si="37">IF(N233="zníž. prenesená",J233,0)</f>
        <v>0</v>
      </c>
      <c r="BI233" s="153">
        <f t="shared" ref="BI233:BI242" si="38">IF(N233="nulová",J233,0)</f>
        <v>0</v>
      </c>
      <c r="BJ233" s="13" t="s">
        <v>84</v>
      </c>
      <c r="BK233" s="153">
        <f t="shared" ref="BK233:BK242" si="39">ROUND(I233*H233,2)</f>
        <v>0</v>
      </c>
      <c r="BL233" s="13" t="s">
        <v>93</v>
      </c>
      <c r="BM233" s="152" t="s">
        <v>5082</v>
      </c>
    </row>
    <row r="234" spans="2:65" s="1" customFormat="1" ht="24.2" customHeight="1">
      <c r="B234" s="139"/>
      <c r="C234" s="140" t="s">
        <v>530</v>
      </c>
      <c r="D234" s="140" t="s">
        <v>212</v>
      </c>
      <c r="E234" s="141" t="s">
        <v>5092</v>
      </c>
      <c r="F234" s="142" t="s">
        <v>5093</v>
      </c>
      <c r="G234" s="143" t="s">
        <v>4813</v>
      </c>
      <c r="H234" s="144">
        <v>0.77500000000000002</v>
      </c>
      <c r="I234" s="145"/>
      <c r="J234" s="146">
        <f t="shared" si="30"/>
        <v>0</v>
      </c>
      <c r="K234" s="147"/>
      <c r="L234" s="28"/>
      <c r="M234" s="148" t="s">
        <v>1</v>
      </c>
      <c r="N234" s="149" t="s">
        <v>38</v>
      </c>
      <c r="P234" s="150">
        <f t="shared" si="31"/>
        <v>0</v>
      </c>
      <c r="Q234" s="150">
        <v>2.4396399999999998</v>
      </c>
      <c r="R234" s="150">
        <f t="shared" si="32"/>
        <v>1.8907209999999999</v>
      </c>
      <c r="S234" s="150">
        <v>0</v>
      </c>
      <c r="T234" s="151">
        <f t="shared" si="33"/>
        <v>0</v>
      </c>
      <c r="AR234" s="152" t="s">
        <v>93</v>
      </c>
      <c r="AT234" s="152" t="s">
        <v>212</v>
      </c>
      <c r="AU234" s="152" t="s">
        <v>84</v>
      </c>
      <c r="AY234" s="13" t="s">
        <v>207</v>
      </c>
      <c r="BE234" s="153">
        <f t="shared" si="34"/>
        <v>0</v>
      </c>
      <c r="BF234" s="153">
        <f t="shared" si="35"/>
        <v>0</v>
      </c>
      <c r="BG234" s="153">
        <f t="shared" si="36"/>
        <v>0</v>
      </c>
      <c r="BH234" s="153">
        <f t="shared" si="37"/>
        <v>0</v>
      </c>
      <c r="BI234" s="153">
        <f t="shared" si="38"/>
        <v>0</v>
      </c>
      <c r="BJ234" s="13" t="s">
        <v>84</v>
      </c>
      <c r="BK234" s="153">
        <f t="shared" si="39"/>
        <v>0</v>
      </c>
      <c r="BL234" s="13" t="s">
        <v>93</v>
      </c>
      <c r="BM234" s="152" t="s">
        <v>5094</v>
      </c>
    </row>
    <row r="235" spans="2:65" s="1" customFormat="1" ht="24.2" customHeight="1">
      <c r="B235" s="139"/>
      <c r="C235" s="140" t="s">
        <v>534</v>
      </c>
      <c r="D235" s="140" t="s">
        <v>212</v>
      </c>
      <c r="E235" s="141" t="s">
        <v>5095</v>
      </c>
      <c r="F235" s="142" t="s">
        <v>5096</v>
      </c>
      <c r="G235" s="143" t="s">
        <v>1892</v>
      </c>
      <c r="H235" s="144">
        <v>0.59199999999999997</v>
      </c>
      <c r="I235" s="145"/>
      <c r="J235" s="146">
        <f t="shared" si="30"/>
        <v>0</v>
      </c>
      <c r="K235" s="147"/>
      <c r="L235" s="28"/>
      <c r="M235" s="148" t="s">
        <v>1</v>
      </c>
      <c r="N235" s="149" t="s">
        <v>38</v>
      </c>
      <c r="P235" s="150">
        <f t="shared" si="31"/>
        <v>0</v>
      </c>
      <c r="Q235" s="150">
        <v>1.0059400000000001</v>
      </c>
      <c r="R235" s="150">
        <f t="shared" si="32"/>
        <v>0.59551648000000001</v>
      </c>
      <c r="S235" s="150">
        <v>0</v>
      </c>
      <c r="T235" s="151">
        <f t="shared" si="33"/>
        <v>0</v>
      </c>
      <c r="AR235" s="152" t="s">
        <v>93</v>
      </c>
      <c r="AT235" s="152" t="s">
        <v>212</v>
      </c>
      <c r="AU235" s="152" t="s">
        <v>84</v>
      </c>
      <c r="AY235" s="13" t="s">
        <v>207</v>
      </c>
      <c r="BE235" s="153">
        <f t="shared" si="34"/>
        <v>0</v>
      </c>
      <c r="BF235" s="153">
        <f t="shared" si="35"/>
        <v>0</v>
      </c>
      <c r="BG235" s="153">
        <f t="shared" si="36"/>
        <v>0</v>
      </c>
      <c r="BH235" s="153">
        <f t="shared" si="37"/>
        <v>0</v>
      </c>
      <c r="BI235" s="153">
        <f t="shared" si="38"/>
        <v>0</v>
      </c>
      <c r="BJ235" s="13" t="s">
        <v>84</v>
      </c>
      <c r="BK235" s="153">
        <f t="shared" si="39"/>
        <v>0</v>
      </c>
      <c r="BL235" s="13" t="s">
        <v>93</v>
      </c>
      <c r="BM235" s="152" t="s">
        <v>5097</v>
      </c>
    </row>
    <row r="236" spans="2:65" s="1" customFormat="1" ht="24.2" customHeight="1">
      <c r="B236" s="139"/>
      <c r="C236" s="140" t="s">
        <v>538</v>
      </c>
      <c r="D236" s="140" t="s">
        <v>212</v>
      </c>
      <c r="E236" s="141" t="s">
        <v>5107</v>
      </c>
      <c r="F236" s="142" t="s">
        <v>5108</v>
      </c>
      <c r="G236" s="143" t="s">
        <v>253</v>
      </c>
      <c r="H236" s="144">
        <v>2</v>
      </c>
      <c r="I236" s="145"/>
      <c r="J236" s="146">
        <f t="shared" si="30"/>
        <v>0</v>
      </c>
      <c r="K236" s="147"/>
      <c r="L236" s="28"/>
      <c r="M236" s="148" t="s">
        <v>1</v>
      </c>
      <c r="N236" s="149" t="s">
        <v>38</v>
      </c>
      <c r="P236" s="150">
        <f t="shared" si="31"/>
        <v>0</v>
      </c>
      <c r="Q236" s="150">
        <v>6.3E-3</v>
      </c>
      <c r="R236" s="150">
        <f t="shared" si="32"/>
        <v>1.26E-2</v>
      </c>
      <c r="S236" s="150">
        <v>0</v>
      </c>
      <c r="T236" s="151">
        <f t="shared" si="33"/>
        <v>0</v>
      </c>
      <c r="AR236" s="152" t="s">
        <v>93</v>
      </c>
      <c r="AT236" s="152" t="s">
        <v>212</v>
      </c>
      <c r="AU236" s="152" t="s">
        <v>84</v>
      </c>
      <c r="AY236" s="13" t="s">
        <v>207</v>
      </c>
      <c r="BE236" s="153">
        <f t="shared" si="34"/>
        <v>0</v>
      </c>
      <c r="BF236" s="153">
        <f t="shared" si="35"/>
        <v>0</v>
      </c>
      <c r="BG236" s="153">
        <f t="shared" si="36"/>
        <v>0</v>
      </c>
      <c r="BH236" s="153">
        <f t="shared" si="37"/>
        <v>0</v>
      </c>
      <c r="BI236" s="153">
        <f t="shared" si="38"/>
        <v>0</v>
      </c>
      <c r="BJ236" s="13" t="s">
        <v>84</v>
      </c>
      <c r="BK236" s="153">
        <f t="shared" si="39"/>
        <v>0</v>
      </c>
      <c r="BL236" s="13" t="s">
        <v>93</v>
      </c>
      <c r="BM236" s="152" t="s">
        <v>5109</v>
      </c>
    </row>
    <row r="237" spans="2:65" s="1" customFormat="1" ht="24.2" customHeight="1">
      <c r="B237" s="139"/>
      <c r="C237" s="155" t="s">
        <v>542</v>
      </c>
      <c r="D237" s="155" t="s">
        <v>205</v>
      </c>
      <c r="E237" s="156" t="s">
        <v>5110</v>
      </c>
      <c r="F237" s="157" t="s">
        <v>5111</v>
      </c>
      <c r="G237" s="158" t="s">
        <v>253</v>
      </c>
      <c r="H237" s="159">
        <v>2</v>
      </c>
      <c r="I237" s="160"/>
      <c r="J237" s="161">
        <f t="shared" si="30"/>
        <v>0</v>
      </c>
      <c r="K237" s="162"/>
      <c r="L237" s="163"/>
      <c r="M237" s="164" t="s">
        <v>1</v>
      </c>
      <c r="N237" s="165" t="s">
        <v>38</v>
      </c>
      <c r="P237" s="150">
        <f t="shared" si="31"/>
        <v>0</v>
      </c>
      <c r="Q237" s="150">
        <v>0</v>
      </c>
      <c r="R237" s="150">
        <f t="shared" si="32"/>
        <v>0</v>
      </c>
      <c r="S237" s="150">
        <v>0</v>
      </c>
      <c r="T237" s="151">
        <f t="shared" si="33"/>
        <v>0</v>
      </c>
      <c r="AR237" s="152" t="s">
        <v>238</v>
      </c>
      <c r="AT237" s="152" t="s">
        <v>205</v>
      </c>
      <c r="AU237" s="152" t="s">
        <v>84</v>
      </c>
      <c r="AY237" s="13" t="s">
        <v>207</v>
      </c>
      <c r="BE237" s="153">
        <f t="shared" si="34"/>
        <v>0</v>
      </c>
      <c r="BF237" s="153">
        <f t="shared" si="35"/>
        <v>0</v>
      </c>
      <c r="BG237" s="153">
        <f t="shared" si="36"/>
        <v>0</v>
      </c>
      <c r="BH237" s="153">
        <f t="shared" si="37"/>
        <v>0</v>
      </c>
      <c r="BI237" s="153">
        <f t="shared" si="38"/>
        <v>0</v>
      </c>
      <c r="BJ237" s="13" t="s">
        <v>84</v>
      </c>
      <c r="BK237" s="153">
        <f t="shared" si="39"/>
        <v>0</v>
      </c>
      <c r="BL237" s="13" t="s">
        <v>93</v>
      </c>
      <c r="BM237" s="152" t="s">
        <v>5112</v>
      </c>
    </row>
    <row r="238" spans="2:65" s="1" customFormat="1" ht="24.2" customHeight="1">
      <c r="B238" s="139"/>
      <c r="C238" s="140" t="s">
        <v>546</v>
      </c>
      <c r="D238" s="140" t="s">
        <v>212</v>
      </c>
      <c r="E238" s="141" t="s">
        <v>5122</v>
      </c>
      <c r="F238" s="142" t="s">
        <v>5123</v>
      </c>
      <c r="G238" s="143" t="s">
        <v>405</v>
      </c>
      <c r="H238" s="144">
        <v>10.616</v>
      </c>
      <c r="I238" s="145"/>
      <c r="J238" s="146">
        <f t="shared" si="30"/>
        <v>0</v>
      </c>
      <c r="K238" s="147"/>
      <c r="L238" s="28"/>
      <c r="M238" s="148" t="s">
        <v>1</v>
      </c>
      <c r="N238" s="149" t="s">
        <v>38</v>
      </c>
      <c r="P238" s="150">
        <f t="shared" si="31"/>
        <v>0</v>
      </c>
      <c r="Q238" s="150">
        <v>4.3659999999999997E-2</v>
      </c>
      <c r="R238" s="150">
        <f t="shared" si="32"/>
        <v>0.46349455999999994</v>
      </c>
      <c r="S238" s="150">
        <v>0</v>
      </c>
      <c r="T238" s="151">
        <f t="shared" si="33"/>
        <v>0</v>
      </c>
      <c r="AR238" s="152" t="s">
        <v>93</v>
      </c>
      <c r="AT238" s="152" t="s">
        <v>212</v>
      </c>
      <c r="AU238" s="152" t="s">
        <v>84</v>
      </c>
      <c r="AY238" s="13" t="s">
        <v>207</v>
      </c>
      <c r="BE238" s="153">
        <f t="shared" si="34"/>
        <v>0</v>
      </c>
      <c r="BF238" s="153">
        <f t="shared" si="35"/>
        <v>0</v>
      </c>
      <c r="BG238" s="153">
        <f t="shared" si="36"/>
        <v>0</v>
      </c>
      <c r="BH238" s="153">
        <f t="shared" si="37"/>
        <v>0</v>
      </c>
      <c r="BI238" s="153">
        <f t="shared" si="38"/>
        <v>0</v>
      </c>
      <c r="BJ238" s="13" t="s">
        <v>84</v>
      </c>
      <c r="BK238" s="153">
        <f t="shared" si="39"/>
        <v>0</v>
      </c>
      <c r="BL238" s="13" t="s">
        <v>93</v>
      </c>
      <c r="BM238" s="152" t="s">
        <v>5124</v>
      </c>
    </row>
    <row r="239" spans="2:65" s="1" customFormat="1" ht="24.2" customHeight="1">
      <c r="B239" s="139"/>
      <c r="C239" s="140" t="s">
        <v>550</v>
      </c>
      <c r="D239" s="140" t="s">
        <v>212</v>
      </c>
      <c r="E239" s="141" t="s">
        <v>5128</v>
      </c>
      <c r="F239" s="142" t="s">
        <v>5129</v>
      </c>
      <c r="G239" s="143" t="s">
        <v>405</v>
      </c>
      <c r="H239" s="144">
        <v>12.766999999999999</v>
      </c>
      <c r="I239" s="145"/>
      <c r="J239" s="146">
        <f t="shared" si="30"/>
        <v>0</v>
      </c>
      <c r="K239" s="147"/>
      <c r="L239" s="28"/>
      <c r="M239" s="148" t="s">
        <v>1</v>
      </c>
      <c r="N239" s="149" t="s">
        <v>38</v>
      </c>
      <c r="P239" s="150">
        <f t="shared" si="31"/>
        <v>0</v>
      </c>
      <c r="Q239" s="150">
        <v>0.25548999999999999</v>
      </c>
      <c r="R239" s="150">
        <f t="shared" si="32"/>
        <v>3.2618408299999997</v>
      </c>
      <c r="S239" s="150">
        <v>0</v>
      </c>
      <c r="T239" s="151">
        <f t="shared" si="33"/>
        <v>0</v>
      </c>
      <c r="AR239" s="152" t="s">
        <v>93</v>
      </c>
      <c r="AT239" s="152" t="s">
        <v>212</v>
      </c>
      <c r="AU239" s="152" t="s">
        <v>84</v>
      </c>
      <c r="AY239" s="13" t="s">
        <v>207</v>
      </c>
      <c r="BE239" s="153">
        <f t="shared" si="34"/>
        <v>0</v>
      </c>
      <c r="BF239" s="153">
        <f t="shared" si="35"/>
        <v>0</v>
      </c>
      <c r="BG239" s="153">
        <f t="shared" si="36"/>
        <v>0</v>
      </c>
      <c r="BH239" s="153">
        <f t="shared" si="37"/>
        <v>0</v>
      </c>
      <c r="BI239" s="153">
        <f t="shared" si="38"/>
        <v>0</v>
      </c>
      <c r="BJ239" s="13" t="s">
        <v>84</v>
      </c>
      <c r="BK239" s="153">
        <f t="shared" si="39"/>
        <v>0</v>
      </c>
      <c r="BL239" s="13" t="s">
        <v>93</v>
      </c>
      <c r="BM239" s="152" t="s">
        <v>5130</v>
      </c>
    </row>
    <row r="240" spans="2:65" s="1" customFormat="1" ht="21.75" customHeight="1">
      <c r="B240" s="139"/>
      <c r="C240" s="140" t="s">
        <v>554</v>
      </c>
      <c r="D240" s="140" t="s">
        <v>212</v>
      </c>
      <c r="E240" s="141" t="s">
        <v>5131</v>
      </c>
      <c r="F240" s="142" t="s">
        <v>5132</v>
      </c>
      <c r="G240" s="143" t="s">
        <v>405</v>
      </c>
      <c r="H240" s="144">
        <v>7.44</v>
      </c>
      <c r="I240" s="145"/>
      <c r="J240" s="146">
        <f t="shared" si="30"/>
        <v>0</v>
      </c>
      <c r="K240" s="147"/>
      <c r="L240" s="28"/>
      <c r="M240" s="148" t="s">
        <v>1</v>
      </c>
      <c r="N240" s="149" t="s">
        <v>38</v>
      </c>
      <c r="P240" s="150">
        <f t="shared" si="31"/>
        <v>0</v>
      </c>
      <c r="Q240" s="150">
        <v>0</v>
      </c>
      <c r="R240" s="150">
        <f t="shared" si="32"/>
        <v>0</v>
      </c>
      <c r="S240" s="150">
        <v>6.6000000000000003E-2</v>
      </c>
      <c r="T240" s="151">
        <f t="shared" si="33"/>
        <v>0.49104000000000003</v>
      </c>
      <c r="AR240" s="152" t="s">
        <v>93</v>
      </c>
      <c r="AT240" s="152" t="s">
        <v>212</v>
      </c>
      <c r="AU240" s="152" t="s">
        <v>84</v>
      </c>
      <c r="AY240" s="13" t="s">
        <v>207</v>
      </c>
      <c r="BE240" s="153">
        <f t="shared" si="34"/>
        <v>0</v>
      </c>
      <c r="BF240" s="153">
        <f t="shared" si="35"/>
        <v>0</v>
      </c>
      <c r="BG240" s="153">
        <f t="shared" si="36"/>
        <v>0</v>
      </c>
      <c r="BH240" s="153">
        <f t="shared" si="37"/>
        <v>0</v>
      </c>
      <c r="BI240" s="153">
        <f t="shared" si="38"/>
        <v>0</v>
      </c>
      <c r="BJ240" s="13" t="s">
        <v>84</v>
      </c>
      <c r="BK240" s="153">
        <f t="shared" si="39"/>
        <v>0</v>
      </c>
      <c r="BL240" s="13" t="s">
        <v>93</v>
      </c>
      <c r="BM240" s="152" t="s">
        <v>5133</v>
      </c>
    </row>
    <row r="241" spans="2:65" s="1" customFormat="1" ht="24.2" customHeight="1">
      <c r="B241" s="139"/>
      <c r="C241" s="140" t="s">
        <v>558</v>
      </c>
      <c r="D241" s="140" t="s">
        <v>212</v>
      </c>
      <c r="E241" s="141" t="s">
        <v>5134</v>
      </c>
      <c r="F241" s="142" t="s">
        <v>5135</v>
      </c>
      <c r="G241" s="143" t="s">
        <v>405</v>
      </c>
      <c r="H241" s="144">
        <v>7.44</v>
      </c>
      <c r="I241" s="145"/>
      <c r="J241" s="146">
        <f t="shared" si="30"/>
        <v>0</v>
      </c>
      <c r="K241" s="147"/>
      <c r="L241" s="28"/>
      <c r="M241" s="148" t="s">
        <v>1</v>
      </c>
      <c r="N241" s="149" t="s">
        <v>38</v>
      </c>
      <c r="P241" s="150">
        <f t="shared" si="31"/>
        <v>0</v>
      </c>
      <c r="Q241" s="150">
        <v>0</v>
      </c>
      <c r="R241" s="150">
        <f t="shared" si="32"/>
        <v>0</v>
      </c>
      <c r="S241" s="150">
        <v>0</v>
      </c>
      <c r="T241" s="151">
        <f t="shared" si="33"/>
        <v>0</v>
      </c>
      <c r="AR241" s="152" t="s">
        <v>93</v>
      </c>
      <c r="AT241" s="152" t="s">
        <v>212</v>
      </c>
      <c r="AU241" s="152" t="s">
        <v>84</v>
      </c>
      <c r="AY241" s="13" t="s">
        <v>207</v>
      </c>
      <c r="BE241" s="153">
        <f t="shared" si="34"/>
        <v>0</v>
      </c>
      <c r="BF241" s="153">
        <f t="shared" si="35"/>
        <v>0</v>
      </c>
      <c r="BG241" s="153">
        <f t="shared" si="36"/>
        <v>0</v>
      </c>
      <c r="BH241" s="153">
        <f t="shared" si="37"/>
        <v>0</v>
      </c>
      <c r="BI241" s="153">
        <f t="shared" si="38"/>
        <v>0</v>
      </c>
      <c r="BJ241" s="13" t="s">
        <v>84</v>
      </c>
      <c r="BK241" s="153">
        <f t="shared" si="39"/>
        <v>0</v>
      </c>
      <c r="BL241" s="13" t="s">
        <v>93</v>
      </c>
      <c r="BM241" s="152" t="s">
        <v>5136</v>
      </c>
    </row>
    <row r="242" spans="2:65" s="1" customFormat="1" ht="16.5" customHeight="1">
      <c r="B242" s="139"/>
      <c r="C242" s="140" t="s">
        <v>562</v>
      </c>
      <c r="D242" s="140" t="s">
        <v>212</v>
      </c>
      <c r="E242" s="141" t="s">
        <v>5137</v>
      </c>
      <c r="F242" s="142" t="s">
        <v>5138</v>
      </c>
      <c r="G242" s="143" t="s">
        <v>405</v>
      </c>
      <c r="H242" s="144">
        <v>4</v>
      </c>
      <c r="I242" s="145"/>
      <c r="J242" s="146">
        <f t="shared" si="30"/>
        <v>0</v>
      </c>
      <c r="K242" s="147"/>
      <c r="L242" s="28"/>
      <c r="M242" s="148" t="s">
        <v>1</v>
      </c>
      <c r="N242" s="149" t="s">
        <v>38</v>
      </c>
      <c r="P242" s="150">
        <f t="shared" si="31"/>
        <v>0</v>
      </c>
      <c r="Q242" s="150">
        <v>2.4150000000000001E-2</v>
      </c>
      <c r="R242" s="150">
        <f t="shared" si="32"/>
        <v>9.6600000000000005E-2</v>
      </c>
      <c r="S242" s="150">
        <v>0</v>
      </c>
      <c r="T242" s="151">
        <f t="shared" si="33"/>
        <v>0</v>
      </c>
      <c r="AR242" s="152" t="s">
        <v>93</v>
      </c>
      <c r="AT242" s="152" t="s">
        <v>212</v>
      </c>
      <c r="AU242" s="152" t="s">
        <v>84</v>
      </c>
      <c r="AY242" s="13" t="s">
        <v>207</v>
      </c>
      <c r="BE242" s="153">
        <f t="shared" si="34"/>
        <v>0</v>
      </c>
      <c r="BF242" s="153">
        <f t="shared" si="35"/>
        <v>0</v>
      </c>
      <c r="BG242" s="153">
        <f t="shared" si="36"/>
        <v>0</v>
      </c>
      <c r="BH242" s="153">
        <f t="shared" si="37"/>
        <v>0</v>
      </c>
      <c r="BI242" s="153">
        <f t="shared" si="38"/>
        <v>0</v>
      </c>
      <c r="BJ242" s="13" t="s">
        <v>84</v>
      </c>
      <c r="BK242" s="153">
        <f t="shared" si="39"/>
        <v>0</v>
      </c>
      <c r="BL242" s="13" t="s">
        <v>93</v>
      </c>
      <c r="BM242" s="152" t="s">
        <v>5139</v>
      </c>
    </row>
    <row r="243" spans="2:65" s="11" customFormat="1" ht="22.9" customHeight="1">
      <c r="B243" s="127"/>
      <c r="D243" s="128" t="s">
        <v>71</v>
      </c>
      <c r="E243" s="137" t="s">
        <v>242</v>
      </c>
      <c r="F243" s="137" t="s">
        <v>5143</v>
      </c>
      <c r="I243" s="130"/>
      <c r="J243" s="138">
        <f>BK243</f>
        <v>0</v>
      </c>
      <c r="L243" s="127"/>
      <c r="M243" s="132"/>
      <c r="P243" s="133">
        <f>P244+SUM(P245:P268)</f>
        <v>0</v>
      </c>
      <c r="R243" s="133">
        <f>R244+SUM(R245:R268)</f>
        <v>0.2408864</v>
      </c>
      <c r="T243" s="134">
        <f>T244+SUM(T245:T268)</f>
        <v>937.08670600000005</v>
      </c>
      <c r="AR243" s="128" t="s">
        <v>79</v>
      </c>
      <c r="AT243" s="135" t="s">
        <v>71</v>
      </c>
      <c r="AU243" s="135" t="s">
        <v>79</v>
      </c>
      <c r="AY243" s="128" t="s">
        <v>207</v>
      </c>
      <c r="BK243" s="136">
        <f>BK244+SUM(BK245:BK268)</f>
        <v>0</v>
      </c>
    </row>
    <row r="244" spans="2:65" s="1" customFormat="1" ht="24.2" customHeight="1">
      <c r="B244" s="139"/>
      <c r="C244" s="140" t="s">
        <v>566</v>
      </c>
      <c r="D244" s="140" t="s">
        <v>212</v>
      </c>
      <c r="E244" s="141" t="s">
        <v>5144</v>
      </c>
      <c r="F244" s="142" t="s">
        <v>5145</v>
      </c>
      <c r="G244" s="143" t="s">
        <v>253</v>
      </c>
      <c r="H244" s="144">
        <v>2</v>
      </c>
      <c r="I244" s="145"/>
      <c r="J244" s="146">
        <f t="shared" ref="J244:J267" si="40">ROUND(I244*H244,2)</f>
        <v>0</v>
      </c>
      <c r="K244" s="147"/>
      <c r="L244" s="28"/>
      <c r="M244" s="148" t="s">
        <v>1</v>
      </c>
      <c r="N244" s="149" t="s">
        <v>38</v>
      </c>
      <c r="P244" s="150">
        <f t="shared" ref="P244:P267" si="41">O244*H244</f>
        <v>0</v>
      </c>
      <c r="Q244" s="150">
        <v>0.11958000000000001</v>
      </c>
      <c r="R244" s="150">
        <f t="shared" ref="R244:R267" si="42">Q244*H244</f>
        <v>0.23916000000000001</v>
      </c>
      <c r="S244" s="150">
        <v>0</v>
      </c>
      <c r="T244" s="151">
        <f t="shared" ref="T244:T267" si="43">S244*H244</f>
        <v>0</v>
      </c>
      <c r="AR244" s="152" t="s">
        <v>93</v>
      </c>
      <c r="AT244" s="152" t="s">
        <v>212</v>
      </c>
      <c r="AU244" s="152" t="s">
        <v>84</v>
      </c>
      <c r="AY244" s="13" t="s">
        <v>207</v>
      </c>
      <c r="BE244" s="153">
        <f t="shared" ref="BE244:BE267" si="44">IF(N244="základná",J244,0)</f>
        <v>0</v>
      </c>
      <c r="BF244" s="153">
        <f t="shared" ref="BF244:BF267" si="45">IF(N244="znížená",J244,0)</f>
        <v>0</v>
      </c>
      <c r="BG244" s="153">
        <f t="shared" ref="BG244:BG267" si="46">IF(N244="zákl. prenesená",J244,0)</f>
        <v>0</v>
      </c>
      <c r="BH244" s="153">
        <f t="shared" ref="BH244:BH267" si="47">IF(N244="zníž. prenesená",J244,0)</f>
        <v>0</v>
      </c>
      <c r="BI244" s="153">
        <f t="shared" ref="BI244:BI267" si="48">IF(N244="nulová",J244,0)</f>
        <v>0</v>
      </c>
      <c r="BJ244" s="13" t="s">
        <v>84</v>
      </c>
      <c r="BK244" s="153">
        <f t="shared" ref="BK244:BK267" si="49">ROUND(I244*H244,2)</f>
        <v>0</v>
      </c>
      <c r="BL244" s="13" t="s">
        <v>93</v>
      </c>
      <c r="BM244" s="152" t="s">
        <v>5146</v>
      </c>
    </row>
    <row r="245" spans="2:65" s="1" customFormat="1" ht="24.2" customHeight="1">
      <c r="B245" s="139"/>
      <c r="C245" s="140" t="s">
        <v>570</v>
      </c>
      <c r="D245" s="140" t="s">
        <v>212</v>
      </c>
      <c r="E245" s="141" t="s">
        <v>5150</v>
      </c>
      <c r="F245" s="142" t="s">
        <v>5151</v>
      </c>
      <c r="G245" s="143" t="s">
        <v>215</v>
      </c>
      <c r="H245" s="144">
        <v>924.13</v>
      </c>
      <c r="I245" s="145"/>
      <c r="J245" s="146">
        <f t="shared" si="40"/>
        <v>0</v>
      </c>
      <c r="K245" s="147"/>
      <c r="L245" s="28"/>
      <c r="M245" s="148" t="s">
        <v>1</v>
      </c>
      <c r="N245" s="149" t="s">
        <v>38</v>
      </c>
      <c r="P245" s="150">
        <f t="shared" si="41"/>
        <v>0</v>
      </c>
      <c r="Q245" s="150">
        <v>0</v>
      </c>
      <c r="R245" s="150">
        <f t="shared" si="42"/>
        <v>0</v>
      </c>
      <c r="S245" s="150">
        <v>0</v>
      </c>
      <c r="T245" s="151">
        <f t="shared" si="43"/>
        <v>0</v>
      </c>
      <c r="AR245" s="152" t="s">
        <v>93</v>
      </c>
      <c r="AT245" s="152" t="s">
        <v>212</v>
      </c>
      <c r="AU245" s="152" t="s">
        <v>84</v>
      </c>
      <c r="AY245" s="13" t="s">
        <v>207</v>
      </c>
      <c r="BE245" s="153">
        <f t="shared" si="44"/>
        <v>0</v>
      </c>
      <c r="BF245" s="153">
        <f t="shared" si="45"/>
        <v>0</v>
      </c>
      <c r="BG245" s="153">
        <f t="shared" si="46"/>
        <v>0</v>
      </c>
      <c r="BH245" s="153">
        <f t="shared" si="47"/>
        <v>0</v>
      </c>
      <c r="BI245" s="153">
        <f t="shared" si="48"/>
        <v>0</v>
      </c>
      <c r="BJ245" s="13" t="s">
        <v>84</v>
      </c>
      <c r="BK245" s="153">
        <f t="shared" si="49"/>
        <v>0</v>
      </c>
      <c r="BL245" s="13" t="s">
        <v>93</v>
      </c>
      <c r="BM245" s="152" t="s">
        <v>5152</v>
      </c>
    </row>
    <row r="246" spans="2:65" s="1" customFormat="1" ht="24.2" customHeight="1">
      <c r="B246" s="139"/>
      <c r="C246" s="140" t="s">
        <v>574</v>
      </c>
      <c r="D246" s="140" t="s">
        <v>212</v>
      </c>
      <c r="E246" s="141" t="s">
        <v>5153</v>
      </c>
      <c r="F246" s="142" t="s">
        <v>5154</v>
      </c>
      <c r="G246" s="143" t="s">
        <v>215</v>
      </c>
      <c r="H246" s="144">
        <v>924.13</v>
      </c>
      <c r="I246" s="145"/>
      <c r="J246" s="146">
        <f t="shared" si="40"/>
        <v>0</v>
      </c>
      <c r="K246" s="147"/>
      <c r="L246" s="28"/>
      <c r="M246" s="148" t="s">
        <v>1</v>
      </c>
      <c r="N246" s="149" t="s">
        <v>38</v>
      </c>
      <c r="P246" s="150">
        <f t="shared" si="41"/>
        <v>0</v>
      </c>
      <c r="Q246" s="150">
        <v>0</v>
      </c>
      <c r="R246" s="150">
        <f t="shared" si="42"/>
        <v>0</v>
      </c>
      <c r="S246" s="150">
        <v>0</v>
      </c>
      <c r="T246" s="151">
        <f t="shared" si="43"/>
        <v>0</v>
      </c>
      <c r="AR246" s="152" t="s">
        <v>93</v>
      </c>
      <c r="AT246" s="152" t="s">
        <v>212</v>
      </c>
      <c r="AU246" s="152" t="s">
        <v>84</v>
      </c>
      <c r="AY246" s="13" t="s">
        <v>207</v>
      </c>
      <c r="BE246" s="153">
        <f t="shared" si="44"/>
        <v>0</v>
      </c>
      <c r="BF246" s="153">
        <f t="shared" si="45"/>
        <v>0</v>
      </c>
      <c r="BG246" s="153">
        <f t="shared" si="46"/>
        <v>0</v>
      </c>
      <c r="BH246" s="153">
        <f t="shared" si="47"/>
        <v>0</v>
      </c>
      <c r="BI246" s="153">
        <f t="shared" si="48"/>
        <v>0</v>
      </c>
      <c r="BJ246" s="13" t="s">
        <v>84</v>
      </c>
      <c r="BK246" s="153">
        <f t="shared" si="49"/>
        <v>0</v>
      </c>
      <c r="BL246" s="13" t="s">
        <v>93</v>
      </c>
      <c r="BM246" s="152" t="s">
        <v>5155</v>
      </c>
    </row>
    <row r="247" spans="2:65" s="1" customFormat="1" ht="24.2" customHeight="1">
      <c r="B247" s="139"/>
      <c r="C247" s="140" t="s">
        <v>578</v>
      </c>
      <c r="D247" s="140" t="s">
        <v>212</v>
      </c>
      <c r="E247" s="141" t="s">
        <v>5156</v>
      </c>
      <c r="F247" s="142" t="s">
        <v>5157</v>
      </c>
      <c r="G247" s="143" t="s">
        <v>215</v>
      </c>
      <c r="H247" s="144">
        <v>18.16</v>
      </c>
      <c r="I247" s="145"/>
      <c r="J247" s="146">
        <f t="shared" si="40"/>
        <v>0</v>
      </c>
      <c r="K247" s="147"/>
      <c r="L247" s="28"/>
      <c r="M247" s="148" t="s">
        <v>1</v>
      </c>
      <c r="N247" s="149" t="s">
        <v>38</v>
      </c>
      <c r="P247" s="150">
        <f t="shared" si="41"/>
        <v>0</v>
      </c>
      <c r="Q247" s="150">
        <v>4.0000000000000003E-5</v>
      </c>
      <c r="R247" s="150">
        <f t="shared" si="42"/>
        <v>7.2640000000000009E-4</v>
      </c>
      <c r="S247" s="150">
        <v>0</v>
      </c>
      <c r="T247" s="151">
        <f t="shared" si="43"/>
        <v>0</v>
      </c>
      <c r="AR247" s="152" t="s">
        <v>93</v>
      </c>
      <c r="AT247" s="152" t="s">
        <v>212</v>
      </c>
      <c r="AU247" s="152" t="s">
        <v>84</v>
      </c>
      <c r="AY247" s="13" t="s">
        <v>207</v>
      </c>
      <c r="BE247" s="153">
        <f t="shared" si="44"/>
        <v>0</v>
      </c>
      <c r="BF247" s="153">
        <f t="shared" si="45"/>
        <v>0</v>
      </c>
      <c r="BG247" s="153">
        <f t="shared" si="46"/>
        <v>0</v>
      </c>
      <c r="BH247" s="153">
        <f t="shared" si="47"/>
        <v>0</v>
      </c>
      <c r="BI247" s="153">
        <f t="shared" si="48"/>
        <v>0</v>
      </c>
      <c r="BJ247" s="13" t="s">
        <v>84</v>
      </c>
      <c r="BK247" s="153">
        <f t="shared" si="49"/>
        <v>0</v>
      </c>
      <c r="BL247" s="13" t="s">
        <v>93</v>
      </c>
      <c r="BM247" s="152" t="s">
        <v>5158</v>
      </c>
    </row>
    <row r="248" spans="2:65" s="1" customFormat="1" ht="24.2" customHeight="1">
      <c r="B248" s="139"/>
      <c r="C248" s="140" t="s">
        <v>582</v>
      </c>
      <c r="D248" s="140" t="s">
        <v>212</v>
      </c>
      <c r="E248" s="141" t="s">
        <v>5159</v>
      </c>
      <c r="F248" s="142" t="s">
        <v>5160</v>
      </c>
      <c r="G248" s="143" t="s">
        <v>405</v>
      </c>
      <c r="H248" s="144">
        <v>793.24300000000005</v>
      </c>
      <c r="I248" s="145"/>
      <c r="J248" s="146">
        <f t="shared" si="40"/>
        <v>0</v>
      </c>
      <c r="K248" s="147"/>
      <c r="L248" s="28"/>
      <c r="M248" s="148" t="s">
        <v>1</v>
      </c>
      <c r="N248" s="149" t="s">
        <v>38</v>
      </c>
      <c r="P248" s="150">
        <f t="shared" si="41"/>
        <v>0</v>
      </c>
      <c r="Q248" s="150">
        <v>0</v>
      </c>
      <c r="R248" s="150">
        <f t="shared" si="42"/>
        <v>0</v>
      </c>
      <c r="S248" s="150">
        <v>0.19600000000000001</v>
      </c>
      <c r="T248" s="151">
        <f t="shared" si="43"/>
        <v>155.47562800000003</v>
      </c>
      <c r="AR248" s="152" t="s">
        <v>93</v>
      </c>
      <c r="AT248" s="152" t="s">
        <v>212</v>
      </c>
      <c r="AU248" s="152" t="s">
        <v>84</v>
      </c>
      <c r="AY248" s="13" t="s">
        <v>207</v>
      </c>
      <c r="BE248" s="153">
        <f t="shared" si="44"/>
        <v>0</v>
      </c>
      <c r="BF248" s="153">
        <f t="shared" si="45"/>
        <v>0</v>
      </c>
      <c r="BG248" s="153">
        <f t="shared" si="46"/>
        <v>0</v>
      </c>
      <c r="BH248" s="153">
        <f t="shared" si="47"/>
        <v>0</v>
      </c>
      <c r="BI248" s="153">
        <f t="shared" si="48"/>
        <v>0</v>
      </c>
      <c r="BJ248" s="13" t="s">
        <v>84</v>
      </c>
      <c r="BK248" s="153">
        <f t="shared" si="49"/>
        <v>0</v>
      </c>
      <c r="BL248" s="13" t="s">
        <v>93</v>
      </c>
      <c r="BM248" s="152" t="s">
        <v>5161</v>
      </c>
    </row>
    <row r="249" spans="2:65" s="1" customFormat="1" ht="24.2" customHeight="1">
      <c r="B249" s="139"/>
      <c r="C249" s="140" t="s">
        <v>589</v>
      </c>
      <c r="D249" s="140" t="s">
        <v>212</v>
      </c>
      <c r="E249" s="141" t="s">
        <v>5162</v>
      </c>
      <c r="F249" s="142" t="s">
        <v>5163</v>
      </c>
      <c r="G249" s="143" t="s">
        <v>405</v>
      </c>
      <c r="H249" s="144">
        <v>2.7250000000000001</v>
      </c>
      <c r="I249" s="145"/>
      <c r="J249" s="146">
        <f t="shared" si="40"/>
        <v>0</v>
      </c>
      <c r="K249" s="147"/>
      <c r="L249" s="28"/>
      <c r="M249" s="148" t="s">
        <v>1</v>
      </c>
      <c r="N249" s="149" t="s">
        <v>38</v>
      </c>
      <c r="P249" s="150">
        <f t="shared" si="41"/>
        <v>0</v>
      </c>
      <c r="Q249" s="150">
        <v>0</v>
      </c>
      <c r="R249" s="150">
        <f t="shared" si="42"/>
        <v>0</v>
      </c>
      <c r="S249" s="150">
        <v>0.19600000000000001</v>
      </c>
      <c r="T249" s="151">
        <f t="shared" si="43"/>
        <v>0.53410000000000002</v>
      </c>
      <c r="AR249" s="152" t="s">
        <v>93</v>
      </c>
      <c r="AT249" s="152" t="s">
        <v>212</v>
      </c>
      <c r="AU249" s="152" t="s">
        <v>84</v>
      </c>
      <c r="AY249" s="13" t="s">
        <v>207</v>
      </c>
      <c r="BE249" s="153">
        <f t="shared" si="44"/>
        <v>0</v>
      </c>
      <c r="BF249" s="153">
        <f t="shared" si="45"/>
        <v>0</v>
      </c>
      <c r="BG249" s="153">
        <f t="shared" si="46"/>
        <v>0</v>
      </c>
      <c r="BH249" s="153">
        <f t="shared" si="47"/>
        <v>0</v>
      </c>
      <c r="BI249" s="153">
        <f t="shared" si="48"/>
        <v>0</v>
      </c>
      <c r="BJ249" s="13" t="s">
        <v>84</v>
      </c>
      <c r="BK249" s="153">
        <f t="shared" si="49"/>
        <v>0</v>
      </c>
      <c r="BL249" s="13" t="s">
        <v>93</v>
      </c>
      <c r="BM249" s="152" t="s">
        <v>5164</v>
      </c>
    </row>
    <row r="250" spans="2:65" s="1" customFormat="1" ht="24.2" customHeight="1">
      <c r="B250" s="139"/>
      <c r="C250" s="140" t="s">
        <v>594</v>
      </c>
      <c r="D250" s="140" t="s">
        <v>212</v>
      </c>
      <c r="E250" s="141" t="s">
        <v>5165</v>
      </c>
      <c r="F250" s="142" t="s">
        <v>5166</v>
      </c>
      <c r="G250" s="143" t="s">
        <v>405</v>
      </c>
      <c r="H250" s="144">
        <v>3.83</v>
      </c>
      <c r="I250" s="145"/>
      <c r="J250" s="146">
        <f t="shared" si="40"/>
        <v>0</v>
      </c>
      <c r="K250" s="147"/>
      <c r="L250" s="28"/>
      <c r="M250" s="148" t="s">
        <v>1</v>
      </c>
      <c r="N250" s="149" t="s">
        <v>38</v>
      </c>
      <c r="P250" s="150">
        <f t="shared" si="41"/>
        <v>0</v>
      </c>
      <c r="Q250" s="150">
        <v>0</v>
      </c>
      <c r="R250" s="150">
        <f t="shared" si="42"/>
        <v>0</v>
      </c>
      <c r="S250" s="150">
        <v>0.19600000000000001</v>
      </c>
      <c r="T250" s="151">
        <f t="shared" si="43"/>
        <v>0.75068000000000001</v>
      </c>
      <c r="AR250" s="152" t="s">
        <v>93</v>
      </c>
      <c r="AT250" s="152" t="s">
        <v>212</v>
      </c>
      <c r="AU250" s="152" t="s">
        <v>84</v>
      </c>
      <c r="AY250" s="13" t="s">
        <v>207</v>
      </c>
      <c r="BE250" s="153">
        <f t="shared" si="44"/>
        <v>0</v>
      </c>
      <c r="BF250" s="153">
        <f t="shared" si="45"/>
        <v>0</v>
      </c>
      <c r="BG250" s="153">
        <f t="shared" si="46"/>
        <v>0</v>
      </c>
      <c r="BH250" s="153">
        <f t="shared" si="47"/>
        <v>0</v>
      </c>
      <c r="BI250" s="153">
        <f t="shared" si="48"/>
        <v>0</v>
      </c>
      <c r="BJ250" s="13" t="s">
        <v>84</v>
      </c>
      <c r="BK250" s="153">
        <f t="shared" si="49"/>
        <v>0</v>
      </c>
      <c r="BL250" s="13" t="s">
        <v>93</v>
      </c>
      <c r="BM250" s="152" t="s">
        <v>5167</v>
      </c>
    </row>
    <row r="251" spans="2:65" s="1" customFormat="1" ht="37.9" customHeight="1">
      <c r="B251" s="139"/>
      <c r="C251" s="140" t="s">
        <v>598</v>
      </c>
      <c r="D251" s="140" t="s">
        <v>212</v>
      </c>
      <c r="E251" s="141" t="s">
        <v>5168</v>
      </c>
      <c r="F251" s="142" t="s">
        <v>5169</v>
      </c>
      <c r="G251" s="143" t="s">
        <v>405</v>
      </c>
      <c r="H251" s="144">
        <v>655.22199999999998</v>
      </c>
      <c r="I251" s="145"/>
      <c r="J251" s="146">
        <f t="shared" si="40"/>
        <v>0</v>
      </c>
      <c r="K251" s="147"/>
      <c r="L251" s="28"/>
      <c r="M251" s="148" t="s">
        <v>1</v>
      </c>
      <c r="N251" s="149" t="s">
        <v>38</v>
      </c>
      <c r="P251" s="150">
        <f t="shared" si="41"/>
        <v>0</v>
      </c>
      <c r="Q251" s="150">
        <v>0</v>
      </c>
      <c r="R251" s="150">
        <f t="shared" si="42"/>
        <v>0</v>
      </c>
      <c r="S251" s="150">
        <v>0.32400000000000001</v>
      </c>
      <c r="T251" s="151">
        <f t="shared" si="43"/>
        <v>212.29192800000001</v>
      </c>
      <c r="AR251" s="152" t="s">
        <v>93</v>
      </c>
      <c r="AT251" s="152" t="s">
        <v>212</v>
      </c>
      <c r="AU251" s="152" t="s">
        <v>84</v>
      </c>
      <c r="AY251" s="13" t="s">
        <v>207</v>
      </c>
      <c r="BE251" s="153">
        <f t="shared" si="44"/>
        <v>0</v>
      </c>
      <c r="BF251" s="153">
        <f t="shared" si="45"/>
        <v>0</v>
      </c>
      <c r="BG251" s="153">
        <f t="shared" si="46"/>
        <v>0</v>
      </c>
      <c r="BH251" s="153">
        <f t="shared" si="47"/>
        <v>0</v>
      </c>
      <c r="BI251" s="153">
        <f t="shared" si="48"/>
        <v>0</v>
      </c>
      <c r="BJ251" s="13" t="s">
        <v>84</v>
      </c>
      <c r="BK251" s="153">
        <f t="shared" si="49"/>
        <v>0</v>
      </c>
      <c r="BL251" s="13" t="s">
        <v>93</v>
      </c>
      <c r="BM251" s="152" t="s">
        <v>5170</v>
      </c>
    </row>
    <row r="252" spans="2:65" s="1" customFormat="1" ht="33" customHeight="1">
      <c r="B252" s="139"/>
      <c r="C252" s="140" t="s">
        <v>604</v>
      </c>
      <c r="D252" s="140" t="s">
        <v>212</v>
      </c>
      <c r="E252" s="141" t="s">
        <v>5171</v>
      </c>
      <c r="F252" s="142" t="s">
        <v>5172</v>
      </c>
      <c r="G252" s="143" t="s">
        <v>405</v>
      </c>
      <c r="H252" s="144">
        <v>3.2639999999999998</v>
      </c>
      <c r="I252" s="145"/>
      <c r="J252" s="146">
        <f t="shared" si="40"/>
        <v>0</v>
      </c>
      <c r="K252" s="147"/>
      <c r="L252" s="28"/>
      <c r="M252" s="148" t="s">
        <v>1</v>
      </c>
      <c r="N252" s="149" t="s">
        <v>38</v>
      </c>
      <c r="P252" s="150">
        <f t="shared" si="41"/>
        <v>0</v>
      </c>
      <c r="Q252" s="150">
        <v>0</v>
      </c>
      <c r="R252" s="150">
        <f t="shared" si="42"/>
        <v>0</v>
      </c>
      <c r="S252" s="150">
        <v>0.54</v>
      </c>
      <c r="T252" s="151">
        <f t="shared" si="43"/>
        <v>1.7625599999999999</v>
      </c>
      <c r="AR252" s="152" t="s">
        <v>93</v>
      </c>
      <c r="AT252" s="152" t="s">
        <v>212</v>
      </c>
      <c r="AU252" s="152" t="s">
        <v>84</v>
      </c>
      <c r="AY252" s="13" t="s">
        <v>207</v>
      </c>
      <c r="BE252" s="153">
        <f t="shared" si="44"/>
        <v>0</v>
      </c>
      <c r="BF252" s="153">
        <f t="shared" si="45"/>
        <v>0</v>
      </c>
      <c r="BG252" s="153">
        <f t="shared" si="46"/>
        <v>0</v>
      </c>
      <c r="BH252" s="153">
        <f t="shared" si="47"/>
        <v>0</v>
      </c>
      <c r="BI252" s="153">
        <f t="shared" si="48"/>
        <v>0</v>
      </c>
      <c r="BJ252" s="13" t="s">
        <v>84</v>
      </c>
      <c r="BK252" s="153">
        <f t="shared" si="49"/>
        <v>0</v>
      </c>
      <c r="BL252" s="13" t="s">
        <v>93</v>
      </c>
      <c r="BM252" s="152" t="s">
        <v>5173</v>
      </c>
    </row>
    <row r="253" spans="2:65" s="1" customFormat="1" ht="33" customHeight="1">
      <c r="B253" s="139"/>
      <c r="C253" s="140" t="s">
        <v>610</v>
      </c>
      <c r="D253" s="140" t="s">
        <v>212</v>
      </c>
      <c r="E253" s="141" t="s">
        <v>5174</v>
      </c>
      <c r="F253" s="142" t="s">
        <v>5175</v>
      </c>
      <c r="G253" s="143" t="s">
        <v>4813</v>
      </c>
      <c r="H253" s="144">
        <v>15.016</v>
      </c>
      <c r="I253" s="145"/>
      <c r="J253" s="146">
        <f t="shared" si="40"/>
        <v>0</v>
      </c>
      <c r="K253" s="147"/>
      <c r="L253" s="28"/>
      <c r="M253" s="148" t="s">
        <v>1</v>
      </c>
      <c r="N253" s="149" t="s">
        <v>38</v>
      </c>
      <c r="P253" s="150">
        <f t="shared" si="41"/>
        <v>0</v>
      </c>
      <c r="Q253" s="150">
        <v>0</v>
      </c>
      <c r="R253" s="150">
        <f t="shared" si="42"/>
        <v>0</v>
      </c>
      <c r="S253" s="150">
        <v>2.1</v>
      </c>
      <c r="T253" s="151">
        <f t="shared" si="43"/>
        <v>31.5336</v>
      </c>
      <c r="AR253" s="152" t="s">
        <v>93</v>
      </c>
      <c r="AT253" s="152" t="s">
        <v>212</v>
      </c>
      <c r="AU253" s="152" t="s">
        <v>84</v>
      </c>
      <c r="AY253" s="13" t="s">
        <v>207</v>
      </c>
      <c r="BE253" s="153">
        <f t="shared" si="44"/>
        <v>0</v>
      </c>
      <c r="BF253" s="153">
        <f t="shared" si="45"/>
        <v>0</v>
      </c>
      <c r="BG253" s="153">
        <f t="shared" si="46"/>
        <v>0</v>
      </c>
      <c r="BH253" s="153">
        <f t="shared" si="47"/>
        <v>0</v>
      </c>
      <c r="BI253" s="153">
        <f t="shared" si="48"/>
        <v>0</v>
      </c>
      <c r="BJ253" s="13" t="s">
        <v>84</v>
      </c>
      <c r="BK253" s="153">
        <f t="shared" si="49"/>
        <v>0</v>
      </c>
      <c r="BL253" s="13" t="s">
        <v>93</v>
      </c>
      <c r="BM253" s="152" t="s">
        <v>5176</v>
      </c>
    </row>
    <row r="254" spans="2:65" s="1" customFormat="1" ht="24.2" customHeight="1">
      <c r="B254" s="139"/>
      <c r="C254" s="140" t="s">
        <v>614</v>
      </c>
      <c r="D254" s="140" t="s">
        <v>212</v>
      </c>
      <c r="E254" s="141" t="s">
        <v>5177</v>
      </c>
      <c r="F254" s="142" t="s">
        <v>5178</v>
      </c>
      <c r="G254" s="143" t="s">
        <v>253</v>
      </c>
      <c r="H254" s="144">
        <v>769</v>
      </c>
      <c r="I254" s="145"/>
      <c r="J254" s="146">
        <f t="shared" si="40"/>
        <v>0</v>
      </c>
      <c r="K254" s="147"/>
      <c r="L254" s="28"/>
      <c r="M254" s="148" t="s">
        <v>1</v>
      </c>
      <c r="N254" s="149" t="s">
        <v>38</v>
      </c>
      <c r="P254" s="150">
        <f t="shared" si="41"/>
        <v>0</v>
      </c>
      <c r="Q254" s="150">
        <v>0</v>
      </c>
      <c r="R254" s="150">
        <f t="shared" si="42"/>
        <v>0</v>
      </c>
      <c r="S254" s="150">
        <v>0.34</v>
      </c>
      <c r="T254" s="151">
        <f t="shared" si="43"/>
        <v>261.46000000000004</v>
      </c>
      <c r="AR254" s="152" t="s">
        <v>93</v>
      </c>
      <c r="AT254" s="152" t="s">
        <v>212</v>
      </c>
      <c r="AU254" s="152" t="s">
        <v>84</v>
      </c>
      <c r="AY254" s="13" t="s">
        <v>207</v>
      </c>
      <c r="BE254" s="153">
        <f t="shared" si="44"/>
        <v>0</v>
      </c>
      <c r="BF254" s="153">
        <f t="shared" si="45"/>
        <v>0</v>
      </c>
      <c r="BG254" s="153">
        <f t="shared" si="46"/>
        <v>0</v>
      </c>
      <c r="BH254" s="153">
        <f t="shared" si="47"/>
        <v>0</v>
      </c>
      <c r="BI254" s="153">
        <f t="shared" si="48"/>
        <v>0</v>
      </c>
      <c r="BJ254" s="13" t="s">
        <v>84</v>
      </c>
      <c r="BK254" s="153">
        <f t="shared" si="49"/>
        <v>0</v>
      </c>
      <c r="BL254" s="13" t="s">
        <v>93</v>
      </c>
      <c r="BM254" s="152" t="s">
        <v>5179</v>
      </c>
    </row>
    <row r="255" spans="2:65" s="1" customFormat="1" ht="33" customHeight="1">
      <c r="B255" s="139"/>
      <c r="C255" s="140" t="s">
        <v>618</v>
      </c>
      <c r="D255" s="140" t="s">
        <v>212</v>
      </c>
      <c r="E255" s="141" t="s">
        <v>5180</v>
      </c>
      <c r="F255" s="142" t="s">
        <v>5181</v>
      </c>
      <c r="G255" s="143" t="s">
        <v>4813</v>
      </c>
      <c r="H255" s="144">
        <v>98.587000000000003</v>
      </c>
      <c r="I255" s="145"/>
      <c r="J255" s="146">
        <f t="shared" si="40"/>
        <v>0</v>
      </c>
      <c r="K255" s="147"/>
      <c r="L255" s="28"/>
      <c r="M255" s="148" t="s">
        <v>1</v>
      </c>
      <c r="N255" s="149" t="s">
        <v>38</v>
      </c>
      <c r="P255" s="150">
        <f t="shared" si="41"/>
        <v>0</v>
      </c>
      <c r="Q255" s="150">
        <v>0</v>
      </c>
      <c r="R255" s="150">
        <f t="shared" si="42"/>
        <v>0</v>
      </c>
      <c r="S255" s="150">
        <v>2.2000000000000002</v>
      </c>
      <c r="T255" s="151">
        <f t="shared" si="43"/>
        <v>216.89140000000003</v>
      </c>
      <c r="AR255" s="152" t="s">
        <v>93</v>
      </c>
      <c r="AT255" s="152" t="s">
        <v>212</v>
      </c>
      <c r="AU255" s="152" t="s">
        <v>84</v>
      </c>
      <c r="AY255" s="13" t="s">
        <v>207</v>
      </c>
      <c r="BE255" s="153">
        <f t="shared" si="44"/>
        <v>0</v>
      </c>
      <c r="BF255" s="153">
        <f t="shared" si="45"/>
        <v>0</v>
      </c>
      <c r="BG255" s="153">
        <f t="shared" si="46"/>
        <v>0</v>
      </c>
      <c r="BH255" s="153">
        <f t="shared" si="47"/>
        <v>0</v>
      </c>
      <c r="BI255" s="153">
        <f t="shared" si="48"/>
        <v>0</v>
      </c>
      <c r="BJ255" s="13" t="s">
        <v>84</v>
      </c>
      <c r="BK255" s="153">
        <f t="shared" si="49"/>
        <v>0</v>
      </c>
      <c r="BL255" s="13" t="s">
        <v>93</v>
      </c>
      <c r="BM255" s="152" t="s">
        <v>5182</v>
      </c>
    </row>
    <row r="256" spans="2:65" s="1" customFormat="1" ht="24.2" customHeight="1">
      <c r="B256" s="139"/>
      <c r="C256" s="140" t="s">
        <v>622</v>
      </c>
      <c r="D256" s="140" t="s">
        <v>212</v>
      </c>
      <c r="E256" s="141" t="s">
        <v>5183</v>
      </c>
      <c r="F256" s="142" t="s">
        <v>5184</v>
      </c>
      <c r="G256" s="143" t="s">
        <v>4813</v>
      </c>
      <c r="H256" s="144">
        <v>17.082999999999998</v>
      </c>
      <c r="I256" s="145"/>
      <c r="J256" s="146">
        <f t="shared" si="40"/>
        <v>0</v>
      </c>
      <c r="K256" s="147"/>
      <c r="L256" s="28"/>
      <c r="M256" s="148" t="s">
        <v>1</v>
      </c>
      <c r="N256" s="149" t="s">
        <v>38</v>
      </c>
      <c r="P256" s="150">
        <f t="shared" si="41"/>
        <v>0</v>
      </c>
      <c r="Q256" s="150">
        <v>0</v>
      </c>
      <c r="R256" s="150">
        <f t="shared" si="42"/>
        <v>0</v>
      </c>
      <c r="S256" s="150">
        <v>2.2000000000000002</v>
      </c>
      <c r="T256" s="151">
        <f t="shared" si="43"/>
        <v>37.582599999999999</v>
      </c>
      <c r="AR256" s="152" t="s">
        <v>93</v>
      </c>
      <c r="AT256" s="152" t="s">
        <v>212</v>
      </c>
      <c r="AU256" s="152" t="s">
        <v>84</v>
      </c>
      <c r="AY256" s="13" t="s">
        <v>207</v>
      </c>
      <c r="BE256" s="153">
        <f t="shared" si="44"/>
        <v>0</v>
      </c>
      <c r="BF256" s="153">
        <f t="shared" si="45"/>
        <v>0</v>
      </c>
      <c r="BG256" s="153">
        <f t="shared" si="46"/>
        <v>0</v>
      </c>
      <c r="BH256" s="153">
        <f t="shared" si="47"/>
        <v>0</v>
      </c>
      <c r="BI256" s="153">
        <f t="shared" si="48"/>
        <v>0</v>
      </c>
      <c r="BJ256" s="13" t="s">
        <v>84</v>
      </c>
      <c r="BK256" s="153">
        <f t="shared" si="49"/>
        <v>0</v>
      </c>
      <c r="BL256" s="13" t="s">
        <v>93</v>
      </c>
      <c r="BM256" s="152" t="s">
        <v>5185</v>
      </c>
    </row>
    <row r="257" spans="2:65" s="1" customFormat="1" ht="24.2" customHeight="1">
      <c r="B257" s="139"/>
      <c r="C257" s="140" t="s">
        <v>626</v>
      </c>
      <c r="D257" s="140" t="s">
        <v>212</v>
      </c>
      <c r="E257" s="141" t="s">
        <v>5186</v>
      </c>
      <c r="F257" s="142" t="s">
        <v>5187</v>
      </c>
      <c r="G257" s="143" t="s">
        <v>253</v>
      </c>
      <c r="H257" s="144">
        <v>2</v>
      </c>
      <c r="I257" s="145"/>
      <c r="J257" s="146">
        <f t="shared" si="40"/>
        <v>0</v>
      </c>
      <c r="K257" s="147"/>
      <c r="L257" s="28"/>
      <c r="M257" s="148" t="s">
        <v>1</v>
      </c>
      <c r="N257" s="149" t="s">
        <v>38</v>
      </c>
      <c r="P257" s="150">
        <f t="shared" si="41"/>
        <v>0</v>
      </c>
      <c r="Q257" s="150">
        <v>0</v>
      </c>
      <c r="R257" s="150">
        <f t="shared" si="42"/>
        <v>0</v>
      </c>
      <c r="S257" s="150">
        <v>8.2000000000000003E-2</v>
      </c>
      <c r="T257" s="151">
        <f t="shared" si="43"/>
        <v>0.16400000000000001</v>
      </c>
      <c r="AR257" s="152" t="s">
        <v>93</v>
      </c>
      <c r="AT257" s="152" t="s">
        <v>212</v>
      </c>
      <c r="AU257" s="152" t="s">
        <v>84</v>
      </c>
      <c r="AY257" s="13" t="s">
        <v>207</v>
      </c>
      <c r="BE257" s="153">
        <f t="shared" si="44"/>
        <v>0</v>
      </c>
      <c r="BF257" s="153">
        <f t="shared" si="45"/>
        <v>0</v>
      </c>
      <c r="BG257" s="153">
        <f t="shared" si="46"/>
        <v>0</v>
      </c>
      <c r="BH257" s="153">
        <f t="shared" si="47"/>
        <v>0</v>
      </c>
      <c r="BI257" s="153">
        <f t="shared" si="48"/>
        <v>0</v>
      </c>
      <c r="BJ257" s="13" t="s">
        <v>84</v>
      </c>
      <c r="BK257" s="153">
        <f t="shared" si="49"/>
        <v>0</v>
      </c>
      <c r="BL257" s="13" t="s">
        <v>93</v>
      </c>
      <c r="BM257" s="152" t="s">
        <v>5188</v>
      </c>
    </row>
    <row r="258" spans="2:65" s="1" customFormat="1" ht="33" customHeight="1">
      <c r="B258" s="139"/>
      <c r="C258" s="140" t="s">
        <v>630</v>
      </c>
      <c r="D258" s="140" t="s">
        <v>212</v>
      </c>
      <c r="E258" s="141" t="s">
        <v>5192</v>
      </c>
      <c r="F258" s="142" t="s">
        <v>5193</v>
      </c>
      <c r="G258" s="143" t="s">
        <v>4813</v>
      </c>
      <c r="H258" s="144">
        <v>0.52</v>
      </c>
      <c r="I258" s="145"/>
      <c r="J258" s="146">
        <f t="shared" si="40"/>
        <v>0</v>
      </c>
      <c r="K258" s="147"/>
      <c r="L258" s="28"/>
      <c r="M258" s="148" t="s">
        <v>1</v>
      </c>
      <c r="N258" s="149" t="s">
        <v>38</v>
      </c>
      <c r="P258" s="150">
        <f t="shared" si="41"/>
        <v>0</v>
      </c>
      <c r="Q258" s="150">
        <v>0</v>
      </c>
      <c r="R258" s="150">
        <f t="shared" si="42"/>
        <v>0</v>
      </c>
      <c r="S258" s="150">
        <v>1.875</v>
      </c>
      <c r="T258" s="151">
        <f t="shared" si="43"/>
        <v>0.97500000000000009</v>
      </c>
      <c r="AR258" s="152" t="s">
        <v>93</v>
      </c>
      <c r="AT258" s="152" t="s">
        <v>212</v>
      </c>
      <c r="AU258" s="152" t="s">
        <v>84</v>
      </c>
      <c r="AY258" s="13" t="s">
        <v>207</v>
      </c>
      <c r="BE258" s="153">
        <f t="shared" si="44"/>
        <v>0</v>
      </c>
      <c r="BF258" s="153">
        <f t="shared" si="45"/>
        <v>0</v>
      </c>
      <c r="BG258" s="153">
        <f t="shared" si="46"/>
        <v>0</v>
      </c>
      <c r="BH258" s="153">
        <f t="shared" si="47"/>
        <v>0</v>
      </c>
      <c r="BI258" s="153">
        <f t="shared" si="48"/>
        <v>0</v>
      </c>
      <c r="BJ258" s="13" t="s">
        <v>84</v>
      </c>
      <c r="BK258" s="153">
        <f t="shared" si="49"/>
        <v>0</v>
      </c>
      <c r="BL258" s="13" t="s">
        <v>93</v>
      </c>
      <c r="BM258" s="152" t="s">
        <v>5194</v>
      </c>
    </row>
    <row r="259" spans="2:65" s="1" customFormat="1" ht="24.2" customHeight="1">
      <c r="B259" s="139"/>
      <c r="C259" s="140" t="s">
        <v>634</v>
      </c>
      <c r="D259" s="140" t="s">
        <v>212</v>
      </c>
      <c r="E259" s="141" t="s">
        <v>5195</v>
      </c>
      <c r="F259" s="142" t="s">
        <v>5196</v>
      </c>
      <c r="G259" s="143" t="s">
        <v>5197</v>
      </c>
      <c r="H259" s="144">
        <v>100</v>
      </c>
      <c r="I259" s="145"/>
      <c r="J259" s="146">
        <f t="shared" si="40"/>
        <v>0</v>
      </c>
      <c r="K259" s="147"/>
      <c r="L259" s="28"/>
      <c r="M259" s="148" t="s">
        <v>1</v>
      </c>
      <c r="N259" s="149" t="s">
        <v>38</v>
      </c>
      <c r="P259" s="150">
        <f t="shared" si="41"/>
        <v>0</v>
      </c>
      <c r="Q259" s="150">
        <v>1.0000000000000001E-5</v>
      </c>
      <c r="R259" s="150">
        <f t="shared" si="42"/>
        <v>1E-3</v>
      </c>
      <c r="S259" s="150">
        <v>3.0000000000000001E-5</v>
      </c>
      <c r="T259" s="151">
        <f t="shared" si="43"/>
        <v>3.0000000000000001E-3</v>
      </c>
      <c r="AR259" s="152" t="s">
        <v>93</v>
      </c>
      <c r="AT259" s="152" t="s">
        <v>212</v>
      </c>
      <c r="AU259" s="152" t="s">
        <v>84</v>
      </c>
      <c r="AY259" s="13" t="s">
        <v>207</v>
      </c>
      <c r="BE259" s="153">
        <f t="shared" si="44"/>
        <v>0</v>
      </c>
      <c r="BF259" s="153">
        <f t="shared" si="45"/>
        <v>0</v>
      </c>
      <c r="BG259" s="153">
        <f t="shared" si="46"/>
        <v>0</v>
      </c>
      <c r="BH259" s="153">
        <f t="shared" si="47"/>
        <v>0</v>
      </c>
      <c r="BI259" s="153">
        <f t="shared" si="48"/>
        <v>0</v>
      </c>
      <c r="BJ259" s="13" t="s">
        <v>84</v>
      </c>
      <c r="BK259" s="153">
        <f t="shared" si="49"/>
        <v>0</v>
      </c>
      <c r="BL259" s="13" t="s">
        <v>93</v>
      </c>
      <c r="BM259" s="152" t="s">
        <v>5198</v>
      </c>
    </row>
    <row r="260" spans="2:65" s="1" customFormat="1" ht="16.5" customHeight="1">
      <c r="B260" s="139"/>
      <c r="C260" s="140" t="s">
        <v>638</v>
      </c>
      <c r="D260" s="140" t="s">
        <v>212</v>
      </c>
      <c r="E260" s="141" t="s">
        <v>5199</v>
      </c>
      <c r="F260" s="142" t="s">
        <v>5200</v>
      </c>
      <c r="G260" s="143" t="s">
        <v>215</v>
      </c>
      <c r="H260" s="144">
        <v>13.54</v>
      </c>
      <c r="I260" s="145"/>
      <c r="J260" s="146">
        <f t="shared" si="40"/>
        <v>0</v>
      </c>
      <c r="K260" s="147"/>
      <c r="L260" s="28"/>
      <c r="M260" s="148" t="s">
        <v>1</v>
      </c>
      <c r="N260" s="149" t="s">
        <v>38</v>
      </c>
      <c r="P260" s="150">
        <f t="shared" si="41"/>
        <v>0</v>
      </c>
      <c r="Q260" s="150">
        <v>0</v>
      </c>
      <c r="R260" s="150">
        <f t="shared" si="42"/>
        <v>0</v>
      </c>
      <c r="S260" s="150">
        <v>3.0000000000000001E-3</v>
      </c>
      <c r="T260" s="151">
        <f t="shared" si="43"/>
        <v>4.0619999999999996E-2</v>
      </c>
      <c r="AR260" s="152" t="s">
        <v>93</v>
      </c>
      <c r="AT260" s="152" t="s">
        <v>212</v>
      </c>
      <c r="AU260" s="152" t="s">
        <v>84</v>
      </c>
      <c r="AY260" s="13" t="s">
        <v>207</v>
      </c>
      <c r="BE260" s="153">
        <f t="shared" si="44"/>
        <v>0</v>
      </c>
      <c r="BF260" s="153">
        <f t="shared" si="45"/>
        <v>0</v>
      </c>
      <c r="BG260" s="153">
        <f t="shared" si="46"/>
        <v>0</v>
      </c>
      <c r="BH260" s="153">
        <f t="shared" si="47"/>
        <v>0</v>
      </c>
      <c r="BI260" s="153">
        <f t="shared" si="48"/>
        <v>0</v>
      </c>
      <c r="BJ260" s="13" t="s">
        <v>84</v>
      </c>
      <c r="BK260" s="153">
        <f t="shared" si="49"/>
        <v>0</v>
      </c>
      <c r="BL260" s="13" t="s">
        <v>93</v>
      </c>
      <c r="BM260" s="152" t="s">
        <v>5201</v>
      </c>
    </row>
    <row r="261" spans="2:65" s="1" customFormat="1" ht="24.2" customHeight="1">
      <c r="B261" s="139"/>
      <c r="C261" s="140" t="s">
        <v>642</v>
      </c>
      <c r="D261" s="140" t="s">
        <v>212</v>
      </c>
      <c r="E261" s="141" t="s">
        <v>5202</v>
      </c>
      <c r="F261" s="142" t="s">
        <v>5203</v>
      </c>
      <c r="G261" s="143" t="s">
        <v>253</v>
      </c>
      <c r="H261" s="144">
        <v>9</v>
      </c>
      <c r="I261" s="145"/>
      <c r="J261" s="146">
        <f t="shared" si="40"/>
        <v>0</v>
      </c>
      <c r="K261" s="147"/>
      <c r="L261" s="28"/>
      <c r="M261" s="148" t="s">
        <v>1</v>
      </c>
      <c r="N261" s="149" t="s">
        <v>38</v>
      </c>
      <c r="P261" s="150">
        <f t="shared" si="41"/>
        <v>0</v>
      </c>
      <c r="Q261" s="150">
        <v>0</v>
      </c>
      <c r="R261" s="150">
        <f t="shared" si="42"/>
        <v>0</v>
      </c>
      <c r="S261" s="150">
        <v>4.3999999999999997E-2</v>
      </c>
      <c r="T261" s="151">
        <f t="shared" si="43"/>
        <v>0.39599999999999996</v>
      </c>
      <c r="AR261" s="152" t="s">
        <v>93</v>
      </c>
      <c r="AT261" s="152" t="s">
        <v>212</v>
      </c>
      <c r="AU261" s="152" t="s">
        <v>84</v>
      </c>
      <c r="AY261" s="13" t="s">
        <v>207</v>
      </c>
      <c r="BE261" s="153">
        <f t="shared" si="44"/>
        <v>0</v>
      </c>
      <c r="BF261" s="153">
        <f t="shared" si="45"/>
        <v>0</v>
      </c>
      <c r="BG261" s="153">
        <f t="shared" si="46"/>
        <v>0</v>
      </c>
      <c r="BH261" s="153">
        <f t="shared" si="47"/>
        <v>0</v>
      </c>
      <c r="BI261" s="153">
        <f t="shared" si="48"/>
        <v>0</v>
      </c>
      <c r="BJ261" s="13" t="s">
        <v>84</v>
      </c>
      <c r="BK261" s="153">
        <f t="shared" si="49"/>
        <v>0</v>
      </c>
      <c r="BL261" s="13" t="s">
        <v>93</v>
      </c>
      <c r="BM261" s="152" t="s">
        <v>5204</v>
      </c>
    </row>
    <row r="262" spans="2:65" s="1" customFormat="1" ht="24.2" customHeight="1">
      <c r="B262" s="139"/>
      <c r="C262" s="140" t="s">
        <v>646</v>
      </c>
      <c r="D262" s="140" t="s">
        <v>212</v>
      </c>
      <c r="E262" s="141" t="s">
        <v>5205</v>
      </c>
      <c r="F262" s="142" t="s">
        <v>5206</v>
      </c>
      <c r="G262" s="143" t="s">
        <v>215</v>
      </c>
      <c r="H262" s="144">
        <v>5</v>
      </c>
      <c r="I262" s="145"/>
      <c r="J262" s="146">
        <f t="shared" si="40"/>
        <v>0</v>
      </c>
      <c r="K262" s="147"/>
      <c r="L262" s="28"/>
      <c r="M262" s="148" t="s">
        <v>1</v>
      </c>
      <c r="N262" s="149" t="s">
        <v>38</v>
      </c>
      <c r="P262" s="150">
        <f t="shared" si="41"/>
        <v>0</v>
      </c>
      <c r="Q262" s="150">
        <v>0</v>
      </c>
      <c r="R262" s="150">
        <f t="shared" si="42"/>
        <v>0</v>
      </c>
      <c r="S262" s="150">
        <v>0</v>
      </c>
      <c r="T262" s="151">
        <f t="shared" si="43"/>
        <v>0</v>
      </c>
      <c r="AR262" s="152" t="s">
        <v>93</v>
      </c>
      <c r="AT262" s="152" t="s">
        <v>212</v>
      </c>
      <c r="AU262" s="152" t="s">
        <v>84</v>
      </c>
      <c r="AY262" s="13" t="s">
        <v>207</v>
      </c>
      <c r="BE262" s="153">
        <f t="shared" si="44"/>
        <v>0</v>
      </c>
      <c r="BF262" s="153">
        <f t="shared" si="45"/>
        <v>0</v>
      </c>
      <c r="BG262" s="153">
        <f t="shared" si="46"/>
        <v>0</v>
      </c>
      <c r="BH262" s="153">
        <f t="shared" si="47"/>
        <v>0</v>
      </c>
      <c r="BI262" s="153">
        <f t="shared" si="48"/>
        <v>0</v>
      </c>
      <c r="BJ262" s="13" t="s">
        <v>84</v>
      </c>
      <c r="BK262" s="153">
        <f t="shared" si="49"/>
        <v>0</v>
      </c>
      <c r="BL262" s="13" t="s">
        <v>93</v>
      </c>
      <c r="BM262" s="152" t="s">
        <v>5207</v>
      </c>
    </row>
    <row r="263" spans="2:65" s="1" customFormat="1" ht="16.5" customHeight="1">
      <c r="B263" s="139"/>
      <c r="C263" s="140" t="s">
        <v>650</v>
      </c>
      <c r="D263" s="140" t="s">
        <v>212</v>
      </c>
      <c r="E263" s="141" t="s">
        <v>5208</v>
      </c>
      <c r="F263" s="142" t="s">
        <v>5209</v>
      </c>
      <c r="G263" s="143" t="s">
        <v>405</v>
      </c>
      <c r="H263" s="144">
        <v>244.392</v>
      </c>
      <c r="I263" s="145"/>
      <c r="J263" s="146">
        <f t="shared" si="40"/>
        <v>0</v>
      </c>
      <c r="K263" s="147"/>
      <c r="L263" s="28"/>
      <c r="M263" s="148" t="s">
        <v>1</v>
      </c>
      <c r="N263" s="149" t="s">
        <v>38</v>
      </c>
      <c r="P263" s="150">
        <f t="shared" si="41"/>
        <v>0</v>
      </c>
      <c r="Q263" s="150">
        <v>0</v>
      </c>
      <c r="R263" s="150">
        <f t="shared" si="42"/>
        <v>0</v>
      </c>
      <c r="S263" s="150">
        <v>0</v>
      </c>
      <c r="T263" s="151">
        <f t="shared" si="43"/>
        <v>0</v>
      </c>
      <c r="AR263" s="152" t="s">
        <v>93</v>
      </c>
      <c r="AT263" s="152" t="s">
        <v>212</v>
      </c>
      <c r="AU263" s="152" t="s">
        <v>84</v>
      </c>
      <c r="AY263" s="13" t="s">
        <v>207</v>
      </c>
      <c r="BE263" s="153">
        <f t="shared" si="44"/>
        <v>0</v>
      </c>
      <c r="BF263" s="153">
        <f t="shared" si="45"/>
        <v>0</v>
      </c>
      <c r="BG263" s="153">
        <f t="shared" si="46"/>
        <v>0</v>
      </c>
      <c r="BH263" s="153">
        <f t="shared" si="47"/>
        <v>0</v>
      </c>
      <c r="BI263" s="153">
        <f t="shared" si="48"/>
        <v>0</v>
      </c>
      <c r="BJ263" s="13" t="s">
        <v>84</v>
      </c>
      <c r="BK263" s="153">
        <f t="shared" si="49"/>
        <v>0</v>
      </c>
      <c r="BL263" s="13" t="s">
        <v>93</v>
      </c>
      <c r="BM263" s="152" t="s">
        <v>5210</v>
      </c>
    </row>
    <row r="264" spans="2:65" s="1" customFormat="1" ht="24.2" customHeight="1">
      <c r="B264" s="139"/>
      <c r="C264" s="140" t="s">
        <v>654</v>
      </c>
      <c r="D264" s="140" t="s">
        <v>212</v>
      </c>
      <c r="E264" s="141" t="s">
        <v>5211</v>
      </c>
      <c r="F264" s="142" t="s">
        <v>5212</v>
      </c>
      <c r="G264" s="143" t="s">
        <v>405</v>
      </c>
      <c r="H264" s="144">
        <v>1.75</v>
      </c>
      <c r="I264" s="145"/>
      <c r="J264" s="146">
        <f t="shared" si="40"/>
        <v>0</v>
      </c>
      <c r="K264" s="147"/>
      <c r="L264" s="28"/>
      <c r="M264" s="148" t="s">
        <v>1</v>
      </c>
      <c r="N264" s="149" t="s">
        <v>38</v>
      </c>
      <c r="P264" s="150">
        <f t="shared" si="41"/>
        <v>0</v>
      </c>
      <c r="Q264" s="150">
        <v>0</v>
      </c>
      <c r="R264" s="150">
        <f t="shared" si="42"/>
        <v>0</v>
      </c>
      <c r="S264" s="150">
        <v>0.01</v>
      </c>
      <c r="T264" s="151">
        <f t="shared" si="43"/>
        <v>1.7500000000000002E-2</v>
      </c>
      <c r="AR264" s="152" t="s">
        <v>271</v>
      </c>
      <c r="AT264" s="152" t="s">
        <v>212</v>
      </c>
      <c r="AU264" s="152" t="s">
        <v>84</v>
      </c>
      <c r="AY264" s="13" t="s">
        <v>207</v>
      </c>
      <c r="BE264" s="153">
        <f t="shared" si="44"/>
        <v>0</v>
      </c>
      <c r="BF264" s="153">
        <f t="shared" si="45"/>
        <v>0</v>
      </c>
      <c r="BG264" s="153">
        <f t="shared" si="46"/>
        <v>0</v>
      </c>
      <c r="BH264" s="153">
        <f t="shared" si="47"/>
        <v>0</v>
      </c>
      <c r="BI264" s="153">
        <f t="shared" si="48"/>
        <v>0</v>
      </c>
      <c r="BJ264" s="13" t="s">
        <v>84</v>
      </c>
      <c r="BK264" s="153">
        <f t="shared" si="49"/>
        <v>0</v>
      </c>
      <c r="BL264" s="13" t="s">
        <v>271</v>
      </c>
      <c r="BM264" s="152" t="s">
        <v>5213</v>
      </c>
    </row>
    <row r="265" spans="2:65" s="1" customFormat="1" ht="24.2" customHeight="1">
      <c r="B265" s="139"/>
      <c r="C265" s="140" t="s">
        <v>658</v>
      </c>
      <c r="D265" s="140" t="s">
        <v>212</v>
      </c>
      <c r="E265" s="141" t="s">
        <v>5214</v>
      </c>
      <c r="F265" s="142" t="s">
        <v>5215</v>
      </c>
      <c r="G265" s="143" t="s">
        <v>405</v>
      </c>
      <c r="H265" s="144">
        <v>1627.66</v>
      </c>
      <c r="I265" s="145"/>
      <c r="J265" s="146">
        <f t="shared" si="40"/>
        <v>0</v>
      </c>
      <c r="K265" s="147"/>
      <c r="L265" s="28"/>
      <c r="M265" s="148" t="s">
        <v>1</v>
      </c>
      <c r="N265" s="149" t="s">
        <v>38</v>
      </c>
      <c r="P265" s="150">
        <f t="shared" si="41"/>
        <v>0</v>
      </c>
      <c r="Q265" s="150">
        <v>0</v>
      </c>
      <c r="R265" s="150">
        <f t="shared" si="42"/>
        <v>0</v>
      </c>
      <c r="S265" s="150">
        <v>0.01</v>
      </c>
      <c r="T265" s="151">
        <f t="shared" si="43"/>
        <v>16.276600000000002</v>
      </c>
      <c r="AR265" s="152" t="s">
        <v>271</v>
      </c>
      <c r="AT265" s="152" t="s">
        <v>212</v>
      </c>
      <c r="AU265" s="152" t="s">
        <v>84</v>
      </c>
      <c r="AY265" s="13" t="s">
        <v>207</v>
      </c>
      <c r="BE265" s="153">
        <f t="shared" si="44"/>
        <v>0</v>
      </c>
      <c r="BF265" s="153">
        <f t="shared" si="45"/>
        <v>0</v>
      </c>
      <c r="BG265" s="153">
        <f t="shared" si="46"/>
        <v>0</v>
      </c>
      <c r="BH265" s="153">
        <f t="shared" si="47"/>
        <v>0</v>
      </c>
      <c r="BI265" s="153">
        <f t="shared" si="48"/>
        <v>0</v>
      </c>
      <c r="BJ265" s="13" t="s">
        <v>84</v>
      </c>
      <c r="BK265" s="153">
        <f t="shared" si="49"/>
        <v>0</v>
      </c>
      <c r="BL265" s="13" t="s">
        <v>271</v>
      </c>
      <c r="BM265" s="152" t="s">
        <v>5216</v>
      </c>
    </row>
    <row r="266" spans="2:65" s="1" customFormat="1" ht="24.2" customHeight="1">
      <c r="B266" s="139"/>
      <c r="C266" s="140" t="s">
        <v>662</v>
      </c>
      <c r="D266" s="140" t="s">
        <v>212</v>
      </c>
      <c r="E266" s="141" t="s">
        <v>5217</v>
      </c>
      <c r="F266" s="142" t="s">
        <v>5218</v>
      </c>
      <c r="G266" s="143" t="s">
        <v>405</v>
      </c>
      <c r="H266" s="144">
        <v>14.199</v>
      </c>
      <c r="I266" s="145"/>
      <c r="J266" s="146">
        <f t="shared" si="40"/>
        <v>0</v>
      </c>
      <c r="K266" s="147"/>
      <c r="L266" s="28"/>
      <c r="M266" s="148" t="s">
        <v>1</v>
      </c>
      <c r="N266" s="149" t="s">
        <v>38</v>
      </c>
      <c r="P266" s="150">
        <f t="shared" si="41"/>
        <v>0</v>
      </c>
      <c r="Q266" s="150">
        <v>0</v>
      </c>
      <c r="R266" s="150">
        <f t="shared" si="42"/>
        <v>0</v>
      </c>
      <c r="S266" s="150">
        <v>0.01</v>
      </c>
      <c r="T266" s="151">
        <f t="shared" si="43"/>
        <v>0.14199000000000001</v>
      </c>
      <c r="AR266" s="152" t="s">
        <v>271</v>
      </c>
      <c r="AT266" s="152" t="s">
        <v>212</v>
      </c>
      <c r="AU266" s="152" t="s">
        <v>84</v>
      </c>
      <c r="AY266" s="13" t="s">
        <v>207</v>
      </c>
      <c r="BE266" s="153">
        <f t="shared" si="44"/>
        <v>0</v>
      </c>
      <c r="BF266" s="153">
        <f t="shared" si="45"/>
        <v>0</v>
      </c>
      <c r="BG266" s="153">
        <f t="shared" si="46"/>
        <v>0</v>
      </c>
      <c r="BH266" s="153">
        <f t="shared" si="47"/>
        <v>0</v>
      </c>
      <c r="BI266" s="153">
        <f t="shared" si="48"/>
        <v>0</v>
      </c>
      <c r="BJ266" s="13" t="s">
        <v>84</v>
      </c>
      <c r="BK266" s="153">
        <f t="shared" si="49"/>
        <v>0</v>
      </c>
      <c r="BL266" s="13" t="s">
        <v>271</v>
      </c>
      <c r="BM266" s="152" t="s">
        <v>5219</v>
      </c>
    </row>
    <row r="267" spans="2:65" s="1" customFormat="1" ht="24.2" customHeight="1">
      <c r="B267" s="139"/>
      <c r="C267" s="140" t="s">
        <v>666</v>
      </c>
      <c r="D267" s="140" t="s">
        <v>212</v>
      </c>
      <c r="E267" s="141" t="s">
        <v>5220</v>
      </c>
      <c r="F267" s="142" t="s">
        <v>5221</v>
      </c>
      <c r="G267" s="143" t="s">
        <v>405</v>
      </c>
      <c r="H267" s="144">
        <v>78.95</v>
      </c>
      <c r="I267" s="145"/>
      <c r="J267" s="146">
        <f t="shared" si="40"/>
        <v>0</v>
      </c>
      <c r="K267" s="147"/>
      <c r="L267" s="28"/>
      <c r="M267" s="148" t="s">
        <v>1</v>
      </c>
      <c r="N267" s="149" t="s">
        <v>38</v>
      </c>
      <c r="P267" s="150">
        <f t="shared" si="41"/>
        <v>0</v>
      </c>
      <c r="Q267" s="150">
        <v>0</v>
      </c>
      <c r="R267" s="150">
        <f t="shared" si="42"/>
        <v>0</v>
      </c>
      <c r="S267" s="150">
        <v>0.01</v>
      </c>
      <c r="T267" s="151">
        <f t="shared" si="43"/>
        <v>0.78950000000000009</v>
      </c>
      <c r="AR267" s="152" t="s">
        <v>271</v>
      </c>
      <c r="AT267" s="152" t="s">
        <v>212</v>
      </c>
      <c r="AU267" s="152" t="s">
        <v>84</v>
      </c>
      <c r="AY267" s="13" t="s">
        <v>207</v>
      </c>
      <c r="BE267" s="153">
        <f t="shared" si="44"/>
        <v>0</v>
      </c>
      <c r="BF267" s="153">
        <f t="shared" si="45"/>
        <v>0</v>
      </c>
      <c r="BG267" s="153">
        <f t="shared" si="46"/>
        <v>0</v>
      </c>
      <c r="BH267" s="153">
        <f t="shared" si="47"/>
        <v>0</v>
      </c>
      <c r="BI267" s="153">
        <f t="shared" si="48"/>
        <v>0</v>
      </c>
      <c r="BJ267" s="13" t="s">
        <v>84</v>
      </c>
      <c r="BK267" s="153">
        <f t="shared" si="49"/>
        <v>0</v>
      </c>
      <c r="BL267" s="13" t="s">
        <v>271</v>
      </c>
      <c r="BM267" s="152" t="s">
        <v>5222</v>
      </c>
    </row>
    <row r="268" spans="2:65" s="11" customFormat="1" ht="20.85" customHeight="1">
      <c r="B268" s="127"/>
      <c r="D268" s="128" t="s">
        <v>71</v>
      </c>
      <c r="E268" s="137" t="s">
        <v>5223</v>
      </c>
      <c r="F268" s="137" t="s">
        <v>5224</v>
      </c>
      <c r="I268" s="130"/>
      <c r="J268" s="138">
        <f>BK268</f>
        <v>0</v>
      </c>
      <c r="L268" s="127"/>
      <c r="M268" s="132"/>
      <c r="P268" s="133">
        <f>SUM(P269:P273)</f>
        <v>0</v>
      </c>
      <c r="R268" s="133">
        <f>SUM(R269:R273)</f>
        <v>0</v>
      </c>
      <c r="T268" s="134">
        <f>SUM(T269:T273)</f>
        <v>0</v>
      </c>
      <c r="AR268" s="128" t="s">
        <v>79</v>
      </c>
      <c r="AT268" s="135" t="s">
        <v>71</v>
      </c>
      <c r="AU268" s="135" t="s">
        <v>84</v>
      </c>
      <c r="AY268" s="128" t="s">
        <v>207</v>
      </c>
      <c r="BK268" s="136">
        <f>SUM(BK269:BK273)</f>
        <v>0</v>
      </c>
    </row>
    <row r="269" spans="2:65" s="1" customFormat="1" ht="21.75" customHeight="1">
      <c r="B269" s="139"/>
      <c r="C269" s="140" t="s">
        <v>670</v>
      </c>
      <c r="D269" s="140" t="s">
        <v>212</v>
      </c>
      <c r="E269" s="141" t="s">
        <v>5225</v>
      </c>
      <c r="F269" s="142" t="s">
        <v>5226</v>
      </c>
      <c r="G269" s="143" t="s">
        <v>1892</v>
      </c>
      <c r="H269" s="144">
        <v>1956.1379999999999</v>
      </c>
      <c r="I269" s="145"/>
      <c r="J269" s="146">
        <f>ROUND(I269*H269,2)</f>
        <v>0</v>
      </c>
      <c r="K269" s="147"/>
      <c r="L269" s="28"/>
      <c r="M269" s="148" t="s">
        <v>1</v>
      </c>
      <c r="N269" s="149" t="s">
        <v>38</v>
      </c>
      <c r="P269" s="150">
        <f>O269*H269</f>
        <v>0</v>
      </c>
      <c r="Q269" s="150">
        <v>0</v>
      </c>
      <c r="R269" s="150">
        <f>Q269*H269</f>
        <v>0</v>
      </c>
      <c r="S269" s="150">
        <v>0</v>
      </c>
      <c r="T269" s="151">
        <f>S269*H269</f>
        <v>0</v>
      </c>
      <c r="AR269" s="152" t="s">
        <v>93</v>
      </c>
      <c r="AT269" s="152" t="s">
        <v>212</v>
      </c>
      <c r="AU269" s="152" t="s">
        <v>88</v>
      </c>
      <c r="AY269" s="13" t="s">
        <v>207</v>
      </c>
      <c r="BE269" s="153">
        <f>IF(N269="základná",J269,0)</f>
        <v>0</v>
      </c>
      <c r="BF269" s="153">
        <f>IF(N269="znížená",J269,0)</f>
        <v>0</v>
      </c>
      <c r="BG269" s="153">
        <f>IF(N269="zákl. prenesená",J269,0)</f>
        <v>0</v>
      </c>
      <c r="BH269" s="153">
        <f>IF(N269="zníž. prenesená",J269,0)</f>
        <v>0</v>
      </c>
      <c r="BI269" s="153">
        <f>IF(N269="nulová",J269,0)</f>
        <v>0</v>
      </c>
      <c r="BJ269" s="13" t="s">
        <v>84</v>
      </c>
      <c r="BK269" s="153">
        <f>ROUND(I269*H269,2)</f>
        <v>0</v>
      </c>
      <c r="BL269" s="13" t="s">
        <v>93</v>
      </c>
      <c r="BM269" s="152" t="s">
        <v>5227</v>
      </c>
    </row>
    <row r="270" spans="2:65" s="1" customFormat="1" ht="24.2" customHeight="1">
      <c r="B270" s="139"/>
      <c r="C270" s="140" t="s">
        <v>674</v>
      </c>
      <c r="D270" s="140" t="s">
        <v>212</v>
      </c>
      <c r="E270" s="141" t="s">
        <v>5228</v>
      </c>
      <c r="F270" s="142" t="s">
        <v>5229</v>
      </c>
      <c r="G270" s="143" t="s">
        <v>1892</v>
      </c>
      <c r="H270" s="144">
        <v>17605.241999999998</v>
      </c>
      <c r="I270" s="145"/>
      <c r="J270" s="146">
        <f>ROUND(I270*H270,2)</f>
        <v>0</v>
      </c>
      <c r="K270" s="147"/>
      <c r="L270" s="28"/>
      <c r="M270" s="148" t="s">
        <v>1</v>
      </c>
      <c r="N270" s="149" t="s">
        <v>38</v>
      </c>
      <c r="P270" s="150">
        <f>O270*H270</f>
        <v>0</v>
      </c>
      <c r="Q270" s="150">
        <v>0</v>
      </c>
      <c r="R270" s="150">
        <f>Q270*H270</f>
        <v>0</v>
      </c>
      <c r="S270" s="150">
        <v>0</v>
      </c>
      <c r="T270" s="151">
        <f>S270*H270</f>
        <v>0</v>
      </c>
      <c r="AR270" s="152" t="s">
        <v>93</v>
      </c>
      <c r="AT270" s="152" t="s">
        <v>212</v>
      </c>
      <c r="AU270" s="152" t="s">
        <v>88</v>
      </c>
      <c r="AY270" s="13" t="s">
        <v>207</v>
      </c>
      <c r="BE270" s="153">
        <f>IF(N270="základná",J270,0)</f>
        <v>0</v>
      </c>
      <c r="BF270" s="153">
        <f>IF(N270="znížená",J270,0)</f>
        <v>0</v>
      </c>
      <c r="BG270" s="153">
        <f>IF(N270="zákl. prenesená",J270,0)</f>
        <v>0</v>
      </c>
      <c r="BH270" s="153">
        <f>IF(N270="zníž. prenesená",J270,0)</f>
        <v>0</v>
      </c>
      <c r="BI270" s="153">
        <f>IF(N270="nulová",J270,0)</f>
        <v>0</v>
      </c>
      <c r="BJ270" s="13" t="s">
        <v>84</v>
      </c>
      <c r="BK270" s="153">
        <f>ROUND(I270*H270,2)</f>
        <v>0</v>
      </c>
      <c r="BL270" s="13" t="s">
        <v>93</v>
      </c>
      <c r="BM270" s="152" t="s">
        <v>5230</v>
      </c>
    </row>
    <row r="271" spans="2:65" s="1" customFormat="1" ht="24.2" customHeight="1">
      <c r="B271" s="139"/>
      <c r="C271" s="140" t="s">
        <v>678</v>
      </c>
      <c r="D271" s="140" t="s">
        <v>212</v>
      </c>
      <c r="E271" s="141" t="s">
        <v>5231</v>
      </c>
      <c r="F271" s="142" t="s">
        <v>5232</v>
      </c>
      <c r="G271" s="143" t="s">
        <v>1892</v>
      </c>
      <c r="H271" s="144">
        <v>1956.1379999999999</v>
      </c>
      <c r="I271" s="145"/>
      <c r="J271" s="146">
        <f>ROUND(I271*H271,2)</f>
        <v>0</v>
      </c>
      <c r="K271" s="147"/>
      <c r="L271" s="28"/>
      <c r="M271" s="148" t="s">
        <v>1</v>
      </c>
      <c r="N271" s="149" t="s">
        <v>38</v>
      </c>
      <c r="P271" s="150">
        <f>O271*H271</f>
        <v>0</v>
      </c>
      <c r="Q271" s="150">
        <v>0</v>
      </c>
      <c r="R271" s="150">
        <f>Q271*H271</f>
        <v>0</v>
      </c>
      <c r="S271" s="150">
        <v>0</v>
      </c>
      <c r="T271" s="151">
        <f>S271*H271</f>
        <v>0</v>
      </c>
      <c r="AR271" s="152" t="s">
        <v>93</v>
      </c>
      <c r="AT271" s="152" t="s">
        <v>212</v>
      </c>
      <c r="AU271" s="152" t="s">
        <v>88</v>
      </c>
      <c r="AY271" s="13" t="s">
        <v>207</v>
      </c>
      <c r="BE271" s="153">
        <f>IF(N271="základná",J271,0)</f>
        <v>0</v>
      </c>
      <c r="BF271" s="153">
        <f>IF(N271="znížená",J271,0)</f>
        <v>0</v>
      </c>
      <c r="BG271" s="153">
        <f>IF(N271="zákl. prenesená",J271,0)</f>
        <v>0</v>
      </c>
      <c r="BH271" s="153">
        <f>IF(N271="zníž. prenesená",J271,0)</f>
        <v>0</v>
      </c>
      <c r="BI271" s="153">
        <f>IF(N271="nulová",J271,0)</f>
        <v>0</v>
      </c>
      <c r="BJ271" s="13" t="s">
        <v>84</v>
      </c>
      <c r="BK271" s="153">
        <f>ROUND(I271*H271,2)</f>
        <v>0</v>
      </c>
      <c r="BL271" s="13" t="s">
        <v>93</v>
      </c>
      <c r="BM271" s="152" t="s">
        <v>5233</v>
      </c>
    </row>
    <row r="272" spans="2:65" s="1" customFormat="1" ht="24.2" customHeight="1">
      <c r="B272" s="139"/>
      <c r="C272" s="140" t="s">
        <v>682</v>
      </c>
      <c r="D272" s="140" t="s">
        <v>212</v>
      </c>
      <c r="E272" s="141" t="s">
        <v>5234</v>
      </c>
      <c r="F272" s="142" t="s">
        <v>5235</v>
      </c>
      <c r="G272" s="143" t="s">
        <v>1892</v>
      </c>
      <c r="H272" s="144">
        <v>1542.828</v>
      </c>
      <c r="I272" s="145"/>
      <c r="J272" s="146">
        <f>ROUND(I272*H272,2)</f>
        <v>0</v>
      </c>
      <c r="K272" s="147"/>
      <c r="L272" s="28"/>
      <c r="M272" s="148" t="s">
        <v>1</v>
      </c>
      <c r="N272" s="149" t="s">
        <v>38</v>
      </c>
      <c r="P272" s="150">
        <f>O272*H272</f>
        <v>0</v>
      </c>
      <c r="Q272" s="150">
        <v>0</v>
      </c>
      <c r="R272" s="150">
        <f>Q272*H272</f>
        <v>0</v>
      </c>
      <c r="S272" s="150">
        <v>0</v>
      </c>
      <c r="T272" s="151">
        <f>S272*H272</f>
        <v>0</v>
      </c>
      <c r="AR272" s="152" t="s">
        <v>93</v>
      </c>
      <c r="AT272" s="152" t="s">
        <v>212</v>
      </c>
      <c r="AU272" s="152" t="s">
        <v>88</v>
      </c>
      <c r="AY272" s="13" t="s">
        <v>207</v>
      </c>
      <c r="BE272" s="153">
        <f>IF(N272="základná",J272,0)</f>
        <v>0</v>
      </c>
      <c r="BF272" s="153">
        <f>IF(N272="znížená",J272,0)</f>
        <v>0</v>
      </c>
      <c r="BG272" s="153">
        <f>IF(N272="zákl. prenesená",J272,0)</f>
        <v>0</v>
      </c>
      <c r="BH272" s="153">
        <f>IF(N272="zníž. prenesená",J272,0)</f>
        <v>0</v>
      </c>
      <c r="BI272" s="153">
        <f>IF(N272="nulová",J272,0)</f>
        <v>0</v>
      </c>
      <c r="BJ272" s="13" t="s">
        <v>84</v>
      </c>
      <c r="BK272" s="153">
        <f>ROUND(I272*H272,2)</f>
        <v>0</v>
      </c>
      <c r="BL272" s="13" t="s">
        <v>93</v>
      </c>
      <c r="BM272" s="152" t="s">
        <v>5236</v>
      </c>
    </row>
    <row r="273" spans="2:65" s="1" customFormat="1" ht="24.2" customHeight="1">
      <c r="B273" s="139"/>
      <c r="C273" s="140" t="s">
        <v>686</v>
      </c>
      <c r="D273" s="140" t="s">
        <v>212</v>
      </c>
      <c r="E273" s="141" t="s">
        <v>5237</v>
      </c>
      <c r="F273" s="142" t="s">
        <v>5238</v>
      </c>
      <c r="G273" s="143" t="s">
        <v>1892</v>
      </c>
      <c r="H273" s="144">
        <v>413.31</v>
      </c>
      <c r="I273" s="145"/>
      <c r="J273" s="146">
        <f>ROUND(I273*H273,2)</f>
        <v>0</v>
      </c>
      <c r="K273" s="147"/>
      <c r="L273" s="28"/>
      <c r="M273" s="148" t="s">
        <v>1</v>
      </c>
      <c r="N273" s="149" t="s">
        <v>38</v>
      </c>
      <c r="P273" s="150">
        <f>O273*H273</f>
        <v>0</v>
      </c>
      <c r="Q273" s="150">
        <v>0</v>
      </c>
      <c r="R273" s="150">
        <f>Q273*H273</f>
        <v>0</v>
      </c>
      <c r="S273" s="150">
        <v>0</v>
      </c>
      <c r="T273" s="151">
        <f>S273*H273</f>
        <v>0</v>
      </c>
      <c r="AR273" s="152" t="s">
        <v>93</v>
      </c>
      <c r="AT273" s="152" t="s">
        <v>212</v>
      </c>
      <c r="AU273" s="152" t="s">
        <v>88</v>
      </c>
      <c r="AY273" s="13" t="s">
        <v>207</v>
      </c>
      <c r="BE273" s="153">
        <f>IF(N273="základná",J273,0)</f>
        <v>0</v>
      </c>
      <c r="BF273" s="153">
        <f>IF(N273="znížená",J273,0)</f>
        <v>0</v>
      </c>
      <c r="BG273" s="153">
        <f>IF(N273="zákl. prenesená",J273,0)</f>
        <v>0</v>
      </c>
      <c r="BH273" s="153">
        <f>IF(N273="zníž. prenesená",J273,0)</f>
        <v>0</v>
      </c>
      <c r="BI273" s="153">
        <f>IF(N273="nulová",J273,0)</f>
        <v>0</v>
      </c>
      <c r="BJ273" s="13" t="s">
        <v>84</v>
      </c>
      <c r="BK273" s="153">
        <f>ROUND(I273*H273,2)</f>
        <v>0</v>
      </c>
      <c r="BL273" s="13" t="s">
        <v>93</v>
      </c>
      <c r="BM273" s="152" t="s">
        <v>5239</v>
      </c>
    </row>
    <row r="274" spans="2:65" s="11" customFormat="1" ht="22.9" customHeight="1">
      <c r="B274" s="127"/>
      <c r="D274" s="128" t="s">
        <v>71</v>
      </c>
      <c r="E274" s="137" t="s">
        <v>610</v>
      </c>
      <c r="F274" s="137" t="s">
        <v>5240</v>
      </c>
      <c r="I274" s="130"/>
      <c r="J274" s="138">
        <f>BK274</f>
        <v>0</v>
      </c>
      <c r="L274" s="127"/>
      <c r="M274" s="132"/>
      <c r="P274" s="133">
        <f>P275</f>
        <v>0</v>
      </c>
      <c r="R274" s="133">
        <f>R275</f>
        <v>0</v>
      </c>
      <c r="T274" s="134">
        <f>T275</f>
        <v>0</v>
      </c>
      <c r="AR274" s="128" t="s">
        <v>79</v>
      </c>
      <c r="AT274" s="135" t="s">
        <v>71</v>
      </c>
      <c r="AU274" s="135" t="s">
        <v>79</v>
      </c>
      <c r="AY274" s="128" t="s">
        <v>207</v>
      </c>
      <c r="BK274" s="136">
        <f>BK275</f>
        <v>0</v>
      </c>
    </row>
    <row r="275" spans="2:65" s="1" customFormat="1" ht="16.5" customHeight="1">
      <c r="B275" s="139"/>
      <c r="C275" s="140" t="s">
        <v>690</v>
      </c>
      <c r="D275" s="140" t="s">
        <v>212</v>
      </c>
      <c r="E275" s="141" t="s">
        <v>5241</v>
      </c>
      <c r="F275" s="142" t="s">
        <v>5240</v>
      </c>
      <c r="G275" s="143" t="s">
        <v>1892</v>
      </c>
      <c r="H275" s="144">
        <v>2464.0880000000002</v>
      </c>
      <c r="I275" s="145"/>
      <c r="J275" s="146">
        <f>ROUND(I275*H275,2)</f>
        <v>0</v>
      </c>
      <c r="K275" s="147"/>
      <c r="L275" s="28"/>
      <c r="M275" s="148" t="s">
        <v>1</v>
      </c>
      <c r="N275" s="149" t="s">
        <v>38</v>
      </c>
      <c r="P275" s="150">
        <f>O275*H275</f>
        <v>0</v>
      </c>
      <c r="Q275" s="150">
        <v>0</v>
      </c>
      <c r="R275" s="150">
        <f>Q275*H275</f>
        <v>0</v>
      </c>
      <c r="S275" s="150">
        <v>0</v>
      </c>
      <c r="T275" s="151">
        <f>S275*H275</f>
        <v>0</v>
      </c>
      <c r="AR275" s="152" t="s">
        <v>93</v>
      </c>
      <c r="AT275" s="152" t="s">
        <v>212</v>
      </c>
      <c r="AU275" s="152" t="s">
        <v>84</v>
      </c>
      <c r="AY275" s="13" t="s">
        <v>207</v>
      </c>
      <c r="BE275" s="153">
        <f>IF(N275="základná",J275,0)</f>
        <v>0</v>
      </c>
      <c r="BF275" s="153">
        <f>IF(N275="znížená",J275,0)</f>
        <v>0</v>
      </c>
      <c r="BG275" s="153">
        <f>IF(N275="zákl. prenesená",J275,0)</f>
        <v>0</v>
      </c>
      <c r="BH275" s="153">
        <f>IF(N275="zníž. prenesená",J275,0)</f>
        <v>0</v>
      </c>
      <c r="BI275" s="153">
        <f>IF(N275="nulová",J275,0)</f>
        <v>0</v>
      </c>
      <c r="BJ275" s="13" t="s">
        <v>84</v>
      </c>
      <c r="BK275" s="153">
        <f>ROUND(I275*H275,2)</f>
        <v>0</v>
      </c>
      <c r="BL275" s="13" t="s">
        <v>93</v>
      </c>
      <c r="BM275" s="152" t="s">
        <v>5242</v>
      </c>
    </row>
    <row r="276" spans="2:65" s="11" customFormat="1" ht="25.9" customHeight="1">
      <c r="B276" s="127"/>
      <c r="D276" s="128" t="s">
        <v>71</v>
      </c>
      <c r="E276" s="129" t="s">
        <v>5243</v>
      </c>
      <c r="F276" s="129" t="s">
        <v>5244</v>
      </c>
      <c r="I276" s="130"/>
      <c r="J276" s="131">
        <f>BK276</f>
        <v>0</v>
      </c>
      <c r="L276" s="127"/>
      <c r="M276" s="132"/>
      <c r="P276" s="133">
        <f>P277+P281+P286</f>
        <v>0</v>
      </c>
      <c r="R276" s="133">
        <f>R277+R281+R286</f>
        <v>0.81078298999999987</v>
      </c>
      <c r="T276" s="134">
        <f>T277+T281+T286</f>
        <v>0</v>
      </c>
      <c r="AR276" s="128" t="s">
        <v>84</v>
      </c>
      <c r="AT276" s="135" t="s">
        <v>71</v>
      </c>
      <c r="AU276" s="135" t="s">
        <v>72</v>
      </c>
      <c r="AY276" s="128" t="s">
        <v>207</v>
      </c>
      <c r="BK276" s="136">
        <f>BK277+BK281+BK286</f>
        <v>0</v>
      </c>
    </row>
    <row r="277" spans="2:65" s="11" customFormat="1" ht="22.9" customHeight="1">
      <c r="B277" s="127"/>
      <c r="D277" s="128" t="s">
        <v>71</v>
      </c>
      <c r="E277" s="137" t="s">
        <v>5245</v>
      </c>
      <c r="F277" s="137" t="s">
        <v>5246</v>
      </c>
      <c r="I277" s="130"/>
      <c r="J277" s="138">
        <f>BK277</f>
        <v>0</v>
      </c>
      <c r="L277" s="127"/>
      <c r="M277" s="132"/>
      <c r="P277" s="133">
        <f>SUM(P278:P280)</f>
        <v>0</v>
      </c>
      <c r="R277" s="133">
        <f>SUM(R278:R280)</f>
        <v>0.11721059</v>
      </c>
      <c r="T277" s="134">
        <f>SUM(T278:T280)</f>
        <v>0</v>
      </c>
      <c r="AR277" s="128" t="s">
        <v>84</v>
      </c>
      <c r="AT277" s="135" t="s">
        <v>71</v>
      </c>
      <c r="AU277" s="135" t="s">
        <v>79</v>
      </c>
      <c r="AY277" s="128" t="s">
        <v>207</v>
      </c>
      <c r="BK277" s="136">
        <f>SUM(BK278:BK280)</f>
        <v>0</v>
      </c>
    </row>
    <row r="278" spans="2:65" s="1" customFormat="1" ht="24.2" customHeight="1">
      <c r="B278" s="139"/>
      <c r="C278" s="140" t="s">
        <v>694</v>
      </c>
      <c r="D278" s="140" t="s">
        <v>212</v>
      </c>
      <c r="E278" s="141" t="s">
        <v>5247</v>
      </c>
      <c r="F278" s="142" t="s">
        <v>5248</v>
      </c>
      <c r="G278" s="143" t="s">
        <v>405</v>
      </c>
      <c r="H278" s="144">
        <v>21.596</v>
      </c>
      <c r="I278" s="145"/>
      <c r="J278" s="146">
        <f>ROUND(I278*H278,2)</f>
        <v>0</v>
      </c>
      <c r="K278" s="147"/>
      <c r="L278" s="28"/>
      <c r="M278" s="148" t="s">
        <v>1</v>
      </c>
      <c r="N278" s="149" t="s">
        <v>38</v>
      </c>
      <c r="P278" s="150">
        <f>O278*H278</f>
        <v>0</v>
      </c>
      <c r="Q278" s="150">
        <v>5.4000000000000001E-4</v>
      </c>
      <c r="R278" s="150">
        <f>Q278*H278</f>
        <v>1.166184E-2</v>
      </c>
      <c r="S278" s="150">
        <v>0</v>
      </c>
      <c r="T278" s="151">
        <f>S278*H278</f>
        <v>0</v>
      </c>
      <c r="AR278" s="152" t="s">
        <v>271</v>
      </c>
      <c r="AT278" s="152" t="s">
        <v>212</v>
      </c>
      <c r="AU278" s="152" t="s">
        <v>84</v>
      </c>
      <c r="AY278" s="13" t="s">
        <v>207</v>
      </c>
      <c r="BE278" s="153">
        <f>IF(N278="základná",J278,0)</f>
        <v>0</v>
      </c>
      <c r="BF278" s="153">
        <f>IF(N278="znížená",J278,0)</f>
        <v>0</v>
      </c>
      <c r="BG278" s="153">
        <f>IF(N278="zákl. prenesená",J278,0)</f>
        <v>0</v>
      </c>
      <c r="BH278" s="153">
        <f>IF(N278="zníž. prenesená",J278,0)</f>
        <v>0</v>
      </c>
      <c r="BI278" s="153">
        <f>IF(N278="nulová",J278,0)</f>
        <v>0</v>
      </c>
      <c r="BJ278" s="13" t="s">
        <v>84</v>
      </c>
      <c r="BK278" s="153">
        <f>ROUND(I278*H278,2)</f>
        <v>0</v>
      </c>
      <c r="BL278" s="13" t="s">
        <v>271</v>
      </c>
      <c r="BM278" s="152" t="s">
        <v>5249</v>
      </c>
    </row>
    <row r="279" spans="2:65" s="1" customFormat="1" ht="16.5" customHeight="1">
      <c r="B279" s="139"/>
      <c r="C279" s="155" t="s">
        <v>698</v>
      </c>
      <c r="D279" s="155" t="s">
        <v>205</v>
      </c>
      <c r="E279" s="156" t="s">
        <v>5250</v>
      </c>
      <c r="F279" s="157" t="s">
        <v>5251</v>
      </c>
      <c r="G279" s="158" t="s">
        <v>405</v>
      </c>
      <c r="H279" s="159">
        <v>24.835000000000001</v>
      </c>
      <c r="I279" s="160"/>
      <c r="J279" s="161">
        <f>ROUND(I279*H279,2)</f>
        <v>0</v>
      </c>
      <c r="K279" s="162"/>
      <c r="L279" s="163"/>
      <c r="M279" s="164" t="s">
        <v>1</v>
      </c>
      <c r="N279" s="165" t="s">
        <v>38</v>
      </c>
      <c r="P279" s="150">
        <f>O279*H279</f>
        <v>0</v>
      </c>
      <c r="Q279" s="150">
        <v>4.2500000000000003E-3</v>
      </c>
      <c r="R279" s="150">
        <f>Q279*H279</f>
        <v>0.10554875000000001</v>
      </c>
      <c r="S279" s="150">
        <v>0</v>
      </c>
      <c r="T279" s="151">
        <f>S279*H279</f>
        <v>0</v>
      </c>
      <c r="AR279" s="152" t="s">
        <v>334</v>
      </c>
      <c r="AT279" s="152" t="s">
        <v>205</v>
      </c>
      <c r="AU279" s="152" t="s">
        <v>84</v>
      </c>
      <c r="AY279" s="13" t="s">
        <v>207</v>
      </c>
      <c r="BE279" s="153">
        <f>IF(N279="základná",J279,0)</f>
        <v>0</v>
      </c>
      <c r="BF279" s="153">
        <f>IF(N279="znížená",J279,0)</f>
        <v>0</v>
      </c>
      <c r="BG279" s="153">
        <f>IF(N279="zákl. prenesená",J279,0)</f>
        <v>0</v>
      </c>
      <c r="BH279" s="153">
        <f>IF(N279="zníž. prenesená",J279,0)</f>
        <v>0</v>
      </c>
      <c r="BI279" s="153">
        <f>IF(N279="nulová",J279,0)</f>
        <v>0</v>
      </c>
      <c r="BJ279" s="13" t="s">
        <v>84</v>
      </c>
      <c r="BK279" s="153">
        <f>ROUND(I279*H279,2)</f>
        <v>0</v>
      </c>
      <c r="BL279" s="13" t="s">
        <v>271</v>
      </c>
      <c r="BM279" s="152" t="s">
        <v>5252</v>
      </c>
    </row>
    <row r="280" spans="2:65" s="1" customFormat="1" ht="24.2" customHeight="1">
      <c r="B280" s="139"/>
      <c r="C280" s="140" t="s">
        <v>702</v>
      </c>
      <c r="D280" s="140" t="s">
        <v>212</v>
      </c>
      <c r="E280" s="141" t="s">
        <v>5253</v>
      </c>
      <c r="F280" s="142" t="s">
        <v>5254</v>
      </c>
      <c r="G280" s="143" t="s">
        <v>1892</v>
      </c>
      <c r="H280" s="144">
        <v>0.11700000000000001</v>
      </c>
      <c r="I280" s="145"/>
      <c r="J280" s="146">
        <f>ROUND(I280*H280,2)</f>
        <v>0</v>
      </c>
      <c r="K280" s="147"/>
      <c r="L280" s="28"/>
      <c r="M280" s="148" t="s">
        <v>1</v>
      </c>
      <c r="N280" s="149" t="s">
        <v>38</v>
      </c>
      <c r="P280" s="150">
        <f>O280*H280</f>
        <v>0</v>
      </c>
      <c r="Q280" s="150">
        <v>0</v>
      </c>
      <c r="R280" s="150">
        <f>Q280*H280</f>
        <v>0</v>
      </c>
      <c r="S280" s="150">
        <v>0</v>
      </c>
      <c r="T280" s="151">
        <f>S280*H280</f>
        <v>0</v>
      </c>
      <c r="AR280" s="152" t="s">
        <v>271</v>
      </c>
      <c r="AT280" s="152" t="s">
        <v>212</v>
      </c>
      <c r="AU280" s="152" t="s">
        <v>84</v>
      </c>
      <c r="AY280" s="13" t="s">
        <v>207</v>
      </c>
      <c r="BE280" s="153">
        <f>IF(N280="základná",J280,0)</f>
        <v>0</v>
      </c>
      <c r="BF280" s="153">
        <f>IF(N280="znížená",J280,0)</f>
        <v>0</v>
      </c>
      <c r="BG280" s="153">
        <f>IF(N280="zákl. prenesená",J280,0)</f>
        <v>0</v>
      </c>
      <c r="BH280" s="153">
        <f>IF(N280="zníž. prenesená",J280,0)</f>
        <v>0</v>
      </c>
      <c r="BI280" s="153">
        <f>IF(N280="nulová",J280,0)</f>
        <v>0</v>
      </c>
      <c r="BJ280" s="13" t="s">
        <v>84</v>
      </c>
      <c r="BK280" s="153">
        <f>ROUND(I280*H280,2)</f>
        <v>0</v>
      </c>
      <c r="BL280" s="13" t="s">
        <v>271</v>
      </c>
      <c r="BM280" s="152" t="s">
        <v>5255</v>
      </c>
    </row>
    <row r="281" spans="2:65" s="11" customFormat="1" ht="22.9" customHeight="1">
      <c r="B281" s="127"/>
      <c r="D281" s="128" t="s">
        <v>71</v>
      </c>
      <c r="E281" s="137" t="s">
        <v>5256</v>
      </c>
      <c r="F281" s="137" t="s">
        <v>5257</v>
      </c>
      <c r="I281" s="130"/>
      <c r="J281" s="138">
        <f>BK281</f>
        <v>0</v>
      </c>
      <c r="L281" s="127"/>
      <c r="M281" s="132"/>
      <c r="P281" s="133">
        <f>SUM(P282:P285)</f>
        <v>0</v>
      </c>
      <c r="R281" s="133">
        <f>SUM(R282:R285)</f>
        <v>0.68174399999999991</v>
      </c>
      <c r="T281" s="134">
        <f>SUM(T282:T285)</f>
        <v>0</v>
      </c>
      <c r="AR281" s="128" t="s">
        <v>84</v>
      </c>
      <c r="AT281" s="135" t="s">
        <v>71</v>
      </c>
      <c r="AU281" s="135" t="s">
        <v>79</v>
      </c>
      <c r="AY281" s="128" t="s">
        <v>207</v>
      </c>
      <c r="BK281" s="136">
        <f>SUM(BK282:BK285)</f>
        <v>0</v>
      </c>
    </row>
    <row r="282" spans="2:65" s="1" customFormat="1" ht="24.2" customHeight="1">
      <c r="B282" s="139"/>
      <c r="C282" s="140" t="s">
        <v>706</v>
      </c>
      <c r="D282" s="140" t="s">
        <v>212</v>
      </c>
      <c r="E282" s="141" t="s">
        <v>5258</v>
      </c>
      <c r="F282" s="142" t="s">
        <v>5259</v>
      </c>
      <c r="G282" s="143" t="s">
        <v>1786</v>
      </c>
      <c r="H282" s="144">
        <v>897.84</v>
      </c>
      <c r="I282" s="145"/>
      <c r="J282" s="146">
        <f>ROUND(I282*H282,2)</f>
        <v>0</v>
      </c>
      <c r="K282" s="147"/>
      <c r="L282" s="28"/>
      <c r="M282" s="148" t="s">
        <v>1</v>
      </c>
      <c r="N282" s="149" t="s">
        <v>38</v>
      </c>
      <c r="P282" s="150">
        <f>O282*H282</f>
        <v>0</v>
      </c>
      <c r="Q282" s="150">
        <v>5.0000000000000002E-5</v>
      </c>
      <c r="R282" s="150">
        <f>Q282*H282</f>
        <v>4.4892000000000001E-2</v>
      </c>
      <c r="S282" s="150">
        <v>0</v>
      </c>
      <c r="T282" s="151">
        <f>S282*H282</f>
        <v>0</v>
      </c>
      <c r="AR282" s="152" t="s">
        <v>271</v>
      </c>
      <c r="AT282" s="152" t="s">
        <v>212</v>
      </c>
      <c r="AU282" s="152" t="s">
        <v>84</v>
      </c>
      <c r="AY282" s="13" t="s">
        <v>207</v>
      </c>
      <c r="BE282" s="153">
        <f>IF(N282="základná",J282,0)</f>
        <v>0</v>
      </c>
      <c r="BF282" s="153">
        <f>IF(N282="znížená",J282,0)</f>
        <v>0</v>
      </c>
      <c r="BG282" s="153">
        <f>IF(N282="zákl. prenesená",J282,0)</f>
        <v>0</v>
      </c>
      <c r="BH282" s="153">
        <f>IF(N282="zníž. prenesená",J282,0)</f>
        <v>0</v>
      </c>
      <c r="BI282" s="153">
        <f>IF(N282="nulová",J282,0)</f>
        <v>0</v>
      </c>
      <c r="BJ282" s="13" t="s">
        <v>84</v>
      </c>
      <c r="BK282" s="153">
        <f>ROUND(I282*H282,2)</f>
        <v>0</v>
      </c>
      <c r="BL282" s="13" t="s">
        <v>271</v>
      </c>
      <c r="BM282" s="152" t="s">
        <v>5260</v>
      </c>
    </row>
    <row r="283" spans="2:65" s="1" customFormat="1" ht="16.5" customHeight="1">
      <c r="B283" s="139"/>
      <c r="C283" s="155" t="s">
        <v>710</v>
      </c>
      <c r="D283" s="155" t="s">
        <v>205</v>
      </c>
      <c r="E283" s="156" t="s">
        <v>5261</v>
      </c>
      <c r="F283" s="157" t="s">
        <v>5439</v>
      </c>
      <c r="G283" s="158" t="s">
        <v>1786</v>
      </c>
      <c r="H283" s="159">
        <v>897.84</v>
      </c>
      <c r="I283" s="160"/>
      <c r="J283" s="161">
        <f>ROUND(I283*H283,2)</f>
        <v>0</v>
      </c>
      <c r="K283" s="162"/>
      <c r="L283" s="163"/>
      <c r="M283" s="164" t="s">
        <v>1</v>
      </c>
      <c r="N283" s="165" t="s">
        <v>38</v>
      </c>
      <c r="P283" s="150">
        <f>O283*H283</f>
        <v>0</v>
      </c>
      <c r="Q283" s="150">
        <v>2.9999999999999997E-4</v>
      </c>
      <c r="R283" s="150">
        <f>Q283*H283</f>
        <v>0.26935199999999998</v>
      </c>
      <c r="S283" s="150">
        <v>0</v>
      </c>
      <c r="T283" s="151">
        <f>S283*H283</f>
        <v>0</v>
      </c>
      <c r="AR283" s="152" t="s">
        <v>334</v>
      </c>
      <c r="AT283" s="152" t="s">
        <v>205</v>
      </c>
      <c r="AU283" s="152" t="s">
        <v>84</v>
      </c>
      <c r="AY283" s="13" t="s">
        <v>207</v>
      </c>
      <c r="BE283" s="153">
        <f>IF(N283="základná",J283,0)</f>
        <v>0</v>
      </c>
      <c r="BF283" s="153">
        <f>IF(N283="znížená",J283,0)</f>
        <v>0</v>
      </c>
      <c r="BG283" s="153">
        <f>IF(N283="zákl. prenesená",J283,0)</f>
        <v>0</v>
      </c>
      <c r="BH283" s="153">
        <f>IF(N283="zníž. prenesená",J283,0)</f>
        <v>0</v>
      </c>
      <c r="BI283" s="153">
        <f>IF(N283="nulová",J283,0)</f>
        <v>0</v>
      </c>
      <c r="BJ283" s="13" t="s">
        <v>84</v>
      </c>
      <c r="BK283" s="153">
        <f>ROUND(I283*H283,2)</f>
        <v>0</v>
      </c>
      <c r="BL283" s="13" t="s">
        <v>271</v>
      </c>
      <c r="BM283" s="152" t="s">
        <v>5263</v>
      </c>
    </row>
    <row r="284" spans="2:65" s="1" customFormat="1" ht="16.5" customHeight="1">
      <c r="B284" s="139"/>
      <c r="C284" s="140" t="s">
        <v>714</v>
      </c>
      <c r="D284" s="140" t="s">
        <v>212</v>
      </c>
      <c r="E284" s="141" t="s">
        <v>5306</v>
      </c>
      <c r="F284" s="142" t="s">
        <v>5307</v>
      </c>
      <c r="G284" s="143" t="s">
        <v>5308</v>
      </c>
      <c r="H284" s="144">
        <v>43.75</v>
      </c>
      <c r="I284" s="145"/>
      <c r="J284" s="146">
        <f>ROUND(I284*H284,2)</f>
        <v>0</v>
      </c>
      <c r="K284" s="147"/>
      <c r="L284" s="28"/>
      <c r="M284" s="148" t="s">
        <v>1</v>
      </c>
      <c r="N284" s="149" t="s">
        <v>38</v>
      </c>
      <c r="P284" s="150">
        <f>O284*H284</f>
        <v>0</v>
      </c>
      <c r="Q284" s="150">
        <v>8.3999999999999995E-3</v>
      </c>
      <c r="R284" s="150">
        <f>Q284*H284</f>
        <v>0.36749999999999999</v>
      </c>
      <c r="S284" s="150">
        <v>0</v>
      </c>
      <c r="T284" s="151">
        <f>S284*H284</f>
        <v>0</v>
      </c>
      <c r="AR284" s="152" t="s">
        <v>93</v>
      </c>
      <c r="AT284" s="152" t="s">
        <v>212</v>
      </c>
      <c r="AU284" s="152" t="s">
        <v>84</v>
      </c>
      <c r="AY284" s="13" t="s">
        <v>207</v>
      </c>
      <c r="BE284" s="153">
        <f>IF(N284="základná",J284,0)</f>
        <v>0</v>
      </c>
      <c r="BF284" s="153">
        <f>IF(N284="znížená",J284,0)</f>
        <v>0</v>
      </c>
      <c r="BG284" s="153">
        <f>IF(N284="zákl. prenesená",J284,0)</f>
        <v>0</v>
      </c>
      <c r="BH284" s="153">
        <f>IF(N284="zníž. prenesená",J284,0)</f>
        <v>0</v>
      </c>
      <c r="BI284" s="153">
        <f>IF(N284="nulová",J284,0)</f>
        <v>0</v>
      </c>
      <c r="BJ284" s="13" t="s">
        <v>84</v>
      </c>
      <c r="BK284" s="153">
        <f>ROUND(I284*H284,2)</f>
        <v>0</v>
      </c>
      <c r="BL284" s="13" t="s">
        <v>93</v>
      </c>
      <c r="BM284" s="152" t="s">
        <v>5309</v>
      </c>
    </row>
    <row r="285" spans="2:65" s="1" customFormat="1" ht="24.2" customHeight="1">
      <c r="B285" s="139"/>
      <c r="C285" s="140" t="s">
        <v>718</v>
      </c>
      <c r="D285" s="140" t="s">
        <v>212</v>
      </c>
      <c r="E285" s="141" t="s">
        <v>5310</v>
      </c>
      <c r="F285" s="142" t="s">
        <v>5311</v>
      </c>
      <c r="G285" s="143" t="s">
        <v>607</v>
      </c>
      <c r="H285" s="154"/>
      <c r="I285" s="145"/>
      <c r="J285" s="146">
        <f>ROUND(I285*H285,2)</f>
        <v>0</v>
      </c>
      <c r="K285" s="147"/>
      <c r="L285" s="28"/>
      <c r="M285" s="148" t="s">
        <v>1</v>
      </c>
      <c r="N285" s="149" t="s">
        <v>38</v>
      </c>
      <c r="P285" s="150">
        <f>O285*H285</f>
        <v>0</v>
      </c>
      <c r="Q285" s="150">
        <v>0</v>
      </c>
      <c r="R285" s="150">
        <f>Q285*H285</f>
        <v>0</v>
      </c>
      <c r="S285" s="150">
        <v>0</v>
      </c>
      <c r="T285" s="151">
        <f>S285*H285</f>
        <v>0</v>
      </c>
      <c r="AR285" s="152" t="s">
        <v>271</v>
      </c>
      <c r="AT285" s="152" t="s">
        <v>212</v>
      </c>
      <c r="AU285" s="152" t="s">
        <v>84</v>
      </c>
      <c r="AY285" s="13" t="s">
        <v>207</v>
      </c>
      <c r="BE285" s="153">
        <f>IF(N285="základná",J285,0)</f>
        <v>0</v>
      </c>
      <c r="BF285" s="153">
        <f>IF(N285="znížená",J285,0)</f>
        <v>0</v>
      </c>
      <c r="BG285" s="153">
        <f>IF(N285="zákl. prenesená",J285,0)</f>
        <v>0</v>
      </c>
      <c r="BH285" s="153">
        <f>IF(N285="zníž. prenesená",J285,0)</f>
        <v>0</v>
      </c>
      <c r="BI285" s="153">
        <f>IF(N285="nulová",J285,0)</f>
        <v>0</v>
      </c>
      <c r="BJ285" s="13" t="s">
        <v>84</v>
      </c>
      <c r="BK285" s="153">
        <f>ROUND(I285*H285,2)</f>
        <v>0</v>
      </c>
      <c r="BL285" s="13" t="s">
        <v>271</v>
      </c>
      <c r="BM285" s="152" t="s">
        <v>5312</v>
      </c>
    </row>
    <row r="286" spans="2:65" s="11" customFormat="1" ht="22.9" customHeight="1">
      <c r="B286" s="127"/>
      <c r="D286" s="128" t="s">
        <v>71</v>
      </c>
      <c r="E286" s="137" t="s">
        <v>1988</v>
      </c>
      <c r="F286" s="137" t="s">
        <v>1989</v>
      </c>
      <c r="I286" s="130"/>
      <c r="J286" s="138">
        <f>BK286</f>
        <v>0</v>
      </c>
      <c r="L286" s="127"/>
      <c r="M286" s="132"/>
      <c r="P286" s="133">
        <f>SUM(P287:P289)</f>
        <v>0</v>
      </c>
      <c r="R286" s="133">
        <f>SUM(R287:R289)</f>
        <v>1.1828399999999999E-2</v>
      </c>
      <c r="T286" s="134">
        <f>SUM(T287:T289)</f>
        <v>0</v>
      </c>
      <c r="AR286" s="128" t="s">
        <v>84</v>
      </c>
      <c r="AT286" s="135" t="s">
        <v>71</v>
      </c>
      <c r="AU286" s="135" t="s">
        <v>79</v>
      </c>
      <c r="AY286" s="128" t="s">
        <v>207</v>
      </c>
      <c r="BK286" s="136">
        <f>SUM(BK287:BK289)</f>
        <v>0</v>
      </c>
    </row>
    <row r="287" spans="2:65" s="1" customFormat="1" ht="24.2" customHeight="1">
      <c r="B287" s="139"/>
      <c r="C287" s="140" t="s">
        <v>722</v>
      </c>
      <c r="D287" s="140" t="s">
        <v>212</v>
      </c>
      <c r="E287" s="141" t="s">
        <v>5313</v>
      </c>
      <c r="F287" s="142" t="s">
        <v>5314</v>
      </c>
      <c r="G287" s="143" t="s">
        <v>405</v>
      </c>
      <c r="H287" s="144">
        <v>28.731000000000002</v>
      </c>
      <c r="I287" s="145"/>
      <c r="J287" s="146">
        <f>ROUND(I287*H287,2)</f>
        <v>0</v>
      </c>
      <c r="K287" s="147"/>
      <c r="L287" s="28"/>
      <c r="M287" s="148" t="s">
        <v>1</v>
      </c>
      <c r="N287" s="149" t="s">
        <v>38</v>
      </c>
      <c r="P287" s="150">
        <f>O287*H287</f>
        <v>0</v>
      </c>
      <c r="Q287" s="150">
        <v>1.6000000000000001E-4</v>
      </c>
      <c r="R287" s="150">
        <f>Q287*H287</f>
        <v>4.5969600000000006E-3</v>
      </c>
      <c r="S287" s="150">
        <v>0</v>
      </c>
      <c r="T287" s="151">
        <f>S287*H287</f>
        <v>0</v>
      </c>
      <c r="AR287" s="152" t="s">
        <v>93</v>
      </c>
      <c r="AT287" s="152" t="s">
        <v>212</v>
      </c>
      <c r="AU287" s="152" t="s">
        <v>84</v>
      </c>
      <c r="AY287" s="13" t="s">
        <v>207</v>
      </c>
      <c r="BE287" s="153">
        <f>IF(N287="základná",J287,0)</f>
        <v>0</v>
      </c>
      <c r="BF287" s="153">
        <f>IF(N287="znížená",J287,0)</f>
        <v>0</v>
      </c>
      <c r="BG287" s="153">
        <f>IF(N287="zákl. prenesená",J287,0)</f>
        <v>0</v>
      </c>
      <c r="BH287" s="153">
        <f>IF(N287="zníž. prenesená",J287,0)</f>
        <v>0</v>
      </c>
      <c r="BI287" s="153">
        <f>IF(N287="nulová",J287,0)</f>
        <v>0</v>
      </c>
      <c r="BJ287" s="13" t="s">
        <v>84</v>
      </c>
      <c r="BK287" s="153">
        <f>ROUND(I287*H287,2)</f>
        <v>0</v>
      </c>
      <c r="BL287" s="13" t="s">
        <v>93</v>
      </c>
      <c r="BM287" s="152" t="s">
        <v>5315</v>
      </c>
    </row>
    <row r="288" spans="2:65" s="1" customFormat="1" ht="24.2" customHeight="1">
      <c r="B288" s="139"/>
      <c r="C288" s="140" t="s">
        <v>726</v>
      </c>
      <c r="D288" s="140" t="s">
        <v>212</v>
      </c>
      <c r="E288" s="141" t="s">
        <v>5316</v>
      </c>
      <c r="F288" s="142" t="s">
        <v>5317</v>
      </c>
      <c r="G288" s="143" t="s">
        <v>405</v>
      </c>
      <c r="H288" s="144">
        <v>30.131</v>
      </c>
      <c r="I288" s="145"/>
      <c r="J288" s="146">
        <f>ROUND(I288*H288,2)</f>
        <v>0</v>
      </c>
      <c r="K288" s="147"/>
      <c r="L288" s="28"/>
      <c r="M288" s="148" t="s">
        <v>1</v>
      </c>
      <c r="N288" s="149" t="s">
        <v>38</v>
      </c>
      <c r="P288" s="150">
        <f>O288*H288</f>
        <v>0</v>
      </c>
      <c r="Q288" s="150">
        <v>1.6000000000000001E-4</v>
      </c>
      <c r="R288" s="150">
        <f>Q288*H288</f>
        <v>4.82096E-3</v>
      </c>
      <c r="S288" s="150">
        <v>0</v>
      </c>
      <c r="T288" s="151">
        <f>S288*H288</f>
        <v>0</v>
      </c>
      <c r="AR288" s="152" t="s">
        <v>271</v>
      </c>
      <c r="AT288" s="152" t="s">
        <v>212</v>
      </c>
      <c r="AU288" s="152" t="s">
        <v>84</v>
      </c>
      <c r="AY288" s="13" t="s">
        <v>207</v>
      </c>
      <c r="BE288" s="153">
        <f>IF(N288="základná",J288,0)</f>
        <v>0</v>
      </c>
      <c r="BF288" s="153">
        <f>IF(N288="znížená",J288,0)</f>
        <v>0</v>
      </c>
      <c r="BG288" s="153">
        <f>IF(N288="zákl. prenesená",J288,0)</f>
        <v>0</v>
      </c>
      <c r="BH288" s="153">
        <f>IF(N288="zníž. prenesená",J288,0)</f>
        <v>0</v>
      </c>
      <c r="BI288" s="153">
        <f>IF(N288="nulová",J288,0)</f>
        <v>0</v>
      </c>
      <c r="BJ288" s="13" t="s">
        <v>84</v>
      </c>
      <c r="BK288" s="153">
        <f>ROUND(I288*H288,2)</f>
        <v>0</v>
      </c>
      <c r="BL288" s="13" t="s">
        <v>271</v>
      </c>
      <c r="BM288" s="152" t="s">
        <v>5318</v>
      </c>
    </row>
    <row r="289" spans="2:65" s="1" customFormat="1" ht="24.2" customHeight="1">
      <c r="B289" s="139"/>
      <c r="C289" s="140" t="s">
        <v>730</v>
      </c>
      <c r="D289" s="140" t="s">
        <v>212</v>
      </c>
      <c r="E289" s="141" t="s">
        <v>5319</v>
      </c>
      <c r="F289" s="142" t="s">
        <v>5320</v>
      </c>
      <c r="G289" s="143" t="s">
        <v>405</v>
      </c>
      <c r="H289" s="144">
        <v>30.131</v>
      </c>
      <c r="I289" s="145"/>
      <c r="J289" s="146">
        <f>ROUND(I289*H289,2)</f>
        <v>0</v>
      </c>
      <c r="K289" s="147"/>
      <c r="L289" s="28"/>
      <c r="M289" s="148" t="s">
        <v>1</v>
      </c>
      <c r="N289" s="149" t="s">
        <v>38</v>
      </c>
      <c r="P289" s="150">
        <f>O289*H289</f>
        <v>0</v>
      </c>
      <c r="Q289" s="150">
        <v>8.0000000000000007E-5</v>
      </c>
      <c r="R289" s="150">
        <f>Q289*H289</f>
        <v>2.41048E-3</v>
      </c>
      <c r="S289" s="150">
        <v>0</v>
      </c>
      <c r="T289" s="151">
        <f>S289*H289</f>
        <v>0</v>
      </c>
      <c r="AR289" s="152" t="s">
        <v>271</v>
      </c>
      <c r="AT289" s="152" t="s">
        <v>212</v>
      </c>
      <c r="AU289" s="152" t="s">
        <v>84</v>
      </c>
      <c r="AY289" s="13" t="s">
        <v>207</v>
      </c>
      <c r="BE289" s="153">
        <f>IF(N289="základná",J289,0)</f>
        <v>0</v>
      </c>
      <c r="BF289" s="153">
        <f>IF(N289="znížená",J289,0)</f>
        <v>0</v>
      </c>
      <c r="BG289" s="153">
        <f>IF(N289="zákl. prenesená",J289,0)</f>
        <v>0</v>
      </c>
      <c r="BH289" s="153">
        <f>IF(N289="zníž. prenesená",J289,0)</f>
        <v>0</v>
      </c>
      <c r="BI289" s="153">
        <f>IF(N289="nulová",J289,0)</f>
        <v>0</v>
      </c>
      <c r="BJ289" s="13" t="s">
        <v>84</v>
      </c>
      <c r="BK289" s="153">
        <f>ROUND(I289*H289,2)</f>
        <v>0</v>
      </c>
      <c r="BL289" s="13" t="s">
        <v>271</v>
      </c>
      <c r="BM289" s="152" t="s">
        <v>5321</v>
      </c>
    </row>
    <row r="290" spans="2:65" s="11" customFormat="1" ht="25.9" customHeight="1">
      <c r="B290" s="127"/>
      <c r="D290" s="128" t="s">
        <v>71</v>
      </c>
      <c r="E290" s="129" t="s">
        <v>205</v>
      </c>
      <c r="F290" s="129" t="s">
        <v>5322</v>
      </c>
      <c r="I290" s="130"/>
      <c r="J290" s="131">
        <f>BK290</f>
        <v>0</v>
      </c>
      <c r="L290" s="127"/>
      <c r="M290" s="132"/>
      <c r="P290" s="133">
        <f>P291+P294</f>
        <v>0</v>
      </c>
      <c r="R290" s="133">
        <f>R291+R294</f>
        <v>1.9434540999999999</v>
      </c>
      <c r="T290" s="134">
        <f>T291+T294</f>
        <v>0</v>
      </c>
      <c r="AR290" s="128" t="s">
        <v>88</v>
      </c>
      <c r="AT290" s="135" t="s">
        <v>71</v>
      </c>
      <c r="AU290" s="135" t="s">
        <v>72</v>
      </c>
      <c r="AY290" s="128" t="s">
        <v>207</v>
      </c>
      <c r="BK290" s="136">
        <f>BK291+BK294</f>
        <v>0</v>
      </c>
    </row>
    <row r="291" spans="2:65" s="11" customFormat="1" ht="22.9" customHeight="1">
      <c r="B291" s="127"/>
      <c r="D291" s="128" t="s">
        <v>71</v>
      </c>
      <c r="E291" s="137" t="s">
        <v>208</v>
      </c>
      <c r="F291" s="137" t="s">
        <v>5323</v>
      </c>
      <c r="I291" s="130"/>
      <c r="J291" s="138">
        <f>BK291</f>
        <v>0</v>
      </c>
      <c r="L291" s="127"/>
      <c r="M291" s="132"/>
      <c r="P291" s="133">
        <f>SUM(P292:P293)</f>
        <v>0</v>
      </c>
      <c r="R291" s="133">
        <f>SUM(R292:R293)</f>
        <v>1.646995</v>
      </c>
      <c r="T291" s="134">
        <f>SUM(T292:T293)</f>
        <v>0</v>
      </c>
      <c r="AR291" s="128" t="s">
        <v>88</v>
      </c>
      <c r="AT291" s="135" t="s">
        <v>71</v>
      </c>
      <c r="AU291" s="135" t="s">
        <v>79</v>
      </c>
      <c r="AY291" s="128" t="s">
        <v>207</v>
      </c>
      <c r="BK291" s="136">
        <f>SUM(BK292:BK293)</f>
        <v>0</v>
      </c>
    </row>
    <row r="292" spans="2:65" s="1" customFormat="1" ht="16.5" customHeight="1">
      <c r="B292" s="139"/>
      <c r="C292" s="140" t="s">
        <v>734</v>
      </c>
      <c r="D292" s="140" t="s">
        <v>212</v>
      </c>
      <c r="E292" s="141" t="s">
        <v>5324</v>
      </c>
      <c r="F292" s="142" t="s">
        <v>5325</v>
      </c>
      <c r="G292" s="143" t="s">
        <v>215</v>
      </c>
      <c r="H292" s="144">
        <v>470.57</v>
      </c>
      <c r="I292" s="145"/>
      <c r="J292" s="146">
        <f>ROUND(I292*H292,2)</f>
        <v>0</v>
      </c>
      <c r="K292" s="147"/>
      <c r="L292" s="28"/>
      <c r="M292" s="148" t="s">
        <v>1</v>
      </c>
      <c r="N292" s="149" t="s">
        <v>38</v>
      </c>
      <c r="P292" s="150">
        <f>O292*H292</f>
        <v>0</v>
      </c>
      <c r="Q292" s="150">
        <v>2E-3</v>
      </c>
      <c r="R292" s="150">
        <f>Q292*H292</f>
        <v>0.94113999999999998</v>
      </c>
      <c r="S292" s="150">
        <v>0</v>
      </c>
      <c r="T292" s="151">
        <f>S292*H292</f>
        <v>0</v>
      </c>
      <c r="AR292" s="152" t="s">
        <v>216</v>
      </c>
      <c r="AT292" s="152" t="s">
        <v>212</v>
      </c>
      <c r="AU292" s="152" t="s">
        <v>84</v>
      </c>
      <c r="AY292" s="13" t="s">
        <v>207</v>
      </c>
      <c r="BE292" s="153">
        <f>IF(N292="základná",J292,0)</f>
        <v>0</v>
      </c>
      <c r="BF292" s="153">
        <f>IF(N292="znížená",J292,0)</f>
        <v>0</v>
      </c>
      <c r="BG292" s="153">
        <f>IF(N292="zákl. prenesená",J292,0)</f>
        <v>0</v>
      </c>
      <c r="BH292" s="153">
        <f>IF(N292="zníž. prenesená",J292,0)</f>
        <v>0</v>
      </c>
      <c r="BI292" s="153">
        <f>IF(N292="nulová",J292,0)</f>
        <v>0</v>
      </c>
      <c r="BJ292" s="13" t="s">
        <v>84</v>
      </c>
      <c r="BK292" s="153">
        <f>ROUND(I292*H292,2)</f>
        <v>0</v>
      </c>
      <c r="BL292" s="13" t="s">
        <v>216</v>
      </c>
      <c r="BM292" s="152" t="s">
        <v>5326</v>
      </c>
    </row>
    <row r="293" spans="2:65" s="1" customFormat="1" ht="16.5" customHeight="1">
      <c r="B293" s="139"/>
      <c r="C293" s="140" t="s">
        <v>738</v>
      </c>
      <c r="D293" s="140" t="s">
        <v>212</v>
      </c>
      <c r="E293" s="141" t="s">
        <v>5327</v>
      </c>
      <c r="F293" s="142" t="s">
        <v>5328</v>
      </c>
      <c r="G293" s="143" t="s">
        <v>215</v>
      </c>
      <c r="H293" s="144">
        <v>470.57</v>
      </c>
      <c r="I293" s="145"/>
      <c r="J293" s="146">
        <f>ROUND(I293*H293,2)</f>
        <v>0</v>
      </c>
      <c r="K293" s="147"/>
      <c r="L293" s="28"/>
      <c r="M293" s="148" t="s">
        <v>1</v>
      </c>
      <c r="N293" s="149" t="s">
        <v>38</v>
      </c>
      <c r="P293" s="150">
        <f>O293*H293</f>
        <v>0</v>
      </c>
      <c r="Q293" s="150">
        <v>1.5E-3</v>
      </c>
      <c r="R293" s="150">
        <f>Q293*H293</f>
        <v>0.70585500000000001</v>
      </c>
      <c r="S293" s="150">
        <v>0</v>
      </c>
      <c r="T293" s="151">
        <f>S293*H293</f>
        <v>0</v>
      </c>
      <c r="AR293" s="152" t="s">
        <v>216</v>
      </c>
      <c r="AT293" s="152" t="s">
        <v>212</v>
      </c>
      <c r="AU293" s="152" t="s">
        <v>84</v>
      </c>
      <c r="AY293" s="13" t="s">
        <v>207</v>
      </c>
      <c r="BE293" s="153">
        <f>IF(N293="základná",J293,0)</f>
        <v>0</v>
      </c>
      <c r="BF293" s="153">
        <f>IF(N293="znížená",J293,0)</f>
        <v>0</v>
      </c>
      <c r="BG293" s="153">
        <f>IF(N293="zákl. prenesená",J293,0)</f>
        <v>0</v>
      </c>
      <c r="BH293" s="153">
        <f>IF(N293="zníž. prenesená",J293,0)</f>
        <v>0</v>
      </c>
      <c r="BI293" s="153">
        <f>IF(N293="nulová",J293,0)</f>
        <v>0</v>
      </c>
      <c r="BJ293" s="13" t="s">
        <v>84</v>
      </c>
      <c r="BK293" s="153">
        <f>ROUND(I293*H293,2)</f>
        <v>0</v>
      </c>
      <c r="BL293" s="13" t="s">
        <v>216</v>
      </c>
      <c r="BM293" s="152" t="s">
        <v>5329</v>
      </c>
    </row>
    <row r="294" spans="2:65" s="11" customFormat="1" ht="22.9" customHeight="1">
      <c r="B294" s="127"/>
      <c r="D294" s="128" t="s">
        <v>71</v>
      </c>
      <c r="E294" s="137" t="s">
        <v>5330</v>
      </c>
      <c r="F294" s="137" t="s">
        <v>5331</v>
      </c>
      <c r="I294" s="130"/>
      <c r="J294" s="138">
        <f>BK294</f>
        <v>0</v>
      </c>
      <c r="L294" s="127"/>
      <c r="M294" s="132"/>
      <c r="P294" s="133">
        <f>SUM(P295:P297)</f>
        <v>0</v>
      </c>
      <c r="R294" s="133">
        <f>SUM(R295:R297)</f>
        <v>0.29645909999999998</v>
      </c>
      <c r="T294" s="134">
        <f>SUM(T295:T297)</f>
        <v>0</v>
      </c>
      <c r="AR294" s="128" t="s">
        <v>88</v>
      </c>
      <c r="AT294" s="135" t="s">
        <v>71</v>
      </c>
      <c r="AU294" s="135" t="s">
        <v>79</v>
      </c>
      <c r="AY294" s="128" t="s">
        <v>207</v>
      </c>
      <c r="BK294" s="136">
        <f>SUM(BK295:BK297)</f>
        <v>0</v>
      </c>
    </row>
    <row r="295" spans="2:65" s="1" customFormat="1" ht="24.2" customHeight="1">
      <c r="B295" s="139"/>
      <c r="C295" s="140" t="s">
        <v>742</v>
      </c>
      <c r="D295" s="140" t="s">
        <v>212</v>
      </c>
      <c r="E295" s="141" t="s">
        <v>5332</v>
      </c>
      <c r="F295" s="142" t="s">
        <v>5333</v>
      </c>
      <c r="G295" s="143" t="s">
        <v>215</v>
      </c>
      <c r="H295" s="144">
        <v>1411.71</v>
      </c>
      <c r="I295" s="145"/>
      <c r="J295" s="146">
        <f>ROUND(I295*H295,2)</f>
        <v>0</v>
      </c>
      <c r="K295" s="147"/>
      <c r="L295" s="28"/>
      <c r="M295" s="148" t="s">
        <v>1</v>
      </c>
      <c r="N295" s="149" t="s">
        <v>38</v>
      </c>
      <c r="P295" s="150">
        <f>O295*H295</f>
        <v>0</v>
      </c>
      <c r="Q295" s="150">
        <v>0</v>
      </c>
      <c r="R295" s="150">
        <f>Q295*H295</f>
        <v>0</v>
      </c>
      <c r="S295" s="150">
        <v>0</v>
      </c>
      <c r="T295" s="151">
        <f>S295*H295</f>
        <v>0</v>
      </c>
      <c r="AR295" s="152" t="s">
        <v>216</v>
      </c>
      <c r="AT295" s="152" t="s">
        <v>212</v>
      </c>
      <c r="AU295" s="152" t="s">
        <v>84</v>
      </c>
      <c r="AY295" s="13" t="s">
        <v>207</v>
      </c>
      <c r="BE295" s="153">
        <f>IF(N295="základná",J295,0)</f>
        <v>0</v>
      </c>
      <c r="BF295" s="153">
        <f>IF(N295="znížená",J295,0)</f>
        <v>0</v>
      </c>
      <c r="BG295" s="153">
        <f>IF(N295="zákl. prenesená",J295,0)</f>
        <v>0</v>
      </c>
      <c r="BH295" s="153">
        <f>IF(N295="zníž. prenesená",J295,0)</f>
        <v>0</v>
      </c>
      <c r="BI295" s="153">
        <f>IF(N295="nulová",J295,0)</f>
        <v>0</v>
      </c>
      <c r="BJ295" s="13" t="s">
        <v>84</v>
      </c>
      <c r="BK295" s="153">
        <f>ROUND(I295*H295,2)</f>
        <v>0</v>
      </c>
      <c r="BL295" s="13" t="s">
        <v>216</v>
      </c>
      <c r="BM295" s="152" t="s">
        <v>5334</v>
      </c>
    </row>
    <row r="296" spans="2:65" s="1" customFormat="1" ht="16.5" customHeight="1">
      <c r="B296" s="139"/>
      <c r="C296" s="155" t="s">
        <v>746</v>
      </c>
      <c r="D296" s="155" t="s">
        <v>205</v>
      </c>
      <c r="E296" s="156" t="s">
        <v>5335</v>
      </c>
      <c r="F296" s="157" t="s">
        <v>5336</v>
      </c>
      <c r="G296" s="158" t="s">
        <v>215</v>
      </c>
      <c r="H296" s="159">
        <v>941.14</v>
      </c>
      <c r="I296" s="160"/>
      <c r="J296" s="161">
        <f>ROUND(I296*H296,2)</f>
        <v>0</v>
      </c>
      <c r="K296" s="162"/>
      <c r="L296" s="163"/>
      <c r="M296" s="164" t="s">
        <v>1</v>
      </c>
      <c r="N296" s="165" t="s">
        <v>38</v>
      </c>
      <c r="P296" s="150">
        <f>O296*H296</f>
        <v>0</v>
      </c>
      <c r="Q296" s="150">
        <v>2.1000000000000001E-4</v>
      </c>
      <c r="R296" s="150">
        <f>Q296*H296</f>
        <v>0.19763939999999999</v>
      </c>
      <c r="S296" s="150">
        <v>0</v>
      </c>
      <c r="T296" s="151">
        <f>S296*H296</f>
        <v>0</v>
      </c>
      <c r="AR296" s="152" t="s">
        <v>726</v>
      </c>
      <c r="AT296" s="152" t="s">
        <v>205</v>
      </c>
      <c r="AU296" s="152" t="s">
        <v>84</v>
      </c>
      <c r="AY296" s="13" t="s">
        <v>207</v>
      </c>
      <c r="BE296" s="153">
        <f>IF(N296="základná",J296,0)</f>
        <v>0</v>
      </c>
      <c r="BF296" s="153">
        <f>IF(N296="znížená",J296,0)</f>
        <v>0</v>
      </c>
      <c r="BG296" s="153">
        <f>IF(N296="zákl. prenesená",J296,0)</f>
        <v>0</v>
      </c>
      <c r="BH296" s="153">
        <f>IF(N296="zníž. prenesená",J296,0)</f>
        <v>0</v>
      </c>
      <c r="BI296" s="153">
        <f>IF(N296="nulová",J296,0)</f>
        <v>0</v>
      </c>
      <c r="BJ296" s="13" t="s">
        <v>84</v>
      </c>
      <c r="BK296" s="153">
        <f>ROUND(I296*H296,2)</f>
        <v>0</v>
      </c>
      <c r="BL296" s="13" t="s">
        <v>726</v>
      </c>
      <c r="BM296" s="152" t="s">
        <v>5337</v>
      </c>
    </row>
    <row r="297" spans="2:65" s="1" customFormat="1" ht="16.5" customHeight="1">
      <c r="B297" s="139"/>
      <c r="C297" s="155" t="s">
        <v>750</v>
      </c>
      <c r="D297" s="155" t="s">
        <v>205</v>
      </c>
      <c r="E297" s="156" t="s">
        <v>5338</v>
      </c>
      <c r="F297" s="157" t="s">
        <v>5339</v>
      </c>
      <c r="G297" s="158" t="s">
        <v>215</v>
      </c>
      <c r="H297" s="159">
        <v>470.57</v>
      </c>
      <c r="I297" s="160"/>
      <c r="J297" s="161">
        <f>ROUND(I297*H297,2)</f>
        <v>0</v>
      </c>
      <c r="K297" s="162"/>
      <c r="L297" s="163"/>
      <c r="M297" s="164" t="s">
        <v>1</v>
      </c>
      <c r="N297" s="165" t="s">
        <v>38</v>
      </c>
      <c r="P297" s="150">
        <f>O297*H297</f>
        <v>0</v>
      </c>
      <c r="Q297" s="150">
        <v>2.1000000000000001E-4</v>
      </c>
      <c r="R297" s="150">
        <f>Q297*H297</f>
        <v>9.8819699999999996E-2</v>
      </c>
      <c r="S297" s="150">
        <v>0</v>
      </c>
      <c r="T297" s="151">
        <f>S297*H297</f>
        <v>0</v>
      </c>
      <c r="AR297" s="152" t="s">
        <v>726</v>
      </c>
      <c r="AT297" s="152" t="s">
        <v>205</v>
      </c>
      <c r="AU297" s="152" t="s">
        <v>84</v>
      </c>
      <c r="AY297" s="13" t="s">
        <v>207</v>
      </c>
      <c r="BE297" s="153">
        <f>IF(N297="základná",J297,0)</f>
        <v>0</v>
      </c>
      <c r="BF297" s="153">
        <f>IF(N297="znížená",J297,0)</f>
        <v>0</v>
      </c>
      <c r="BG297" s="153">
        <f>IF(N297="zákl. prenesená",J297,0)</f>
        <v>0</v>
      </c>
      <c r="BH297" s="153">
        <f>IF(N297="zníž. prenesená",J297,0)</f>
        <v>0</v>
      </c>
      <c r="BI297" s="153">
        <f>IF(N297="nulová",J297,0)</f>
        <v>0</v>
      </c>
      <c r="BJ297" s="13" t="s">
        <v>84</v>
      </c>
      <c r="BK297" s="153">
        <f>ROUND(I297*H297,2)</f>
        <v>0</v>
      </c>
      <c r="BL297" s="13" t="s">
        <v>726</v>
      </c>
      <c r="BM297" s="152" t="s">
        <v>5340</v>
      </c>
    </row>
    <row r="298" spans="2:65" s="11" customFormat="1" ht="25.9" customHeight="1">
      <c r="B298" s="127"/>
      <c r="D298" s="128" t="s">
        <v>71</v>
      </c>
      <c r="E298" s="129" t="s">
        <v>2153</v>
      </c>
      <c r="F298" s="129" t="s">
        <v>5341</v>
      </c>
      <c r="I298" s="130"/>
      <c r="J298" s="131">
        <f>BK298</f>
        <v>0</v>
      </c>
      <c r="L298" s="127"/>
      <c r="M298" s="132"/>
      <c r="P298" s="133">
        <f>P299</f>
        <v>0</v>
      </c>
      <c r="R298" s="133">
        <f>R299</f>
        <v>0</v>
      </c>
      <c r="T298" s="134">
        <f>T299</f>
        <v>0</v>
      </c>
      <c r="AR298" s="128" t="s">
        <v>168</v>
      </c>
      <c r="AT298" s="135" t="s">
        <v>71</v>
      </c>
      <c r="AU298" s="135" t="s">
        <v>72</v>
      </c>
      <c r="AY298" s="128" t="s">
        <v>207</v>
      </c>
      <c r="BK298" s="136">
        <f>BK299</f>
        <v>0</v>
      </c>
    </row>
    <row r="299" spans="2:65" s="1" customFormat="1" ht="44.25" customHeight="1">
      <c r="B299" s="139"/>
      <c r="C299" s="140" t="s">
        <v>753</v>
      </c>
      <c r="D299" s="140" t="s">
        <v>212</v>
      </c>
      <c r="E299" s="141" t="s">
        <v>5342</v>
      </c>
      <c r="F299" s="142" t="s">
        <v>5343</v>
      </c>
      <c r="G299" s="143" t="s">
        <v>607</v>
      </c>
      <c r="H299" s="154"/>
      <c r="I299" s="145"/>
      <c r="J299" s="146">
        <f>ROUND(I299*H299,2)</f>
        <v>0</v>
      </c>
      <c r="K299" s="147"/>
      <c r="L299" s="28"/>
      <c r="M299" s="166" t="s">
        <v>1</v>
      </c>
      <c r="N299" s="167" t="s">
        <v>38</v>
      </c>
      <c r="O299" s="168"/>
      <c r="P299" s="169">
        <f>O299*H299</f>
        <v>0</v>
      </c>
      <c r="Q299" s="169">
        <v>0</v>
      </c>
      <c r="R299" s="169">
        <f>Q299*H299</f>
        <v>0</v>
      </c>
      <c r="S299" s="169">
        <v>0</v>
      </c>
      <c r="T299" s="170">
        <f>S299*H299</f>
        <v>0</v>
      </c>
      <c r="AR299" s="152" t="s">
        <v>2159</v>
      </c>
      <c r="AT299" s="152" t="s">
        <v>212</v>
      </c>
      <c r="AU299" s="152" t="s">
        <v>79</v>
      </c>
      <c r="AY299" s="13" t="s">
        <v>207</v>
      </c>
      <c r="BE299" s="153">
        <f>IF(N299="základná",J299,0)</f>
        <v>0</v>
      </c>
      <c r="BF299" s="153">
        <f>IF(N299="znížená",J299,0)</f>
        <v>0</v>
      </c>
      <c r="BG299" s="153">
        <f>IF(N299="zákl. prenesená",J299,0)</f>
        <v>0</v>
      </c>
      <c r="BH299" s="153">
        <f>IF(N299="zníž. prenesená",J299,0)</f>
        <v>0</v>
      </c>
      <c r="BI299" s="153">
        <f>IF(N299="nulová",J299,0)</f>
        <v>0</v>
      </c>
      <c r="BJ299" s="13" t="s">
        <v>84</v>
      </c>
      <c r="BK299" s="153">
        <f>ROUND(I299*H299,2)</f>
        <v>0</v>
      </c>
      <c r="BL299" s="13" t="s">
        <v>2159</v>
      </c>
      <c r="BM299" s="152" t="s">
        <v>5344</v>
      </c>
    </row>
    <row r="300" spans="2:65" s="1" customFormat="1" ht="6.95" customHeight="1">
      <c r="B300" s="43"/>
      <c r="C300" s="44"/>
      <c r="D300" s="44"/>
      <c r="E300" s="44"/>
      <c r="F300" s="44"/>
      <c r="G300" s="44"/>
      <c r="H300" s="44"/>
      <c r="I300" s="44"/>
      <c r="J300" s="44"/>
      <c r="K300" s="44"/>
      <c r="L300" s="28"/>
    </row>
  </sheetData>
  <autoFilter ref="C143:K299" xr:uid="{00000000-0009-0000-0000-000017000000}"/>
  <mergeCells count="15">
    <mergeCell ref="E130:H130"/>
    <mergeCell ref="E134:H134"/>
    <mergeCell ref="E132:H132"/>
    <mergeCell ref="E136:H136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2:BM312"/>
  <sheetViews>
    <sheetView showGridLines="0" workbookViewId="0">
      <selection activeCell="J18" sqref="J1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169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170</v>
      </c>
      <c r="L4" s="16"/>
      <c r="M4" s="92" t="s">
        <v>8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13</v>
      </c>
      <c r="L6" s="16"/>
    </row>
    <row r="7" spans="2:46" ht="16.5" customHeight="1">
      <c r="B7" s="16"/>
      <c r="E7" s="220" t="str">
        <f>'Rekapitulácia stavby'!K6</f>
        <v>III.etapa – Vetva V2 Mesto – časť od bodu č.17  po AUPARK</v>
      </c>
      <c r="F7" s="221"/>
      <c r="G7" s="221"/>
      <c r="H7" s="221"/>
      <c r="L7" s="16"/>
    </row>
    <row r="8" spans="2:46" ht="12.75">
      <c r="B8" s="16"/>
      <c r="D8" s="23" t="s">
        <v>171</v>
      </c>
      <c r="L8" s="16"/>
    </row>
    <row r="9" spans="2:46" ht="16.5" customHeight="1">
      <c r="B9" s="16"/>
      <c r="E9" s="220" t="s">
        <v>172</v>
      </c>
      <c r="F9" s="184"/>
      <c r="G9" s="184"/>
      <c r="H9" s="184"/>
      <c r="L9" s="16"/>
    </row>
    <row r="10" spans="2:46" ht="12" customHeight="1">
      <c r="B10" s="16"/>
      <c r="D10" s="23" t="s">
        <v>173</v>
      </c>
      <c r="L10" s="16"/>
    </row>
    <row r="11" spans="2:46" s="1" customFormat="1" ht="16.5" customHeight="1">
      <c r="B11" s="28"/>
      <c r="E11" s="212" t="s">
        <v>4777</v>
      </c>
      <c r="F11" s="222"/>
      <c r="G11" s="222"/>
      <c r="H11" s="222"/>
      <c r="L11" s="28"/>
    </row>
    <row r="12" spans="2:46" s="1" customFormat="1" ht="12" customHeight="1">
      <c r="B12" s="28"/>
      <c r="D12" s="23" t="s">
        <v>4758</v>
      </c>
      <c r="L12" s="28"/>
    </row>
    <row r="13" spans="2:46" s="1" customFormat="1" ht="16.5" customHeight="1">
      <c r="B13" s="28"/>
      <c r="E13" s="199" t="s">
        <v>5440</v>
      </c>
      <c r="F13" s="222"/>
      <c r="G13" s="222"/>
      <c r="H13" s="222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15</v>
      </c>
      <c r="F15" s="21" t="s">
        <v>1</v>
      </c>
      <c r="I15" s="23" t="s">
        <v>16</v>
      </c>
      <c r="J15" s="21" t="s">
        <v>1</v>
      </c>
      <c r="L15" s="28"/>
    </row>
    <row r="16" spans="2:46" s="1" customFormat="1" ht="12" customHeight="1">
      <c r="B16" s="28"/>
      <c r="D16" s="23" t="s">
        <v>17</v>
      </c>
      <c r="F16" s="21" t="s">
        <v>18</v>
      </c>
      <c r="I16" s="23" t="s">
        <v>19</v>
      </c>
      <c r="J16" s="51" t="str">
        <f>'Rekapitulácia stavby'!AN8</f>
        <v>13. 5. 2022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21</v>
      </c>
      <c r="I18" s="23" t="s">
        <v>22</v>
      </c>
      <c r="J18" s="172">
        <v>36211541</v>
      </c>
      <c r="L18" s="28"/>
    </row>
    <row r="19" spans="2:12" s="1" customFormat="1" ht="18" customHeight="1">
      <c r="B19" s="28"/>
      <c r="E19" s="171" t="s">
        <v>5451</v>
      </c>
      <c r="I19" s="23" t="s">
        <v>23</v>
      </c>
      <c r="J19" s="171" t="s">
        <v>5452</v>
      </c>
      <c r="L19" s="28"/>
    </row>
    <row r="20" spans="2:12" s="1" customFormat="1" ht="6.95" customHeight="1">
      <c r="B20" s="28"/>
      <c r="L20" s="28"/>
    </row>
    <row r="21" spans="2:12" s="1" customFormat="1" ht="12" customHeight="1">
      <c r="B21" s="28"/>
      <c r="D21" s="23" t="s">
        <v>24</v>
      </c>
      <c r="I21" s="23" t="s">
        <v>22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23" t="str">
        <f>'Rekapitulácia stavby'!E14</f>
        <v>Vyplň údaj</v>
      </c>
      <c r="F22" s="191"/>
      <c r="G22" s="191"/>
      <c r="H22" s="191"/>
      <c r="I22" s="23" t="s">
        <v>23</v>
      </c>
      <c r="J22" s="24" t="str">
        <f>'Rekapitulácia stavby'!AN14</f>
        <v>Vyplň údaj</v>
      </c>
      <c r="L22" s="28"/>
    </row>
    <row r="23" spans="2:12" s="1" customFormat="1" ht="6.95" customHeight="1">
      <c r="B23" s="28"/>
      <c r="L23" s="28"/>
    </row>
    <row r="24" spans="2:12" s="1" customFormat="1" ht="12" customHeight="1">
      <c r="B24" s="28"/>
      <c r="D24" s="23" t="s">
        <v>26</v>
      </c>
      <c r="I24" s="23" t="s">
        <v>22</v>
      </c>
      <c r="J24" s="21" t="s">
        <v>1</v>
      </c>
      <c r="L24" s="28"/>
    </row>
    <row r="25" spans="2:12" s="1" customFormat="1" ht="18" customHeight="1">
      <c r="B25" s="28"/>
      <c r="E25" s="21" t="s">
        <v>27</v>
      </c>
      <c r="I25" s="23" t="s">
        <v>23</v>
      </c>
      <c r="J25" s="21" t="s">
        <v>1</v>
      </c>
      <c r="L25" s="28"/>
    </row>
    <row r="26" spans="2:12" s="1" customFormat="1" ht="6.95" customHeight="1">
      <c r="B26" s="28"/>
      <c r="L26" s="28"/>
    </row>
    <row r="27" spans="2:12" s="1" customFormat="1" ht="12" customHeight="1">
      <c r="B27" s="28"/>
      <c r="D27" s="23" t="s">
        <v>29</v>
      </c>
      <c r="I27" s="23" t="s">
        <v>22</v>
      </c>
      <c r="J27" s="21" t="s">
        <v>1</v>
      </c>
      <c r="L27" s="28"/>
    </row>
    <row r="28" spans="2:12" s="1" customFormat="1" ht="18" customHeight="1">
      <c r="B28" s="28"/>
      <c r="E28" s="21" t="s">
        <v>30</v>
      </c>
      <c r="I28" s="23" t="s">
        <v>23</v>
      </c>
      <c r="J28" s="21" t="s">
        <v>1</v>
      </c>
      <c r="L28" s="28"/>
    </row>
    <row r="29" spans="2:12" s="1" customFormat="1" ht="6.95" customHeight="1">
      <c r="B29" s="28"/>
      <c r="L29" s="28"/>
    </row>
    <row r="30" spans="2:12" s="1" customFormat="1" ht="12" customHeight="1">
      <c r="B30" s="28"/>
      <c r="D30" s="23" t="s">
        <v>31</v>
      </c>
      <c r="L30" s="28"/>
    </row>
    <row r="31" spans="2:12" s="7" customFormat="1" ht="16.5" customHeight="1">
      <c r="B31" s="93"/>
      <c r="E31" s="195" t="s">
        <v>1</v>
      </c>
      <c r="F31" s="195"/>
      <c r="G31" s="195"/>
      <c r="H31" s="195"/>
      <c r="L31" s="93"/>
    </row>
    <row r="32" spans="2:12" s="1" customFormat="1" ht="6.95" customHeight="1">
      <c r="B32" s="28"/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35" customHeight="1">
      <c r="B34" s="28"/>
      <c r="D34" s="94" t="s">
        <v>32</v>
      </c>
      <c r="J34" s="65">
        <f>ROUND(J144, 2)</f>
        <v>0</v>
      </c>
      <c r="L34" s="28"/>
    </row>
    <row r="35" spans="2:12" s="1" customFormat="1" ht="6.95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45" customHeight="1">
      <c r="B36" s="28"/>
      <c r="F36" s="31" t="s">
        <v>34</v>
      </c>
      <c r="I36" s="31" t="s">
        <v>33</v>
      </c>
      <c r="J36" s="31" t="s">
        <v>35</v>
      </c>
      <c r="L36" s="28"/>
    </row>
    <row r="37" spans="2:12" s="1" customFormat="1" ht="14.45" customHeight="1">
      <c r="B37" s="28"/>
      <c r="D37" s="54" t="s">
        <v>36</v>
      </c>
      <c r="E37" s="33" t="s">
        <v>37</v>
      </c>
      <c r="F37" s="95">
        <f>ROUND((SUM(BE144:BE311)),  2)</f>
        <v>0</v>
      </c>
      <c r="G37" s="96"/>
      <c r="H37" s="96"/>
      <c r="I37" s="97">
        <v>0.2</v>
      </c>
      <c r="J37" s="95">
        <f>ROUND(((SUM(BE144:BE311))*I37),  2)</f>
        <v>0</v>
      </c>
      <c r="L37" s="28"/>
    </row>
    <row r="38" spans="2:12" s="1" customFormat="1" ht="14.45" customHeight="1">
      <c r="B38" s="28"/>
      <c r="E38" s="33" t="s">
        <v>38</v>
      </c>
      <c r="F38" s="95">
        <f>ROUND((SUM(BF144:BF311)),  2)</f>
        <v>0</v>
      </c>
      <c r="G38" s="96"/>
      <c r="H38" s="96"/>
      <c r="I38" s="97">
        <v>0.2</v>
      </c>
      <c r="J38" s="95">
        <f>ROUND(((SUM(BF144:BF311))*I38),  2)</f>
        <v>0</v>
      </c>
      <c r="L38" s="28"/>
    </row>
    <row r="39" spans="2:12" s="1" customFormat="1" ht="14.45" hidden="1" customHeight="1">
      <c r="B39" s="28"/>
      <c r="E39" s="23" t="s">
        <v>39</v>
      </c>
      <c r="F39" s="84">
        <f>ROUND((SUM(BG144:BG311)),  2)</f>
        <v>0</v>
      </c>
      <c r="I39" s="98">
        <v>0.2</v>
      </c>
      <c r="J39" s="84">
        <f>0</f>
        <v>0</v>
      </c>
      <c r="L39" s="28"/>
    </row>
    <row r="40" spans="2:12" s="1" customFormat="1" ht="14.45" hidden="1" customHeight="1">
      <c r="B40" s="28"/>
      <c r="E40" s="23" t="s">
        <v>40</v>
      </c>
      <c r="F40" s="84">
        <f>ROUND((SUM(BH144:BH311)),  2)</f>
        <v>0</v>
      </c>
      <c r="I40" s="98">
        <v>0.2</v>
      </c>
      <c r="J40" s="84">
        <f>0</f>
        <v>0</v>
      </c>
      <c r="L40" s="28"/>
    </row>
    <row r="41" spans="2:12" s="1" customFormat="1" ht="14.45" hidden="1" customHeight="1">
      <c r="B41" s="28"/>
      <c r="E41" s="33" t="s">
        <v>41</v>
      </c>
      <c r="F41" s="95">
        <f>ROUND((SUM(BI144:BI311)),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6.95" customHeight="1">
      <c r="B42" s="28"/>
      <c r="L42" s="28"/>
    </row>
    <row r="43" spans="2:12" s="1" customFormat="1" ht="25.35" customHeight="1">
      <c r="B43" s="28"/>
      <c r="C43" s="99"/>
      <c r="D43" s="100" t="s">
        <v>42</v>
      </c>
      <c r="E43" s="56"/>
      <c r="F43" s="56"/>
      <c r="G43" s="101" t="s">
        <v>43</v>
      </c>
      <c r="H43" s="102" t="s">
        <v>44</v>
      </c>
      <c r="I43" s="56"/>
      <c r="J43" s="103">
        <f>SUM(J34:J41)</f>
        <v>0</v>
      </c>
      <c r="K43" s="104"/>
      <c r="L43" s="28"/>
    </row>
    <row r="44" spans="2:12" s="1" customFormat="1" ht="14.45" customHeight="1">
      <c r="B44" s="28"/>
      <c r="L44" s="28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47</v>
      </c>
      <c r="E61" s="30"/>
      <c r="F61" s="105" t="s">
        <v>48</v>
      </c>
      <c r="G61" s="42" t="s">
        <v>47</v>
      </c>
      <c r="H61" s="30"/>
      <c r="I61" s="30"/>
      <c r="J61" s="106" t="s">
        <v>48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49</v>
      </c>
      <c r="E65" s="41"/>
      <c r="F65" s="41"/>
      <c r="G65" s="40" t="s">
        <v>50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47</v>
      </c>
      <c r="E76" s="30"/>
      <c r="F76" s="105" t="s">
        <v>48</v>
      </c>
      <c r="G76" s="42" t="s">
        <v>47</v>
      </c>
      <c r="H76" s="30"/>
      <c r="I76" s="30"/>
      <c r="J76" s="106" t="s">
        <v>48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hidden="1" customHeight="1">
      <c r="B82" s="28"/>
      <c r="C82" s="17" t="s">
        <v>177</v>
      </c>
      <c r="L82" s="28"/>
    </row>
    <row r="83" spans="2:12" s="1" customFormat="1" ht="6.95" hidden="1" customHeight="1">
      <c r="B83" s="28"/>
      <c r="L83" s="28"/>
    </row>
    <row r="84" spans="2:12" s="1" customFormat="1" ht="12" hidden="1" customHeight="1">
      <c r="B84" s="28"/>
      <c r="C84" s="23" t="s">
        <v>13</v>
      </c>
      <c r="L84" s="28"/>
    </row>
    <row r="85" spans="2:12" s="1" customFormat="1" ht="16.5" hidden="1" customHeight="1">
      <c r="B85" s="28"/>
      <c r="E85" s="220" t="str">
        <f>E7</f>
        <v>III.etapa – Vetva V2 Mesto – časť od bodu č.17  po AUPARK</v>
      </c>
      <c r="F85" s="221"/>
      <c r="G85" s="221"/>
      <c r="H85" s="221"/>
      <c r="L85" s="28"/>
    </row>
    <row r="86" spans="2:12" ht="12" hidden="1" customHeight="1">
      <c r="B86" s="16"/>
      <c r="C86" s="23" t="s">
        <v>171</v>
      </c>
      <c r="L86" s="16"/>
    </row>
    <row r="87" spans="2:12" ht="16.5" hidden="1" customHeight="1">
      <c r="B87" s="16"/>
      <c r="E87" s="220" t="s">
        <v>172</v>
      </c>
      <c r="F87" s="184"/>
      <c r="G87" s="184"/>
      <c r="H87" s="184"/>
      <c r="L87" s="16"/>
    </row>
    <row r="88" spans="2:12" ht="12" hidden="1" customHeight="1">
      <c r="B88" s="16"/>
      <c r="C88" s="23" t="s">
        <v>173</v>
      </c>
      <c r="L88" s="16"/>
    </row>
    <row r="89" spans="2:12" s="1" customFormat="1" ht="16.5" hidden="1" customHeight="1">
      <c r="B89" s="28"/>
      <c r="E89" s="212" t="s">
        <v>4777</v>
      </c>
      <c r="F89" s="222"/>
      <c r="G89" s="222"/>
      <c r="H89" s="222"/>
      <c r="L89" s="28"/>
    </row>
    <row r="90" spans="2:12" s="1" customFormat="1" ht="12" hidden="1" customHeight="1">
      <c r="B90" s="28"/>
      <c r="C90" s="23" t="s">
        <v>4758</v>
      </c>
      <c r="L90" s="28"/>
    </row>
    <row r="91" spans="2:12" s="1" customFormat="1" ht="16.5" hidden="1" customHeight="1">
      <c r="B91" s="28"/>
      <c r="E91" s="199" t="str">
        <f>E13</f>
        <v>5 - O3 (O3.1 O3.1.1, O3.1.2, O3.2, O3.3 O3.3.1 )</v>
      </c>
      <c r="F91" s="222"/>
      <c r="G91" s="222"/>
      <c r="H91" s="222"/>
      <c r="L91" s="28"/>
    </row>
    <row r="92" spans="2:12" s="1" customFormat="1" ht="6.95" hidden="1" customHeight="1">
      <c r="B92" s="28"/>
      <c r="L92" s="28"/>
    </row>
    <row r="93" spans="2:12" s="1" customFormat="1" ht="12" hidden="1" customHeight="1">
      <c r="B93" s="28"/>
      <c r="C93" s="23" t="s">
        <v>17</v>
      </c>
      <c r="F93" s="21" t="str">
        <f>F16</f>
        <v>Žilina</v>
      </c>
      <c r="I93" s="23" t="s">
        <v>19</v>
      </c>
      <c r="J93" s="51" t="str">
        <f>IF(J16="","",J16)</f>
        <v>13. 5. 2022</v>
      </c>
      <c r="L93" s="28"/>
    </row>
    <row r="94" spans="2:12" s="1" customFormat="1" ht="6.95" hidden="1" customHeight="1">
      <c r="B94" s="28"/>
      <c r="L94" s="28"/>
    </row>
    <row r="95" spans="2:12" s="1" customFormat="1" ht="15.2" hidden="1" customHeight="1">
      <c r="B95" s="28"/>
      <c r="C95" s="23" t="s">
        <v>21</v>
      </c>
      <c r="F95" s="21" t="str">
        <f>E19</f>
        <v>MH Teplárenský holding, a.s.</v>
      </c>
      <c r="I95" s="23" t="s">
        <v>26</v>
      </c>
      <c r="J95" s="26" t="str">
        <f>E25</f>
        <v>ENERGIA, s.r.o.</v>
      </c>
      <c r="L95" s="28"/>
    </row>
    <row r="96" spans="2:12" s="1" customFormat="1" ht="15.2" hidden="1" customHeight="1">
      <c r="B96" s="28"/>
      <c r="C96" s="23" t="s">
        <v>24</v>
      </c>
      <c r="F96" s="21" t="str">
        <f>IF(E22="","",E22)</f>
        <v>Vyplň údaj</v>
      </c>
      <c r="I96" s="23" t="s">
        <v>29</v>
      </c>
      <c r="J96" s="26" t="str">
        <f>E28</f>
        <v>Balog</v>
      </c>
      <c r="L96" s="28"/>
    </row>
    <row r="97" spans="2:47" s="1" customFormat="1" ht="10.35" hidden="1" customHeight="1">
      <c r="B97" s="28"/>
      <c r="L97" s="28"/>
    </row>
    <row r="98" spans="2:47" s="1" customFormat="1" ht="29.25" hidden="1" customHeight="1">
      <c r="B98" s="28"/>
      <c r="C98" s="107" t="s">
        <v>178</v>
      </c>
      <c r="D98" s="99"/>
      <c r="E98" s="99"/>
      <c r="F98" s="99"/>
      <c r="G98" s="99"/>
      <c r="H98" s="99"/>
      <c r="I98" s="99"/>
      <c r="J98" s="108" t="s">
        <v>179</v>
      </c>
      <c r="K98" s="99"/>
      <c r="L98" s="28"/>
    </row>
    <row r="99" spans="2:47" s="1" customFormat="1" ht="10.35" hidden="1" customHeight="1">
      <c r="B99" s="28"/>
      <c r="L99" s="28"/>
    </row>
    <row r="100" spans="2:47" s="1" customFormat="1" ht="22.9" hidden="1" customHeight="1">
      <c r="B100" s="28"/>
      <c r="C100" s="109" t="s">
        <v>180</v>
      </c>
      <c r="J100" s="65">
        <f>J144</f>
        <v>0</v>
      </c>
      <c r="L100" s="28"/>
      <c r="AU100" s="13" t="s">
        <v>181</v>
      </c>
    </row>
    <row r="101" spans="2:47" s="8" customFormat="1" ht="24.95" hidden="1" customHeight="1">
      <c r="B101" s="110"/>
      <c r="D101" s="111" t="s">
        <v>4779</v>
      </c>
      <c r="E101" s="112"/>
      <c r="F101" s="112"/>
      <c r="G101" s="112"/>
      <c r="H101" s="112"/>
      <c r="I101" s="112"/>
      <c r="J101" s="113">
        <f>J145</f>
        <v>0</v>
      </c>
      <c r="L101" s="110"/>
    </row>
    <row r="102" spans="2:47" s="9" customFormat="1" ht="19.899999999999999" hidden="1" customHeight="1">
      <c r="B102" s="114"/>
      <c r="D102" s="115" t="s">
        <v>4780</v>
      </c>
      <c r="E102" s="116"/>
      <c r="F102" s="116"/>
      <c r="G102" s="116"/>
      <c r="H102" s="116"/>
      <c r="I102" s="116"/>
      <c r="J102" s="117">
        <f>J146</f>
        <v>0</v>
      </c>
      <c r="L102" s="114"/>
    </row>
    <row r="103" spans="2:47" s="9" customFormat="1" ht="19.899999999999999" hidden="1" customHeight="1">
      <c r="B103" s="114"/>
      <c r="D103" s="115" t="s">
        <v>4781</v>
      </c>
      <c r="E103" s="116"/>
      <c r="F103" s="116"/>
      <c r="G103" s="116"/>
      <c r="H103" s="116"/>
      <c r="I103" s="116"/>
      <c r="J103" s="117">
        <f>J180</f>
        <v>0</v>
      </c>
      <c r="L103" s="114"/>
    </row>
    <row r="104" spans="2:47" s="9" customFormat="1" ht="19.899999999999999" hidden="1" customHeight="1">
      <c r="B104" s="114"/>
      <c r="D104" s="115" t="s">
        <v>4782</v>
      </c>
      <c r="E104" s="116"/>
      <c r="F104" s="116"/>
      <c r="G104" s="116"/>
      <c r="H104" s="116"/>
      <c r="I104" s="116"/>
      <c r="J104" s="117">
        <f>J186</f>
        <v>0</v>
      </c>
      <c r="L104" s="114"/>
    </row>
    <row r="105" spans="2:47" s="9" customFormat="1" ht="19.899999999999999" hidden="1" customHeight="1">
      <c r="B105" s="114"/>
      <c r="D105" s="115" t="s">
        <v>4783</v>
      </c>
      <c r="E105" s="116"/>
      <c r="F105" s="116"/>
      <c r="G105" s="116"/>
      <c r="H105" s="116"/>
      <c r="I105" s="116"/>
      <c r="J105" s="117">
        <f>J194</f>
        <v>0</v>
      </c>
      <c r="L105" s="114"/>
    </row>
    <row r="106" spans="2:47" s="9" customFormat="1" ht="19.899999999999999" hidden="1" customHeight="1">
      <c r="B106" s="114"/>
      <c r="D106" s="115" t="s">
        <v>4784</v>
      </c>
      <c r="E106" s="116"/>
      <c r="F106" s="116"/>
      <c r="G106" s="116"/>
      <c r="H106" s="116"/>
      <c r="I106" s="116"/>
      <c r="J106" s="117">
        <f>J205</f>
        <v>0</v>
      </c>
      <c r="L106" s="114"/>
    </row>
    <row r="107" spans="2:47" s="9" customFormat="1" ht="19.899999999999999" hidden="1" customHeight="1">
      <c r="B107" s="114"/>
      <c r="D107" s="115" t="s">
        <v>4785</v>
      </c>
      <c r="E107" s="116"/>
      <c r="F107" s="116"/>
      <c r="G107" s="116"/>
      <c r="H107" s="116"/>
      <c r="I107" s="116"/>
      <c r="J107" s="117">
        <f>J211</f>
        <v>0</v>
      </c>
      <c r="L107" s="114"/>
    </row>
    <row r="108" spans="2:47" s="9" customFormat="1" ht="19.899999999999999" hidden="1" customHeight="1">
      <c r="B108" s="114"/>
      <c r="D108" s="115" t="s">
        <v>4786</v>
      </c>
      <c r="E108" s="116"/>
      <c r="F108" s="116"/>
      <c r="G108" s="116"/>
      <c r="H108" s="116"/>
      <c r="I108" s="116"/>
      <c r="J108" s="117">
        <f>J228</f>
        <v>0</v>
      </c>
      <c r="L108" s="114"/>
    </row>
    <row r="109" spans="2:47" s="9" customFormat="1" ht="19.899999999999999" hidden="1" customHeight="1">
      <c r="B109" s="114"/>
      <c r="D109" s="115" t="s">
        <v>4787</v>
      </c>
      <c r="E109" s="116"/>
      <c r="F109" s="116"/>
      <c r="G109" s="116"/>
      <c r="H109" s="116"/>
      <c r="I109" s="116"/>
      <c r="J109" s="117">
        <f>J231</f>
        <v>0</v>
      </c>
      <c r="L109" s="114"/>
    </row>
    <row r="110" spans="2:47" s="9" customFormat="1" ht="19.899999999999999" hidden="1" customHeight="1">
      <c r="B110" s="114"/>
      <c r="D110" s="115" t="s">
        <v>4788</v>
      </c>
      <c r="E110" s="116"/>
      <c r="F110" s="116"/>
      <c r="G110" s="116"/>
      <c r="H110" s="116"/>
      <c r="I110" s="116"/>
      <c r="J110" s="117">
        <f>J254</f>
        <v>0</v>
      </c>
      <c r="L110" s="114"/>
    </row>
    <row r="111" spans="2:47" s="9" customFormat="1" ht="14.85" hidden="1" customHeight="1">
      <c r="B111" s="114"/>
      <c r="D111" s="115" t="s">
        <v>4789</v>
      </c>
      <c r="E111" s="116"/>
      <c r="F111" s="116"/>
      <c r="G111" s="116"/>
      <c r="H111" s="116"/>
      <c r="I111" s="116"/>
      <c r="J111" s="117">
        <f>J279</f>
        <v>0</v>
      </c>
      <c r="L111" s="114"/>
    </row>
    <row r="112" spans="2:47" s="9" customFormat="1" ht="19.899999999999999" hidden="1" customHeight="1">
      <c r="B112" s="114"/>
      <c r="D112" s="115" t="s">
        <v>4790</v>
      </c>
      <c r="E112" s="116"/>
      <c r="F112" s="116"/>
      <c r="G112" s="116"/>
      <c r="H112" s="116"/>
      <c r="I112" s="116"/>
      <c r="J112" s="117">
        <f>J285</f>
        <v>0</v>
      </c>
      <c r="L112" s="114"/>
    </row>
    <row r="113" spans="2:12" s="8" customFormat="1" ht="24.95" hidden="1" customHeight="1">
      <c r="B113" s="110"/>
      <c r="D113" s="111" t="s">
        <v>4791</v>
      </c>
      <c r="E113" s="112"/>
      <c r="F113" s="112"/>
      <c r="G113" s="112"/>
      <c r="H113" s="112"/>
      <c r="I113" s="112"/>
      <c r="J113" s="113">
        <f>J287</f>
        <v>0</v>
      </c>
      <c r="L113" s="110"/>
    </row>
    <row r="114" spans="2:12" s="9" customFormat="1" ht="19.899999999999999" hidden="1" customHeight="1">
      <c r="B114" s="114"/>
      <c r="D114" s="115" t="s">
        <v>4792</v>
      </c>
      <c r="E114" s="116"/>
      <c r="F114" s="116"/>
      <c r="G114" s="116"/>
      <c r="H114" s="116"/>
      <c r="I114" s="116"/>
      <c r="J114" s="117">
        <f>J288</f>
        <v>0</v>
      </c>
      <c r="L114" s="114"/>
    </row>
    <row r="115" spans="2:12" s="9" customFormat="1" ht="19.899999999999999" hidden="1" customHeight="1">
      <c r="B115" s="114"/>
      <c r="D115" s="115" t="s">
        <v>4793</v>
      </c>
      <c r="E115" s="116"/>
      <c r="F115" s="116"/>
      <c r="G115" s="116"/>
      <c r="H115" s="116"/>
      <c r="I115" s="116"/>
      <c r="J115" s="117">
        <f>J292</f>
        <v>0</v>
      </c>
      <c r="L115" s="114"/>
    </row>
    <row r="116" spans="2:12" s="9" customFormat="1" ht="19.899999999999999" hidden="1" customHeight="1">
      <c r="B116" s="114"/>
      <c r="D116" s="115" t="s">
        <v>4794</v>
      </c>
      <c r="E116" s="116"/>
      <c r="F116" s="116"/>
      <c r="G116" s="116"/>
      <c r="H116" s="116"/>
      <c r="I116" s="116"/>
      <c r="J116" s="117">
        <f>J298</f>
        <v>0</v>
      </c>
      <c r="L116" s="114"/>
    </row>
    <row r="117" spans="2:12" s="8" customFormat="1" ht="24.95" hidden="1" customHeight="1">
      <c r="B117" s="110"/>
      <c r="D117" s="111" t="s">
        <v>4795</v>
      </c>
      <c r="E117" s="112"/>
      <c r="F117" s="112"/>
      <c r="G117" s="112"/>
      <c r="H117" s="112"/>
      <c r="I117" s="112"/>
      <c r="J117" s="113">
        <f>J302</f>
        <v>0</v>
      </c>
      <c r="L117" s="110"/>
    </row>
    <row r="118" spans="2:12" s="9" customFormat="1" ht="19.899999999999999" hidden="1" customHeight="1">
      <c r="B118" s="114"/>
      <c r="D118" s="115" t="s">
        <v>4796</v>
      </c>
      <c r="E118" s="116"/>
      <c r="F118" s="116"/>
      <c r="G118" s="116"/>
      <c r="H118" s="116"/>
      <c r="I118" s="116"/>
      <c r="J118" s="117">
        <f>J303</f>
        <v>0</v>
      </c>
      <c r="L118" s="114"/>
    </row>
    <row r="119" spans="2:12" s="9" customFormat="1" ht="19.899999999999999" hidden="1" customHeight="1">
      <c r="B119" s="114"/>
      <c r="D119" s="115" t="s">
        <v>4797</v>
      </c>
      <c r="E119" s="116"/>
      <c r="F119" s="116"/>
      <c r="G119" s="116"/>
      <c r="H119" s="116"/>
      <c r="I119" s="116"/>
      <c r="J119" s="117">
        <f>J306</f>
        <v>0</v>
      </c>
      <c r="L119" s="114"/>
    </row>
    <row r="120" spans="2:12" s="8" customFormat="1" ht="24.95" hidden="1" customHeight="1">
      <c r="B120" s="110"/>
      <c r="D120" s="111" t="s">
        <v>4798</v>
      </c>
      <c r="E120" s="112"/>
      <c r="F120" s="112"/>
      <c r="G120" s="112"/>
      <c r="H120" s="112"/>
      <c r="I120" s="112"/>
      <c r="J120" s="113">
        <f>J310</f>
        <v>0</v>
      </c>
      <c r="L120" s="110"/>
    </row>
    <row r="121" spans="2:12" s="1" customFormat="1" ht="21.75" hidden="1" customHeight="1">
      <c r="B121" s="28"/>
      <c r="L121" s="28"/>
    </row>
    <row r="122" spans="2:12" s="1" customFormat="1" ht="6.95" hidden="1" customHeight="1">
      <c r="B122" s="43"/>
      <c r="C122" s="44"/>
      <c r="D122" s="44"/>
      <c r="E122" s="44"/>
      <c r="F122" s="44"/>
      <c r="G122" s="44"/>
      <c r="H122" s="44"/>
      <c r="I122" s="44"/>
      <c r="J122" s="44"/>
      <c r="K122" s="44"/>
      <c r="L122" s="28"/>
    </row>
    <row r="123" spans="2:12" hidden="1"/>
    <row r="124" spans="2:12" hidden="1"/>
    <row r="125" spans="2:12" hidden="1"/>
    <row r="126" spans="2:12" s="1" customFormat="1" ht="6.95" customHeight="1">
      <c r="B126" s="45"/>
      <c r="C126" s="46"/>
      <c r="D126" s="46"/>
      <c r="E126" s="46"/>
      <c r="F126" s="46"/>
      <c r="G126" s="46"/>
      <c r="H126" s="46"/>
      <c r="I126" s="46"/>
      <c r="J126" s="46"/>
      <c r="K126" s="46"/>
      <c r="L126" s="28"/>
    </row>
    <row r="127" spans="2:12" s="1" customFormat="1" ht="24.95" customHeight="1">
      <c r="B127" s="28"/>
      <c r="C127" s="17" t="s">
        <v>193</v>
      </c>
      <c r="L127" s="28"/>
    </row>
    <row r="128" spans="2:12" s="1" customFormat="1" ht="6.95" customHeight="1">
      <c r="B128" s="28"/>
      <c r="L128" s="28"/>
    </row>
    <row r="129" spans="2:63" s="1" customFormat="1" ht="12" customHeight="1">
      <c r="B129" s="28"/>
      <c r="C129" s="23" t="s">
        <v>13</v>
      </c>
      <c r="L129" s="28"/>
    </row>
    <row r="130" spans="2:63" s="1" customFormat="1" ht="16.5" customHeight="1">
      <c r="B130" s="28"/>
      <c r="E130" s="220" t="str">
        <f>E7</f>
        <v>III.etapa – Vetva V2 Mesto – časť od bodu č.17  po AUPARK</v>
      </c>
      <c r="F130" s="221"/>
      <c r="G130" s="221"/>
      <c r="H130" s="221"/>
      <c r="L130" s="28"/>
    </row>
    <row r="131" spans="2:63" ht="12" customHeight="1">
      <c r="B131" s="16"/>
      <c r="C131" s="23" t="s">
        <v>171</v>
      </c>
      <c r="L131" s="16"/>
    </row>
    <row r="132" spans="2:63" ht="16.5" customHeight="1">
      <c r="B132" s="16"/>
      <c r="E132" s="220" t="s">
        <v>172</v>
      </c>
      <c r="F132" s="184"/>
      <c r="G132" s="184"/>
      <c r="H132" s="184"/>
      <c r="L132" s="16"/>
    </row>
    <row r="133" spans="2:63" ht="12" customHeight="1">
      <c r="B133" s="16"/>
      <c r="C133" s="23" t="s">
        <v>173</v>
      </c>
      <c r="L133" s="16"/>
    </row>
    <row r="134" spans="2:63" s="1" customFormat="1" ht="16.5" customHeight="1">
      <c r="B134" s="28"/>
      <c r="E134" s="212" t="s">
        <v>4777</v>
      </c>
      <c r="F134" s="222"/>
      <c r="G134" s="222"/>
      <c r="H134" s="222"/>
      <c r="L134" s="28"/>
    </row>
    <row r="135" spans="2:63" s="1" customFormat="1" ht="12" customHeight="1">
      <c r="B135" s="28"/>
      <c r="C135" s="23" t="s">
        <v>4758</v>
      </c>
      <c r="L135" s="28"/>
    </row>
    <row r="136" spans="2:63" s="1" customFormat="1" ht="16.5" customHeight="1">
      <c r="B136" s="28"/>
      <c r="E136" s="199" t="str">
        <f>E13</f>
        <v>5 - O3 (O3.1 O3.1.1, O3.1.2, O3.2, O3.3 O3.3.1 )</v>
      </c>
      <c r="F136" s="222"/>
      <c r="G136" s="222"/>
      <c r="H136" s="222"/>
      <c r="L136" s="28"/>
    </row>
    <row r="137" spans="2:63" s="1" customFormat="1" ht="6.95" customHeight="1">
      <c r="B137" s="28"/>
      <c r="L137" s="28"/>
    </row>
    <row r="138" spans="2:63" s="1" customFormat="1" ht="12" customHeight="1">
      <c r="B138" s="28"/>
      <c r="C138" s="23" t="s">
        <v>17</v>
      </c>
      <c r="F138" s="21" t="str">
        <f>F16</f>
        <v>Žilina</v>
      </c>
      <c r="I138" s="23" t="s">
        <v>19</v>
      </c>
      <c r="J138" s="51" t="str">
        <f>IF(J16="","",J16)</f>
        <v>13. 5. 2022</v>
      </c>
      <c r="L138" s="28"/>
    </row>
    <row r="139" spans="2:63" s="1" customFormat="1" ht="6.95" customHeight="1">
      <c r="B139" s="28"/>
      <c r="L139" s="28"/>
    </row>
    <row r="140" spans="2:63" s="1" customFormat="1" ht="15.2" customHeight="1">
      <c r="B140" s="28"/>
      <c r="C140" s="23" t="s">
        <v>21</v>
      </c>
      <c r="F140" s="21" t="str">
        <f>E19</f>
        <v>MH Teplárenský holding, a.s.</v>
      </c>
      <c r="I140" s="23" t="s">
        <v>26</v>
      </c>
      <c r="J140" s="26" t="str">
        <f>E25</f>
        <v>ENERGIA, s.r.o.</v>
      </c>
      <c r="L140" s="28"/>
    </row>
    <row r="141" spans="2:63" s="1" customFormat="1" ht="15.2" customHeight="1">
      <c r="B141" s="28"/>
      <c r="C141" s="23" t="s">
        <v>24</v>
      </c>
      <c r="F141" s="21" t="str">
        <f>IF(E22="","",E22)</f>
        <v>Vyplň údaj</v>
      </c>
      <c r="I141" s="23" t="s">
        <v>29</v>
      </c>
      <c r="J141" s="26" t="str">
        <f>E28</f>
        <v>Balog</v>
      </c>
      <c r="L141" s="28"/>
    </row>
    <row r="142" spans="2:63" s="1" customFormat="1" ht="10.35" customHeight="1">
      <c r="B142" s="28"/>
      <c r="L142" s="28"/>
    </row>
    <row r="143" spans="2:63" s="10" customFormat="1" ht="29.25" customHeight="1">
      <c r="B143" s="118"/>
      <c r="C143" s="119" t="s">
        <v>194</v>
      </c>
      <c r="D143" s="120" t="s">
        <v>57</v>
      </c>
      <c r="E143" s="120" t="s">
        <v>53</v>
      </c>
      <c r="F143" s="120" t="s">
        <v>54</v>
      </c>
      <c r="G143" s="120" t="s">
        <v>195</v>
      </c>
      <c r="H143" s="120" t="s">
        <v>196</v>
      </c>
      <c r="I143" s="120" t="s">
        <v>197</v>
      </c>
      <c r="J143" s="121" t="s">
        <v>179</v>
      </c>
      <c r="K143" s="122" t="s">
        <v>198</v>
      </c>
      <c r="L143" s="118"/>
      <c r="M143" s="58" t="s">
        <v>1</v>
      </c>
      <c r="N143" s="59" t="s">
        <v>36</v>
      </c>
      <c r="O143" s="59" t="s">
        <v>199</v>
      </c>
      <c r="P143" s="59" t="s">
        <v>200</v>
      </c>
      <c r="Q143" s="59" t="s">
        <v>201</v>
      </c>
      <c r="R143" s="59" t="s">
        <v>202</v>
      </c>
      <c r="S143" s="59" t="s">
        <v>203</v>
      </c>
      <c r="T143" s="60" t="s">
        <v>204</v>
      </c>
    </row>
    <row r="144" spans="2:63" s="1" customFormat="1" ht="22.9" customHeight="1">
      <c r="B144" s="28"/>
      <c r="C144" s="63" t="s">
        <v>180</v>
      </c>
      <c r="J144" s="123">
        <f>BK144</f>
        <v>0</v>
      </c>
      <c r="L144" s="28"/>
      <c r="M144" s="61"/>
      <c r="N144" s="52"/>
      <c r="O144" s="52"/>
      <c r="P144" s="124">
        <f>P145+P287+P302+P310</f>
        <v>0</v>
      </c>
      <c r="Q144" s="52"/>
      <c r="R144" s="124">
        <f>R145+R287+R302+R310</f>
        <v>2296.4761692499997</v>
      </c>
      <c r="S144" s="52"/>
      <c r="T144" s="125">
        <f>T145+T287+T302+T310</f>
        <v>2456.2564220000008</v>
      </c>
      <c r="AT144" s="13" t="s">
        <v>71</v>
      </c>
      <c r="AU144" s="13" t="s">
        <v>181</v>
      </c>
      <c r="BK144" s="126">
        <f>BK145+BK287+BK302+BK310</f>
        <v>0</v>
      </c>
    </row>
    <row r="145" spans="2:65" s="11" customFormat="1" ht="25.9" customHeight="1">
      <c r="B145" s="127"/>
      <c r="D145" s="128" t="s">
        <v>71</v>
      </c>
      <c r="E145" s="129" t="s">
        <v>4799</v>
      </c>
      <c r="F145" s="129" t="s">
        <v>4800</v>
      </c>
      <c r="I145" s="130"/>
      <c r="J145" s="131">
        <f>BK145</f>
        <v>0</v>
      </c>
      <c r="L145" s="127"/>
      <c r="M145" s="132"/>
      <c r="P145" s="133">
        <f>P146+P180+P186+P194+P205+P211+P228+P231+P254+P285</f>
        <v>0</v>
      </c>
      <c r="R145" s="133">
        <f>R146+R180+R186+R194+R205+R211+R228+R231+R254+R285</f>
        <v>2290.7371028399998</v>
      </c>
      <c r="T145" s="134">
        <f>T146+T180+T186+T194+T205+T211+T228+T231+T254+T285</f>
        <v>2456.2564220000008</v>
      </c>
      <c r="AR145" s="128" t="s">
        <v>79</v>
      </c>
      <c r="AT145" s="135" t="s">
        <v>71</v>
      </c>
      <c r="AU145" s="135" t="s">
        <v>72</v>
      </c>
      <c r="AY145" s="128" t="s">
        <v>207</v>
      </c>
      <c r="BK145" s="136">
        <f>BK146+BK180+BK186+BK194+BK205+BK211+BK228+BK231+BK254+BK285</f>
        <v>0</v>
      </c>
    </row>
    <row r="146" spans="2:65" s="11" customFormat="1" ht="22.9" customHeight="1">
      <c r="B146" s="127"/>
      <c r="D146" s="128" t="s">
        <v>71</v>
      </c>
      <c r="E146" s="137" t="s">
        <v>79</v>
      </c>
      <c r="F146" s="137" t="s">
        <v>4801</v>
      </c>
      <c r="I146" s="130"/>
      <c r="J146" s="138">
        <f>BK146</f>
        <v>0</v>
      </c>
      <c r="L146" s="127"/>
      <c r="M146" s="132"/>
      <c r="P146" s="133">
        <f>SUM(P147:P179)</f>
        <v>0</v>
      </c>
      <c r="R146" s="133">
        <f>SUM(R147:R179)</f>
        <v>1271.6823339099999</v>
      </c>
      <c r="T146" s="134">
        <f>SUM(T147:T179)</f>
        <v>517.62948800000004</v>
      </c>
      <c r="AR146" s="128" t="s">
        <v>79</v>
      </c>
      <c r="AT146" s="135" t="s">
        <v>71</v>
      </c>
      <c r="AU146" s="135" t="s">
        <v>79</v>
      </c>
      <c r="AY146" s="128" t="s">
        <v>207</v>
      </c>
      <c r="BK146" s="136">
        <f>SUM(BK147:BK179)</f>
        <v>0</v>
      </c>
    </row>
    <row r="147" spans="2:65" s="1" customFormat="1" ht="24.2" customHeight="1">
      <c r="B147" s="139"/>
      <c r="C147" s="140" t="s">
        <v>79</v>
      </c>
      <c r="D147" s="140" t="s">
        <v>212</v>
      </c>
      <c r="E147" s="141" t="s">
        <v>4802</v>
      </c>
      <c r="F147" s="142" t="s">
        <v>4803</v>
      </c>
      <c r="G147" s="143" t="s">
        <v>253</v>
      </c>
      <c r="H147" s="144">
        <v>17</v>
      </c>
      <c r="I147" s="145"/>
      <c r="J147" s="146">
        <f t="shared" ref="J147:J179" si="0">ROUND(I147*H147,2)</f>
        <v>0</v>
      </c>
      <c r="K147" s="147"/>
      <c r="L147" s="28"/>
      <c r="M147" s="148" t="s">
        <v>1</v>
      </c>
      <c r="N147" s="149" t="s">
        <v>38</v>
      </c>
      <c r="P147" s="150">
        <f t="shared" ref="P147:P179" si="1">O147*H147</f>
        <v>0</v>
      </c>
      <c r="Q147" s="150">
        <v>0</v>
      </c>
      <c r="R147" s="150">
        <f t="shared" ref="R147:R179" si="2">Q147*H147</f>
        <v>0</v>
      </c>
      <c r="S147" s="150">
        <v>0</v>
      </c>
      <c r="T147" s="151">
        <f t="shared" ref="T147:T179" si="3">S147*H147</f>
        <v>0</v>
      </c>
      <c r="AR147" s="152" t="s">
        <v>93</v>
      </c>
      <c r="AT147" s="152" t="s">
        <v>212</v>
      </c>
      <c r="AU147" s="152" t="s">
        <v>84</v>
      </c>
      <c r="AY147" s="13" t="s">
        <v>207</v>
      </c>
      <c r="BE147" s="153">
        <f t="shared" ref="BE147:BE179" si="4">IF(N147="základná",J147,0)</f>
        <v>0</v>
      </c>
      <c r="BF147" s="153">
        <f t="shared" ref="BF147:BF179" si="5">IF(N147="znížená",J147,0)</f>
        <v>0</v>
      </c>
      <c r="BG147" s="153">
        <f t="shared" ref="BG147:BG179" si="6">IF(N147="zákl. prenesená",J147,0)</f>
        <v>0</v>
      </c>
      <c r="BH147" s="153">
        <f t="shared" ref="BH147:BH179" si="7">IF(N147="zníž. prenesená",J147,0)</f>
        <v>0</v>
      </c>
      <c r="BI147" s="153">
        <f t="shared" ref="BI147:BI179" si="8">IF(N147="nulová",J147,0)</f>
        <v>0</v>
      </c>
      <c r="BJ147" s="13" t="s">
        <v>84</v>
      </c>
      <c r="BK147" s="153">
        <f t="shared" ref="BK147:BK179" si="9">ROUND(I147*H147,2)</f>
        <v>0</v>
      </c>
      <c r="BL147" s="13" t="s">
        <v>93</v>
      </c>
      <c r="BM147" s="152" t="s">
        <v>4804</v>
      </c>
    </row>
    <row r="148" spans="2:65" s="1" customFormat="1" ht="24.2" customHeight="1">
      <c r="B148" s="139"/>
      <c r="C148" s="140" t="s">
        <v>84</v>
      </c>
      <c r="D148" s="140" t="s">
        <v>212</v>
      </c>
      <c r="E148" s="141" t="s">
        <v>4805</v>
      </c>
      <c r="F148" s="142" t="s">
        <v>4806</v>
      </c>
      <c r="G148" s="143" t="s">
        <v>253</v>
      </c>
      <c r="H148" s="144">
        <v>17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38</v>
      </c>
      <c r="P148" s="150">
        <f t="shared" si="1"/>
        <v>0</v>
      </c>
      <c r="Q148" s="150">
        <v>1.0000000000000001E-5</v>
      </c>
      <c r="R148" s="150">
        <f t="shared" si="2"/>
        <v>1.7000000000000001E-4</v>
      </c>
      <c r="S148" s="150">
        <v>0</v>
      </c>
      <c r="T148" s="151">
        <f t="shared" si="3"/>
        <v>0</v>
      </c>
      <c r="AR148" s="152" t="s">
        <v>93</v>
      </c>
      <c r="AT148" s="152" t="s">
        <v>212</v>
      </c>
      <c r="AU148" s="152" t="s">
        <v>84</v>
      </c>
      <c r="AY148" s="13" t="s">
        <v>207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84</v>
      </c>
      <c r="BK148" s="153">
        <f t="shared" si="9"/>
        <v>0</v>
      </c>
      <c r="BL148" s="13" t="s">
        <v>93</v>
      </c>
      <c r="BM148" s="152" t="s">
        <v>4807</v>
      </c>
    </row>
    <row r="149" spans="2:65" s="1" customFormat="1" ht="24.2" customHeight="1">
      <c r="B149" s="139"/>
      <c r="C149" s="140" t="s">
        <v>88</v>
      </c>
      <c r="D149" s="140" t="s">
        <v>212</v>
      </c>
      <c r="E149" s="141" t="s">
        <v>4808</v>
      </c>
      <c r="F149" s="142" t="s">
        <v>4809</v>
      </c>
      <c r="G149" s="143" t="s">
        <v>253</v>
      </c>
      <c r="H149" s="144">
        <v>17</v>
      </c>
      <c r="I149" s="145"/>
      <c r="J149" s="146">
        <f t="shared" si="0"/>
        <v>0</v>
      </c>
      <c r="K149" s="147"/>
      <c r="L149" s="28"/>
      <c r="M149" s="148" t="s">
        <v>1</v>
      </c>
      <c r="N149" s="149" t="s">
        <v>38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93</v>
      </c>
      <c r="AT149" s="152" t="s">
        <v>212</v>
      </c>
      <c r="AU149" s="152" t="s">
        <v>84</v>
      </c>
      <c r="AY149" s="13" t="s">
        <v>207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84</v>
      </c>
      <c r="BK149" s="153">
        <f t="shared" si="9"/>
        <v>0</v>
      </c>
      <c r="BL149" s="13" t="s">
        <v>93</v>
      </c>
      <c r="BM149" s="152" t="s">
        <v>4810</v>
      </c>
    </row>
    <row r="150" spans="2:65" s="1" customFormat="1" ht="33" customHeight="1">
      <c r="B150" s="139"/>
      <c r="C150" s="140" t="s">
        <v>93</v>
      </c>
      <c r="D150" s="140" t="s">
        <v>212</v>
      </c>
      <c r="E150" s="141" t="s">
        <v>4811</v>
      </c>
      <c r="F150" s="142" t="s">
        <v>4812</v>
      </c>
      <c r="G150" s="143" t="s">
        <v>4813</v>
      </c>
      <c r="H150" s="144">
        <v>182.40899999999999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38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93</v>
      </c>
      <c r="AT150" s="152" t="s">
        <v>212</v>
      </c>
      <c r="AU150" s="152" t="s">
        <v>84</v>
      </c>
      <c r="AY150" s="13" t="s">
        <v>207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84</v>
      </c>
      <c r="BK150" s="153">
        <f t="shared" si="9"/>
        <v>0</v>
      </c>
      <c r="BL150" s="13" t="s">
        <v>93</v>
      </c>
      <c r="BM150" s="152" t="s">
        <v>4814</v>
      </c>
    </row>
    <row r="151" spans="2:65" s="1" customFormat="1" ht="24.2" customHeight="1">
      <c r="B151" s="139"/>
      <c r="C151" s="140" t="s">
        <v>168</v>
      </c>
      <c r="D151" s="140" t="s">
        <v>212</v>
      </c>
      <c r="E151" s="141" t="s">
        <v>4815</v>
      </c>
      <c r="F151" s="142" t="s">
        <v>4816</v>
      </c>
      <c r="G151" s="143" t="s">
        <v>405</v>
      </c>
      <c r="H151" s="144">
        <v>369.613</v>
      </c>
      <c r="I151" s="145"/>
      <c r="J151" s="146">
        <f t="shared" si="0"/>
        <v>0</v>
      </c>
      <c r="K151" s="147"/>
      <c r="L151" s="28"/>
      <c r="M151" s="148" t="s">
        <v>1</v>
      </c>
      <c r="N151" s="149" t="s">
        <v>38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0.26</v>
      </c>
      <c r="T151" s="151">
        <f t="shared" si="3"/>
        <v>96.099379999999996</v>
      </c>
      <c r="AR151" s="152" t="s">
        <v>93</v>
      </c>
      <c r="AT151" s="152" t="s">
        <v>212</v>
      </c>
      <c r="AU151" s="152" t="s">
        <v>84</v>
      </c>
      <c r="AY151" s="13" t="s">
        <v>207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84</v>
      </c>
      <c r="BK151" s="153">
        <f t="shared" si="9"/>
        <v>0</v>
      </c>
      <c r="BL151" s="13" t="s">
        <v>93</v>
      </c>
      <c r="BM151" s="152" t="s">
        <v>4817</v>
      </c>
    </row>
    <row r="152" spans="2:65" s="1" customFormat="1" ht="33" customHeight="1">
      <c r="B152" s="139"/>
      <c r="C152" s="140" t="s">
        <v>230</v>
      </c>
      <c r="D152" s="140" t="s">
        <v>212</v>
      </c>
      <c r="E152" s="141" t="s">
        <v>4818</v>
      </c>
      <c r="F152" s="142" t="s">
        <v>4819</v>
      </c>
      <c r="G152" s="143" t="s">
        <v>405</v>
      </c>
      <c r="H152" s="144">
        <v>727.39200000000005</v>
      </c>
      <c r="I152" s="145"/>
      <c r="J152" s="146">
        <f t="shared" si="0"/>
        <v>0</v>
      </c>
      <c r="K152" s="147"/>
      <c r="L152" s="28"/>
      <c r="M152" s="148" t="s">
        <v>1</v>
      </c>
      <c r="N152" s="149" t="s">
        <v>38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9.8000000000000004E-2</v>
      </c>
      <c r="T152" s="151">
        <f t="shared" si="3"/>
        <v>71.284416000000007</v>
      </c>
      <c r="AR152" s="152" t="s">
        <v>93</v>
      </c>
      <c r="AT152" s="152" t="s">
        <v>212</v>
      </c>
      <c r="AU152" s="152" t="s">
        <v>84</v>
      </c>
      <c r="AY152" s="13" t="s">
        <v>207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84</v>
      </c>
      <c r="BK152" s="153">
        <f t="shared" si="9"/>
        <v>0</v>
      </c>
      <c r="BL152" s="13" t="s">
        <v>93</v>
      </c>
      <c r="BM152" s="152" t="s">
        <v>4820</v>
      </c>
    </row>
    <row r="153" spans="2:65" s="1" customFormat="1" ht="24.2" customHeight="1">
      <c r="B153" s="139"/>
      <c r="C153" s="140" t="s">
        <v>234</v>
      </c>
      <c r="D153" s="140" t="s">
        <v>212</v>
      </c>
      <c r="E153" s="141" t="s">
        <v>4821</v>
      </c>
      <c r="F153" s="142" t="s">
        <v>4822</v>
      </c>
      <c r="G153" s="143" t="s">
        <v>215</v>
      </c>
      <c r="H153" s="144">
        <v>26</v>
      </c>
      <c r="I153" s="145"/>
      <c r="J153" s="146">
        <f t="shared" si="0"/>
        <v>0</v>
      </c>
      <c r="K153" s="147"/>
      <c r="L153" s="28"/>
      <c r="M153" s="148" t="s">
        <v>1</v>
      </c>
      <c r="N153" s="149" t="s">
        <v>38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0.28999999999999998</v>
      </c>
      <c r="T153" s="151">
        <f t="shared" si="3"/>
        <v>7.5399999999999991</v>
      </c>
      <c r="AR153" s="152" t="s">
        <v>93</v>
      </c>
      <c r="AT153" s="152" t="s">
        <v>212</v>
      </c>
      <c r="AU153" s="152" t="s">
        <v>84</v>
      </c>
      <c r="AY153" s="13" t="s">
        <v>207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84</v>
      </c>
      <c r="BK153" s="153">
        <f t="shared" si="9"/>
        <v>0</v>
      </c>
      <c r="BL153" s="13" t="s">
        <v>93</v>
      </c>
      <c r="BM153" s="152" t="s">
        <v>4823</v>
      </c>
    </row>
    <row r="154" spans="2:65" s="1" customFormat="1" ht="33" customHeight="1">
      <c r="B154" s="139"/>
      <c r="C154" s="140" t="s">
        <v>238</v>
      </c>
      <c r="D154" s="140" t="s">
        <v>212</v>
      </c>
      <c r="E154" s="141" t="s">
        <v>4824</v>
      </c>
      <c r="F154" s="142" t="s">
        <v>4825</v>
      </c>
      <c r="G154" s="143" t="s">
        <v>405</v>
      </c>
      <c r="H154" s="144">
        <v>528.18799999999999</v>
      </c>
      <c r="I154" s="145"/>
      <c r="J154" s="146">
        <f t="shared" si="0"/>
        <v>0</v>
      </c>
      <c r="K154" s="147"/>
      <c r="L154" s="28"/>
      <c r="M154" s="148" t="s">
        <v>1</v>
      </c>
      <c r="N154" s="149" t="s">
        <v>38</v>
      </c>
      <c r="P154" s="150">
        <f t="shared" si="1"/>
        <v>0</v>
      </c>
      <c r="Q154" s="150">
        <v>0</v>
      </c>
      <c r="R154" s="150">
        <f t="shared" si="2"/>
        <v>0</v>
      </c>
      <c r="S154" s="150">
        <v>0.23499999999999999</v>
      </c>
      <c r="T154" s="151">
        <f t="shared" si="3"/>
        <v>124.12418</v>
      </c>
      <c r="AR154" s="152" t="s">
        <v>93</v>
      </c>
      <c r="AT154" s="152" t="s">
        <v>212</v>
      </c>
      <c r="AU154" s="152" t="s">
        <v>84</v>
      </c>
      <c r="AY154" s="13" t="s">
        <v>207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84</v>
      </c>
      <c r="BK154" s="153">
        <f t="shared" si="9"/>
        <v>0</v>
      </c>
      <c r="BL154" s="13" t="s">
        <v>93</v>
      </c>
      <c r="BM154" s="152" t="s">
        <v>4826</v>
      </c>
    </row>
    <row r="155" spans="2:65" s="1" customFormat="1" ht="33" customHeight="1">
      <c r="B155" s="139"/>
      <c r="C155" s="140" t="s">
        <v>242</v>
      </c>
      <c r="D155" s="140" t="s">
        <v>212</v>
      </c>
      <c r="E155" s="141" t="s">
        <v>4827</v>
      </c>
      <c r="F155" s="142" t="s">
        <v>4828</v>
      </c>
      <c r="G155" s="143" t="s">
        <v>405</v>
      </c>
      <c r="H155" s="144">
        <v>300.44900000000001</v>
      </c>
      <c r="I155" s="145"/>
      <c r="J155" s="146">
        <f t="shared" si="0"/>
        <v>0</v>
      </c>
      <c r="K155" s="147"/>
      <c r="L155" s="28"/>
      <c r="M155" s="148" t="s">
        <v>1</v>
      </c>
      <c r="N155" s="149" t="s">
        <v>38</v>
      </c>
      <c r="P155" s="150">
        <f t="shared" si="1"/>
        <v>0</v>
      </c>
      <c r="Q155" s="150">
        <v>0</v>
      </c>
      <c r="R155" s="150">
        <f t="shared" si="2"/>
        <v>0</v>
      </c>
      <c r="S155" s="150">
        <v>0.4</v>
      </c>
      <c r="T155" s="151">
        <f t="shared" si="3"/>
        <v>120.17960000000001</v>
      </c>
      <c r="AR155" s="152" t="s">
        <v>93</v>
      </c>
      <c r="AT155" s="152" t="s">
        <v>212</v>
      </c>
      <c r="AU155" s="152" t="s">
        <v>84</v>
      </c>
      <c r="AY155" s="13" t="s">
        <v>207</v>
      </c>
      <c r="BE155" s="153">
        <f t="shared" si="4"/>
        <v>0</v>
      </c>
      <c r="BF155" s="153">
        <f t="shared" si="5"/>
        <v>0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3" t="s">
        <v>84</v>
      </c>
      <c r="BK155" s="153">
        <f t="shared" si="9"/>
        <v>0</v>
      </c>
      <c r="BL155" s="13" t="s">
        <v>93</v>
      </c>
      <c r="BM155" s="152" t="s">
        <v>4829</v>
      </c>
    </row>
    <row r="156" spans="2:65" s="1" customFormat="1" ht="33" customHeight="1">
      <c r="B156" s="139"/>
      <c r="C156" s="140" t="s">
        <v>246</v>
      </c>
      <c r="D156" s="140" t="s">
        <v>212</v>
      </c>
      <c r="E156" s="141" t="s">
        <v>4830</v>
      </c>
      <c r="F156" s="142" t="s">
        <v>4831</v>
      </c>
      <c r="G156" s="143" t="s">
        <v>405</v>
      </c>
      <c r="H156" s="144">
        <v>4.5629999999999997</v>
      </c>
      <c r="I156" s="145"/>
      <c r="J156" s="146">
        <f t="shared" si="0"/>
        <v>0</v>
      </c>
      <c r="K156" s="147"/>
      <c r="L156" s="28"/>
      <c r="M156" s="148" t="s">
        <v>1</v>
      </c>
      <c r="N156" s="149" t="s">
        <v>38</v>
      </c>
      <c r="P156" s="150">
        <f t="shared" si="1"/>
        <v>0</v>
      </c>
      <c r="Q156" s="150">
        <v>0</v>
      </c>
      <c r="R156" s="150">
        <f t="shared" si="2"/>
        <v>0</v>
      </c>
      <c r="S156" s="150">
        <v>0.5</v>
      </c>
      <c r="T156" s="151">
        <f t="shared" si="3"/>
        <v>2.2814999999999999</v>
      </c>
      <c r="AR156" s="152" t="s">
        <v>93</v>
      </c>
      <c r="AT156" s="152" t="s">
        <v>212</v>
      </c>
      <c r="AU156" s="152" t="s">
        <v>84</v>
      </c>
      <c r="AY156" s="13" t="s">
        <v>207</v>
      </c>
      <c r="BE156" s="153">
        <f t="shared" si="4"/>
        <v>0</v>
      </c>
      <c r="BF156" s="153">
        <f t="shared" si="5"/>
        <v>0</v>
      </c>
      <c r="BG156" s="153">
        <f t="shared" si="6"/>
        <v>0</v>
      </c>
      <c r="BH156" s="153">
        <f t="shared" si="7"/>
        <v>0</v>
      </c>
      <c r="BI156" s="153">
        <f t="shared" si="8"/>
        <v>0</v>
      </c>
      <c r="BJ156" s="13" t="s">
        <v>84</v>
      </c>
      <c r="BK156" s="153">
        <f t="shared" si="9"/>
        <v>0</v>
      </c>
      <c r="BL156" s="13" t="s">
        <v>93</v>
      </c>
      <c r="BM156" s="152" t="s">
        <v>4832</v>
      </c>
    </row>
    <row r="157" spans="2:65" s="1" customFormat="1" ht="24.2" customHeight="1">
      <c r="B157" s="139"/>
      <c r="C157" s="140" t="s">
        <v>250</v>
      </c>
      <c r="D157" s="140" t="s">
        <v>212</v>
      </c>
      <c r="E157" s="141" t="s">
        <v>4833</v>
      </c>
      <c r="F157" s="142" t="s">
        <v>4834</v>
      </c>
      <c r="G157" s="143" t="s">
        <v>405</v>
      </c>
      <c r="H157" s="144">
        <v>531.05200000000002</v>
      </c>
      <c r="I157" s="145"/>
      <c r="J157" s="146">
        <f t="shared" si="0"/>
        <v>0</v>
      </c>
      <c r="K157" s="147"/>
      <c r="L157" s="28"/>
      <c r="M157" s="148" t="s">
        <v>1</v>
      </c>
      <c r="N157" s="149" t="s">
        <v>38</v>
      </c>
      <c r="P157" s="150">
        <f t="shared" si="1"/>
        <v>0</v>
      </c>
      <c r="Q157" s="150">
        <v>0</v>
      </c>
      <c r="R157" s="150">
        <f t="shared" si="2"/>
        <v>0</v>
      </c>
      <c r="S157" s="150">
        <v>0.18099999999999999</v>
      </c>
      <c r="T157" s="151">
        <f t="shared" si="3"/>
        <v>96.120412000000002</v>
      </c>
      <c r="AR157" s="152" t="s">
        <v>93</v>
      </c>
      <c r="AT157" s="152" t="s">
        <v>212</v>
      </c>
      <c r="AU157" s="152" t="s">
        <v>84</v>
      </c>
      <c r="AY157" s="13" t="s">
        <v>207</v>
      </c>
      <c r="BE157" s="153">
        <f t="shared" si="4"/>
        <v>0</v>
      </c>
      <c r="BF157" s="153">
        <f t="shared" si="5"/>
        <v>0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3" t="s">
        <v>84</v>
      </c>
      <c r="BK157" s="153">
        <f t="shared" si="9"/>
        <v>0</v>
      </c>
      <c r="BL157" s="13" t="s">
        <v>93</v>
      </c>
      <c r="BM157" s="152" t="s">
        <v>4835</v>
      </c>
    </row>
    <row r="158" spans="2:65" s="1" customFormat="1" ht="24.2" customHeight="1">
      <c r="B158" s="139"/>
      <c r="C158" s="140" t="s">
        <v>255</v>
      </c>
      <c r="D158" s="140" t="s">
        <v>212</v>
      </c>
      <c r="E158" s="141" t="s">
        <v>4836</v>
      </c>
      <c r="F158" s="142" t="s">
        <v>4837</v>
      </c>
      <c r="G158" s="143" t="s">
        <v>4813</v>
      </c>
      <c r="H158" s="144">
        <v>2222.7150000000001</v>
      </c>
      <c r="I158" s="145"/>
      <c r="J158" s="146">
        <f t="shared" si="0"/>
        <v>0</v>
      </c>
      <c r="K158" s="147"/>
      <c r="L158" s="28"/>
      <c r="M158" s="148" t="s">
        <v>1</v>
      </c>
      <c r="N158" s="149" t="s">
        <v>38</v>
      </c>
      <c r="P158" s="150">
        <f t="shared" si="1"/>
        <v>0</v>
      </c>
      <c r="Q158" s="150">
        <v>0</v>
      </c>
      <c r="R158" s="150">
        <f t="shared" si="2"/>
        <v>0</v>
      </c>
      <c r="S158" s="150">
        <v>0</v>
      </c>
      <c r="T158" s="151">
        <f t="shared" si="3"/>
        <v>0</v>
      </c>
      <c r="AR158" s="152" t="s">
        <v>93</v>
      </c>
      <c r="AT158" s="152" t="s">
        <v>212</v>
      </c>
      <c r="AU158" s="152" t="s">
        <v>84</v>
      </c>
      <c r="AY158" s="13" t="s">
        <v>207</v>
      </c>
      <c r="BE158" s="153">
        <f t="shared" si="4"/>
        <v>0</v>
      </c>
      <c r="BF158" s="153">
        <f t="shared" si="5"/>
        <v>0</v>
      </c>
      <c r="BG158" s="153">
        <f t="shared" si="6"/>
        <v>0</v>
      </c>
      <c r="BH158" s="153">
        <f t="shared" si="7"/>
        <v>0</v>
      </c>
      <c r="BI158" s="153">
        <f t="shared" si="8"/>
        <v>0</v>
      </c>
      <c r="BJ158" s="13" t="s">
        <v>84</v>
      </c>
      <c r="BK158" s="153">
        <f t="shared" si="9"/>
        <v>0</v>
      </c>
      <c r="BL158" s="13" t="s">
        <v>93</v>
      </c>
      <c r="BM158" s="152" t="s">
        <v>4838</v>
      </c>
    </row>
    <row r="159" spans="2:65" s="1" customFormat="1" ht="37.9" customHeight="1">
      <c r="B159" s="139"/>
      <c r="C159" s="140" t="s">
        <v>259</v>
      </c>
      <c r="D159" s="140" t="s">
        <v>212</v>
      </c>
      <c r="E159" s="141" t="s">
        <v>4839</v>
      </c>
      <c r="F159" s="142" t="s">
        <v>4840</v>
      </c>
      <c r="G159" s="143" t="s">
        <v>4813</v>
      </c>
      <c r="H159" s="144">
        <v>2222.7150000000001</v>
      </c>
      <c r="I159" s="145"/>
      <c r="J159" s="146">
        <f t="shared" si="0"/>
        <v>0</v>
      </c>
      <c r="K159" s="147"/>
      <c r="L159" s="28"/>
      <c r="M159" s="148" t="s">
        <v>1</v>
      </c>
      <c r="N159" s="149" t="s">
        <v>38</v>
      </c>
      <c r="P159" s="150">
        <f t="shared" si="1"/>
        <v>0</v>
      </c>
      <c r="Q159" s="150">
        <v>0</v>
      </c>
      <c r="R159" s="150">
        <f t="shared" si="2"/>
        <v>0</v>
      </c>
      <c r="S159" s="150">
        <v>0</v>
      </c>
      <c r="T159" s="151">
        <f t="shared" si="3"/>
        <v>0</v>
      </c>
      <c r="AR159" s="152" t="s">
        <v>93</v>
      </c>
      <c r="AT159" s="152" t="s">
        <v>212</v>
      </c>
      <c r="AU159" s="152" t="s">
        <v>84</v>
      </c>
      <c r="AY159" s="13" t="s">
        <v>207</v>
      </c>
      <c r="BE159" s="153">
        <f t="shared" si="4"/>
        <v>0</v>
      </c>
      <c r="BF159" s="153">
        <f t="shared" si="5"/>
        <v>0</v>
      </c>
      <c r="BG159" s="153">
        <f t="shared" si="6"/>
        <v>0</v>
      </c>
      <c r="BH159" s="153">
        <f t="shared" si="7"/>
        <v>0</v>
      </c>
      <c r="BI159" s="153">
        <f t="shared" si="8"/>
        <v>0</v>
      </c>
      <c r="BJ159" s="13" t="s">
        <v>84</v>
      </c>
      <c r="BK159" s="153">
        <f t="shared" si="9"/>
        <v>0</v>
      </c>
      <c r="BL159" s="13" t="s">
        <v>93</v>
      </c>
      <c r="BM159" s="152" t="s">
        <v>4841</v>
      </c>
    </row>
    <row r="160" spans="2:65" s="1" customFormat="1" ht="24.2" customHeight="1">
      <c r="B160" s="139"/>
      <c r="C160" s="140" t="s">
        <v>263</v>
      </c>
      <c r="D160" s="140" t="s">
        <v>212</v>
      </c>
      <c r="E160" s="141" t="s">
        <v>4842</v>
      </c>
      <c r="F160" s="142" t="s">
        <v>4843</v>
      </c>
      <c r="G160" s="143" t="s">
        <v>405</v>
      </c>
      <c r="H160" s="144">
        <v>4047.9920000000002</v>
      </c>
      <c r="I160" s="145"/>
      <c r="J160" s="146">
        <f t="shared" si="0"/>
        <v>0</v>
      </c>
      <c r="K160" s="147"/>
      <c r="L160" s="28"/>
      <c r="M160" s="148" t="s">
        <v>1</v>
      </c>
      <c r="N160" s="149" t="s">
        <v>38</v>
      </c>
      <c r="P160" s="150">
        <f t="shared" si="1"/>
        <v>0</v>
      </c>
      <c r="Q160" s="150">
        <v>9.7000000000000005E-4</v>
      </c>
      <c r="R160" s="150">
        <f t="shared" si="2"/>
        <v>3.9265522400000004</v>
      </c>
      <c r="S160" s="150">
        <v>0</v>
      </c>
      <c r="T160" s="151">
        <f t="shared" si="3"/>
        <v>0</v>
      </c>
      <c r="AR160" s="152" t="s">
        <v>93</v>
      </c>
      <c r="AT160" s="152" t="s">
        <v>212</v>
      </c>
      <c r="AU160" s="152" t="s">
        <v>84</v>
      </c>
      <c r="AY160" s="13" t="s">
        <v>207</v>
      </c>
      <c r="BE160" s="153">
        <f t="shared" si="4"/>
        <v>0</v>
      </c>
      <c r="BF160" s="153">
        <f t="shared" si="5"/>
        <v>0</v>
      </c>
      <c r="BG160" s="153">
        <f t="shared" si="6"/>
        <v>0</v>
      </c>
      <c r="BH160" s="153">
        <f t="shared" si="7"/>
        <v>0</v>
      </c>
      <c r="BI160" s="153">
        <f t="shared" si="8"/>
        <v>0</v>
      </c>
      <c r="BJ160" s="13" t="s">
        <v>84</v>
      </c>
      <c r="BK160" s="153">
        <f t="shared" si="9"/>
        <v>0</v>
      </c>
      <c r="BL160" s="13" t="s">
        <v>93</v>
      </c>
      <c r="BM160" s="152" t="s">
        <v>4844</v>
      </c>
    </row>
    <row r="161" spans="2:65" s="1" customFormat="1" ht="24.2" customHeight="1">
      <c r="B161" s="139"/>
      <c r="C161" s="140" t="s">
        <v>267</v>
      </c>
      <c r="D161" s="140" t="s">
        <v>212</v>
      </c>
      <c r="E161" s="141" t="s">
        <v>4845</v>
      </c>
      <c r="F161" s="142" t="s">
        <v>4846</v>
      </c>
      <c r="G161" s="143" t="s">
        <v>405</v>
      </c>
      <c r="H161" s="144">
        <v>4047.9920000000002</v>
      </c>
      <c r="I161" s="145"/>
      <c r="J161" s="146">
        <f t="shared" si="0"/>
        <v>0</v>
      </c>
      <c r="K161" s="147"/>
      <c r="L161" s="28"/>
      <c r="M161" s="148" t="s">
        <v>1</v>
      </c>
      <c r="N161" s="149" t="s">
        <v>38</v>
      </c>
      <c r="P161" s="150">
        <f t="shared" si="1"/>
        <v>0</v>
      </c>
      <c r="Q161" s="150">
        <v>0</v>
      </c>
      <c r="R161" s="150">
        <f t="shared" si="2"/>
        <v>0</v>
      </c>
      <c r="S161" s="150">
        <v>0</v>
      </c>
      <c r="T161" s="151">
        <f t="shared" si="3"/>
        <v>0</v>
      </c>
      <c r="AR161" s="152" t="s">
        <v>93</v>
      </c>
      <c r="AT161" s="152" t="s">
        <v>212</v>
      </c>
      <c r="AU161" s="152" t="s">
        <v>84</v>
      </c>
      <c r="AY161" s="13" t="s">
        <v>207</v>
      </c>
      <c r="BE161" s="153">
        <f t="shared" si="4"/>
        <v>0</v>
      </c>
      <c r="BF161" s="153">
        <f t="shared" si="5"/>
        <v>0</v>
      </c>
      <c r="BG161" s="153">
        <f t="shared" si="6"/>
        <v>0</v>
      </c>
      <c r="BH161" s="153">
        <f t="shared" si="7"/>
        <v>0</v>
      </c>
      <c r="BI161" s="153">
        <f t="shared" si="8"/>
        <v>0</v>
      </c>
      <c r="BJ161" s="13" t="s">
        <v>84</v>
      </c>
      <c r="BK161" s="153">
        <f t="shared" si="9"/>
        <v>0</v>
      </c>
      <c r="BL161" s="13" t="s">
        <v>93</v>
      </c>
      <c r="BM161" s="152" t="s">
        <v>4847</v>
      </c>
    </row>
    <row r="162" spans="2:65" s="1" customFormat="1" ht="33" customHeight="1">
      <c r="B162" s="139"/>
      <c r="C162" s="140" t="s">
        <v>271</v>
      </c>
      <c r="D162" s="140" t="s">
        <v>212</v>
      </c>
      <c r="E162" s="141" t="s">
        <v>4848</v>
      </c>
      <c r="F162" s="142" t="s">
        <v>4849</v>
      </c>
      <c r="G162" s="143" t="s">
        <v>4813</v>
      </c>
      <c r="H162" s="144">
        <v>5182.57</v>
      </c>
      <c r="I162" s="145"/>
      <c r="J162" s="146">
        <f t="shared" si="0"/>
        <v>0</v>
      </c>
      <c r="K162" s="147"/>
      <c r="L162" s="28"/>
      <c r="M162" s="148" t="s">
        <v>1</v>
      </c>
      <c r="N162" s="149" t="s">
        <v>38</v>
      </c>
      <c r="P162" s="150">
        <f t="shared" si="1"/>
        <v>0</v>
      </c>
      <c r="Q162" s="150">
        <v>0</v>
      </c>
      <c r="R162" s="150">
        <f t="shared" si="2"/>
        <v>0</v>
      </c>
      <c r="S162" s="150">
        <v>0</v>
      </c>
      <c r="T162" s="151">
        <f t="shared" si="3"/>
        <v>0</v>
      </c>
      <c r="AR162" s="152" t="s">
        <v>93</v>
      </c>
      <c r="AT162" s="152" t="s">
        <v>212</v>
      </c>
      <c r="AU162" s="152" t="s">
        <v>84</v>
      </c>
      <c r="AY162" s="13" t="s">
        <v>207</v>
      </c>
      <c r="BE162" s="153">
        <f t="shared" si="4"/>
        <v>0</v>
      </c>
      <c r="BF162" s="153">
        <f t="shared" si="5"/>
        <v>0</v>
      </c>
      <c r="BG162" s="153">
        <f t="shared" si="6"/>
        <v>0</v>
      </c>
      <c r="BH162" s="153">
        <f t="shared" si="7"/>
        <v>0</v>
      </c>
      <c r="BI162" s="153">
        <f t="shared" si="8"/>
        <v>0</v>
      </c>
      <c r="BJ162" s="13" t="s">
        <v>84</v>
      </c>
      <c r="BK162" s="153">
        <f t="shared" si="9"/>
        <v>0</v>
      </c>
      <c r="BL162" s="13" t="s">
        <v>93</v>
      </c>
      <c r="BM162" s="152" t="s">
        <v>4850</v>
      </c>
    </row>
    <row r="163" spans="2:65" s="1" customFormat="1" ht="37.9" customHeight="1">
      <c r="B163" s="139"/>
      <c r="C163" s="140" t="s">
        <v>275</v>
      </c>
      <c r="D163" s="140" t="s">
        <v>212</v>
      </c>
      <c r="E163" s="141" t="s">
        <v>4851</v>
      </c>
      <c r="F163" s="142" t="s">
        <v>4852</v>
      </c>
      <c r="G163" s="143" t="s">
        <v>4813</v>
      </c>
      <c r="H163" s="144">
        <v>36277.99</v>
      </c>
      <c r="I163" s="145"/>
      <c r="J163" s="146">
        <f t="shared" si="0"/>
        <v>0</v>
      </c>
      <c r="K163" s="147"/>
      <c r="L163" s="28"/>
      <c r="M163" s="148" t="s">
        <v>1</v>
      </c>
      <c r="N163" s="149" t="s">
        <v>38</v>
      </c>
      <c r="P163" s="150">
        <f t="shared" si="1"/>
        <v>0</v>
      </c>
      <c r="Q163" s="150">
        <v>0</v>
      </c>
      <c r="R163" s="150">
        <f t="shared" si="2"/>
        <v>0</v>
      </c>
      <c r="S163" s="150">
        <v>0</v>
      </c>
      <c r="T163" s="151">
        <f t="shared" si="3"/>
        <v>0</v>
      </c>
      <c r="AR163" s="152" t="s">
        <v>93</v>
      </c>
      <c r="AT163" s="152" t="s">
        <v>212</v>
      </c>
      <c r="AU163" s="152" t="s">
        <v>84</v>
      </c>
      <c r="AY163" s="13" t="s">
        <v>207</v>
      </c>
      <c r="BE163" s="153">
        <f t="shared" si="4"/>
        <v>0</v>
      </c>
      <c r="BF163" s="153">
        <f t="shared" si="5"/>
        <v>0</v>
      </c>
      <c r="BG163" s="153">
        <f t="shared" si="6"/>
        <v>0</v>
      </c>
      <c r="BH163" s="153">
        <f t="shared" si="7"/>
        <v>0</v>
      </c>
      <c r="BI163" s="153">
        <f t="shared" si="8"/>
        <v>0</v>
      </c>
      <c r="BJ163" s="13" t="s">
        <v>84</v>
      </c>
      <c r="BK163" s="153">
        <f t="shared" si="9"/>
        <v>0</v>
      </c>
      <c r="BL163" s="13" t="s">
        <v>93</v>
      </c>
      <c r="BM163" s="152" t="s">
        <v>4853</v>
      </c>
    </row>
    <row r="164" spans="2:65" s="1" customFormat="1" ht="24.2" customHeight="1">
      <c r="B164" s="139"/>
      <c r="C164" s="140" t="s">
        <v>279</v>
      </c>
      <c r="D164" s="140" t="s">
        <v>212</v>
      </c>
      <c r="E164" s="141" t="s">
        <v>4854</v>
      </c>
      <c r="F164" s="142" t="s">
        <v>4855</v>
      </c>
      <c r="G164" s="143" t="s">
        <v>4813</v>
      </c>
      <c r="H164" s="144">
        <v>2597.8530000000001</v>
      </c>
      <c r="I164" s="145"/>
      <c r="J164" s="146">
        <f t="shared" si="0"/>
        <v>0</v>
      </c>
      <c r="K164" s="147"/>
      <c r="L164" s="28"/>
      <c r="M164" s="148" t="s">
        <v>1</v>
      </c>
      <c r="N164" s="149" t="s">
        <v>38</v>
      </c>
      <c r="P164" s="150">
        <f t="shared" si="1"/>
        <v>0</v>
      </c>
      <c r="Q164" s="150">
        <v>0</v>
      </c>
      <c r="R164" s="150">
        <f t="shared" si="2"/>
        <v>0</v>
      </c>
      <c r="S164" s="150">
        <v>0</v>
      </c>
      <c r="T164" s="151">
        <f t="shared" si="3"/>
        <v>0</v>
      </c>
      <c r="AR164" s="152" t="s">
        <v>93</v>
      </c>
      <c r="AT164" s="152" t="s">
        <v>212</v>
      </c>
      <c r="AU164" s="152" t="s">
        <v>84</v>
      </c>
      <c r="AY164" s="13" t="s">
        <v>207</v>
      </c>
      <c r="BE164" s="153">
        <f t="shared" si="4"/>
        <v>0</v>
      </c>
      <c r="BF164" s="153">
        <f t="shared" si="5"/>
        <v>0</v>
      </c>
      <c r="BG164" s="153">
        <f t="shared" si="6"/>
        <v>0</v>
      </c>
      <c r="BH164" s="153">
        <f t="shared" si="7"/>
        <v>0</v>
      </c>
      <c r="BI164" s="153">
        <f t="shared" si="8"/>
        <v>0</v>
      </c>
      <c r="BJ164" s="13" t="s">
        <v>84</v>
      </c>
      <c r="BK164" s="153">
        <f t="shared" si="9"/>
        <v>0</v>
      </c>
      <c r="BL164" s="13" t="s">
        <v>93</v>
      </c>
      <c r="BM164" s="152" t="s">
        <v>4856</v>
      </c>
    </row>
    <row r="165" spans="2:65" s="1" customFormat="1" ht="16.5" customHeight="1">
      <c r="B165" s="139"/>
      <c r="C165" s="155" t="s">
        <v>283</v>
      </c>
      <c r="D165" s="155" t="s">
        <v>205</v>
      </c>
      <c r="E165" s="156" t="s">
        <v>5350</v>
      </c>
      <c r="F165" s="157" t="s">
        <v>5351</v>
      </c>
      <c r="G165" s="158" t="s">
        <v>4813</v>
      </c>
      <c r="H165" s="159">
        <v>348.90300000000002</v>
      </c>
      <c r="I165" s="160"/>
      <c r="J165" s="161">
        <f t="shared" si="0"/>
        <v>0</v>
      </c>
      <c r="K165" s="162"/>
      <c r="L165" s="163"/>
      <c r="M165" s="164" t="s">
        <v>1</v>
      </c>
      <c r="N165" s="165" t="s">
        <v>38</v>
      </c>
      <c r="P165" s="150">
        <f t="shared" si="1"/>
        <v>0</v>
      </c>
      <c r="Q165" s="150">
        <v>1</v>
      </c>
      <c r="R165" s="150">
        <f t="shared" si="2"/>
        <v>348.90300000000002</v>
      </c>
      <c r="S165" s="150">
        <v>0</v>
      </c>
      <c r="T165" s="151">
        <f t="shared" si="3"/>
        <v>0</v>
      </c>
      <c r="AR165" s="152" t="s">
        <v>238</v>
      </c>
      <c r="AT165" s="152" t="s">
        <v>205</v>
      </c>
      <c r="AU165" s="152" t="s">
        <v>84</v>
      </c>
      <c r="AY165" s="13" t="s">
        <v>207</v>
      </c>
      <c r="BE165" s="153">
        <f t="shared" si="4"/>
        <v>0</v>
      </c>
      <c r="BF165" s="153">
        <f t="shared" si="5"/>
        <v>0</v>
      </c>
      <c r="BG165" s="153">
        <f t="shared" si="6"/>
        <v>0</v>
      </c>
      <c r="BH165" s="153">
        <f t="shared" si="7"/>
        <v>0</v>
      </c>
      <c r="BI165" s="153">
        <f t="shared" si="8"/>
        <v>0</v>
      </c>
      <c r="BJ165" s="13" t="s">
        <v>84</v>
      </c>
      <c r="BK165" s="153">
        <f t="shared" si="9"/>
        <v>0</v>
      </c>
      <c r="BL165" s="13" t="s">
        <v>93</v>
      </c>
      <c r="BM165" s="152" t="s">
        <v>5441</v>
      </c>
    </row>
    <row r="166" spans="2:65" s="1" customFormat="1" ht="33" customHeight="1">
      <c r="B166" s="139"/>
      <c r="C166" s="140" t="s">
        <v>7</v>
      </c>
      <c r="D166" s="140" t="s">
        <v>212</v>
      </c>
      <c r="E166" s="141" t="s">
        <v>4863</v>
      </c>
      <c r="F166" s="142" t="s">
        <v>4864</v>
      </c>
      <c r="G166" s="143" t="s">
        <v>4813</v>
      </c>
      <c r="H166" s="144">
        <v>2583.3270000000002</v>
      </c>
      <c r="I166" s="145"/>
      <c r="J166" s="146">
        <f t="shared" si="0"/>
        <v>0</v>
      </c>
      <c r="K166" s="147"/>
      <c r="L166" s="28"/>
      <c r="M166" s="148" t="s">
        <v>1</v>
      </c>
      <c r="N166" s="149" t="s">
        <v>38</v>
      </c>
      <c r="P166" s="150">
        <f t="shared" si="1"/>
        <v>0</v>
      </c>
      <c r="Q166" s="150">
        <v>0</v>
      </c>
      <c r="R166" s="150">
        <f t="shared" si="2"/>
        <v>0</v>
      </c>
      <c r="S166" s="150">
        <v>0</v>
      </c>
      <c r="T166" s="151">
        <f t="shared" si="3"/>
        <v>0</v>
      </c>
      <c r="AR166" s="152" t="s">
        <v>93</v>
      </c>
      <c r="AT166" s="152" t="s">
        <v>212</v>
      </c>
      <c r="AU166" s="152" t="s">
        <v>84</v>
      </c>
      <c r="AY166" s="13" t="s">
        <v>207</v>
      </c>
      <c r="BE166" s="153">
        <f t="shared" si="4"/>
        <v>0</v>
      </c>
      <c r="BF166" s="153">
        <f t="shared" si="5"/>
        <v>0</v>
      </c>
      <c r="BG166" s="153">
        <f t="shared" si="6"/>
        <v>0</v>
      </c>
      <c r="BH166" s="153">
        <f t="shared" si="7"/>
        <v>0</v>
      </c>
      <c r="BI166" s="153">
        <f t="shared" si="8"/>
        <v>0</v>
      </c>
      <c r="BJ166" s="13" t="s">
        <v>84</v>
      </c>
      <c r="BK166" s="153">
        <f t="shared" si="9"/>
        <v>0</v>
      </c>
      <c r="BL166" s="13" t="s">
        <v>93</v>
      </c>
      <c r="BM166" s="152" t="s">
        <v>4865</v>
      </c>
    </row>
    <row r="167" spans="2:65" s="1" customFormat="1" ht="37.9" customHeight="1">
      <c r="B167" s="139"/>
      <c r="C167" s="140" t="s">
        <v>290</v>
      </c>
      <c r="D167" s="140" t="s">
        <v>212</v>
      </c>
      <c r="E167" s="141" t="s">
        <v>4866</v>
      </c>
      <c r="F167" s="142" t="s">
        <v>4867</v>
      </c>
      <c r="G167" s="143" t="s">
        <v>253</v>
      </c>
      <c r="H167" s="144">
        <v>17</v>
      </c>
      <c r="I167" s="145"/>
      <c r="J167" s="146">
        <f t="shared" si="0"/>
        <v>0</v>
      </c>
      <c r="K167" s="147"/>
      <c r="L167" s="28"/>
      <c r="M167" s="148" t="s">
        <v>1</v>
      </c>
      <c r="N167" s="149" t="s">
        <v>38</v>
      </c>
      <c r="P167" s="150">
        <f t="shared" si="1"/>
        <v>0</v>
      </c>
      <c r="Q167" s="150">
        <v>0</v>
      </c>
      <c r="R167" s="150">
        <f t="shared" si="2"/>
        <v>0</v>
      </c>
      <c r="S167" s="150">
        <v>0</v>
      </c>
      <c r="T167" s="151">
        <f t="shared" si="3"/>
        <v>0</v>
      </c>
      <c r="AR167" s="152" t="s">
        <v>93</v>
      </c>
      <c r="AT167" s="152" t="s">
        <v>212</v>
      </c>
      <c r="AU167" s="152" t="s">
        <v>84</v>
      </c>
      <c r="AY167" s="13" t="s">
        <v>207</v>
      </c>
      <c r="BE167" s="153">
        <f t="shared" si="4"/>
        <v>0</v>
      </c>
      <c r="BF167" s="153">
        <f t="shared" si="5"/>
        <v>0</v>
      </c>
      <c r="BG167" s="153">
        <f t="shared" si="6"/>
        <v>0</v>
      </c>
      <c r="BH167" s="153">
        <f t="shared" si="7"/>
        <v>0</v>
      </c>
      <c r="BI167" s="153">
        <f t="shared" si="8"/>
        <v>0</v>
      </c>
      <c r="BJ167" s="13" t="s">
        <v>84</v>
      </c>
      <c r="BK167" s="153">
        <f t="shared" si="9"/>
        <v>0</v>
      </c>
      <c r="BL167" s="13" t="s">
        <v>93</v>
      </c>
      <c r="BM167" s="152" t="s">
        <v>4868</v>
      </c>
    </row>
    <row r="168" spans="2:65" s="1" customFormat="1" ht="33" customHeight="1">
      <c r="B168" s="139"/>
      <c r="C168" s="140" t="s">
        <v>294</v>
      </c>
      <c r="D168" s="140" t="s">
        <v>212</v>
      </c>
      <c r="E168" s="141" t="s">
        <v>4869</v>
      </c>
      <c r="F168" s="142" t="s">
        <v>4870</v>
      </c>
      <c r="G168" s="143" t="s">
        <v>253</v>
      </c>
      <c r="H168" s="144">
        <v>17</v>
      </c>
      <c r="I168" s="145"/>
      <c r="J168" s="146">
        <f t="shared" si="0"/>
        <v>0</v>
      </c>
      <c r="K168" s="147"/>
      <c r="L168" s="28"/>
      <c r="M168" s="148" t="s">
        <v>1</v>
      </c>
      <c r="N168" s="149" t="s">
        <v>38</v>
      </c>
      <c r="P168" s="150">
        <f t="shared" si="1"/>
        <v>0</v>
      </c>
      <c r="Q168" s="150">
        <v>0</v>
      </c>
      <c r="R168" s="150">
        <f t="shared" si="2"/>
        <v>0</v>
      </c>
      <c r="S168" s="150">
        <v>0</v>
      </c>
      <c r="T168" s="151">
        <f t="shared" si="3"/>
        <v>0</v>
      </c>
      <c r="AR168" s="152" t="s">
        <v>93</v>
      </c>
      <c r="AT168" s="152" t="s">
        <v>212</v>
      </c>
      <c r="AU168" s="152" t="s">
        <v>84</v>
      </c>
      <c r="AY168" s="13" t="s">
        <v>207</v>
      </c>
      <c r="BE168" s="153">
        <f t="shared" si="4"/>
        <v>0</v>
      </c>
      <c r="BF168" s="153">
        <f t="shared" si="5"/>
        <v>0</v>
      </c>
      <c r="BG168" s="153">
        <f t="shared" si="6"/>
        <v>0</v>
      </c>
      <c r="BH168" s="153">
        <f t="shared" si="7"/>
        <v>0</v>
      </c>
      <c r="BI168" s="153">
        <f t="shared" si="8"/>
        <v>0</v>
      </c>
      <c r="BJ168" s="13" t="s">
        <v>84</v>
      </c>
      <c r="BK168" s="153">
        <f t="shared" si="9"/>
        <v>0</v>
      </c>
      <c r="BL168" s="13" t="s">
        <v>93</v>
      </c>
      <c r="BM168" s="152" t="s">
        <v>4871</v>
      </c>
    </row>
    <row r="169" spans="2:65" s="1" customFormat="1" ht="16.5" customHeight="1">
      <c r="B169" s="139"/>
      <c r="C169" s="155" t="s">
        <v>298</v>
      </c>
      <c r="D169" s="155" t="s">
        <v>205</v>
      </c>
      <c r="E169" s="156" t="s">
        <v>4872</v>
      </c>
      <c r="F169" s="157" t="s">
        <v>4873</v>
      </c>
      <c r="G169" s="158" t="s">
        <v>253</v>
      </c>
      <c r="H169" s="159">
        <v>12</v>
      </c>
      <c r="I169" s="160"/>
      <c r="J169" s="161">
        <f t="shared" si="0"/>
        <v>0</v>
      </c>
      <c r="K169" s="162"/>
      <c r="L169" s="163"/>
      <c r="M169" s="164" t="s">
        <v>1</v>
      </c>
      <c r="N169" s="165" t="s">
        <v>38</v>
      </c>
      <c r="P169" s="150">
        <f t="shared" si="1"/>
        <v>0</v>
      </c>
      <c r="Q169" s="150">
        <v>1.6999999999999999E-3</v>
      </c>
      <c r="R169" s="150">
        <f t="shared" si="2"/>
        <v>2.0399999999999998E-2</v>
      </c>
      <c r="S169" s="150">
        <v>0</v>
      </c>
      <c r="T169" s="151">
        <f t="shared" si="3"/>
        <v>0</v>
      </c>
      <c r="AR169" s="152" t="s">
        <v>238</v>
      </c>
      <c r="AT169" s="152" t="s">
        <v>205</v>
      </c>
      <c r="AU169" s="152" t="s">
        <v>84</v>
      </c>
      <c r="AY169" s="13" t="s">
        <v>207</v>
      </c>
      <c r="BE169" s="153">
        <f t="shared" si="4"/>
        <v>0</v>
      </c>
      <c r="BF169" s="153">
        <f t="shared" si="5"/>
        <v>0</v>
      </c>
      <c r="BG169" s="153">
        <f t="shared" si="6"/>
        <v>0</v>
      </c>
      <c r="BH169" s="153">
        <f t="shared" si="7"/>
        <v>0</v>
      </c>
      <c r="BI169" s="153">
        <f t="shared" si="8"/>
        <v>0</v>
      </c>
      <c r="BJ169" s="13" t="s">
        <v>84</v>
      </c>
      <c r="BK169" s="153">
        <f t="shared" si="9"/>
        <v>0</v>
      </c>
      <c r="BL169" s="13" t="s">
        <v>93</v>
      </c>
      <c r="BM169" s="152" t="s">
        <v>4874</v>
      </c>
    </row>
    <row r="170" spans="2:65" s="1" customFormat="1" ht="16.5" customHeight="1">
      <c r="B170" s="139"/>
      <c r="C170" s="155" t="s">
        <v>302</v>
      </c>
      <c r="D170" s="155" t="s">
        <v>205</v>
      </c>
      <c r="E170" s="156" t="s">
        <v>4875</v>
      </c>
      <c r="F170" s="157" t="s">
        <v>4876</v>
      </c>
      <c r="G170" s="158" t="s">
        <v>253</v>
      </c>
      <c r="H170" s="159">
        <v>5</v>
      </c>
      <c r="I170" s="160"/>
      <c r="J170" s="161">
        <f t="shared" si="0"/>
        <v>0</v>
      </c>
      <c r="K170" s="162"/>
      <c r="L170" s="163"/>
      <c r="M170" s="164" t="s">
        <v>1</v>
      </c>
      <c r="N170" s="165" t="s">
        <v>38</v>
      </c>
      <c r="P170" s="150">
        <f t="shared" si="1"/>
        <v>0</v>
      </c>
      <c r="Q170" s="150">
        <v>1.6999999999999999E-3</v>
      </c>
      <c r="R170" s="150">
        <f t="shared" si="2"/>
        <v>8.4999999999999989E-3</v>
      </c>
      <c r="S170" s="150">
        <v>0</v>
      </c>
      <c r="T170" s="151">
        <f t="shared" si="3"/>
        <v>0</v>
      </c>
      <c r="AR170" s="152" t="s">
        <v>238</v>
      </c>
      <c r="AT170" s="152" t="s">
        <v>205</v>
      </c>
      <c r="AU170" s="152" t="s">
        <v>84</v>
      </c>
      <c r="AY170" s="13" t="s">
        <v>207</v>
      </c>
      <c r="BE170" s="153">
        <f t="shared" si="4"/>
        <v>0</v>
      </c>
      <c r="BF170" s="153">
        <f t="shared" si="5"/>
        <v>0</v>
      </c>
      <c r="BG170" s="153">
        <f t="shared" si="6"/>
        <v>0</v>
      </c>
      <c r="BH170" s="153">
        <f t="shared" si="7"/>
        <v>0</v>
      </c>
      <c r="BI170" s="153">
        <f t="shared" si="8"/>
        <v>0</v>
      </c>
      <c r="BJ170" s="13" t="s">
        <v>84</v>
      </c>
      <c r="BK170" s="153">
        <f t="shared" si="9"/>
        <v>0</v>
      </c>
      <c r="BL170" s="13" t="s">
        <v>93</v>
      </c>
      <c r="BM170" s="152" t="s">
        <v>4877</v>
      </c>
    </row>
    <row r="171" spans="2:65" s="1" customFormat="1" ht="33" customHeight="1">
      <c r="B171" s="139"/>
      <c r="C171" s="140" t="s">
        <v>306</v>
      </c>
      <c r="D171" s="140" t="s">
        <v>212</v>
      </c>
      <c r="E171" s="141" t="s">
        <v>4878</v>
      </c>
      <c r="F171" s="142" t="s">
        <v>4879</v>
      </c>
      <c r="G171" s="143" t="s">
        <v>253</v>
      </c>
      <c r="H171" s="144">
        <v>17</v>
      </c>
      <c r="I171" s="145"/>
      <c r="J171" s="146">
        <f t="shared" si="0"/>
        <v>0</v>
      </c>
      <c r="K171" s="147"/>
      <c r="L171" s="28"/>
      <c r="M171" s="148" t="s">
        <v>1</v>
      </c>
      <c r="N171" s="149" t="s">
        <v>38</v>
      </c>
      <c r="P171" s="150">
        <f t="shared" si="1"/>
        <v>0</v>
      </c>
      <c r="Q171" s="150">
        <v>3.8999999999999999E-4</v>
      </c>
      <c r="R171" s="150">
        <f t="shared" si="2"/>
        <v>6.6299999999999996E-3</v>
      </c>
      <c r="S171" s="150">
        <v>0</v>
      </c>
      <c r="T171" s="151">
        <f t="shared" si="3"/>
        <v>0</v>
      </c>
      <c r="AR171" s="152" t="s">
        <v>93</v>
      </c>
      <c r="AT171" s="152" t="s">
        <v>212</v>
      </c>
      <c r="AU171" s="152" t="s">
        <v>84</v>
      </c>
      <c r="AY171" s="13" t="s">
        <v>207</v>
      </c>
      <c r="BE171" s="153">
        <f t="shared" si="4"/>
        <v>0</v>
      </c>
      <c r="BF171" s="153">
        <f t="shared" si="5"/>
        <v>0</v>
      </c>
      <c r="BG171" s="153">
        <f t="shared" si="6"/>
        <v>0</v>
      </c>
      <c r="BH171" s="153">
        <f t="shared" si="7"/>
        <v>0</v>
      </c>
      <c r="BI171" s="153">
        <f t="shared" si="8"/>
        <v>0</v>
      </c>
      <c r="BJ171" s="13" t="s">
        <v>84</v>
      </c>
      <c r="BK171" s="153">
        <f t="shared" si="9"/>
        <v>0</v>
      </c>
      <c r="BL171" s="13" t="s">
        <v>93</v>
      </c>
      <c r="BM171" s="152" t="s">
        <v>4880</v>
      </c>
    </row>
    <row r="172" spans="2:65" s="1" customFormat="1" ht="24.2" customHeight="1">
      <c r="B172" s="139"/>
      <c r="C172" s="155" t="s">
        <v>310</v>
      </c>
      <c r="D172" s="155" t="s">
        <v>205</v>
      </c>
      <c r="E172" s="156" t="s">
        <v>4881</v>
      </c>
      <c r="F172" s="157" t="s">
        <v>4882</v>
      </c>
      <c r="G172" s="158" t="s">
        <v>253</v>
      </c>
      <c r="H172" s="159">
        <v>17</v>
      </c>
      <c r="I172" s="160"/>
      <c r="J172" s="161">
        <f t="shared" si="0"/>
        <v>0</v>
      </c>
      <c r="K172" s="162"/>
      <c r="L172" s="163"/>
      <c r="M172" s="164" t="s">
        <v>1</v>
      </c>
      <c r="N172" s="165" t="s">
        <v>38</v>
      </c>
      <c r="P172" s="150">
        <f t="shared" si="1"/>
        <v>0</v>
      </c>
      <c r="Q172" s="150">
        <v>1.2E-2</v>
      </c>
      <c r="R172" s="150">
        <f t="shared" si="2"/>
        <v>0.20400000000000001</v>
      </c>
      <c r="S172" s="150">
        <v>0</v>
      </c>
      <c r="T172" s="151">
        <f t="shared" si="3"/>
        <v>0</v>
      </c>
      <c r="AR172" s="152" t="s">
        <v>238</v>
      </c>
      <c r="AT172" s="152" t="s">
        <v>205</v>
      </c>
      <c r="AU172" s="152" t="s">
        <v>84</v>
      </c>
      <c r="AY172" s="13" t="s">
        <v>207</v>
      </c>
      <c r="BE172" s="153">
        <f t="shared" si="4"/>
        <v>0</v>
      </c>
      <c r="BF172" s="153">
        <f t="shared" si="5"/>
        <v>0</v>
      </c>
      <c r="BG172" s="153">
        <f t="shared" si="6"/>
        <v>0</v>
      </c>
      <c r="BH172" s="153">
        <f t="shared" si="7"/>
        <v>0</v>
      </c>
      <c r="BI172" s="153">
        <f t="shared" si="8"/>
        <v>0</v>
      </c>
      <c r="BJ172" s="13" t="s">
        <v>84</v>
      </c>
      <c r="BK172" s="153">
        <f t="shared" si="9"/>
        <v>0</v>
      </c>
      <c r="BL172" s="13" t="s">
        <v>93</v>
      </c>
      <c r="BM172" s="152" t="s">
        <v>4883</v>
      </c>
    </row>
    <row r="173" spans="2:65" s="1" customFormat="1" ht="37.9" customHeight="1">
      <c r="B173" s="139"/>
      <c r="C173" s="140" t="s">
        <v>314</v>
      </c>
      <c r="D173" s="140" t="s">
        <v>212</v>
      </c>
      <c r="E173" s="141" t="s">
        <v>4884</v>
      </c>
      <c r="F173" s="142" t="s">
        <v>4885</v>
      </c>
      <c r="G173" s="143" t="s">
        <v>4813</v>
      </c>
      <c r="H173" s="144">
        <v>121.271</v>
      </c>
      <c r="I173" s="145"/>
      <c r="J173" s="146">
        <f t="shared" si="0"/>
        <v>0</v>
      </c>
      <c r="K173" s="147"/>
      <c r="L173" s="28"/>
      <c r="M173" s="148" t="s">
        <v>1</v>
      </c>
      <c r="N173" s="149" t="s">
        <v>38</v>
      </c>
      <c r="P173" s="150">
        <f t="shared" si="1"/>
        <v>0</v>
      </c>
      <c r="Q173" s="150">
        <v>1.8907700000000001</v>
      </c>
      <c r="R173" s="150">
        <f t="shared" si="2"/>
        <v>229.29556867000002</v>
      </c>
      <c r="S173" s="150">
        <v>0</v>
      </c>
      <c r="T173" s="151">
        <f t="shared" si="3"/>
        <v>0</v>
      </c>
      <c r="AR173" s="152" t="s">
        <v>93</v>
      </c>
      <c r="AT173" s="152" t="s">
        <v>212</v>
      </c>
      <c r="AU173" s="152" t="s">
        <v>84</v>
      </c>
      <c r="AY173" s="13" t="s">
        <v>207</v>
      </c>
      <c r="BE173" s="153">
        <f t="shared" si="4"/>
        <v>0</v>
      </c>
      <c r="BF173" s="153">
        <f t="shared" si="5"/>
        <v>0</v>
      </c>
      <c r="BG173" s="153">
        <f t="shared" si="6"/>
        <v>0</v>
      </c>
      <c r="BH173" s="153">
        <f t="shared" si="7"/>
        <v>0</v>
      </c>
      <c r="BI173" s="153">
        <f t="shared" si="8"/>
        <v>0</v>
      </c>
      <c r="BJ173" s="13" t="s">
        <v>84</v>
      </c>
      <c r="BK173" s="153">
        <f t="shared" si="9"/>
        <v>0</v>
      </c>
      <c r="BL173" s="13" t="s">
        <v>93</v>
      </c>
      <c r="BM173" s="152" t="s">
        <v>4886</v>
      </c>
    </row>
    <row r="174" spans="2:65" s="1" customFormat="1" ht="24.2" customHeight="1">
      <c r="B174" s="139"/>
      <c r="C174" s="140" t="s">
        <v>318</v>
      </c>
      <c r="D174" s="140" t="s">
        <v>212</v>
      </c>
      <c r="E174" s="141" t="s">
        <v>4887</v>
      </c>
      <c r="F174" s="142" t="s">
        <v>4888</v>
      </c>
      <c r="G174" s="143" t="s">
        <v>4813</v>
      </c>
      <c r="H174" s="144">
        <v>382.93799999999999</v>
      </c>
      <c r="I174" s="145"/>
      <c r="J174" s="146">
        <f t="shared" si="0"/>
        <v>0</v>
      </c>
      <c r="K174" s="147"/>
      <c r="L174" s="28"/>
      <c r="M174" s="148" t="s">
        <v>1</v>
      </c>
      <c r="N174" s="149" t="s">
        <v>38</v>
      </c>
      <c r="P174" s="150">
        <f t="shared" si="1"/>
        <v>0</v>
      </c>
      <c r="Q174" s="150">
        <v>0</v>
      </c>
      <c r="R174" s="150">
        <f t="shared" si="2"/>
        <v>0</v>
      </c>
      <c r="S174" s="150">
        <v>0</v>
      </c>
      <c r="T174" s="151">
        <f t="shared" si="3"/>
        <v>0</v>
      </c>
      <c r="AR174" s="152" t="s">
        <v>93</v>
      </c>
      <c r="AT174" s="152" t="s">
        <v>212</v>
      </c>
      <c r="AU174" s="152" t="s">
        <v>84</v>
      </c>
      <c r="AY174" s="13" t="s">
        <v>207</v>
      </c>
      <c r="BE174" s="153">
        <f t="shared" si="4"/>
        <v>0</v>
      </c>
      <c r="BF174" s="153">
        <f t="shared" si="5"/>
        <v>0</v>
      </c>
      <c r="BG174" s="153">
        <f t="shared" si="6"/>
        <v>0</v>
      </c>
      <c r="BH174" s="153">
        <f t="shared" si="7"/>
        <v>0</v>
      </c>
      <c r="BI174" s="153">
        <f t="shared" si="8"/>
        <v>0</v>
      </c>
      <c r="BJ174" s="13" t="s">
        <v>84</v>
      </c>
      <c r="BK174" s="153">
        <f t="shared" si="9"/>
        <v>0</v>
      </c>
      <c r="BL174" s="13" t="s">
        <v>93</v>
      </c>
      <c r="BM174" s="152" t="s">
        <v>4889</v>
      </c>
    </row>
    <row r="175" spans="2:65" s="1" customFormat="1" ht="16.5" customHeight="1">
      <c r="B175" s="139"/>
      <c r="C175" s="155" t="s">
        <v>322</v>
      </c>
      <c r="D175" s="155" t="s">
        <v>205</v>
      </c>
      <c r="E175" s="156" t="s">
        <v>4890</v>
      </c>
      <c r="F175" s="157" t="s">
        <v>4891</v>
      </c>
      <c r="G175" s="158" t="s">
        <v>1892</v>
      </c>
      <c r="H175" s="159">
        <v>689.28700000000003</v>
      </c>
      <c r="I175" s="160"/>
      <c r="J175" s="161">
        <f t="shared" si="0"/>
        <v>0</v>
      </c>
      <c r="K175" s="162"/>
      <c r="L175" s="163"/>
      <c r="M175" s="164" t="s">
        <v>1</v>
      </c>
      <c r="N175" s="165" t="s">
        <v>38</v>
      </c>
      <c r="P175" s="150">
        <f t="shared" si="1"/>
        <v>0</v>
      </c>
      <c r="Q175" s="150">
        <v>1</v>
      </c>
      <c r="R175" s="150">
        <f t="shared" si="2"/>
        <v>689.28700000000003</v>
      </c>
      <c r="S175" s="150">
        <v>0</v>
      </c>
      <c r="T175" s="151">
        <f t="shared" si="3"/>
        <v>0</v>
      </c>
      <c r="AR175" s="152" t="s">
        <v>238</v>
      </c>
      <c r="AT175" s="152" t="s">
        <v>205</v>
      </c>
      <c r="AU175" s="152" t="s">
        <v>84</v>
      </c>
      <c r="AY175" s="13" t="s">
        <v>207</v>
      </c>
      <c r="BE175" s="153">
        <f t="shared" si="4"/>
        <v>0</v>
      </c>
      <c r="BF175" s="153">
        <f t="shared" si="5"/>
        <v>0</v>
      </c>
      <c r="BG175" s="153">
        <f t="shared" si="6"/>
        <v>0</v>
      </c>
      <c r="BH175" s="153">
        <f t="shared" si="7"/>
        <v>0</v>
      </c>
      <c r="BI175" s="153">
        <f t="shared" si="8"/>
        <v>0</v>
      </c>
      <c r="BJ175" s="13" t="s">
        <v>84</v>
      </c>
      <c r="BK175" s="153">
        <f t="shared" si="9"/>
        <v>0</v>
      </c>
      <c r="BL175" s="13" t="s">
        <v>93</v>
      </c>
      <c r="BM175" s="152" t="s">
        <v>4892</v>
      </c>
    </row>
    <row r="176" spans="2:65" s="1" customFormat="1" ht="24.2" customHeight="1">
      <c r="B176" s="139"/>
      <c r="C176" s="140" t="s">
        <v>326</v>
      </c>
      <c r="D176" s="140" t="s">
        <v>212</v>
      </c>
      <c r="E176" s="141" t="s">
        <v>4893</v>
      </c>
      <c r="F176" s="142" t="s">
        <v>4894</v>
      </c>
      <c r="G176" s="143" t="s">
        <v>405</v>
      </c>
      <c r="H176" s="144">
        <v>1017.115</v>
      </c>
      <c r="I176" s="145"/>
      <c r="J176" s="146">
        <f t="shared" si="0"/>
        <v>0</v>
      </c>
      <c r="K176" s="147"/>
      <c r="L176" s="28"/>
      <c r="M176" s="148" t="s">
        <v>1</v>
      </c>
      <c r="N176" s="149" t="s">
        <v>38</v>
      </c>
      <c r="P176" s="150">
        <f t="shared" si="1"/>
        <v>0</v>
      </c>
      <c r="Q176" s="150">
        <v>0</v>
      </c>
      <c r="R176" s="150">
        <f t="shared" si="2"/>
        <v>0</v>
      </c>
      <c r="S176" s="150">
        <v>0</v>
      </c>
      <c r="T176" s="151">
        <f t="shared" si="3"/>
        <v>0</v>
      </c>
      <c r="AR176" s="152" t="s">
        <v>93</v>
      </c>
      <c r="AT176" s="152" t="s">
        <v>212</v>
      </c>
      <c r="AU176" s="152" t="s">
        <v>84</v>
      </c>
      <c r="AY176" s="13" t="s">
        <v>207</v>
      </c>
      <c r="BE176" s="153">
        <f t="shared" si="4"/>
        <v>0</v>
      </c>
      <c r="BF176" s="153">
        <f t="shared" si="5"/>
        <v>0</v>
      </c>
      <c r="BG176" s="153">
        <f t="shared" si="6"/>
        <v>0</v>
      </c>
      <c r="BH176" s="153">
        <f t="shared" si="7"/>
        <v>0</v>
      </c>
      <c r="BI176" s="153">
        <f t="shared" si="8"/>
        <v>0</v>
      </c>
      <c r="BJ176" s="13" t="s">
        <v>84</v>
      </c>
      <c r="BK176" s="153">
        <f t="shared" si="9"/>
        <v>0</v>
      </c>
      <c r="BL176" s="13" t="s">
        <v>93</v>
      </c>
      <c r="BM176" s="152" t="s">
        <v>4895</v>
      </c>
    </row>
    <row r="177" spans="2:65" s="1" customFormat="1" ht="16.5" customHeight="1">
      <c r="B177" s="139"/>
      <c r="C177" s="155" t="s">
        <v>330</v>
      </c>
      <c r="D177" s="155" t="s">
        <v>205</v>
      </c>
      <c r="E177" s="156" t="s">
        <v>4896</v>
      </c>
      <c r="F177" s="157" t="s">
        <v>4897</v>
      </c>
      <c r="G177" s="158" t="s">
        <v>1786</v>
      </c>
      <c r="H177" s="159">
        <v>30.513000000000002</v>
      </c>
      <c r="I177" s="160"/>
      <c r="J177" s="161">
        <f t="shared" si="0"/>
        <v>0</v>
      </c>
      <c r="K177" s="162"/>
      <c r="L177" s="163"/>
      <c r="M177" s="164" t="s">
        <v>1</v>
      </c>
      <c r="N177" s="165" t="s">
        <v>38</v>
      </c>
      <c r="P177" s="150">
        <f t="shared" si="1"/>
        <v>0</v>
      </c>
      <c r="Q177" s="150">
        <v>1E-3</v>
      </c>
      <c r="R177" s="150">
        <f t="shared" si="2"/>
        <v>3.0513000000000002E-2</v>
      </c>
      <c r="S177" s="150">
        <v>0</v>
      </c>
      <c r="T177" s="151">
        <f t="shared" si="3"/>
        <v>0</v>
      </c>
      <c r="AR177" s="152" t="s">
        <v>238</v>
      </c>
      <c r="AT177" s="152" t="s">
        <v>205</v>
      </c>
      <c r="AU177" s="152" t="s">
        <v>84</v>
      </c>
      <c r="AY177" s="13" t="s">
        <v>207</v>
      </c>
      <c r="BE177" s="153">
        <f t="shared" si="4"/>
        <v>0</v>
      </c>
      <c r="BF177" s="153">
        <f t="shared" si="5"/>
        <v>0</v>
      </c>
      <c r="BG177" s="153">
        <f t="shared" si="6"/>
        <v>0</v>
      </c>
      <c r="BH177" s="153">
        <f t="shared" si="7"/>
        <v>0</v>
      </c>
      <c r="BI177" s="153">
        <f t="shared" si="8"/>
        <v>0</v>
      </c>
      <c r="BJ177" s="13" t="s">
        <v>84</v>
      </c>
      <c r="BK177" s="153">
        <f t="shared" si="9"/>
        <v>0</v>
      </c>
      <c r="BL177" s="13" t="s">
        <v>93</v>
      </c>
      <c r="BM177" s="152" t="s">
        <v>4898</v>
      </c>
    </row>
    <row r="178" spans="2:65" s="1" customFormat="1" ht="24.2" customHeight="1">
      <c r="B178" s="139"/>
      <c r="C178" s="140" t="s">
        <v>334</v>
      </c>
      <c r="D178" s="140" t="s">
        <v>212</v>
      </c>
      <c r="E178" s="141" t="s">
        <v>4899</v>
      </c>
      <c r="F178" s="142" t="s">
        <v>4900</v>
      </c>
      <c r="G178" s="143" t="s">
        <v>405</v>
      </c>
      <c r="H178" s="144">
        <v>1017.115</v>
      </c>
      <c r="I178" s="145"/>
      <c r="J178" s="146">
        <f t="shared" si="0"/>
        <v>0</v>
      </c>
      <c r="K178" s="147"/>
      <c r="L178" s="28"/>
      <c r="M178" s="148" t="s">
        <v>1</v>
      </c>
      <c r="N178" s="149" t="s">
        <v>38</v>
      </c>
      <c r="P178" s="150">
        <f t="shared" si="1"/>
        <v>0</v>
      </c>
      <c r="Q178" s="150">
        <v>0</v>
      </c>
      <c r="R178" s="150">
        <f t="shared" si="2"/>
        <v>0</v>
      </c>
      <c r="S178" s="150">
        <v>0</v>
      </c>
      <c r="T178" s="151">
        <f t="shared" si="3"/>
        <v>0</v>
      </c>
      <c r="AR178" s="152" t="s">
        <v>93</v>
      </c>
      <c r="AT178" s="152" t="s">
        <v>212</v>
      </c>
      <c r="AU178" s="152" t="s">
        <v>84</v>
      </c>
      <c r="AY178" s="13" t="s">
        <v>207</v>
      </c>
      <c r="BE178" s="153">
        <f t="shared" si="4"/>
        <v>0</v>
      </c>
      <c r="BF178" s="153">
        <f t="shared" si="5"/>
        <v>0</v>
      </c>
      <c r="BG178" s="153">
        <f t="shared" si="6"/>
        <v>0</v>
      </c>
      <c r="BH178" s="153">
        <f t="shared" si="7"/>
        <v>0</v>
      </c>
      <c r="BI178" s="153">
        <f t="shared" si="8"/>
        <v>0</v>
      </c>
      <c r="BJ178" s="13" t="s">
        <v>84</v>
      </c>
      <c r="BK178" s="153">
        <f t="shared" si="9"/>
        <v>0</v>
      </c>
      <c r="BL178" s="13" t="s">
        <v>93</v>
      </c>
      <c r="BM178" s="152" t="s">
        <v>4901</v>
      </c>
    </row>
    <row r="179" spans="2:65" s="1" customFormat="1" ht="33" customHeight="1">
      <c r="B179" s="139"/>
      <c r="C179" s="140" t="s">
        <v>338</v>
      </c>
      <c r="D179" s="140" t="s">
        <v>212</v>
      </c>
      <c r="E179" s="141" t="s">
        <v>4902</v>
      </c>
      <c r="F179" s="142" t="s">
        <v>4903</v>
      </c>
      <c r="G179" s="143" t="s">
        <v>405</v>
      </c>
      <c r="H179" s="144">
        <v>1017.115</v>
      </c>
      <c r="I179" s="145"/>
      <c r="J179" s="146">
        <f t="shared" si="0"/>
        <v>0</v>
      </c>
      <c r="K179" s="147"/>
      <c r="L179" s="28"/>
      <c r="M179" s="148" t="s">
        <v>1</v>
      </c>
      <c r="N179" s="149" t="s">
        <v>38</v>
      </c>
      <c r="P179" s="150">
        <f t="shared" si="1"/>
        <v>0</v>
      </c>
      <c r="Q179" s="150">
        <v>0</v>
      </c>
      <c r="R179" s="150">
        <f t="shared" si="2"/>
        <v>0</v>
      </c>
      <c r="S179" s="150">
        <v>0</v>
      </c>
      <c r="T179" s="151">
        <f t="shared" si="3"/>
        <v>0</v>
      </c>
      <c r="AR179" s="152" t="s">
        <v>93</v>
      </c>
      <c r="AT179" s="152" t="s">
        <v>212</v>
      </c>
      <c r="AU179" s="152" t="s">
        <v>84</v>
      </c>
      <c r="AY179" s="13" t="s">
        <v>207</v>
      </c>
      <c r="BE179" s="153">
        <f t="shared" si="4"/>
        <v>0</v>
      </c>
      <c r="BF179" s="153">
        <f t="shared" si="5"/>
        <v>0</v>
      </c>
      <c r="BG179" s="153">
        <f t="shared" si="6"/>
        <v>0</v>
      </c>
      <c r="BH179" s="153">
        <f t="shared" si="7"/>
        <v>0</v>
      </c>
      <c r="BI179" s="153">
        <f t="shared" si="8"/>
        <v>0</v>
      </c>
      <c r="BJ179" s="13" t="s">
        <v>84</v>
      </c>
      <c r="BK179" s="153">
        <f t="shared" si="9"/>
        <v>0</v>
      </c>
      <c r="BL179" s="13" t="s">
        <v>93</v>
      </c>
      <c r="BM179" s="152" t="s">
        <v>4904</v>
      </c>
    </row>
    <row r="180" spans="2:65" s="11" customFormat="1" ht="22.9" customHeight="1">
      <c r="B180" s="127"/>
      <c r="D180" s="128" t="s">
        <v>71</v>
      </c>
      <c r="E180" s="137" t="s">
        <v>84</v>
      </c>
      <c r="F180" s="137" t="s">
        <v>4908</v>
      </c>
      <c r="I180" s="130"/>
      <c r="J180" s="138">
        <f>BK180</f>
        <v>0</v>
      </c>
      <c r="L180" s="127"/>
      <c r="M180" s="132"/>
      <c r="P180" s="133">
        <f>SUM(P181:P185)</f>
        <v>0</v>
      </c>
      <c r="R180" s="133">
        <f>SUM(R181:R185)</f>
        <v>13.906394639999998</v>
      </c>
      <c r="T180" s="134">
        <f>SUM(T181:T185)</f>
        <v>0</v>
      </c>
      <c r="AR180" s="128" t="s">
        <v>79</v>
      </c>
      <c r="AT180" s="135" t="s">
        <v>71</v>
      </c>
      <c r="AU180" s="135" t="s">
        <v>79</v>
      </c>
      <c r="AY180" s="128" t="s">
        <v>207</v>
      </c>
      <c r="BK180" s="136">
        <f>SUM(BK181:BK185)</f>
        <v>0</v>
      </c>
    </row>
    <row r="181" spans="2:65" s="1" customFormat="1" ht="16.5" customHeight="1">
      <c r="B181" s="139"/>
      <c r="C181" s="140" t="s">
        <v>342</v>
      </c>
      <c r="D181" s="140" t="s">
        <v>212</v>
      </c>
      <c r="E181" s="141" t="s">
        <v>4909</v>
      </c>
      <c r="F181" s="142" t="s">
        <v>4910</v>
      </c>
      <c r="G181" s="143" t="s">
        <v>4813</v>
      </c>
      <c r="H181" s="144">
        <v>2.4820000000000002</v>
      </c>
      <c r="I181" s="145"/>
      <c r="J181" s="146">
        <f>ROUND(I181*H181,2)</f>
        <v>0</v>
      </c>
      <c r="K181" s="147"/>
      <c r="L181" s="28"/>
      <c r="M181" s="148" t="s">
        <v>1</v>
      </c>
      <c r="N181" s="149" t="s">
        <v>38</v>
      </c>
      <c r="P181" s="150">
        <f>O181*H181</f>
        <v>0</v>
      </c>
      <c r="Q181" s="150">
        <v>2.0663999999999998</v>
      </c>
      <c r="R181" s="150">
        <f>Q181*H181</f>
        <v>5.1288048000000002</v>
      </c>
      <c r="S181" s="150">
        <v>0</v>
      </c>
      <c r="T181" s="151">
        <f>S181*H181</f>
        <v>0</v>
      </c>
      <c r="AR181" s="152" t="s">
        <v>93</v>
      </c>
      <c r="AT181" s="152" t="s">
        <v>212</v>
      </c>
      <c r="AU181" s="152" t="s">
        <v>84</v>
      </c>
      <c r="AY181" s="13" t="s">
        <v>207</v>
      </c>
      <c r="BE181" s="153">
        <f>IF(N181="základná",J181,0)</f>
        <v>0</v>
      </c>
      <c r="BF181" s="153">
        <f>IF(N181="znížená",J181,0)</f>
        <v>0</v>
      </c>
      <c r="BG181" s="153">
        <f>IF(N181="zákl. prenesená",J181,0)</f>
        <v>0</v>
      </c>
      <c r="BH181" s="153">
        <f>IF(N181="zníž. prenesená",J181,0)</f>
        <v>0</v>
      </c>
      <c r="BI181" s="153">
        <f>IF(N181="nulová",J181,0)</f>
        <v>0</v>
      </c>
      <c r="BJ181" s="13" t="s">
        <v>84</v>
      </c>
      <c r="BK181" s="153">
        <f>ROUND(I181*H181,2)</f>
        <v>0</v>
      </c>
      <c r="BL181" s="13" t="s">
        <v>93</v>
      </c>
      <c r="BM181" s="152" t="s">
        <v>4911</v>
      </c>
    </row>
    <row r="182" spans="2:65" s="1" customFormat="1" ht="24.2" customHeight="1">
      <c r="B182" s="139"/>
      <c r="C182" s="140" t="s">
        <v>346</v>
      </c>
      <c r="D182" s="140" t="s">
        <v>212</v>
      </c>
      <c r="E182" s="141" t="s">
        <v>4912</v>
      </c>
      <c r="F182" s="142" t="s">
        <v>4913</v>
      </c>
      <c r="G182" s="143" t="s">
        <v>4813</v>
      </c>
      <c r="H182" s="144">
        <v>3.7229999999999999</v>
      </c>
      <c r="I182" s="145"/>
      <c r="J182" s="146">
        <f>ROUND(I182*H182,2)</f>
        <v>0</v>
      </c>
      <c r="K182" s="147"/>
      <c r="L182" s="28"/>
      <c r="M182" s="148" t="s">
        <v>1</v>
      </c>
      <c r="N182" s="149" t="s">
        <v>38</v>
      </c>
      <c r="P182" s="150">
        <f>O182*H182</f>
        <v>0</v>
      </c>
      <c r="Q182" s="150">
        <v>2.2151299999999998</v>
      </c>
      <c r="R182" s="150">
        <f>Q182*H182</f>
        <v>8.2469289899999989</v>
      </c>
      <c r="S182" s="150">
        <v>0</v>
      </c>
      <c r="T182" s="151">
        <f>S182*H182</f>
        <v>0</v>
      </c>
      <c r="AR182" s="152" t="s">
        <v>93</v>
      </c>
      <c r="AT182" s="152" t="s">
        <v>212</v>
      </c>
      <c r="AU182" s="152" t="s">
        <v>84</v>
      </c>
      <c r="AY182" s="13" t="s">
        <v>207</v>
      </c>
      <c r="BE182" s="153">
        <f>IF(N182="základná",J182,0)</f>
        <v>0</v>
      </c>
      <c r="BF182" s="153">
        <f>IF(N182="znížená",J182,0)</f>
        <v>0</v>
      </c>
      <c r="BG182" s="153">
        <f>IF(N182="zákl. prenesená",J182,0)</f>
        <v>0</v>
      </c>
      <c r="BH182" s="153">
        <f>IF(N182="zníž. prenesená",J182,0)</f>
        <v>0</v>
      </c>
      <c r="BI182" s="153">
        <f>IF(N182="nulová",J182,0)</f>
        <v>0</v>
      </c>
      <c r="BJ182" s="13" t="s">
        <v>84</v>
      </c>
      <c r="BK182" s="153">
        <f>ROUND(I182*H182,2)</f>
        <v>0</v>
      </c>
      <c r="BL182" s="13" t="s">
        <v>93</v>
      </c>
      <c r="BM182" s="152" t="s">
        <v>4914</v>
      </c>
    </row>
    <row r="183" spans="2:65" s="1" customFormat="1" ht="16.5" customHeight="1">
      <c r="B183" s="139"/>
      <c r="C183" s="140" t="s">
        <v>350</v>
      </c>
      <c r="D183" s="140" t="s">
        <v>212</v>
      </c>
      <c r="E183" s="141" t="s">
        <v>4915</v>
      </c>
      <c r="F183" s="142" t="s">
        <v>4916</v>
      </c>
      <c r="G183" s="143" t="s">
        <v>405</v>
      </c>
      <c r="H183" s="144">
        <v>8.4600000000000009</v>
      </c>
      <c r="I183" s="145"/>
      <c r="J183" s="146">
        <f>ROUND(I183*H183,2)</f>
        <v>0</v>
      </c>
      <c r="K183" s="147"/>
      <c r="L183" s="28"/>
      <c r="M183" s="148" t="s">
        <v>1</v>
      </c>
      <c r="N183" s="149" t="s">
        <v>38</v>
      </c>
      <c r="P183" s="150">
        <f>O183*H183</f>
        <v>0</v>
      </c>
      <c r="Q183" s="150">
        <v>4.0699999999999998E-3</v>
      </c>
      <c r="R183" s="150">
        <f>Q183*H183</f>
        <v>3.4432200000000003E-2</v>
      </c>
      <c r="S183" s="150">
        <v>0</v>
      </c>
      <c r="T183" s="151">
        <f>S183*H183</f>
        <v>0</v>
      </c>
      <c r="AR183" s="152" t="s">
        <v>93</v>
      </c>
      <c r="AT183" s="152" t="s">
        <v>212</v>
      </c>
      <c r="AU183" s="152" t="s">
        <v>84</v>
      </c>
      <c r="AY183" s="13" t="s">
        <v>207</v>
      </c>
      <c r="BE183" s="153">
        <f>IF(N183="základná",J183,0)</f>
        <v>0</v>
      </c>
      <c r="BF183" s="153">
        <f>IF(N183="znížená",J183,0)</f>
        <v>0</v>
      </c>
      <c r="BG183" s="153">
        <f>IF(N183="zákl. prenesená",J183,0)</f>
        <v>0</v>
      </c>
      <c r="BH183" s="153">
        <f>IF(N183="zníž. prenesená",J183,0)</f>
        <v>0</v>
      </c>
      <c r="BI183" s="153">
        <f>IF(N183="nulová",J183,0)</f>
        <v>0</v>
      </c>
      <c r="BJ183" s="13" t="s">
        <v>84</v>
      </c>
      <c r="BK183" s="153">
        <f>ROUND(I183*H183,2)</f>
        <v>0</v>
      </c>
      <c r="BL183" s="13" t="s">
        <v>93</v>
      </c>
      <c r="BM183" s="152" t="s">
        <v>4917</v>
      </c>
    </row>
    <row r="184" spans="2:65" s="1" customFormat="1" ht="16.5" customHeight="1">
      <c r="B184" s="139"/>
      <c r="C184" s="140" t="s">
        <v>354</v>
      </c>
      <c r="D184" s="140" t="s">
        <v>212</v>
      </c>
      <c r="E184" s="141" t="s">
        <v>4918</v>
      </c>
      <c r="F184" s="142" t="s">
        <v>4919</v>
      </c>
      <c r="G184" s="143" t="s">
        <v>405</v>
      </c>
      <c r="H184" s="144">
        <v>8.4600000000000009</v>
      </c>
      <c r="I184" s="145"/>
      <c r="J184" s="146">
        <f>ROUND(I184*H184,2)</f>
        <v>0</v>
      </c>
      <c r="K184" s="147"/>
      <c r="L184" s="28"/>
      <c r="M184" s="148" t="s">
        <v>1</v>
      </c>
      <c r="N184" s="149" t="s">
        <v>38</v>
      </c>
      <c r="P184" s="150">
        <f>O184*H184</f>
        <v>0</v>
      </c>
      <c r="Q184" s="150">
        <v>0</v>
      </c>
      <c r="R184" s="150">
        <f>Q184*H184</f>
        <v>0</v>
      </c>
      <c r="S184" s="150">
        <v>0</v>
      </c>
      <c r="T184" s="151">
        <f>S184*H184</f>
        <v>0</v>
      </c>
      <c r="AR184" s="152" t="s">
        <v>93</v>
      </c>
      <c r="AT184" s="152" t="s">
        <v>212</v>
      </c>
      <c r="AU184" s="152" t="s">
        <v>84</v>
      </c>
      <c r="AY184" s="13" t="s">
        <v>207</v>
      </c>
      <c r="BE184" s="153">
        <f>IF(N184="základná",J184,0)</f>
        <v>0</v>
      </c>
      <c r="BF184" s="153">
        <f>IF(N184="znížená",J184,0)</f>
        <v>0</v>
      </c>
      <c r="BG184" s="153">
        <f>IF(N184="zákl. prenesená",J184,0)</f>
        <v>0</v>
      </c>
      <c r="BH184" s="153">
        <f>IF(N184="zníž. prenesená",J184,0)</f>
        <v>0</v>
      </c>
      <c r="BI184" s="153">
        <f>IF(N184="nulová",J184,0)</f>
        <v>0</v>
      </c>
      <c r="BJ184" s="13" t="s">
        <v>84</v>
      </c>
      <c r="BK184" s="153">
        <f>ROUND(I184*H184,2)</f>
        <v>0</v>
      </c>
      <c r="BL184" s="13" t="s">
        <v>93</v>
      </c>
      <c r="BM184" s="152" t="s">
        <v>4920</v>
      </c>
    </row>
    <row r="185" spans="2:65" s="1" customFormat="1" ht="16.5" customHeight="1">
      <c r="B185" s="139"/>
      <c r="C185" s="140" t="s">
        <v>358</v>
      </c>
      <c r="D185" s="140" t="s">
        <v>212</v>
      </c>
      <c r="E185" s="141" t="s">
        <v>4921</v>
      </c>
      <c r="F185" s="142" t="s">
        <v>4922</v>
      </c>
      <c r="G185" s="143" t="s">
        <v>1892</v>
      </c>
      <c r="H185" s="144">
        <v>0.48699999999999999</v>
      </c>
      <c r="I185" s="145"/>
      <c r="J185" s="146">
        <f>ROUND(I185*H185,2)</f>
        <v>0</v>
      </c>
      <c r="K185" s="147"/>
      <c r="L185" s="28"/>
      <c r="M185" s="148" t="s">
        <v>1</v>
      </c>
      <c r="N185" s="149" t="s">
        <v>38</v>
      </c>
      <c r="P185" s="150">
        <f>O185*H185</f>
        <v>0</v>
      </c>
      <c r="Q185" s="150">
        <v>1.01895</v>
      </c>
      <c r="R185" s="150">
        <f>Q185*H185</f>
        <v>0.49622864999999999</v>
      </c>
      <c r="S185" s="150">
        <v>0</v>
      </c>
      <c r="T185" s="151">
        <f>S185*H185</f>
        <v>0</v>
      </c>
      <c r="AR185" s="152" t="s">
        <v>93</v>
      </c>
      <c r="AT185" s="152" t="s">
        <v>212</v>
      </c>
      <c r="AU185" s="152" t="s">
        <v>84</v>
      </c>
      <c r="AY185" s="13" t="s">
        <v>207</v>
      </c>
      <c r="BE185" s="153">
        <f>IF(N185="základná",J185,0)</f>
        <v>0</v>
      </c>
      <c r="BF185" s="153">
        <f>IF(N185="znížená",J185,0)</f>
        <v>0</v>
      </c>
      <c r="BG185" s="153">
        <f>IF(N185="zákl. prenesená",J185,0)</f>
        <v>0</v>
      </c>
      <c r="BH185" s="153">
        <f>IF(N185="zníž. prenesená",J185,0)</f>
        <v>0</v>
      </c>
      <c r="BI185" s="153">
        <f>IF(N185="nulová",J185,0)</f>
        <v>0</v>
      </c>
      <c r="BJ185" s="13" t="s">
        <v>84</v>
      </c>
      <c r="BK185" s="153">
        <f>ROUND(I185*H185,2)</f>
        <v>0</v>
      </c>
      <c r="BL185" s="13" t="s">
        <v>93</v>
      </c>
      <c r="BM185" s="152" t="s">
        <v>4923</v>
      </c>
    </row>
    <row r="186" spans="2:65" s="11" customFormat="1" ht="22.9" customHeight="1">
      <c r="B186" s="127"/>
      <c r="D186" s="128" t="s">
        <v>71</v>
      </c>
      <c r="E186" s="137" t="s">
        <v>88</v>
      </c>
      <c r="F186" s="137" t="s">
        <v>4924</v>
      </c>
      <c r="I186" s="130"/>
      <c r="J186" s="138">
        <f>BK186</f>
        <v>0</v>
      </c>
      <c r="L186" s="127"/>
      <c r="M186" s="132"/>
      <c r="P186" s="133">
        <f>SUM(P187:P193)</f>
        <v>0</v>
      </c>
      <c r="R186" s="133">
        <f>SUM(R187:R193)</f>
        <v>293.55404610000005</v>
      </c>
      <c r="T186" s="134">
        <f>SUM(T187:T193)</f>
        <v>0</v>
      </c>
      <c r="AR186" s="128" t="s">
        <v>79</v>
      </c>
      <c r="AT186" s="135" t="s">
        <v>71</v>
      </c>
      <c r="AU186" s="135" t="s">
        <v>79</v>
      </c>
      <c r="AY186" s="128" t="s">
        <v>207</v>
      </c>
      <c r="BK186" s="136">
        <f>SUM(BK187:BK193)</f>
        <v>0</v>
      </c>
    </row>
    <row r="187" spans="2:65" s="1" customFormat="1" ht="33" customHeight="1">
      <c r="B187" s="139"/>
      <c r="C187" s="140" t="s">
        <v>362</v>
      </c>
      <c r="D187" s="140" t="s">
        <v>212</v>
      </c>
      <c r="E187" s="141" t="s">
        <v>4925</v>
      </c>
      <c r="F187" s="142" t="s">
        <v>4926</v>
      </c>
      <c r="G187" s="143" t="s">
        <v>4813</v>
      </c>
      <c r="H187" s="144">
        <v>6.19</v>
      </c>
      <c r="I187" s="145"/>
      <c r="J187" s="146">
        <f t="shared" ref="J187:J193" si="10">ROUND(I187*H187,2)</f>
        <v>0</v>
      </c>
      <c r="K187" s="147"/>
      <c r="L187" s="28"/>
      <c r="M187" s="148" t="s">
        <v>1</v>
      </c>
      <c r="N187" s="149" t="s">
        <v>38</v>
      </c>
      <c r="P187" s="150">
        <f t="shared" ref="P187:P193" si="11">O187*H187</f>
        <v>0</v>
      </c>
      <c r="Q187" s="150">
        <v>2.16499</v>
      </c>
      <c r="R187" s="150">
        <f t="shared" ref="R187:R193" si="12">Q187*H187</f>
        <v>13.4012881</v>
      </c>
      <c r="S187" s="150">
        <v>0</v>
      </c>
      <c r="T187" s="151">
        <f t="shared" ref="T187:T193" si="13">S187*H187</f>
        <v>0</v>
      </c>
      <c r="AR187" s="152" t="s">
        <v>93</v>
      </c>
      <c r="AT187" s="152" t="s">
        <v>212</v>
      </c>
      <c r="AU187" s="152" t="s">
        <v>84</v>
      </c>
      <c r="AY187" s="13" t="s">
        <v>207</v>
      </c>
      <c r="BE187" s="153">
        <f t="shared" ref="BE187:BE193" si="14">IF(N187="základná",J187,0)</f>
        <v>0</v>
      </c>
      <c r="BF187" s="153">
        <f t="shared" ref="BF187:BF193" si="15">IF(N187="znížená",J187,0)</f>
        <v>0</v>
      </c>
      <c r="BG187" s="153">
        <f t="shared" ref="BG187:BG193" si="16">IF(N187="zákl. prenesená",J187,0)</f>
        <v>0</v>
      </c>
      <c r="BH187" s="153">
        <f t="shared" ref="BH187:BH193" si="17">IF(N187="zníž. prenesená",J187,0)</f>
        <v>0</v>
      </c>
      <c r="BI187" s="153">
        <f t="shared" ref="BI187:BI193" si="18">IF(N187="nulová",J187,0)</f>
        <v>0</v>
      </c>
      <c r="BJ187" s="13" t="s">
        <v>84</v>
      </c>
      <c r="BK187" s="153">
        <f t="shared" ref="BK187:BK193" si="19">ROUND(I187*H187,2)</f>
        <v>0</v>
      </c>
      <c r="BL187" s="13" t="s">
        <v>93</v>
      </c>
      <c r="BM187" s="152" t="s">
        <v>4927</v>
      </c>
    </row>
    <row r="188" spans="2:65" s="1" customFormat="1" ht="33" customHeight="1">
      <c r="B188" s="139"/>
      <c r="C188" s="140" t="s">
        <v>366</v>
      </c>
      <c r="D188" s="140" t="s">
        <v>212</v>
      </c>
      <c r="E188" s="141" t="s">
        <v>4928</v>
      </c>
      <c r="F188" s="142" t="s">
        <v>4929</v>
      </c>
      <c r="G188" s="143" t="s">
        <v>1892</v>
      </c>
      <c r="H188" s="144">
        <v>0.754</v>
      </c>
      <c r="I188" s="145"/>
      <c r="J188" s="146">
        <f t="shared" si="10"/>
        <v>0</v>
      </c>
      <c r="K188" s="147"/>
      <c r="L188" s="28"/>
      <c r="M188" s="148" t="s">
        <v>1</v>
      </c>
      <c r="N188" s="149" t="s">
        <v>38</v>
      </c>
      <c r="P188" s="150">
        <f t="shared" si="11"/>
        <v>0</v>
      </c>
      <c r="Q188" s="150">
        <v>1.002</v>
      </c>
      <c r="R188" s="150">
        <f t="shared" si="12"/>
        <v>0.75550799999999996</v>
      </c>
      <c r="S188" s="150">
        <v>0</v>
      </c>
      <c r="T188" s="151">
        <f t="shared" si="13"/>
        <v>0</v>
      </c>
      <c r="AR188" s="152" t="s">
        <v>93</v>
      </c>
      <c r="AT188" s="152" t="s">
        <v>212</v>
      </c>
      <c r="AU188" s="152" t="s">
        <v>84</v>
      </c>
      <c r="AY188" s="13" t="s">
        <v>207</v>
      </c>
      <c r="BE188" s="153">
        <f t="shared" si="14"/>
        <v>0</v>
      </c>
      <c r="BF188" s="153">
        <f t="shared" si="15"/>
        <v>0</v>
      </c>
      <c r="BG188" s="153">
        <f t="shared" si="16"/>
        <v>0</v>
      </c>
      <c r="BH188" s="153">
        <f t="shared" si="17"/>
        <v>0</v>
      </c>
      <c r="BI188" s="153">
        <f t="shared" si="18"/>
        <v>0</v>
      </c>
      <c r="BJ188" s="13" t="s">
        <v>84</v>
      </c>
      <c r="BK188" s="153">
        <f t="shared" si="19"/>
        <v>0</v>
      </c>
      <c r="BL188" s="13" t="s">
        <v>93</v>
      </c>
      <c r="BM188" s="152" t="s">
        <v>4930</v>
      </c>
    </row>
    <row r="189" spans="2:65" s="1" customFormat="1" ht="24.2" customHeight="1">
      <c r="B189" s="139"/>
      <c r="C189" s="140" t="s">
        <v>370</v>
      </c>
      <c r="D189" s="140" t="s">
        <v>212</v>
      </c>
      <c r="E189" s="141" t="s">
        <v>5442</v>
      </c>
      <c r="F189" s="142" t="s">
        <v>5443</v>
      </c>
      <c r="G189" s="143" t="s">
        <v>253</v>
      </c>
      <c r="H189" s="144">
        <v>7</v>
      </c>
      <c r="I189" s="145"/>
      <c r="J189" s="146">
        <f t="shared" si="10"/>
        <v>0</v>
      </c>
      <c r="K189" s="147"/>
      <c r="L189" s="28"/>
      <c r="M189" s="148" t="s">
        <v>1</v>
      </c>
      <c r="N189" s="149" t="s">
        <v>38</v>
      </c>
      <c r="P189" s="150">
        <f t="shared" si="11"/>
        <v>0</v>
      </c>
      <c r="Q189" s="150">
        <v>1.4919999999999999E-2</v>
      </c>
      <c r="R189" s="150">
        <f t="shared" si="12"/>
        <v>0.10443999999999999</v>
      </c>
      <c r="S189" s="150">
        <v>0</v>
      </c>
      <c r="T189" s="151">
        <f t="shared" si="13"/>
        <v>0</v>
      </c>
      <c r="AR189" s="152" t="s">
        <v>93</v>
      </c>
      <c r="AT189" s="152" t="s">
        <v>212</v>
      </c>
      <c r="AU189" s="152" t="s">
        <v>84</v>
      </c>
      <c r="AY189" s="13" t="s">
        <v>207</v>
      </c>
      <c r="BE189" s="153">
        <f t="shared" si="14"/>
        <v>0</v>
      </c>
      <c r="BF189" s="153">
        <f t="shared" si="15"/>
        <v>0</v>
      </c>
      <c r="BG189" s="153">
        <f t="shared" si="16"/>
        <v>0</v>
      </c>
      <c r="BH189" s="153">
        <f t="shared" si="17"/>
        <v>0</v>
      </c>
      <c r="BI189" s="153">
        <f t="shared" si="18"/>
        <v>0</v>
      </c>
      <c r="BJ189" s="13" t="s">
        <v>84</v>
      </c>
      <c r="BK189" s="153">
        <f t="shared" si="19"/>
        <v>0</v>
      </c>
      <c r="BL189" s="13" t="s">
        <v>93</v>
      </c>
      <c r="BM189" s="152" t="s">
        <v>5444</v>
      </c>
    </row>
    <row r="190" spans="2:65" s="1" customFormat="1" ht="24.2" customHeight="1">
      <c r="B190" s="139"/>
      <c r="C190" s="140" t="s">
        <v>374</v>
      </c>
      <c r="D190" s="140" t="s">
        <v>212</v>
      </c>
      <c r="E190" s="141" t="s">
        <v>4931</v>
      </c>
      <c r="F190" s="142" t="s">
        <v>4932</v>
      </c>
      <c r="G190" s="143" t="s">
        <v>253</v>
      </c>
      <c r="H190" s="144">
        <v>12</v>
      </c>
      <c r="I190" s="145"/>
      <c r="J190" s="146">
        <f t="shared" si="10"/>
        <v>0</v>
      </c>
      <c r="K190" s="147"/>
      <c r="L190" s="28"/>
      <c r="M190" s="148" t="s">
        <v>1</v>
      </c>
      <c r="N190" s="149" t="s">
        <v>38</v>
      </c>
      <c r="P190" s="150">
        <f t="shared" si="11"/>
        <v>0</v>
      </c>
      <c r="Q190" s="150">
        <v>1.9130000000000001E-2</v>
      </c>
      <c r="R190" s="150">
        <f t="shared" si="12"/>
        <v>0.22956000000000001</v>
      </c>
      <c r="S190" s="150">
        <v>0</v>
      </c>
      <c r="T190" s="151">
        <f t="shared" si="13"/>
        <v>0</v>
      </c>
      <c r="AR190" s="152" t="s">
        <v>93</v>
      </c>
      <c r="AT190" s="152" t="s">
        <v>212</v>
      </c>
      <c r="AU190" s="152" t="s">
        <v>84</v>
      </c>
      <c r="AY190" s="13" t="s">
        <v>207</v>
      </c>
      <c r="BE190" s="153">
        <f t="shared" si="14"/>
        <v>0</v>
      </c>
      <c r="BF190" s="153">
        <f t="shared" si="15"/>
        <v>0</v>
      </c>
      <c r="BG190" s="153">
        <f t="shared" si="16"/>
        <v>0</v>
      </c>
      <c r="BH190" s="153">
        <f t="shared" si="17"/>
        <v>0</v>
      </c>
      <c r="BI190" s="153">
        <f t="shared" si="18"/>
        <v>0</v>
      </c>
      <c r="BJ190" s="13" t="s">
        <v>84</v>
      </c>
      <c r="BK190" s="153">
        <f t="shared" si="19"/>
        <v>0</v>
      </c>
      <c r="BL190" s="13" t="s">
        <v>93</v>
      </c>
      <c r="BM190" s="152" t="s">
        <v>4933</v>
      </c>
    </row>
    <row r="191" spans="2:65" s="1" customFormat="1" ht="24.2" customHeight="1">
      <c r="B191" s="139"/>
      <c r="C191" s="140" t="s">
        <v>378</v>
      </c>
      <c r="D191" s="140" t="s">
        <v>212</v>
      </c>
      <c r="E191" s="141" t="s">
        <v>4937</v>
      </c>
      <c r="F191" s="142" t="s">
        <v>4938</v>
      </c>
      <c r="G191" s="143" t="s">
        <v>253</v>
      </c>
      <c r="H191" s="144">
        <v>65</v>
      </c>
      <c r="I191" s="145"/>
      <c r="J191" s="146">
        <f t="shared" si="10"/>
        <v>0</v>
      </c>
      <c r="K191" s="147"/>
      <c r="L191" s="28"/>
      <c r="M191" s="148" t="s">
        <v>1</v>
      </c>
      <c r="N191" s="149" t="s">
        <v>38</v>
      </c>
      <c r="P191" s="150">
        <f t="shared" si="11"/>
        <v>0</v>
      </c>
      <c r="Q191" s="150">
        <v>4.2639999999999997E-2</v>
      </c>
      <c r="R191" s="150">
        <f t="shared" si="12"/>
        <v>2.7715999999999998</v>
      </c>
      <c r="S191" s="150">
        <v>0</v>
      </c>
      <c r="T191" s="151">
        <f t="shared" si="13"/>
        <v>0</v>
      </c>
      <c r="AR191" s="152" t="s">
        <v>93</v>
      </c>
      <c r="AT191" s="152" t="s">
        <v>212</v>
      </c>
      <c r="AU191" s="152" t="s">
        <v>84</v>
      </c>
      <c r="AY191" s="13" t="s">
        <v>207</v>
      </c>
      <c r="BE191" s="153">
        <f t="shared" si="14"/>
        <v>0</v>
      </c>
      <c r="BF191" s="153">
        <f t="shared" si="15"/>
        <v>0</v>
      </c>
      <c r="BG191" s="153">
        <f t="shared" si="16"/>
        <v>0</v>
      </c>
      <c r="BH191" s="153">
        <f t="shared" si="17"/>
        <v>0</v>
      </c>
      <c r="BI191" s="153">
        <f t="shared" si="18"/>
        <v>0</v>
      </c>
      <c r="BJ191" s="13" t="s">
        <v>84</v>
      </c>
      <c r="BK191" s="153">
        <f t="shared" si="19"/>
        <v>0</v>
      </c>
      <c r="BL191" s="13" t="s">
        <v>93</v>
      </c>
      <c r="BM191" s="152" t="s">
        <v>4939</v>
      </c>
    </row>
    <row r="192" spans="2:65" s="1" customFormat="1" ht="24.2" customHeight="1">
      <c r="B192" s="139"/>
      <c r="C192" s="155" t="s">
        <v>382</v>
      </c>
      <c r="D192" s="155" t="s">
        <v>205</v>
      </c>
      <c r="E192" s="156" t="s">
        <v>5360</v>
      </c>
      <c r="F192" s="157" t="s">
        <v>5361</v>
      </c>
      <c r="G192" s="158" t="s">
        <v>253</v>
      </c>
      <c r="H192" s="159">
        <v>65</v>
      </c>
      <c r="I192" s="160"/>
      <c r="J192" s="161">
        <f t="shared" si="10"/>
        <v>0</v>
      </c>
      <c r="K192" s="162"/>
      <c r="L192" s="163"/>
      <c r="M192" s="164" t="s">
        <v>1</v>
      </c>
      <c r="N192" s="165" t="s">
        <v>38</v>
      </c>
      <c r="P192" s="150">
        <f t="shared" si="11"/>
        <v>0</v>
      </c>
      <c r="Q192" s="150">
        <v>0.36941000000000002</v>
      </c>
      <c r="R192" s="150">
        <f t="shared" si="12"/>
        <v>24.011649999999999</v>
      </c>
      <c r="S192" s="150">
        <v>0</v>
      </c>
      <c r="T192" s="151">
        <f t="shared" si="13"/>
        <v>0</v>
      </c>
      <c r="AR192" s="152" t="s">
        <v>238</v>
      </c>
      <c r="AT192" s="152" t="s">
        <v>205</v>
      </c>
      <c r="AU192" s="152" t="s">
        <v>84</v>
      </c>
      <c r="AY192" s="13" t="s">
        <v>207</v>
      </c>
      <c r="BE192" s="153">
        <f t="shared" si="14"/>
        <v>0</v>
      </c>
      <c r="BF192" s="153">
        <f t="shared" si="15"/>
        <v>0</v>
      </c>
      <c r="BG192" s="153">
        <f t="shared" si="16"/>
        <v>0</v>
      </c>
      <c r="BH192" s="153">
        <f t="shared" si="17"/>
        <v>0</v>
      </c>
      <c r="BI192" s="153">
        <f t="shared" si="18"/>
        <v>0</v>
      </c>
      <c r="BJ192" s="13" t="s">
        <v>84</v>
      </c>
      <c r="BK192" s="153">
        <f t="shared" si="19"/>
        <v>0</v>
      </c>
      <c r="BL192" s="13" t="s">
        <v>93</v>
      </c>
      <c r="BM192" s="152" t="s">
        <v>5445</v>
      </c>
    </row>
    <row r="193" spans="2:65" s="1" customFormat="1" ht="24.2" customHeight="1">
      <c r="B193" s="139"/>
      <c r="C193" s="140" t="s">
        <v>386</v>
      </c>
      <c r="D193" s="140" t="s">
        <v>212</v>
      </c>
      <c r="E193" s="141" t="s">
        <v>4949</v>
      </c>
      <c r="F193" s="142" t="s">
        <v>4950</v>
      </c>
      <c r="G193" s="143" t="s">
        <v>253</v>
      </c>
      <c r="H193" s="144">
        <v>742</v>
      </c>
      <c r="I193" s="145"/>
      <c r="J193" s="146">
        <f t="shared" si="10"/>
        <v>0</v>
      </c>
      <c r="K193" s="147"/>
      <c r="L193" s="28"/>
      <c r="M193" s="148" t="s">
        <v>1</v>
      </c>
      <c r="N193" s="149" t="s">
        <v>38</v>
      </c>
      <c r="P193" s="150">
        <f t="shared" si="11"/>
        <v>0</v>
      </c>
      <c r="Q193" s="150">
        <v>0.34</v>
      </c>
      <c r="R193" s="150">
        <f t="shared" si="12"/>
        <v>252.28000000000003</v>
      </c>
      <c r="S193" s="150">
        <v>0</v>
      </c>
      <c r="T193" s="151">
        <f t="shared" si="13"/>
        <v>0</v>
      </c>
      <c r="AR193" s="152" t="s">
        <v>93</v>
      </c>
      <c r="AT193" s="152" t="s">
        <v>212</v>
      </c>
      <c r="AU193" s="152" t="s">
        <v>84</v>
      </c>
      <c r="AY193" s="13" t="s">
        <v>207</v>
      </c>
      <c r="BE193" s="153">
        <f t="shared" si="14"/>
        <v>0</v>
      </c>
      <c r="BF193" s="153">
        <f t="shared" si="15"/>
        <v>0</v>
      </c>
      <c r="BG193" s="153">
        <f t="shared" si="16"/>
        <v>0</v>
      </c>
      <c r="BH193" s="153">
        <f t="shared" si="17"/>
        <v>0</v>
      </c>
      <c r="BI193" s="153">
        <f t="shared" si="18"/>
        <v>0</v>
      </c>
      <c r="BJ193" s="13" t="s">
        <v>84</v>
      </c>
      <c r="BK193" s="153">
        <f t="shared" si="19"/>
        <v>0</v>
      </c>
      <c r="BL193" s="13" t="s">
        <v>93</v>
      </c>
      <c r="BM193" s="152" t="s">
        <v>4951</v>
      </c>
    </row>
    <row r="194" spans="2:65" s="11" customFormat="1" ht="22.9" customHeight="1">
      <c r="B194" s="127"/>
      <c r="D194" s="128" t="s">
        <v>71</v>
      </c>
      <c r="E194" s="137" t="s">
        <v>93</v>
      </c>
      <c r="F194" s="137" t="s">
        <v>4952</v>
      </c>
      <c r="I194" s="130"/>
      <c r="J194" s="138">
        <f>BK194</f>
        <v>0</v>
      </c>
      <c r="L194" s="127"/>
      <c r="M194" s="132"/>
      <c r="P194" s="133">
        <f>SUM(P195:P204)</f>
        <v>0</v>
      </c>
      <c r="R194" s="133">
        <f>SUM(R195:R204)</f>
        <v>11.533085489999999</v>
      </c>
      <c r="T194" s="134">
        <f>SUM(T195:T204)</f>
        <v>0</v>
      </c>
      <c r="AR194" s="128" t="s">
        <v>79</v>
      </c>
      <c r="AT194" s="135" t="s">
        <v>71</v>
      </c>
      <c r="AU194" s="135" t="s">
        <v>79</v>
      </c>
      <c r="AY194" s="128" t="s">
        <v>207</v>
      </c>
      <c r="BK194" s="136">
        <f>SUM(BK195:BK204)</f>
        <v>0</v>
      </c>
    </row>
    <row r="195" spans="2:65" s="1" customFormat="1" ht="24.2" customHeight="1">
      <c r="B195" s="139"/>
      <c r="C195" s="140" t="s">
        <v>390</v>
      </c>
      <c r="D195" s="140" t="s">
        <v>212</v>
      </c>
      <c r="E195" s="141" t="s">
        <v>4953</v>
      </c>
      <c r="F195" s="142" t="s">
        <v>4954</v>
      </c>
      <c r="G195" s="143" t="s">
        <v>4813</v>
      </c>
      <c r="H195" s="144">
        <v>2.2770000000000001</v>
      </c>
      <c r="I195" s="145"/>
      <c r="J195" s="146">
        <f t="shared" ref="J195:J204" si="20">ROUND(I195*H195,2)</f>
        <v>0</v>
      </c>
      <c r="K195" s="147"/>
      <c r="L195" s="28"/>
      <c r="M195" s="148" t="s">
        <v>1</v>
      </c>
      <c r="N195" s="149" t="s">
        <v>38</v>
      </c>
      <c r="P195" s="150">
        <f t="shared" ref="P195:P204" si="21">O195*H195</f>
        <v>0</v>
      </c>
      <c r="Q195" s="150">
        <v>2.4018999999999999</v>
      </c>
      <c r="R195" s="150">
        <f t="shared" ref="R195:R204" si="22">Q195*H195</f>
        <v>5.4691263000000001</v>
      </c>
      <c r="S195" s="150">
        <v>0</v>
      </c>
      <c r="T195" s="151">
        <f t="shared" ref="T195:T204" si="23">S195*H195</f>
        <v>0</v>
      </c>
      <c r="AR195" s="152" t="s">
        <v>93</v>
      </c>
      <c r="AT195" s="152" t="s">
        <v>212</v>
      </c>
      <c r="AU195" s="152" t="s">
        <v>84</v>
      </c>
      <c r="AY195" s="13" t="s">
        <v>207</v>
      </c>
      <c r="BE195" s="153">
        <f t="shared" ref="BE195:BE204" si="24">IF(N195="základná",J195,0)</f>
        <v>0</v>
      </c>
      <c r="BF195" s="153">
        <f t="shared" ref="BF195:BF204" si="25">IF(N195="znížená",J195,0)</f>
        <v>0</v>
      </c>
      <c r="BG195" s="153">
        <f t="shared" ref="BG195:BG204" si="26">IF(N195="zákl. prenesená",J195,0)</f>
        <v>0</v>
      </c>
      <c r="BH195" s="153">
        <f t="shared" ref="BH195:BH204" si="27">IF(N195="zníž. prenesená",J195,0)</f>
        <v>0</v>
      </c>
      <c r="BI195" s="153">
        <f t="shared" ref="BI195:BI204" si="28">IF(N195="nulová",J195,0)</f>
        <v>0</v>
      </c>
      <c r="BJ195" s="13" t="s">
        <v>84</v>
      </c>
      <c r="BK195" s="153">
        <f t="shared" ref="BK195:BK204" si="29">ROUND(I195*H195,2)</f>
        <v>0</v>
      </c>
      <c r="BL195" s="13" t="s">
        <v>93</v>
      </c>
      <c r="BM195" s="152" t="s">
        <v>4955</v>
      </c>
    </row>
    <row r="196" spans="2:65" s="1" customFormat="1" ht="16.5" customHeight="1">
      <c r="B196" s="139"/>
      <c r="C196" s="140" t="s">
        <v>394</v>
      </c>
      <c r="D196" s="140" t="s">
        <v>212</v>
      </c>
      <c r="E196" s="141" t="s">
        <v>4956</v>
      </c>
      <c r="F196" s="142" t="s">
        <v>4957</v>
      </c>
      <c r="G196" s="143" t="s">
        <v>405</v>
      </c>
      <c r="H196" s="144">
        <v>26.28</v>
      </c>
      <c r="I196" s="145"/>
      <c r="J196" s="146">
        <f t="shared" si="20"/>
        <v>0</v>
      </c>
      <c r="K196" s="147"/>
      <c r="L196" s="28"/>
      <c r="M196" s="148" t="s">
        <v>1</v>
      </c>
      <c r="N196" s="149" t="s">
        <v>38</v>
      </c>
      <c r="P196" s="150">
        <f t="shared" si="21"/>
        <v>0</v>
      </c>
      <c r="Q196" s="150">
        <v>3.49E-3</v>
      </c>
      <c r="R196" s="150">
        <f t="shared" si="22"/>
        <v>9.1717199999999999E-2</v>
      </c>
      <c r="S196" s="150">
        <v>0</v>
      </c>
      <c r="T196" s="151">
        <f t="shared" si="23"/>
        <v>0</v>
      </c>
      <c r="AR196" s="152" t="s">
        <v>93</v>
      </c>
      <c r="AT196" s="152" t="s">
        <v>212</v>
      </c>
      <c r="AU196" s="152" t="s">
        <v>84</v>
      </c>
      <c r="AY196" s="13" t="s">
        <v>207</v>
      </c>
      <c r="BE196" s="153">
        <f t="shared" si="24"/>
        <v>0</v>
      </c>
      <c r="BF196" s="153">
        <f t="shared" si="25"/>
        <v>0</v>
      </c>
      <c r="BG196" s="153">
        <f t="shared" si="26"/>
        <v>0</v>
      </c>
      <c r="BH196" s="153">
        <f t="shared" si="27"/>
        <v>0</v>
      </c>
      <c r="BI196" s="153">
        <f t="shared" si="28"/>
        <v>0</v>
      </c>
      <c r="BJ196" s="13" t="s">
        <v>84</v>
      </c>
      <c r="BK196" s="153">
        <f t="shared" si="29"/>
        <v>0</v>
      </c>
      <c r="BL196" s="13" t="s">
        <v>93</v>
      </c>
      <c r="BM196" s="152" t="s">
        <v>4958</v>
      </c>
    </row>
    <row r="197" spans="2:65" s="1" customFormat="1" ht="16.5" customHeight="1">
      <c r="B197" s="139"/>
      <c r="C197" s="140" t="s">
        <v>398</v>
      </c>
      <c r="D197" s="140" t="s">
        <v>212</v>
      </c>
      <c r="E197" s="141" t="s">
        <v>4959</v>
      </c>
      <c r="F197" s="142" t="s">
        <v>4960</v>
      </c>
      <c r="G197" s="143" t="s">
        <v>405</v>
      </c>
      <c r="H197" s="144">
        <v>26.28</v>
      </c>
      <c r="I197" s="145"/>
      <c r="J197" s="146">
        <f t="shared" si="20"/>
        <v>0</v>
      </c>
      <c r="K197" s="147"/>
      <c r="L197" s="28"/>
      <c r="M197" s="148" t="s">
        <v>1</v>
      </c>
      <c r="N197" s="149" t="s">
        <v>38</v>
      </c>
      <c r="P197" s="150">
        <f t="shared" si="21"/>
        <v>0</v>
      </c>
      <c r="Q197" s="150">
        <v>0</v>
      </c>
      <c r="R197" s="150">
        <f t="shared" si="22"/>
        <v>0</v>
      </c>
      <c r="S197" s="150">
        <v>0</v>
      </c>
      <c r="T197" s="151">
        <f t="shared" si="23"/>
        <v>0</v>
      </c>
      <c r="AR197" s="152" t="s">
        <v>93</v>
      </c>
      <c r="AT197" s="152" t="s">
        <v>212</v>
      </c>
      <c r="AU197" s="152" t="s">
        <v>84</v>
      </c>
      <c r="AY197" s="13" t="s">
        <v>207</v>
      </c>
      <c r="BE197" s="153">
        <f t="shared" si="24"/>
        <v>0</v>
      </c>
      <c r="BF197" s="153">
        <f t="shared" si="25"/>
        <v>0</v>
      </c>
      <c r="BG197" s="153">
        <f t="shared" si="26"/>
        <v>0</v>
      </c>
      <c r="BH197" s="153">
        <f t="shared" si="27"/>
        <v>0</v>
      </c>
      <c r="BI197" s="153">
        <f t="shared" si="28"/>
        <v>0</v>
      </c>
      <c r="BJ197" s="13" t="s">
        <v>84</v>
      </c>
      <c r="BK197" s="153">
        <f t="shared" si="29"/>
        <v>0</v>
      </c>
      <c r="BL197" s="13" t="s">
        <v>93</v>
      </c>
      <c r="BM197" s="152" t="s">
        <v>4961</v>
      </c>
    </row>
    <row r="198" spans="2:65" s="1" customFormat="1" ht="24.2" customHeight="1">
      <c r="B198" s="139"/>
      <c r="C198" s="140" t="s">
        <v>402</v>
      </c>
      <c r="D198" s="140" t="s">
        <v>212</v>
      </c>
      <c r="E198" s="141" t="s">
        <v>4962</v>
      </c>
      <c r="F198" s="142" t="s">
        <v>4963</v>
      </c>
      <c r="G198" s="143" t="s">
        <v>405</v>
      </c>
      <c r="H198" s="144">
        <v>15.18</v>
      </c>
      <c r="I198" s="145"/>
      <c r="J198" s="146">
        <f t="shared" si="20"/>
        <v>0</v>
      </c>
      <c r="K198" s="147"/>
      <c r="L198" s="28"/>
      <c r="M198" s="148" t="s">
        <v>1</v>
      </c>
      <c r="N198" s="149" t="s">
        <v>38</v>
      </c>
      <c r="P198" s="150">
        <f t="shared" si="21"/>
        <v>0</v>
      </c>
      <c r="Q198" s="150">
        <v>3.8700000000000002E-3</v>
      </c>
      <c r="R198" s="150">
        <f t="shared" si="22"/>
        <v>5.8746600000000003E-2</v>
      </c>
      <c r="S198" s="150">
        <v>0</v>
      </c>
      <c r="T198" s="151">
        <f t="shared" si="23"/>
        <v>0</v>
      </c>
      <c r="AR198" s="152" t="s">
        <v>93</v>
      </c>
      <c r="AT198" s="152" t="s">
        <v>212</v>
      </c>
      <c r="AU198" s="152" t="s">
        <v>84</v>
      </c>
      <c r="AY198" s="13" t="s">
        <v>207</v>
      </c>
      <c r="BE198" s="153">
        <f t="shared" si="24"/>
        <v>0</v>
      </c>
      <c r="BF198" s="153">
        <f t="shared" si="25"/>
        <v>0</v>
      </c>
      <c r="BG198" s="153">
        <f t="shared" si="26"/>
        <v>0</v>
      </c>
      <c r="BH198" s="153">
        <f t="shared" si="27"/>
        <v>0</v>
      </c>
      <c r="BI198" s="153">
        <f t="shared" si="28"/>
        <v>0</v>
      </c>
      <c r="BJ198" s="13" t="s">
        <v>84</v>
      </c>
      <c r="BK198" s="153">
        <f t="shared" si="29"/>
        <v>0</v>
      </c>
      <c r="BL198" s="13" t="s">
        <v>93</v>
      </c>
      <c r="BM198" s="152" t="s">
        <v>4964</v>
      </c>
    </row>
    <row r="199" spans="2:65" s="1" customFormat="1" ht="24.2" customHeight="1">
      <c r="B199" s="139"/>
      <c r="C199" s="140" t="s">
        <v>407</v>
      </c>
      <c r="D199" s="140" t="s">
        <v>212</v>
      </c>
      <c r="E199" s="141" t="s">
        <v>4965</v>
      </c>
      <c r="F199" s="142" t="s">
        <v>4966</v>
      </c>
      <c r="G199" s="143" t="s">
        <v>405</v>
      </c>
      <c r="H199" s="144">
        <v>15.18</v>
      </c>
      <c r="I199" s="145"/>
      <c r="J199" s="146">
        <f t="shared" si="20"/>
        <v>0</v>
      </c>
      <c r="K199" s="147"/>
      <c r="L199" s="28"/>
      <c r="M199" s="148" t="s">
        <v>1</v>
      </c>
      <c r="N199" s="149" t="s">
        <v>38</v>
      </c>
      <c r="P199" s="150">
        <f t="shared" si="21"/>
        <v>0</v>
      </c>
      <c r="Q199" s="150">
        <v>0</v>
      </c>
      <c r="R199" s="150">
        <f t="shared" si="22"/>
        <v>0</v>
      </c>
      <c r="S199" s="150">
        <v>0</v>
      </c>
      <c r="T199" s="151">
        <f t="shared" si="23"/>
        <v>0</v>
      </c>
      <c r="AR199" s="152" t="s">
        <v>93</v>
      </c>
      <c r="AT199" s="152" t="s">
        <v>212</v>
      </c>
      <c r="AU199" s="152" t="s">
        <v>84</v>
      </c>
      <c r="AY199" s="13" t="s">
        <v>207</v>
      </c>
      <c r="BE199" s="153">
        <f t="shared" si="24"/>
        <v>0</v>
      </c>
      <c r="BF199" s="153">
        <f t="shared" si="25"/>
        <v>0</v>
      </c>
      <c r="BG199" s="153">
        <f t="shared" si="26"/>
        <v>0</v>
      </c>
      <c r="BH199" s="153">
        <f t="shared" si="27"/>
        <v>0</v>
      </c>
      <c r="BI199" s="153">
        <f t="shared" si="28"/>
        <v>0</v>
      </c>
      <c r="BJ199" s="13" t="s">
        <v>84</v>
      </c>
      <c r="BK199" s="153">
        <f t="shared" si="29"/>
        <v>0</v>
      </c>
      <c r="BL199" s="13" t="s">
        <v>93</v>
      </c>
      <c r="BM199" s="152" t="s">
        <v>4967</v>
      </c>
    </row>
    <row r="200" spans="2:65" s="1" customFormat="1" ht="37.9" customHeight="1">
      <c r="B200" s="139"/>
      <c r="C200" s="140" t="s">
        <v>411</v>
      </c>
      <c r="D200" s="140" t="s">
        <v>212</v>
      </c>
      <c r="E200" s="141" t="s">
        <v>4968</v>
      </c>
      <c r="F200" s="142" t="s">
        <v>4969</v>
      </c>
      <c r="G200" s="143" t="s">
        <v>1892</v>
      </c>
      <c r="H200" s="144">
        <v>0.39200000000000002</v>
      </c>
      <c r="I200" s="145"/>
      <c r="J200" s="146">
        <f t="shared" si="20"/>
        <v>0</v>
      </c>
      <c r="K200" s="147"/>
      <c r="L200" s="28"/>
      <c r="M200" s="148" t="s">
        <v>1</v>
      </c>
      <c r="N200" s="149" t="s">
        <v>38</v>
      </c>
      <c r="P200" s="150">
        <f t="shared" si="21"/>
        <v>0</v>
      </c>
      <c r="Q200" s="150">
        <v>1.0162899999999999</v>
      </c>
      <c r="R200" s="150">
        <f t="shared" si="22"/>
        <v>0.39838567999999996</v>
      </c>
      <c r="S200" s="150">
        <v>0</v>
      </c>
      <c r="T200" s="151">
        <f t="shared" si="23"/>
        <v>0</v>
      </c>
      <c r="AR200" s="152" t="s">
        <v>93</v>
      </c>
      <c r="AT200" s="152" t="s">
        <v>212</v>
      </c>
      <c r="AU200" s="152" t="s">
        <v>84</v>
      </c>
      <c r="AY200" s="13" t="s">
        <v>207</v>
      </c>
      <c r="BE200" s="153">
        <f t="shared" si="24"/>
        <v>0</v>
      </c>
      <c r="BF200" s="153">
        <f t="shared" si="25"/>
        <v>0</v>
      </c>
      <c r="BG200" s="153">
        <f t="shared" si="26"/>
        <v>0</v>
      </c>
      <c r="BH200" s="153">
        <f t="shared" si="27"/>
        <v>0</v>
      </c>
      <c r="BI200" s="153">
        <f t="shared" si="28"/>
        <v>0</v>
      </c>
      <c r="BJ200" s="13" t="s">
        <v>84</v>
      </c>
      <c r="BK200" s="153">
        <f t="shared" si="29"/>
        <v>0</v>
      </c>
      <c r="BL200" s="13" t="s">
        <v>93</v>
      </c>
      <c r="BM200" s="152" t="s">
        <v>4970</v>
      </c>
    </row>
    <row r="201" spans="2:65" s="1" customFormat="1" ht="21.75" customHeight="1">
      <c r="B201" s="139"/>
      <c r="C201" s="140" t="s">
        <v>415</v>
      </c>
      <c r="D201" s="140" t="s">
        <v>212</v>
      </c>
      <c r="E201" s="141" t="s">
        <v>4971</v>
      </c>
      <c r="F201" s="142" t="s">
        <v>4972</v>
      </c>
      <c r="G201" s="143" t="s">
        <v>4813</v>
      </c>
      <c r="H201" s="144">
        <v>2.1219999999999999</v>
      </c>
      <c r="I201" s="145"/>
      <c r="J201" s="146">
        <f t="shared" si="20"/>
        <v>0</v>
      </c>
      <c r="K201" s="147"/>
      <c r="L201" s="28"/>
      <c r="M201" s="148" t="s">
        <v>1</v>
      </c>
      <c r="N201" s="149" t="s">
        <v>38</v>
      </c>
      <c r="P201" s="150">
        <f t="shared" si="21"/>
        <v>0</v>
      </c>
      <c r="Q201" s="150">
        <v>2.31413</v>
      </c>
      <c r="R201" s="150">
        <f t="shared" si="22"/>
        <v>4.91058386</v>
      </c>
      <c r="S201" s="150">
        <v>0</v>
      </c>
      <c r="T201" s="151">
        <f t="shared" si="23"/>
        <v>0</v>
      </c>
      <c r="AR201" s="152" t="s">
        <v>93</v>
      </c>
      <c r="AT201" s="152" t="s">
        <v>212</v>
      </c>
      <c r="AU201" s="152" t="s">
        <v>84</v>
      </c>
      <c r="AY201" s="13" t="s">
        <v>207</v>
      </c>
      <c r="BE201" s="153">
        <f t="shared" si="24"/>
        <v>0</v>
      </c>
      <c r="BF201" s="153">
        <f t="shared" si="25"/>
        <v>0</v>
      </c>
      <c r="BG201" s="153">
        <f t="shared" si="26"/>
        <v>0</v>
      </c>
      <c r="BH201" s="153">
        <f t="shared" si="27"/>
        <v>0</v>
      </c>
      <c r="BI201" s="153">
        <f t="shared" si="28"/>
        <v>0</v>
      </c>
      <c r="BJ201" s="13" t="s">
        <v>84</v>
      </c>
      <c r="BK201" s="153">
        <f t="shared" si="29"/>
        <v>0</v>
      </c>
      <c r="BL201" s="13" t="s">
        <v>93</v>
      </c>
      <c r="BM201" s="152" t="s">
        <v>4973</v>
      </c>
    </row>
    <row r="202" spans="2:65" s="1" customFormat="1" ht="24.2" customHeight="1">
      <c r="B202" s="139"/>
      <c r="C202" s="140" t="s">
        <v>419</v>
      </c>
      <c r="D202" s="140" t="s">
        <v>212</v>
      </c>
      <c r="E202" s="141" t="s">
        <v>4974</v>
      </c>
      <c r="F202" s="142" t="s">
        <v>4975</v>
      </c>
      <c r="G202" s="143" t="s">
        <v>405</v>
      </c>
      <c r="H202" s="144">
        <v>24.045000000000002</v>
      </c>
      <c r="I202" s="145"/>
      <c r="J202" s="146">
        <f t="shared" si="20"/>
        <v>0</v>
      </c>
      <c r="K202" s="147"/>
      <c r="L202" s="28"/>
      <c r="M202" s="148" t="s">
        <v>1</v>
      </c>
      <c r="N202" s="149" t="s">
        <v>38</v>
      </c>
      <c r="P202" s="150">
        <f t="shared" si="21"/>
        <v>0</v>
      </c>
      <c r="Q202" s="150">
        <v>3.4099999999999998E-3</v>
      </c>
      <c r="R202" s="150">
        <f t="shared" si="22"/>
        <v>8.1993449999999996E-2</v>
      </c>
      <c r="S202" s="150">
        <v>0</v>
      </c>
      <c r="T202" s="151">
        <f t="shared" si="23"/>
        <v>0</v>
      </c>
      <c r="AR202" s="152" t="s">
        <v>93</v>
      </c>
      <c r="AT202" s="152" t="s">
        <v>212</v>
      </c>
      <c r="AU202" s="152" t="s">
        <v>84</v>
      </c>
      <c r="AY202" s="13" t="s">
        <v>207</v>
      </c>
      <c r="BE202" s="153">
        <f t="shared" si="24"/>
        <v>0</v>
      </c>
      <c r="BF202" s="153">
        <f t="shared" si="25"/>
        <v>0</v>
      </c>
      <c r="BG202" s="153">
        <f t="shared" si="26"/>
        <v>0</v>
      </c>
      <c r="BH202" s="153">
        <f t="shared" si="27"/>
        <v>0</v>
      </c>
      <c r="BI202" s="153">
        <f t="shared" si="28"/>
        <v>0</v>
      </c>
      <c r="BJ202" s="13" t="s">
        <v>84</v>
      </c>
      <c r="BK202" s="153">
        <f t="shared" si="29"/>
        <v>0</v>
      </c>
      <c r="BL202" s="13" t="s">
        <v>93</v>
      </c>
      <c r="BM202" s="152" t="s">
        <v>4976</v>
      </c>
    </row>
    <row r="203" spans="2:65" s="1" customFormat="1" ht="24.2" customHeight="1">
      <c r="B203" s="139"/>
      <c r="C203" s="140" t="s">
        <v>423</v>
      </c>
      <c r="D203" s="140" t="s">
        <v>212</v>
      </c>
      <c r="E203" s="141" t="s">
        <v>4977</v>
      </c>
      <c r="F203" s="142" t="s">
        <v>4978</v>
      </c>
      <c r="G203" s="143" t="s">
        <v>405</v>
      </c>
      <c r="H203" s="144">
        <v>24.045000000000002</v>
      </c>
      <c r="I203" s="145"/>
      <c r="J203" s="146">
        <f t="shared" si="20"/>
        <v>0</v>
      </c>
      <c r="K203" s="147"/>
      <c r="L203" s="28"/>
      <c r="M203" s="148" t="s">
        <v>1</v>
      </c>
      <c r="N203" s="149" t="s">
        <v>38</v>
      </c>
      <c r="P203" s="150">
        <f t="shared" si="21"/>
        <v>0</v>
      </c>
      <c r="Q203" s="150">
        <v>0</v>
      </c>
      <c r="R203" s="150">
        <f t="shared" si="22"/>
        <v>0</v>
      </c>
      <c r="S203" s="150">
        <v>0</v>
      </c>
      <c r="T203" s="151">
        <f t="shared" si="23"/>
        <v>0</v>
      </c>
      <c r="AR203" s="152" t="s">
        <v>93</v>
      </c>
      <c r="AT203" s="152" t="s">
        <v>212</v>
      </c>
      <c r="AU203" s="152" t="s">
        <v>84</v>
      </c>
      <c r="AY203" s="13" t="s">
        <v>207</v>
      </c>
      <c r="BE203" s="153">
        <f t="shared" si="24"/>
        <v>0</v>
      </c>
      <c r="BF203" s="153">
        <f t="shared" si="25"/>
        <v>0</v>
      </c>
      <c r="BG203" s="153">
        <f t="shared" si="26"/>
        <v>0</v>
      </c>
      <c r="BH203" s="153">
        <f t="shared" si="27"/>
        <v>0</v>
      </c>
      <c r="BI203" s="153">
        <f t="shared" si="28"/>
        <v>0</v>
      </c>
      <c r="BJ203" s="13" t="s">
        <v>84</v>
      </c>
      <c r="BK203" s="153">
        <f t="shared" si="29"/>
        <v>0</v>
      </c>
      <c r="BL203" s="13" t="s">
        <v>93</v>
      </c>
      <c r="BM203" s="152" t="s">
        <v>4979</v>
      </c>
    </row>
    <row r="204" spans="2:65" s="1" customFormat="1" ht="24.2" customHeight="1">
      <c r="B204" s="139"/>
      <c r="C204" s="140" t="s">
        <v>427</v>
      </c>
      <c r="D204" s="140" t="s">
        <v>212</v>
      </c>
      <c r="E204" s="141" t="s">
        <v>4980</v>
      </c>
      <c r="F204" s="142" t="s">
        <v>4981</v>
      </c>
      <c r="G204" s="143" t="s">
        <v>1892</v>
      </c>
      <c r="H204" s="144">
        <v>0.51400000000000001</v>
      </c>
      <c r="I204" s="145"/>
      <c r="J204" s="146">
        <f t="shared" si="20"/>
        <v>0</v>
      </c>
      <c r="K204" s="147"/>
      <c r="L204" s="28"/>
      <c r="M204" s="148" t="s">
        <v>1</v>
      </c>
      <c r="N204" s="149" t="s">
        <v>38</v>
      </c>
      <c r="P204" s="150">
        <f t="shared" si="21"/>
        <v>0</v>
      </c>
      <c r="Q204" s="150">
        <v>1.0165999999999999</v>
      </c>
      <c r="R204" s="150">
        <f t="shared" si="22"/>
        <v>0.52253240000000001</v>
      </c>
      <c r="S204" s="150">
        <v>0</v>
      </c>
      <c r="T204" s="151">
        <f t="shared" si="23"/>
        <v>0</v>
      </c>
      <c r="AR204" s="152" t="s">
        <v>93</v>
      </c>
      <c r="AT204" s="152" t="s">
        <v>212</v>
      </c>
      <c r="AU204" s="152" t="s">
        <v>84</v>
      </c>
      <c r="AY204" s="13" t="s">
        <v>207</v>
      </c>
      <c r="BE204" s="153">
        <f t="shared" si="24"/>
        <v>0</v>
      </c>
      <c r="BF204" s="153">
        <f t="shared" si="25"/>
        <v>0</v>
      </c>
      <c r="BG204" s="153">
        <f t="shared" si="26"/>
        <v>0</v>
      </c>
      <c r="BH204" s="153">
        <f t="shared" si="27"/>
        <v>0</v>
      </c>
      <c r="BI204" s="153">
        <f t="shared" si="28"/>
        <v>0</v>
      </c>
      <c r="BJ204" s="13" t="s">
        <v>84</v>
      </c>
      <c r="BK204" s="153">
        <f t="shared" si="29"/>
        <v>0</v>
      </c>
      <c r="BL204" s="13" t="s">
        <v>93</v>
      </c>
      <c r="BM204" s="152" t="s">
        <v>4982</v>
      </c>
    </row>
    <row r="205" spans="2:65" s="11" customFormat="1" ht="22.9" customHeight="1">
      <c r="B205" s="127"/>
      <c r="D205" s="128" t="s">
        <v>71</v>
      </c>
      <c r="E205" s="137" t="s">
        <v>5001</v>
      </c>
      <c r="F205" s="137" t="s">
        <v>5002</v>
      </c>
      <c r="I205" s="130"/>
      <c r="J205" s="138">
        <f>BK205</f>
        <v>0</v>
      </c>
      <c r="L205" s="127"/>
      <c r="M205" s="132"/>
      <c r="P205" s="133">
        <f>SUM(P206:P210)</f>
        <v>0</v>
      </c>
      <c r="R205" s="133">
        <f>SUM(R206:R210)</f>
        <v>62.100916210000008</v>
      </c>
      <c r="T205" s="134">
        <f>SUM(T206:T210)</f>
        <v>0</v>
      </c>
      <c r="AR205" s="128" t="s">
        <v>79</v>
      </c>
      <c r="AT205" s="135" t="s">
        <v>71</v>
      </c>
      <c r="AU205" s="135" t="s">
        <v>79</v>
      </c>
      <c r="AY205" s="128" t="s">
        <v>207</v>
      </c>
      <c r="BK205" s="136">
        <f>SUM(BK206:BK210)</f>
        <v>0</v>
      </c>
    </row>
    <row r="206" spans="2:65" s="1" customFormat="1" ht="24.2" customHeight="1">
      <c r="B206" s="139"/>
      <c r="C206" s="140" t="s">
        <v>431</v>
      </c>
      <c r="D206" s="140" t="s">
        <v>212</v>
      </c>
      <c r="E206" s="141" t="s">
        <v>5003</v>
      </c>
      <c r="F206" s="142" t="s">
        <v>5004</v>
      </c>
      <c r="G206" s="143" t="s">
        <v>4813</v>
      </c>
      <c r="H206" s="144">
        <v>1.0629999999999999</v>
      </c>
      <c r="I206" s="145"/>
      <c r="J206" s="146">
        <f>ROUND(I206*H206,2)</f>
        <v>0</v>
      </c>
      <c r="K206" s="147"/>
      <c r="L206" s="28"/>
      <c r="M206" s="148" t="s">
        <v>1</v>
      </c>
      <c r="N206" s="149" t="s">
        <v>38</v>
      </c>
      <c r="P206" s="150">
        <f>O206*H206</f>
        <v>0</v>
      </c>
      <c r="Q206" s="150">
        <v>2.2151299999999998</v>
      </c>
      <c r="R206" s="150">
        <f>Q206*H206</f>
        <v>2.3546831899999998</v>
      </c>
      <c r="S206" s="150">
        <v>0</v>
      </c>
      <c r="T206" s="151">
        <f>S206*H206</f>
        <v>0</v>
      </c>
      <c r="AR206" s="152" t="s">
        <v>93</v>
      </c>
      <c r="AT206" s="152" t="s">
        <v>212</v>
      </c>
      <c r="AU206" s="152" t="s">
        <v>84</v>
      </c>
      <c r="AY206" s="13" t="s">
        <v>207</v>
      </c>
      <c r="BE206" s="153">
        <f>IF(N206="základná",J206,0)</f>
        <v>0</v>
      </c>
      <c r="BF206" s="153">
        <f>IF(N206="znížená",J206,0)</f>
        <v>0</v>
      </c>
      <c r="BG206" s="153">
        <f>IF(N206="zákl. prenesená",J206,0)</f>
        <v>0</v>
      </c>
      <c r="BH206" s="153">
        <f>IF(N206="zníž. prenesená",J206,0)</f>
        <v>0</v>
      </c>
      <c r="BI206" s="153">
        <f>IF(N206="nulová",J206,0)</f>
        <v>0</v>
      </c>
      <c r="BJ206" s="13" t="s">
        <v>84</v>
      </c>
      <c r="BK206" s="153">
        <f>ROUND(I206*H206,2)</f>
        <v>0</v>
      </c>
      <c r="BL206" s="13" t="s">
        <v>93</v>
      </c>
      <c r="BM206" s="152" t="s">
        <v>5005</v>
      </c>
    </row>
    <row r="207" spans="2:65" s="1" customFormat="1" ht="24.2" customHeight="1">
      <c r="B207" s="139"/>
      <c r="C207" s="140" t="s">
        <v>435</v>
      </c>
      <c r="D207" s="140" t="s">
        <v>212</v>
      </c>
      <c r="E207" s="141" t="s">
        <v>5006</v>
      </c>
      <c r="F207" s="142" t="s">
        <v>5007</v>
      </c>
      <c r="G207" s="143" t="s">
        <v>4813</v>
      </c>
      <c r="H207" s="144">
        <v>23.92</v>
      </c>
      <c r="I207" s="145"/>
      <c r="J207" s="146">
        <f>ROUND(I207*H207,2)</f>
        <v>0</v>
      </c>
      <c r="K207" s="147"/>
      <c r="L207" s="28"/>
      <c r="M207" s="148" t="s">
        <v>1</v>
      </c>
      <c r="N207" s="149" t="s">
        <v>38</v>
      </c>
      <c r="P207" s="150">
        <f>O207*H207</f>
        <v>0</v>
      </c>
      <c r="Q207" s="150">
        <v>2.40645</v>
      </c>
      <c r="R207" s="150">
        <f>Q207*H207</f>
        <v>57.562284000000005</v>
      </c>
      <c r="S207" s="150">
        <v>0</v>
      </c>
      <c r="T207" s="151">
        <f>S207*H207</f>
        <v>0</v>
      </c>
      <c r="AR207" s="152" t="s">
        <v>93</v>
      </c>
      <c r="AT207" s="152" t="s">
        <v>212</v>
      </c>
      <c r="AU207" s="152" t="s">
        <v>84</v>
      </c>
      <c r="AY207" s="13" t="s">
        <v>207</v>
      </c>
      <c r="BE207" s="153">
        <f>IF(N207="základná",J207,0)</f>
        <v>0</v>
      </c>
      <c r="BF207" s="153">
        <f>IF(N207="znížená",J207,0)</f>
        <v>0</v>
      </c>
      <c r="BG207" s="153">
        <f>IF(N207="zákl. prenesená",J207,0)</f>
        <v>0</v>
      </c>
      <c r="BH207" s="153">
        <f>IF(N207="zníž. prenesená",J207,0)</f>
        <v>0</v>
      </c>
      <c r="BI207" s="153">
        <f>IF(N207="nulová",J207,0)</f>
        <v>0</v>
      </c>
      <c r="BJ207" s="13" t="s">
        <v>84</v>
      </c>
      <c r="BK207" s="153">
        <f>ROUND(I207*H207,2)</f>
        <v>0</v>
      </c>
      <c r="BL207" s="13" t="s">
        <v>93</v>
      </c>
      <c r="BM207" s="152" t="s">
        <v>5008</v>
      </c>
    </row>
    <row r="208" spans="2:65" s="1" customFormat="1" ht="16.5" customHeight="1">
      <c r="B208" s="139"/>
      <c r="C208" s="140" t="s">
        <v>439</v>
      </c>
      <c r="D208" s="140" t="s">
        <v>212</v>
      </c>
      <c r="E208" s="141" t="s">
        <v>4915</v>
      </c>
      <c r="F208" s="142" t="s">
        <v>4916</v>
      </c>
      <c r="G208" s="143" t="s">
        <v>405</v>
      </c>
      <c r="H208" s="144">
        <v>76.3</v>
      </c>
      <c r="I208" s="145"/>
      <c r="J208" s="146">
        <f>ROUND(I208*H208,2)</f>
        <v>0</v>
      </c>
      <c r="K208" s="147"/>
      <c r="L208" s="28"/>
      <c r="M208" s="148" t="s">
        <v>1</v>
      </c>
      <c r="N208" s="149" t="s">
        <v>38</v>
      </c>
      <c r="P208" s="150">
        <f>O208*H208</f>
        <v>0</v>
      </c>
      <c r="Q208" s="150">
        <v>4.0699999999999998E-3</v>
      </c>
      <c r="R208" s="150">
        <f>Q208*H208</f>
        <v>0.31054099999999996</v>
      </c>
      <c r="S208" s="150">
        <v>0</v>
      </c>
      <c r="T208" s="151">
        <f>S208*H208</f>
        <v>0</v>
      </c>
      <c r="AR208" s="152" t="s">
        <v>93</v>
      </c>
      <c r="AT208" s="152" t="s">
        <v>212</v>
      </c>
      <c r="AU208" s="152" t="s">
        <v>84</v>
      </c>
      <c r="AY208" s="13" t="s">
        <v>207</v>
      </c>
      <c r="BE208" s="153">
        <f>IF(N208="základná",J208,0)</f>
        <v>0</v>
      </c>
      <c r="BF208" s="153">
        <f>IF(N208="znížená",J208,0)</f>
        <v>0</v>
      </c>
      <c r="BG208" s="153">
        <f>IF(N208="zákl. prenesená",J208,0)</f>
        <v>0</v>
      </c>
      <c r="BH208" s="153">
        <f>IF(N208="zníž. prenesená",J208,0)</f>
        <v>0</v>
      </c>
      <c r="BI208" s="153">
        <f>IF(N208="nulová",J208,0)</f>
        <v>0</v>
      </c>
      <c r="BJ208" s="13" t="s">
        <v>84</v>
      </c>
      <c r="BK208" s="153">
        <f>ROUND(I208*H208,2)</f>
        <v>0</v>
      </c>
      <c r="BL208" s="13" t="s">
        <v>93</v>
      </c>
      <c r="BM208" s="152" t="s">
        <v>5009</v>
      </c>
    </row>
    <row r="209" spans="2:65" s="1" customFormat="1" ht="16.5" customHeight="1">
      <c r="B209" s="139"/>
      <c r="C209" s="140" t="s">
        <v>443</v>
      </c>
      <c r="D209" s="140" t="s">
        <v>212</v>
      </c>
      <c r="E209" s="141" t="s">
        <v>4918</v>
      </c>
      <c r="F209" s="142" t="s">
        <v>4919</v>
      </c>
      <c r="G209" s="143" t="s">
        <v>405</v>
      </c>
      <c r="H209" s="144">
        <v>76.3</v>
      </c>
      <c r="I209" s="145"/>
      <c r="J209" s="146">
        <f>ROUND(I209*H209,2)</f>
        <v>0</v>
      </c>
      <c r="K209" s="147"/>
      <c r="L209" s="28"/>
      <c r="M209" s="148" t="s">
        <v>1</v>
      </c>
      <c r="N209" s="149" t="s">
        <v>38</v>
      </c>
      <c r="P209" s="150">
        <f>O209*H209</f>
        <v>0</v>
      </c>
      <c r="Q209" s="150">
        <v>0</v>
      </c>
      <c r="R209" s="150">
        <f>Q209*H209</f>
        <v>0</v>
      </c>
      <c r="S209" s="150">
        <v>0</v>
      </c>
      <c r="T209" s="151">
        <f>S209*H209</f>
        <v>0</v>
      </c>
      <c r="AR209" s="152" t="s">
        <v>93</v>
      </c>
      <c r="AT209" s="152" t="s">
        <v>212</v>
      </c>
      <c r="AU209" s="152" t="s">
        <v>84</v>
      </c>
      <c r="AY209" s="13" t="s">
        <v>207</v>
      </c>
      <c r="BE209" s="153">
        <f>IF(N209="základná",J209,0)</f>
        <v>0</v>
      </c>
      <c r="BF209" s="153">
        <f>IF(N209="znížená",J209,0)</f>
        <v>0</v>
      </c>
      <c r="BG209" s="153">
        <f>IF(N209="zákl. prenesená",J209,0)</f>
        <v>0</v>
      </c>
      <c r="BH209" s="153">
        <f>IF(N209="zníž. prenesená",J209,0)</f>
        <v>0</v>
      </c>
      <c r="BI209" s="153">
        <f>IF(N209="nulová",J209,0)</f>
        <v>0</v>
      </c>
      <c r="BJ209" s="13" t="s">
        <v>84</v>
      </c>
      <c r="BK209" s="153">
        <f>ROUND(I209*H209,2)</f>
        <v>0</v>
      </c>
      <c r="BL209" s="13" t="s">
        <v>93</v>
      </c>
      <c r="BM209" s="152" t="s">
        <v>5010</v>
      </c>
    </row>
    <row r="210" spans="2:65" s="1" customFormat="1" ht="33" customHeight="1">
      <c r="B210" s="139"/>
      <c r="C210" s="140" t="s">
        <v>447</v>
      </c>
      <c r="D210" s="140" t="s">
        <v>212</v>
      </c>
      <c r="E210" s="141" t="s">
        <v>5011</v>
      </c>
      <c r="F210" s="142" t="s">
        <v>5012</v>
      </c>
      <c r="G210" s="143" t="s">
        <v>1892</v>
      </c>
      <c r="H210" s="144">
        <v>1.8660000000000001</v>
      </c>
      <c r="I210" s="145"/>
      <c r="J210" s="146">
        <f>ROUND(I210*H210,2)</f>
        <v>0</v>
      </c>
      <c r="K210" s="147"/>
      <c r="L210" s="28"/>
      <c r="M210" s="148" t="s">
        <v>1</v>
      </c>
      <c r="N210" s="149" t="s">
        <v>38</v>
      </c>
      <c r="P210" s="150">
        <f>O210*H210</f>
        <v>0</v>
      </c>
      <c r="Q210" s="150">
        <v>1.00397</v>
      </c>
      <c r="R210" s="150">
        <f>Q210*H210</f>
        <v>1.8734080200000001</v>
      </c>
      <c r="S210" s="150">
        <v>0</v>
      </c>
      <c r="T210" s="151">
        <f>S210*H210</f>
        <v>0</v>
      </c>
      <c r="AR210" s="152" t="s">
        <v>93</v>
      </c>
      <c r="AT210" s="152" t="s">
        <v>212</v>
      </c>
      <c r="AU210" s="152" t="s">
        <v>84</v>
      </c>
      <c r="AY210" s="13" t="s">
        <v>207</v>
      </c>
      <c r="BE210" s="153">
        <f>IF(N210="základná",J210,0)</f>
        <v>0</v>
      </c>
      <c r="BF210" s="153">
        <f>IF(N210="znížená",J210,0)</f>
        <v>0</v>
      </c>
      <c r="BG210" s="153">
        <f>IF(N210="zákl. prenesená",J210,0)</f>
        <v>0</v>
      </c>
      <c r="BH210" s="153">
        <f>IF(N210="zníž. prenesená",J210,0)</f>
        <v>0</v>
      </c>
      <c r="BI210" s="153">
        <f>IF(N210="nulová",J210,0)</f>
        <v>0</v>
      </c>
      <c r="BJ210" s="13" t="s">
        <v>84</v>
      </c>
      <c r="BK210" s="153">
        <f>ROUND(I210*H210,2)</f>
        <v>0</v>
      </c>
      <c r="BL210" s="13" t="s">
        <v>93</v>
      </c>
      <c r="BM210" s="152" t="s">
        <v>5013</v>
      </c>
    </row>
    <row r="211" spans="2:65" s="11" customFormat="1" ht="22.9" customHeight="1">
      <c r="B211" s="127"/>
      <c r="D211" s="128" t="s">
        <v>71</v>
      </c>
      <c r="E211" s="137" t="s">
        <v>168</v>
      </c>
      <c r="F211" s="137" t="s">
        <v>5014</v>
      </c>
      <c r="I211" s="130"/>
      <c r="J211" s="138">
        <f>BK211</f>
        <v>0</v>
      </c>
      <c r="L211" s="127"/>
      <c r="M211" s="132"/>
      <c r="P211" s="133">
        <f>SUM(P212:P227)</f>
        <v>0</v>
      </c>
      <c r="R211" s="133">
        <f>SUM(R212:R227)</f>
        <v>590.89649885999995</v>
      </c>
      <c r="T211" s="134">
        <f>SUM(T212:T227)</f>
        <v>0</v>
      </c>
      <c r="AR211" s="128" t="s">
        <v>79</v>
      </c>
      <c r="AT211" s="135" t="s">
        <v>71</v>
      </c>
      <c r="AU211" s="135" t="s">
        <v>79</v>
      </c>
      <c r="AY211" s="128" t="s">
        <v>207</v>
      </c>
      <c r="BK211" s="136">
        <f>SUM(BK212:BK227)</f>
        <v>0</v>
      </c>
    </row>
    <row r="212" spans="2:65" s="1" customFormat="1" ht="33" customHeight="1">
      <c r="B212" s="139"/>
      <c r="C212" s="140" t="s">
        <v>451</v>
      </c>
      <c r="D212" s="140" t="s">
        <v>212</v>
      </c>
      <c r="E212" s="141" t="s">
        <v>5015</v>
      </c>
      <c r="F212" s="142" t="s">
        <v>5016</v>
      </c>
      <c r="G212" s="143" t="s">
        <v>215</v>
      </c>
      <c r="H212" s="144">
        <v>26</v>
      </c>
      <c r="I212" s="145"/>
      <c r="J212" s="146">
        <f t="shared" ref="J212:J227" si="30">ROUND(I212*H212,2)</f>
        <v>0</v>
      </c>
      <c r="K212" s="147"/>
      <c r="L212" s="28"/>
      <c r="M212" s="148" t="s">
        <v>1</v>
      </c>
      <c r="N212" s="149" t="s">
        <v>38</v>
      </c>
      <c r="P212" s="150">
        <f t="shared" ref="P212:P227" si="31">O212*H212</f>
        <v>0</v>
      </c>
      <c r="Q212" s="150">
        <v>0.15112999999999999</v>
      </c>
      <c r="R212" s="150">
        <f t="shared" ref="R212:R227" si="32">Q212*H212</f>
        <v>3.9293799999999997</v>
      </c>
      <c r="S212" s="150">
        <v>0</v>
      </c>
      <c r="T212" s="151">
        <f t="shared" ref="T212:T227" si="33">S212*H212</f>
        <v>0</v>
      </c>
      <c r="AR212" s="152" t="s">
        <v>93</v>
      </c>
      <c r="AT212" s="152" t="s">
        <v>212</v>
      </c>
      <c r="AU212" s="152" t="s">
        <v>84</v>
      </c>
      <c r="AY212" s="13" t="s">
        <v>207</v>
      </c>
      <c r="BE212" s="153">
        <f t="shared" ref="BE212:BE227" si="34">IF(N212="základná",J212,0)</f>
        <v>0</v>
      </c>
      <c r="BF212" s="153">
        <f t="shared" ref="BF212:BF227" si="35">IF(N212="znížená",J212,0)</f>
        <v>0</v>
      </c>
      <c r="BG212" s="153">
        <f t="shared" ref="BG212:BG227" si="36">IF(N212="zákl. prenesená",J212,0)</f>
        <v>0</v>
      </c>
      <c r="BH212" s="153">
        <f t="shared" ref="BH212:BH227" si="37">IF(N212="zníž. prenesená",J212,0)</f>
        <v>0</v>
      </c>
      <c r="BI212" s="153">
        <f t="shared" ref="BI212:BI227" si="38">IF(N212="nulová",J212,0)</f>
        <v>0</v>
      </c>
      <c r="BJ212" s="13" t="s">
        <v>84</v>
      </c>
      <c r="BK212" s="153">
        <f t="shared" ref="BK212:BK227" si="39">ROUND(I212*H212,2)</f>
        <v>0</v>
      </c>
      <c r="BL212" s="13" t="s">
        <v>93</v>
      </c>
      <c r="BM212" s="152" t="s">
        <v>5017</v>
      </c>
    </row>
    <row r="213" spans="2:65" s="1" customFormat="1" ht="24.2" customHeight="1">
      <c r="B213" s="139"/>
      <c r="C213" s="155" t="s">
        <v>455</v>
      </c>
      <c r="D213" s="155" t="s">
        <v>205</v>
      </c>
      <c r="E213" s="156" t="s">
        <v>5018</v>
      </c>
      <c r="F213" s="157" t="s">
        <v>5019</v>
      </c>
      <c r="G213" s="158" t="s">
        <v>253</v>
      </c>
      <c r="H213" s="159">
        <v>26</v>
      </c>
      <c r="I213" s="160"/>
      <c r="J213" s="161">
        <f t="shared" si="30"/>
        <v>0</v>
      </c>
      <c r="K213" s="162"/>
      <c r="L213" s="163"/>
      <c r="M213" s="164" t="s">
        <v>1</v>
      </c>
      <c r="N213" s="165" t="s">
        <v>38</v>
      </c>
      <c r="P213" s="150">
        <f t="shared" si="31"/>
        <v>0</v>
      </c>
      <c r="Q213" s="150">
        <v>0.09</v>
      </c>
      <c r="R213" s="150">
        <f t="shared" si="32"/>
        <v>2.34</v>
      </c>
      <c r="S213" s="150">
        <v>0</v>
      </c>
      <c r="T213" s="151">
        <f t="shared" si="33"/>
        <v>0</v>
      </c>
      <c r="AR213" s="152" t="s">
        <v>238</v>
      </c>
      <c r="AT213" s="152" t="s">
        <v>205</v>
      </c>
      <c r="AU213" s="152" t="s">
        <v>84</v>
      </c>
      <c r="AY213" s="13" t="s">
        <v>207</v>
      </c>
      <c r="BE213" s="153">
        <f t="shared" si="34"/>
        <v>0</v>
      </c>
      <c r="BF213" s="153">
        <f t="shared" si="35"/>
        <v>0</v>
      </c>
      <c r="BG213" s="153">
        <f t="shared" si="36"/>
        <v>0</v>
      </c>
      <c r="BH213" s="153">
        <f t="shared" si="37"/>
        <v>0</v>
      </c>
      <c r="BI213" s="153">
        <f t="shared" si="38"/>
        <v>0</v>
      </c>
      <c r="BJ213" s="13" t="s">
        <v>84</v>
      </c>
      <c r="BK213" s="153">
        <f t="shared" si="39"/>
        <v>0</v>
      </c>
      <c r="BL213" s="13" t="s">
        <v>93</v>
      </c>
      <c r="BM213" s="152" t="s">
        <v>5020</v>
      </c>
    </row>
    <row r="214" spans="2:65" s="1" customFormat="1" ht="24.2" customHeight="1">
      <c r="B214" s="139"/>
      <c r="C214" s="140" t="s">
        <v>459</v>
      </c>
      <c r="D214" s="140" t="s">
        <v>212</v>
      </c>
      <c r="E214" s="141" t="s">
        <v>5021</v>
      </c>
      <c r="F214" s="142" t="s">
        <v>5022</v>
      </c>
      <c r="G214" s="143" t="s">
        <v>405</v>
      </c>
      <c r="H214" s="144">
        <v>154.83600000000001</v>
      </c>
      <c r="I214" s="145"/>
      <c r="J214" s="146">
        <f t="shared" si="30"/>
        <v>0</v>
      </c>
      <c r="K214" s="147"/>
      <c r="L214" s="28"/>
      <c r="M214" s="148" t="s">
        <v>1</v>
      </c>
      <c r="N214" s="149" t="s">
        <v>38</v>
      </c>
      <c r="P214" s="150">
        <f t="shared" si="31"/>
        <v>0</v>
      </c>
      <c r="Q214" s="150">
        <v>0.27994000000000002</v>
      </c>
      <c r="R214" s="150">
        <f t="shared" si="32"/>
        <v>43.344789840000004</v>
      </c>
      <c r="S214" s="150">
        <v>0</v>
      </c>
      <c r="T214" s="151">
        <f t="shared" si="33"/>
        <v>0</v>
      </c>
      <c r="AR214" s="152" t="s">
        <v>93</v>
      </c>
      <c r="AT214" s="152" t="s">
        <v>212</v>
      </c>
      <c r="AU214" s="152" t="s">
        <v>84</v>
      </c>
      <c r="AY214" s="13" t="s">
        <v>207</v>
      </c>
      <c r="BE214" s="153">
        <f t="shared" si="34"/>
        <v>0</v>
      </c>
      <c r="BF214" s="153">
        <f t="shared" si="35"/>
        <v>0</v>
      </c>
      <c r="BG214" s="153">
        <f t="shared" si="36"/>
        <v>0</v>
      </c>
      <c r="BH214" s="153">
        <f t="shared" si="37"/>
        <v>0</v>
      </c>
      <c r="BI214" s="153">
        <f t="shared" si="38"/>
        <v>0</v>
      </c>
      <c r="BJ214" s="13" t="s">
        <v>84</v>
      </c>
      <c r="BK214" s="153">
        <f t="shared" si="39"/>
        <v>0</v>
      </c>
      <c r="BL214" s="13" t="s">
        <v>93</v>
      </c>
      <c r="BM214" s="152" t="s">
        <v>5023</v>
      </c>
    </row>
    <row r="215" spans="2:65" s="1" customFormat="1" ht="24.2" customHeight="1">
      <c r="B215" s="139"/>
      <c r="C215" s="140" t="s">
        <v>216</v>
      </c>
      <c r="D215" s="140" t="s">
        <v>212</v>
      </c>
      <c r="E215" s="141" t="s">
        <v>5024</v>
      </c>
      <c r="F215" s="142" t="s">
        <v>5025</v>
      </c>
      <c r="G215" s="143" t="s">
        <v>405</v>
      </c>
      <c r="H215" s="144">
        <v>3.7389999999999999</v>
      </c>
      <c r="I215" s="145"/>
      <c r="J215" s="146">
        <f t="shared" si="30"/>
        <v>0</v>
      </c>
      <c r="K215" s="147"/>
      <c r="L215" s="28"/>
      <c r="M215" s="148" t="s">
        <v>1</v>
      </c>
      <c r="N215" s="149" t="s">
        <v>38</v>
      </c>
      <c r="P215" s="150">
        <f t="shared" si="31"/>
        <v>0</v>
      </c>
      <c r="Q215" s="150">
        <v>0.33445999999999998</v>
      </c>
      <c r="R215" s="150">
        <f t="shared" si="32"/>
        <v>1.2505459399999999</v>
      </c>
      <c r="S215" s="150">
        <v>0</v>
      </c>
      <c r="T215" s="151">
        <f t="shared" si="33"/>
        <v>0</v>
      </c>
      <c r="AR215" s="152" t="s">
        <v>93</v>
      </c>
      <c r="AT215" s="152" t="s">
        <v>212</v>
      </c>
      <c r="AU215" s="152" t="s">
        <v>84</v>
      </c>
      <c r="AY215" s="13" t="s">
        <v>207</v>
      </c>
      <c r="BE215" s="153">
        <f t="shared" si="34"/>
        <v>0</v>
      </c>
      <c r="BF215" s="153">
        <f t="shared" si="35"/>
        <v>0</v>
      </c>
      <c r="BG215" s="153">
        <f t="shared" si="36"/>
        <v>0</v>
      </c>
      <c r="BH215" s="153">
        <f t="shared" si="37"/>
        <v>0</v>
      </c>
      <c r="BI215" s="153">
        <f t="shared" si="38"/>
        <v>0</v>
      </c>
      <c r="BJ215" s="13" t="s">
        <v>84</v>
      </c>
      <c r="BK215" s="153">
        <f t="shared" si="39"/>
        <v>0</v>
      </c>
      <c r="BL215" s="13" t="s">
        <v>93</v>
      </c>
      <c r="BM215" s="152" t="s">
        <v>5026</v>
      </c>
    </row>
    <row r="216" spans="2:65" s="1" customFormat="1" ht="24.2" customHeight="1">
      <c r="B216" s="139"/>
      <c r="C216" s="140" t="s">
        <v>466</v>
      </c>
      <c r="D216" s="140" t="s">
        <v>212</v>
      </c>
      <c r="E216" s="141" t="s">
        <v>5027</v>
      </c>
      <c r="F216" s="142" t="s">
        <v>5028</v>
      </c>
      <c r="G216" s="143" t="s">
        <v>405</v>
      </c>
      <c r="H216" s="144">
        <v>372.38200000000001</v>
      </c>
      <c r="I216" s="145"/>
      <c r="J216" s="146">
        <f t="shared" si="30"/>
        <v>0</v>
      </c>
      <c r="K216" s="147"/>
      <c r="L216" s="28"/>
      <c r="M216" s="148" t="s">
        <v>1</v>
      </c>
      <c r="N216" s="149" t="s">
        <v>38</v>
      </c>
      <c r="P216" s="150">
        <f t="shared" si="31"/>
        <v>0</v>
      </c>
      <c r="Q216" s="150">
        <v>0.46166000000000001</v>
      </c>
      <c r="R216" s="150">
        <f t="shared" si="32"/>
        <v>171.91387412</v>
      </c>
      <c r="S216" s="150">
        <v>0</v>
      </c>
      <c r="T216" s="151">
        <f t="shared" si="33"/>
        <v>0</v>
      </c>
      <c r="AR216" s="152" t="s">
        <v>93</v>
      </c>
      <c r="AT216" s="152" t="s">
        <v>212</v>
      </c>
      <c r="AU216" s="152" t="s">
        <v>84</v>
      </c>
      <c r="AY216" s="13" t="s">
        <v>207</v>
      </c>
      <c r="BE216" s="153">
        <f t="shared" si="34"/>
        <v>0</v>
      </c>
      <c r="BF216" s="153">
        <f t="shared" si="35"/>
        <v>0</v>
      </c>
      <c r="BG216" s="153">
        <f t="shared" si="36"/>
        <v>0</v>
      </c>
      <c r="BH216" s="153">
        <f t="shared" si="37"/>
        <v>0</v>
      </c>
      <c r="BI216" s="153">
        <f t="shared" si="38"/>
        <v>0</v>
      </c>
      <c r="BJ216" s="13" t="s">
        <v>84</v>
      </c>
      <c r="BK216" s="153">
        <f t="shared" si="39"/>
        <v>0</v>
      </c>
      <c r="BL216" s="13" t="s">
        <v>93</v>
      </c>
      <c r="BM216" s="152" t="s">
        <v>5029</v>
      </c>
    </row>
    <row r="217" spans="2:65" s="1" customFormat="1" ht="24.2" customHeight="1">
      <c r="B217" s="139"/>
      <c r="C217" s="140" t="s">
        <v>470</v>
      </c>
      <c r="D217" s="140" t="s">
        <v>212</v>
      </c>
      <c r="E217" s="141" t="s">
        <v>5030</v>
      </c>
      <c r="F217" s="142" t="s">
        <v>5031</v>
      </c>
      <c r="G217" s="143" t="s">
        <v>405</v>
      </c>
      <c r="H217" s="144">
        <v>297.68</v>
      </c>
      <c r="I217" s="145"/>
      <c r="J217" s="146">
        <f t="shared" si="30"/>
        <v>0</v>
      </c>
      <c r="K217" s="147"/>
      <c r="L217" s="28"/>
      <c r="M217" s="148" t="s">
        <v>1</v>
      </c>
      <c r="N217" s="149" t="s">
        <v>38</v>
      </c>
      <c r="P217" s="150">
        <f t="shared" si="31"/>
        <v>0</v>
      </c>
      <c r="Q217" s="150">
        <v>0.46166000000000001</v>
      </c>
      <c r="R217" s="150">
        <f t="shared" si="32"/>
        <v>137.42694880000002</v>
      </c>
      <c r="S217" s="150">
        <v>0</v>
      </c>
      <c r="T217" s="151">
        <f t="shared" si="33"/>
        <v>0</v>
      </c>
      <c r="AR217" s="152" t="s">
        <v>93</v>
      </c>
      <c r="AT217" s="152" t="s">
        <v>212</v>
      </c>
      <c r="AU217" s="152" t="s">
        <v>84</v>
      </c>
      <c r="AY217" s="13" t="s">
        <v>207</v>
      </c>
      <c r="BE217" s="153">
        <f t="shared" si="34"/>
        <v>0</v>
      </c>
      <c r="BF217" s="153">
        <f t="shared" si="35"/>
        <v>0</v>
      </c>
      <c r="BG217" s="153">
        <f t="shared" si="36"/>
        <v>0</v>
      </c>
      <c r="BH217" s="153">
        <f t="shared" si="37"/>
        <v>0</v>
      </c>
      <c r="BI217" s="153">
        <f t="shared" si="38"/>
        <v>0</v>
      </c>
      <c r="BJ217" s="13" t="s">
        <v>84</v>
      </c>
      <c r="BK217" s="153">
        <f t="shared" si="39"/>
        <v>0</v>
      </c>
      <c r="BL217" s="13" t="s">
        <v>93</v>
      </c>
      <c r="BM217" s="152" t="s">
        <v>5032</v>
      </c>
    </row>
    <row r="218" spans="2:65" s="1" customFormat="1" ht="33" customHeight="1">
      <c r="B218" s="139"/>
      <c r="C218" s="140" t="s">
        <v>474</v>
      </c>
      <c r="D218" s="140" t="s">
        <v>212</v>
      </c>
      <c r="E218" s="141" t="s">
        <v>5033</v>
      </c>
      <c r="F218" s="142" t="s">
        <v>5034</v>
      </c>
      <c r="G218" s="143" t="s">
        <v>405</v>
      </c>
      <c r="H218" s="144">
        <v>182.85599999999999</v>
      </c>
      <c r="I218" s="145"/>
      <c r="J218" s="146">
        <f t="shared" si="30"/>
        <v>0</v>
      </c>
      <c r="K218" s="147"/>
      <c r="L218" s="28"/>
      <c r="M218" s="148" t="s">
        <v>1</v>
      </c>
      <c r="N218" s="149" t="s">
        <v>38</v>
      </c>
      <c r="P218" s="150">
        <f t="shared" si="31"/>
        <v>0</v>
      </c>
      <c r="Q218" s="150">
        <v>0.15826000000000001</v>
      </c>
      <c r="R218" s="150">
        <f t="shared" si="32"/>
        <v>28.938790560000001</v>
      </c>
      <c r="S218" s="150">
        <v>0</v>
      </c>
      <c r="T218" s="151">
        <f t="shared" si="33"/>
        <v>0</v>
      </c>
      <c r="AR218" s="152" t="s">
        <v>93</v>
      </c>
      <c r="AT218" s="152" t="s">
        <v>212</v>
      </c>
      <c r="AU218" s="152" t="s">
        <v>84</v>
      </c>
      <c r="AY218" s="13" t="s">
        <v>207</v>
      </c>
      <c r="BE218" s="153">
        <f t="shared" si="34"/>
        <v>0</v>
      </c>
      <c r="BF218" s="153">
        <f t="shared" si="35"/>
        <v>0</v>
      </c>
      <c r="BG218" s="153">
        <f t="shared" si="36"/>
        <v>0</v>
      </c>
      <c r="BH218" s="153">
        <f t="shared" si="37"/>
        <v>0</v>
      </c>
      <c r="BI218" s="153">
        <f t="shared" si="38"/>
        <v>0</v>
      </c>
      <c r="BJ218" s="13" t="s">
        <v>84</v>
      </c>
      <c r="BK218" s="153">
        <f t="shared" si="39"/>
        <v>0</v>
      </c>
      <c r="BL218" s="13" t="s">
        <v>93</v>
      </c>
      <c r="BM218" s="152" t="s">
        <v>5035</v>
      </c>
    </row>
    <row r="219" spans="2:65" s="1" customFormat="1" ht="33" customHeight="1">
      <c r="B219" s="139"/>
      <c r="C219" s="140" t="s">
        <v>478</v>
      </c>
      <c r="D219" s="140" t="s">
        <v>212</v>
      </c>
      <c r="E219" s="141" t="s">
        <v>5036</v>
      </c>
      <c r="F219" s="142" t="s">
        <v>5037</v>
      </c>
      <c r="G219" s="143" t="s">
        <v>405</v>
      </c>
      <c r="H219" s="144">
        <v>348.19600000000003</v>
      </c>
      <c r="I219" s="145"/>
      <c r="J219" s="146">
        <f t="shared" si="30"/>
        <v>0</v>
      </c>
      <c r="K219" s="147"/>
      <c r="L219" s="28"/>
      <c r="M219" s="148" t="s">
        <v>1</v>
      </c>
      <c r="N219" s="149" t="s">
        <v>38</v>
      </c>
      <c r="P219" s="150">
        <f t="shared" si="31"/>
        <v>0</v>
      </c>
      <c r="Q219" s="150">
        <v>0.26375999999999999</v>
      </c>
      <c r="R219" s="150">
        <f t="shared" si="32"/>
        <v>91.840176960000008</v>
      </c>
      <c r="S219" s="150">
        <v>0</v>
      </c>
      <c r="T219" s="151">
        <f t="shared" si="33"/>
        <v>0</v>
      </c>
      <c r="AR219" s="152" t="s">
        <v>93</v>
      </c>
      <c r="AT219" s="152" t="s">
        <v>212</v>
      </c>
      <c r="AU219" s="152" t="s">
        <v>84</v>
      </c>
      <c r="AY219" s="13" t="s">
        <v>207</v>
      </c>
      <c r="BE219" s="153">
        <f t="shared" si="34"/>
        <v>0</v>
      </c>
      <c r="BF219" s="153">
        <f t="shared" si="35"/>
        <v>0</v>
      </c>
      <c r="BG219" s="153">
        <f t="shared" si="36"/>
        <v>0</v>
      </c>
      <c r="BH219" s="153">
        <f t="shared" si="37"/>
        <v>0</v>
      </c>
      <c r="BI219" s="153">
        <f t="shared" si="38"/>
        <v>0</v>
      </c>
      <c r="BJ219" s="13" t="s">
        <v>84</v>
      </c>
      <c r="BK219" s="153">
        <f t="shared" si="39"/>
        <v>0</v>
      </c>
      <c r="BL219" s="13" t="s">
        <v>93</v>
      </c>
      <c r="BM219" s="152" t="s">
        <v>5038</v>
      </c>
    </row>
    <row r="220" spans="2:65" s="1" customFormat="1" ht="33" customHeight="1">
      <c r="B220" s="139"/>
      <c r="C220" s="140" t="s">
        <v>482</v>
      </c>
      <c r="D220" s="140" t="s">
        <v>212</v>
      </c>
      <c r="E220" s="141" t="s">
        <v>5039</v>
      </c>
      <c r="F220" s="142" t="s">
        <v>5040</v>
      </c>
      <c r="G220" s="143" t="s">
        <v>405</v>
      </c>
      <c r="H220" s="144">
        <v>1075.588</v>
      </c>
      <c r="I220" s="145"/>
      <c r="J220" s="146">
        <f t="shared" si="30"/>
        <v>0</v>
      </c>
      <c r="K220" s="147"/>
      <c r="L220" s="28"/>
      <c r="M220" s="148" t="s">
        <v>1</v>
      </c>
      <c r="N220" s="149" t="s">
        <v>38</v>
      </c>
      <c r="P220" s="150">
        <f t="shared" si="31"/>
        <v>0</v>
      </c>
      <c r="Q220" s="150">
        <v>5.6100000000000004E-3</v>
      </c>
      <c r="R220" s="150">
        <f t="shared" si="32"/>
        <v>6.0340486800000006</v>
      </c>
      <c r="S220" s="150">
        <v>0</v>
      </c>
      <c r="T220" s="151">
        <f t="shared" si="33"/>
        <v>0</v>
      </c>
      <c r="AR220" s="152" t="s">
        <v>93</v>
      </c>
      <c r="AT220" s="152" t="s">
        <v>212</v>
      </c>
      <c r="AU220" s="152" t="s">
        <v>84</v>
      </c>
      <c r="AY220" s="13" t="s">
        <v>207</v>
      </c>
      <c r="BE220" s="153">
        <f t="shared" si="34"/>
        <v>0</v>
      </c>
      <c r="BF220" s="153">
        <f t="shared" si="35"/>
        <v>0</v>
      </c>
      <c r="BG220" s="153">
        <f t="shared" si="36"/>
        <v>0</v>
      </c>
      <c r="BH220" s="153">
        <f t="shared" si="37"/>
        <v>0</v>
      </c>
      <c r="BI220" s="153">
        <f t="shared" si="38"/>
        <v>0</v>
      </c>
      <c r="BJ220" s="13" t="s">
        <v>84</v>
      </c>
      <c r="BK220" s="153">
        <f t="shared" si="39"/>
        <v>0</v>
      </c>
      <c r="BL220" s="13" t="s">
        <v>93</v>
      </c>
      <c r="BM220" s="152" t="s">
        <v>5041</v>
      </c>
    </row>
    <row r="221" spans="2:65" s="1" customFormat="1" ht="33" customHeight="1">
      <c r="B221" s="139"/>
      <c r="C221" s="140" t="s">
        <v>486</v>
      </c>
      <c r="D221" s="140" t="s">
        <v>212</v>
      </c>
      <c r="E221" s="141" t="s">
        <v>5042</v>
      </c>
      <c r="F221" s="142" t="s">
        <v>5043</v>
      </c>
      <c r="G221" s="143" t="s">
        <v>405</v>
      </c>
      <c r="H221" s="144">
        <v>252.90600000000001</v>
      </c>
      <c r="I221" s="145"/>
      <c r="J221" s="146">
        <f t="shared" si="30"/>
        <v>0</v>
      </c>
      <c r="K221" s="147"/>
      <c r="L221" s="28"/>
      <c r="M221" s="148" t="s">
        <v>1</v>
      </c>
      <c r="N221" s="149" t="s">
        <v>38</v>
      </c>
      <c r="P221" s="150">
        <f t="shared" si="31"/>
        <v>0</v>
      </c>
      <c r="Q221" s="150">
        <v>0.10373</v>
      </c>
      <c r="R221" s="150">
        <f t="shared" si="32"/>
        <v>26.233939380000002</v>
      </c>
      <c r="S221" s="150">
        <v>0</v>
      </c>
      <c r="T221" s="151">
        <f t="shared" si="33"/>
        <v>0</v>
      </c>
      <c r="AR221" s="152" t="s">
        <v>93</v>
      </c>
      <c r="AT221" s="152" t="s">
        <v>212</v>
      </c>
      <c r="AU221" s="152" t="s">
        <v>84</v>
      </c>
      <c r="AY221" s="13" t="s">
        <v>207</v>
      </c>
      <c r="BE221" s="153">
        <f t="shared" si="34"/>
        <v>0</v>
      </c>
      <c r="BF221" s="153">
        <f t="shared" si="35"/>
        <v>0</v>
      </c>
      <c r="BG221" s="153">
        <f t="shared" si="36"/>
        <v>0</v>
      </c>
      <c r="BH221" s="153">
        <f t="shared" si="37"/>
        <v>0</v>
      </c>
      <c r="BI221" s="153">
        <f t="shared" si="38"/>
        <v>0</v>
      </c>
      <c r="BJ221" s="13" t="s">
        <v>84</v>
      </c>
      <c r="BK221" s="153">
        <f t="shared" si="39"/>
        <v>0</v>
      </c>
      <c r="BL221" s="13" t="s">
        <v>93</v>
      </c>
      <c r="BM221" s="152" t="s">
        <v>5446</v>
      </c>
    </row>
    <row r="222" spans="2:65" s="1" customFormat="1" ht="33" customHeight="1">
      <c r="B222" s="139"/>
      <c r="C222" s="140" t="s">
        <v>490</v>
      </c>
      <c r="D222" s="140" t="s">
        <v>212</v>
      </c>
      <c r="E222" s="141" t="s">
        <v>5045</v>
      </c>
      <c r="F222" s="142" t="s">
        <v>5046</v>
      </c>
      <c r="G222" s="143" t="s">
        <v>405</v>
      </c>
      <c r="H222" s="144">
        <v>474.48599999999999</v>
      </c>
      <c r="I222" s="145"/>
      <c r="J222" s="146">
        <f t="shared" si="30"/>
        <v>0</v>
      </c>
      <c r="K222" s="147"/>
      <c r="L222" s="28"/>
      <c r="M222" s="148" t="s">
        <v>1</v>
      </c>
      <c r="N222" s="149" t="s">
        <v>38</v>
      </c>
      <c r="P222" s="150">
        <f t="shared" si="31"/>
        <v>0</v>
      </c>
      <c r="Q222" s="150">
        <v>0.12966</v>
      </c>
      <c r="R222" s="150">
        <f t="shared" si="32"/>
        <v>61.521854759999997</v>
      </c>
      <c r="S222" s="150">
        <v>0</v>
      </c>
      <c r="T222" s="151">
        <f t="shared" si="33"/>
        <v>0</v>
      </c>
      <c r="AR222" s="152" t="s">
        <v>93</v>
      </c>
      <c r="AT222" s="152" t="s">
        <v>212</v>
      </c>
      <c r="AU222" s="152" t="s">
        <v>84</v>
      </c>
      <c r="AY222" s="13" t="s">
        <v>207</v>
      </c>
      <c r="BE222" s="153">
        <f t="shared" si="34"/>
        <v>0</v>
      </c>
      <c r="BF222" s="153">
        <f t="shared" si="35"/>
        <v>0</v>
      </c>
      <c r="BG222" s="153">
        <f t="shared" si="36"/>
        <v>0</v>
      </c>
      <c r="BH222" s="153">
        <f t="shared" si="37"/>
        <v>0</v>
      </c>
      <c r="BI222" s="153">
        <f t="shared" si="38"/>
        <v>0</v>
      </c>
      <c r="BJ222" s="13" t="s">
        <v>84</v>
      </c>
      <c r="BK222" s="153">
        <f t="shared" si="39"/>
        <v>0</v>
      </c>
      <c r="BL222" s="13" t="s">
        <v>93</v>
      </c>
      <c r="BM222" s="152" t="s">
        <v>5447</v>
      </c>
    </row>
    <row r="223" spans="2:65" s="1" customFormat="1" ht="24.2" customHeight="1">
      <c r="B223" s="139"/>
      <c r="C223" s="140" t="s">
        <v>494</v>
      </c>
      <c r="D223" s="140" t="s">
        <v>212</v>
      </c>
      <c r="E223" s="141" t="s">
        <v>5048</v>
      </c>
      <c r="F223" s="142" t="s">
        <v>5049</v>
      </c>
      <c r="G223" s="143" t="s">
        <v>215</v>
      </c>
      <c r="H223" s="144">
        <v>392.68</v>
      </c>
      <c r="I223" s="145"/>
      <c r="J223" s="146">
        <f t="shared" si="30"/>
        <v>0</v>
      </c>
      <c r="K223" s="147"/>
      <c r="L223" s="28"/>
      <c r="M223" s="148" t="s">
        <v>1</v>
      </c>
      <c r="N223" s="149" t="s">
        <v>38</v>
      </c>
      <c r="P223" s="150">
        <f t="shared" si="31"/>
        <v>0</v>
      </c>
      <c r="Q223" s="150">
        <v>0</v>
      </c>
      <c r="R223" s="150">
        <f t="shared" si="32"/>
        <v>0</v>
      </c>
      <c r="S223" s="150">
        <v>0</v>
      </c>
      <c r="T223" s="151">
        <f t="shared" si="33"/>
        <v>0</v>
      </c>
      <c r="AR223" s="152" t="s">
        <v>93</v>
      </c>
      <c r="AT223" s="152" t="s">
        <v>212</v>
      </c>
      <c r="AU223" s="152" t="s">
        <v>84</v>
      </c>
      <c r="AY223" s="13" t="s">
        <v>207</v>
      </c>
      <c r="BE223" s="153">
        <f t="shared" si="34"/>
        <v>0</v>
      </c>
      <c r="BF223" s="153">
        <f t="shared" si="35"/>
        <v>0</v>
      </c>
      <c r="BG223" s="153">
        <f t="shared" si="36"/>
        <v>0</v>
      </c>
      <c r="BH223" s="153">
        <f t="shared" si="37"/>
        <v>0</v>
      </c>
      <c r="BI223" s="153">
        <f t="shared" si="38"/>
        <v>0</v>
      </c>
      <c r="BJ223" s="13" t="s">
        <v>84</v>
      </c>
      <c r="BK223" s="153">
        <f t="shared" si="39"/>
        <v>0</v>
      </c>
      <c r="BL223" s="13" t="s">
        <v>93</v>
      </c>
      <c r="BM223" s="152" t="s">
        <v>5050</v>
      </c>
    </row>
    <row r="224" spans="2:65" s="1" customFormat="1" ht="24.2" customHeight="1">
      <c r="B224" s="139"/>
      <c r="C224" s="155" t="s">
        <v>498</v>
      </c>
      <c r="D224" s="155" t="s">
        <v>205</v>
      </c>
      <c r="E224" s="156" t="s">
        <v>5051</v>
      </c>
      <c r="F224" s="157" t="s">
        <v>5052</v>
      </c>
      <c r="G224" s="158" t="s">
        <v>215</v>
      </c>
      <c r="H224" s="159">
        <v>431.94799999999998</v>
      </c>
      <c r="I224" s="160"/>
      <c r="J224" s="161">
        <f t="shared" si="30"/>
        <v>0</v>
      </c>
      <c r="K224" s="162"/>
      <c r="L224" s="163"/>
      <c r="M224" s="164" t="s">
        <v>1</v>
      </c>
      <c r="N224" s="165" t="s">
        <v>38</v>
      </c>
      <c r="P224" s="150">
        <f t="shared" si="31"/>
        <v>0</v>
      </c>
      <c r="Q224" s="150">
        <v>5.9999999999999995E-4</v>
      </c>
      <c r="R224" s="150">
        <f t="shared" si="32"/>
        <v>0.25916879999999998</v>
      </c>
      <c r="S224" s="150">
        <v>0</v>
      </c>
      <c r="T224" s="151">
        <f t="shared" si="33"/>
        <v>0</v>
      </c>
      <c r="AR224" s="152" t="s">
        <v>238</v>
      </c>
      <c r="AT224" s="152" t="s">
        <v>205</v>
      </c>
      <c r="AU224" s="152" t="s">
        <v>84</v>
      </c>
      <c r="AY224" s="13" t="s">
        <v>207</v>
      </c>
      <c r="BE224" s="153">
        <f t="shared" si="34"/>
        <v>0</v>
      </c>
      <c r="BF224" s="153">
        <f t="shared" si="35"/>
        <v>0</v>
      </c>
      <c r="BG224" s="153">
        <f t="shared" si="36"/>
        <v>0</v>
      </c>
      <c r="BH224" s="153">
        <f t="shared" si="37"/>
        <v>0</v>
      </c>
      <c r="BI224" s="153">
        <f t="shared" si="38"/>
        <v>0</v>
      </c>
      <c r="BJ224" s="13" t="s">
        <v>84</v>
      </c>
      <c r="BK224" s="153">
        <f t="shared" si="39"/>
        <v>0</v>
      </c>
      <c r="BL224" s="13" t="s">
        <v>93</v>
      </c>
      <c r="BM224" s="152" t="s">
        <v>5053</v>
      </c>
    </row>
    <row r="225" spans="2:65" s="1" customFormat="1" ht="16.5" customHeight="1">
      <c r="B225" s="139"/>
      <c r="C225" s="140" t="s">
        <v>502</v>
      </c>
      <c r="D225" s="140" t="s">
        <v>212</v>
      </c>
      <c r="E225" s="141" t="s">
        <v>5054</v>
      </c>
      <c r="F225" s="142" t="s">
        <v>5055</v>
      </c>
      <c r="G225" s="143" t="s">
        <v>405</v>
      </c>
      <c r="H225" s="144">
        <v>4.5629999999999997</v>
      </c>
      <c r="I225" s="145"/>
      <c r="J225" s="146">
        <f t="shared" si="30"/>
        <v>0</v>
      </c>
      <c r="K225" s="147"/>
      <c r="L225" s="28"/>
      <c r="M225" s="148" t="s">
        <v>1</v>
      </c>
      <c r="N225" s="149" t="s">
        <v>38</v>
      </c>
      <c r="P225" s="150">
        <f t="shared" si="31"/>
        <v>0</v>
      </c>
      <c r="Q225" s="150">
        <v>0.49553999999999998</v>
      </c>
      <c r="R225" s="150">
        <f t="shared" si="32"/>
        <v>2.26114902</v>
      </c>
      <c r="S225" s="150">
        <v>0</v>
      </c>
      <c r="T225" s="151">
        <f t="shared" si="33"/>
        <v>0</v>
      </c>
      <c r="AR225" s="152" t="s">
        <v>93</v>
      </c>
      <c r="AT225" s="152" t="s">
        <v>212</v>
      </c>
      <c r="AU225" s="152" t="s">
        <v>84</v>
      </c>
      <c r="AY225" s="13" t="s">
        <v>207</v>
      </c>
      <c r="BE225" s="153">
        <f t="shared" si="34"/>
        <v>0</v>
      </c>
      <c r="BF225" s="153">
        <f t="shared" si="35"/>
        <v>0</v>
      </c>
      <c r="BG225" s="153">
        <f t="shared" si="36"/>
        <v>0</v>
      </c>
      <c r="BH225" s="153">
        <f t="shared" si="37"/>
        <v>0</v>
      </c>
      <c r="BI225" s="153">
        <f t="shared" si="38"/>
        <v>0</v>
      </c>
      <c r="BJ225" s="13" t="s">
        <v>84</v>
      </c>
      <c r="BK225" s="153">
        <f t="shared" si="39"/>
        <v>0</v>
      </c>
      <c r="BL225" s="13" t="s">
        <v>93</v>
      </c>
      <c r="BM225" s="152" t="s">
        <v>5056</v>
      </c>
    </row>
    <row r="226" spans="2:65" s="1" customFormat="1" ht="33" customHeight="1">
      <c r="B226" s="139"/>
      <c r="C226" s="140" t="s">
        <v>506</v>
      </c>
      <c r="D226" s="140" t="s">
        <v>212</v>
      </c>
      <c r="E226" s="141" t="s">
        <v>5057</v>
      </c>
      <c r="F226" s="142" t="s">
        <v>5058</v>
      </c>
      <c r="G226" s="143" t="s">
        <v>405</v>
      </c>
      <c r="H226" s="144">
        <v>369.613</v>
      </c>
      <c r="I226" s="145"/>
      <c r="J226" s="146">
        <f t="shared" si="30"/>
        <v>0</v>
      </c>
      <c r="K226" s="147"/>
      <c r="L226" s="28"/>
      <c r="M226" s="148" t="s">
        <v>1</v>
      </c>
      <c r="N226" s="149" t="s">
        <v>38</v>
      </c>
      <c r="P226" s="150">
        <f t="shared" si="31"/>
        <v>0</v>
      </c>
      <c r="Q226" s="150">
        <v>0</v>
      </c>
      <c r="R226" s="150">
        <f t="shared" si="32"/>
        <v>0</v>
      </c>
      <c r="S226" s="150">
        <v>0</v>
      </c>
      <c r="T226" s="151">
        <f t="shared" si="33"/>
        <v>0</v>
      </c>
      <c r="AR226" s="152" t="s">
        <v>93</v>
      </c>
      <c r="AT226" s="152" t="s">
        <v>212</v>
      </c>
      <c r="AU226" s="152" t="s">
        <v>84</v>
      </c>
      <c r="AY226" s="13" t="s">
        <v>207</v>
      </c>
      <c r="BE226" s="153">
        <f t="shared" si="34"/>
        <v>0</v>
      </c>
      <c r="BF226" s="153">
        <f t="shared" si="35"/>
        <v>0</v>
      </c>
      <c r="BG226" s="153">
        <f t="shared" si="36"/>
        <v>0</v>
      </c>
      <c r="BH226" s="153">
        <f t="shared" si="37"/>
        <v>0</v>
      </c>
      <c r="BI226" s="153">
        <f t="shared" si="38"/>
        <v>0</v>
      </c>
      <c r="BJ226" s="13" t="s">
        <v>84</v>
      </c>
      <c r="BK226" s="153">
        <f t="shared" si="39"/>
        <v>0</v>
      </c>
      <c r="BL226" s="13" t="s">
        <v>93</v>
      </c>
      <c r="BM226" s="152" t="s">
        <v>5448</v>
      </c>
    </row>
    <row r="227" spans="2:65" s="1" customFormat="1" ht="24.2" customHeight="1">
      <c r="B227" s="139"/>
      <c r="C227" s="155" t="s">
        <v>510</v>
      </c>
      <c r="D227" s="155" t="s">
        <v>205</v>
      </c>
      <c r="E227" s="156" t="s">
        <v>5415</v>
      </c>
      <c r="F227" s="157" t="s">
        <v>5416</v>
      </c>
      <c r="G227" s="158" t="s">
        <v>405</v>
      </c>
      <c r="H227" s="159">
        <v>73.923000000000002</v>
      </c>
      <c r="I227" s="160"/>
      <c r="J227" s="161">
        <f t="shared" si="30"/>
        <v>0</v>
      </c>
      <c r="K227" s="162"/>
      <c r="L227" s="163"/>
      <c r="M227" s="164" t="s">
        <v>1</v>
      </c>
      <c r="N227" s="165" t="s">
        <v>38</v>
      </c>
      <c r="P227" s="150">
        <f t="shared" si="31"/>
        <v>0</v>
      </c>
      <c r="Q227" s="150">
        <v>0.184</v>
      </c>
      <c r="R227" s="150">
        <f t="shared" si="32"/>
        <v>13.601832</v>
      </c>
      <c r="S227" s="150">
        <v>0</v>
      </c>
      <c r="T227" s="151">
        <f t="shared" si="33"/>
        <v>0</v>
      </c>
      <c r="AR227" s="152" t="s">
        <v>238</v>
      </c>
      <c r="AT227" s="152" t="s">
        <v>205</v>
      </c>
      <c r="AU227" s="152" t="s">
        <v>84</v>
      </c>
      <c r="AY227" s="13" t="s">
        <v>207</v>
      </c>
      <c r="BE227" s="153">
        <f t="shared" si="34"/>
        <v>0</v>
      </c>
      <c r="BF227" s="153">
        <f t="shared" si="35"/>
        <v>0</v>
      </c>
      <c r="BG227" s="153">
        <f t="shared" si="36"/>
        <v>0</v>
      </c>
      <c r="BH227" s="153">
        <f t="shared" si="37"/>
        <v>0</v>
      </c>
      <c r="BI227" s="153">
        <f t="shared" si="38"/>
        <v>0</v>
      </c>
      <c r="BJ227" s="13" t="s">
        <v>84</v>
      </c>
      <c r="BK227" s="153">
        <f t="shared" si="39"/>
        <v>0</v>
      </c>
      <c r="BL227" s="13" t="s">
        <v>93</v>
      </c>
      <c r="BM227" s="152" t="s">
        <v>5062</v>
      </c>
    </row>
    <row r="228" spans="2:65" s="11" customFormat="1" ht="22.9" customHeight="1">
      <c r="B228" s="127"/>
      <c r="D228" s="128" t="s">
        <v>71</v>
      </c>
      <c r="E228" s="137" t="s">
        <v>5063</v>
      </c>
      <c r="F228" s="137" t="s">
        <v>5064</v>
      </c>
      <c r="I228" s="130"/>
      <c r="J228" s="138">
        <f>BK228</f>
        <v>0</v>
      </c>
      <c r="L228" s="127"/>
      <c r="M228" s="132"/>
      <c r="P228" s="133">
        <f>SUM(P229:P230)</f>
        <v>0</v>
      </c>
      <c r="R228" s="133">
        <f>SUM(R229:R230)</f>
        <v>0.31238228000000001</v>
      </c>
      <c r="T228" s="134">
        <f>SUM(T229:T230)</f>
        <v>0</v>
      </c>
      <c r="AR228" s="128" t="s">
        <v>79</v>
      </c>
      <c r="AT228" s="135" t="s">
        <v>71</v>
      </c>
      <c r="AU228" s="135" t="s">
        <v>79</v>
      </c>
      <c r="AY228" s="128" t="s">
        <v>207</v>
      </c>
      <c r="BK228" s="136">
        <f>SUM(BK229:BK230)</f>
        <v>0</v>
      </c>
    </row>
    <row r="229" spans="2:65" s="1" customFormat="1" ht="33" customHeight="1">
      <c r="B229" s="139"/>
      <c r="C229" s="140" t="s">
        <v>514</v>
      </c>
      <c r="D229" s="140" t="s">
        <v>212</v>
      </c>
      <c r="E229" s="141" t="s">
        <v>5065</v>
      </c>
      <c r="F229" s="142" t="s">
        <v>5066</v>
      </c>
      <c r="G229" s="143" t="s">
        <v>405</v>
      </c>
      <c r="H229" s="144">
        <v>10.079000000000001</v>
      </c>
      <c r="I229" s="145"/>
      <c r="J229" s="146">
        <f>ROUND(I229*H229,2)</f>
        <v>0</v>
      </c>
      <c r="K229" s="147"/>
      <c r="L229" s="28"/>
      <c r="M229" s="148" t="s">
        <v>1</v>
      </c>
      <c r="N229" s="149" t="s">
        <v>38</v>
      </c>
      <c r="P229" s="150">
        <f>O229*H229</f>
        <v>0</v>
      </c>
      <c r="Q229" s="150">
        <v>1.312E-2</v>
      </c>
      <c r="R229" s="150">
        <f>Q229*H229</f>
        <v>0.13223648000000002</v>
      </c>
      <c r="S229" s="150">
        <v>0</v>
      </c>
      <c r="T229" s="151">
        <f>S229*H229</f>
        <v>0</v>
      </c>
      <c r="AR229" s="152" t="s">
        <v>93</v>
      </c>
      <c r="AT229" s="152" t="s">
        <v>212</v>
      </c>
      <c r="AU229" s="152" t="s">
        <v>84</v>
      </c>
      <c r="AY229" s="13" t="s">
        <v>207</v>
      </c>
      <c r="BE229" s="153">
        <f>IF(N229="základná",J229,0)</f>
        <v>0</v>
      </c>
      <c r="BF229" s="153">
        <f>IF(N229="znížená",J229,0)</f>
        <v>0</v>
      </c>
      <c r="BG229" s="153">
        <f>IF(N229="zákl. prenesená",J229,0)</f>
        <v>0</v>
      </c>
      <c r="BH229" s="153">
        <f>IF(N229="zníž. prenesená",J229,0)</f>
        <v>0</v>
      </c>
      <c r="BI229" s="153">
        <f>IF(N229="nulová",J229,0)</f>
        <v>0</v>
      </c>
      <c r="BJ229" s="13" t="s">
        <v>84</v>
      </c>
      <c r="BK229" s="153">
        <f>ROUND(I229*H229,2)</f>
        <v>0</v>
      </c>
      <c r="BL229" s="13" t="s">
        <v>93</v>
      </c>
      <c r="BM229" s="152" t="s">
        <v>5067</v>
      </c>
    </row>
    <row r="230" spans="2:65" s="1" customFormat="1" ht="24.2" customHeight="1">
      <c r="B230" s="139"/>
      <c r="C230" s="140" t="s">
        <v>518</v>
      </c>
      <c r="D230" s="140" t="s">
        <v>212</v>
      </c>
      <c r="E230" s="141" t="s">
        <v>5068</v>
      </c>
      <c r="F230" s="142" t="s">
        <v>5069</v>
      </c>
      <c r="G230" s="143" t="s">
        <v>405</v>
      </c>
      <c r="H230" s="144">
        <v>14.646000000000001</v>
      </c>
      <c r="I230" s="145"/>
      <c r="J230" s="146">
        <f>ROUND(I230*H230,2)</f>
        <v>0</v>
      </c>
      <c r="K230" s="147"/>
      <c r="L230" s="28"/>
      <c r="M230" s="148" t="s">
        <v>1</v>
      </c>
      <c r="N230" s="149" t="s">
        <v>38</v>
      </c>
      <c r="P230" s="150">
        <f>O230*H230</f>
        <v>0</v>
      </c>
      <c r="Q230" s="150">
        <v>1.23E-2</v>
      </c>
      <c r="R230" s="150">
        <f>Q230*H230</f>
        <v>0.18014580000000002</v>
      </c>
      <c r="S230" s="150">
        <v>0</v>
      </c>
      <c r="T230" s="151">
        <f>S230*H230</f>
        <v>0</v>
      </c>
      <c r="AR230" s="152" t="s">
        <v>93</v>
      </c>
      <c r="AT230" s="152" t="s">
        <v>212</v>
      </c>
      <c r="AU230" s="152" t="s">
        <v>84</v>
      </c>
      <c r="AY230" s="13" t="s">
        <v>207</v>
      </c>
      <c r="BE230" s="153">
        <f>IF(N230="základná",J230,0)</f>
        <v>0</v>
      </c>
      <c r="BF230" s="153">
        <f>IF(N230="znížená",J230,0)</f>
        <v>0</v>
      </c>
      <c r="BG230" s="153">
        <f>IF(N230="zákl. prenesená",J230,0)</f>
        <v>0</v>
      </c>
      <c r="BH230" s="153">
        <f>IF(N230="zníž. prenesená",J230,0)</f>
        <v>0</v>
      </c>
      <c r="BI230" s="153">
        <f>IF(N230="nulová",J230,0)</f>
        <v>0</v>
      </c>
      <c r="BJ230" s="13" t="s">
        <v>84</v>
      </c>
      <c r="BK230" s="153">
        <f>ROUND(I230*H230,2)</f>
        <v>0</v>
      </c>
      <c r="BL230" s="13" t="s">
        <v>93</v>
      </c>
      <c r="BM230" s="152" t="s">
        <v>5070</v>
      </c>
    </row>
    <row r="231" spans="2:65" s="11" customFormat="1" ht="22.9" customHeight="1">
      <c r="B231" s="127"/>
      <c r="D231" s="128" t="s">
        <v>71</v>
      </c>
      <c r="E231" s="137" t="s">
        <v>238</v>
      </c>
      <c r="F231" s="137" t="s">
        <v>5071</v>
      </c>
      <c r="I231" s="130"/>
      <c r="J231" s="138">
        <f>BK231</f>
        <v>0</v>
      </c>
      <c r="L231" s="127"/>
      <c r="M231" s="132"/>
      <c r="P231" s="133">
        <f>SUM(P232:P253)</f>
        <v>0</v>
      </c>
      <c r="R231" s="133">
        <f>SUM(R232:R253)</f>
        <v>45.785640549999997</v>
      </c>
      <c r="T231" s="134">
        <f>SUM(T232:T253)</f>
        <v>1.0869540000000002</v>
      </c>
      <c r="AR231" s="128" t="s">
        <v>79</v>
      </c>
      <c r="AT231" s="135" t="s">
        <v>71</v>
      </c>
      <c r="AU231" s="135" t="s">
        <v>79</v>
      </c>
      <c r="AY231" s="128" t="s">
        <v>207</v>
      </c>
      <c r="BK231" s="136">
        <f>SUM(BK232:BK253)</f>
        <v>0</v>
      </c>
    </row>
    <row r="232" spans="2:65" s="1" customFormat="1" ht="16.5" customHeight="1">
      <c r="B232" s="139"/>
      <c r="C232" s="140" t="s">
        <v>522</v>
      </c>
      <c r="D232" s="140" t="s">
        <v>212</v>
      </c>
      <c r="E232" s="141" t="s">
        <v>4909</v>
      </c>
      <c r="F232" s="142" t="s">
        <v>4910</v>
      </c>
      <c r="G232" s="143" t="s">
        <v>4813</v>
      </c>
      <c r="H232" s="144">
        <v>0.156</v>
      </c>
      <c r="I232" s="145"/>
      <c r="J232" s="146">
        <f t="shared" ref="J232:J253" si="40">ROUND(I232*H232,2)</f>
        <v>0</v>
      </c>
      <c r="K232" s="147"/>
      <c r="L232" s="28"/>
      <c r="M232" s="148" t="s">
        <v>1</v>
      </c>
      <c r="N232" s="149" t="s">
        <v>38</v>
      </c>
      <c r="P232" s="150">
        <f t="shared" ref="P232:P253" si="41">O232*H232</f>
        <v>0</v>
      </c>
      <c r="Q232" s="150">
        <v>2.0663999999999998</v>
      </c>
      <c r="R232" s="150">
        <f t="shared" ref="R232:R253" si="42">Q232*H232</f>
        <v>0.32235839999999999</v>
      </c>
      <c r="S232" s="150">
        <v>0</v>
      </c>
      <c r="T232" s="151">
        <f t="shared" ref="T232:T253" si="43">S232*H232</f>
        <v>0</v>
      </c>
      <c r="AR232" s="152" t="s">
        <v>93</v>
      </c>
      <c r="AT232" s="152" t="s">
        <v>212</v>
      </c>
      <c r="AU232" s="152" t="s">
        <v>84</v>
      </c>
      <c r="AY232" s="13" t="s">
        <v>207</v>
      </c>
      <c r="BE232" s="153">
        <f t="shared" ref="BE232:BE253" si="44">IF(N232="základná",J232,0)</f>
        <v>0</v>
      </c>
      <c r="BF232" s="153">
        <f t="shared" ref="BF232:BF253" si="45">IF(N232="znížená",J232,0)</f>
        <v>0</v>
      </c>
      <c r="BG232" s="153">
        <f t="shared" ref="BG232:BG253" si="46">IF(N232="zákl. prenesená",J232,0)</f>
        <v>0</v>
      </c>
      <c r="BH232" s="153">
        <f t="shared" ref="BH232:BH253" si="47">IF(N232="zníž. prenesená",J232,0)</f>
        <v>0</v>
      </c>
      <c r="BI232" s="153">
        <f t="shared" ref="BI232:BI253" si="48">IF(N232="nulová",J232,0)</f>
        <v>0</v>
      </c>
      <c r="BJ232" s="13" t="s">
        <v>84</v>
      </c>
      <c r="BK232" s="153">
        <f t="shared" ref="BK232:BK253" si="49">ROUND(I232*H232,2)</f>
        <v>0</v>
      </c>
      <c r="BL232" s="13" t="s">
        <v>93</v>
      </c>
      <c r="BM232" s="152" t="s">
        <v>5072</v>
      </c>
    </row>
    <row r="233" spans="2:65" s="1" customFormat="1" ht="24.2" customHeight="1">
      <c r="B233" s="139"/>
      <c r="C233" s="140" t="s">
        <v>526</v>
      </c>
      <c r="D233" s="140" t="s">
        <v>212</v>
      </c>
      <c r="E233" s="141" t="s">
        <v>5003</v>
      </c>
      <c r="F233" s="142" t="s">
        <v>5004</v>
      </c>
      <c r="G233" s="143" t="s">
        <v>4813</v>
      </c>
      <c r="H233" s="144">
        <v>0.156</v>
      </c>
      <c r="I233" s="145"/>
      <c r="J233" s="146">
        <f t="shared" si="40"/>
        <v>0</v>
      </c>
      <c r="K233" s="147"/>
      <c r="L233" s="28"/>
      <c r="M233" s="148" t="s">
        <v>1</v>
      </c>
      <c r="N233" s="149" t="s">
        <v>38</v>
      </c>
      <c r="P233" s="150">
        <f t="shared" si="41"/>
        <v>0</v>
      </c>
      <c r="Q233" s="150">
        <v>2.2151299999999998</v>
      </c>
      <c r="R233" s="150">
        <f t="shared" si="42"/>
        <v>0.34556028</v>
      </c>
      <c r="S233" s="150">
        <v>0</v>
      </c>
      <c r="T233" s="151">
        <f t="shared" si="43"/>
        <v>0</v>
      </c>
      <c r="AR233" s="152" t="s">
        <v>93</v>
      </c>
      <c r="AT233" s="152" t="s">
        <v>212</v>
      </c>
      <c r="AU233" s="152" t="s">
        <v>84</v>
      </c>
      <c r="AY233" s="13" t="s">
        <v>207</v>
      </c>
      <c r="BE233" s="153">
        <f t="shared" si="44"/>
        <v>0</v>
      </c>
      <c r="BF233" s="153">
        <f t="shared" si="45"/>
        <v>0</v>
      </c>
      <c r="BG233" s="153">
        <f t="shared" si="46"/>
        <v>0</v>
      </c>
      <c r="BH233" s="153">
        <f t="shared" si="47"/>
        <v>0</v>
      </c>
      <c r="BI233" s="153">
        <f t="shared" si="48"/>
        <v>0</v>
      </c>
      <c r="BJ233" s="13" t="s">
        <v>84</v>
      </c>
      <c r="BK233" s="153">
        <f t="shared" si="49"/>
        <v>0</v>
      </c>
      <c r="BL233" s="13" t="s">
        <v>93</v>
      </c>
      <c r="BM233" s="152" t="s">
        <v>5073</v>
      </c>
    </row>
    <row r="234" spans="2:65" s="1" customFormat="1" ht="16.5" customHeight="1">
      <c r="B234" s="139"/>
      <c r="C234" s="140" t="s">
        <v>530</v>
      </c>
      <c r="D234" s="140" t="s">
        <v>212</v>
      </c>
      <c r="E234" s="141" t="s">
        <v>5074</v>
      </c>
      <c r="F234" s="142" t="s">
        <v>5075</v>
      </c>
      <c r="G234" s="143" t="s">
        <v>405</v>
      </c>
      <c r="H234" s="144">
        <v>1.103</v>
      </c>
      <c r="I234" s="145"/>
      <c r="J234" s="146">
        <f t="shared" si="40"/>
        <v>0</v>
      </c>
      <c r="K234" s="147"/>
      <c r="L234" s="28"/>
      <c r="M234" s="148" t="s">
        <v>1</v>
      </c>
      <c r="N234" s="149" t="s">
        <v>38</v>
      </c>
      <c r="P234" s="150">
        <f t="shared" si="41"/>
        <v>0</v>
      </c>
      <c r="Q234" s="150">
        <v>0.10299999999999999</v>
      </c>
      <c r="R234" s="150">
        <f t="shared" si="42"/>
        <v>0.11360899999999999</v>
      </c>
      <c r="S234" s="150">
        <v>0</v>
      </c>
      <c r="T234" s="151">
        <f t="shared" si="43"/>
        <v>0</v>
      </c>
      <c r="AR234" s="152" t="s">
        <v>93</v>
      </c>
      <c r="AT234" s="152" t="s">
        <v>212</v>
      </c>
      <c r="AU234" s="152" t="s">
        <v>84</v>
      </c>
      <c r="AY234" s="13" t="s">
        <v>207</v>
      </c>
      <c r="BE234" s="153">
        <f t="shared" si="44"/>
        <v>0</v>
      </c>
      <c r="BF234" s="153">
        <f t="shared" si="45"/>
        <v>0</v>
      </c>
      <c r="BG234" s="153">
        <f t="shared" si="46"/>
        <v>0</v>
      </c>
      <c r="BH234" s="153">
        <f t="shared" si="47"/>
        <v>0</v>
      </c>
      <c r="BI234" s="153">
        <f t="shared" si="48"/>
        <v>0</v>
      </c>
      <c r="BJ234" s="13" t="s">
        <v>84</v>
      </c>
      <c r="BK234" s="153">
        <f t="shared" si="49"/>
        <v>0</v>
      </c>
      <c r="BL234" s="13" t="s">
        <v>93</v>
      </c>
      <c r="BM234" s="152" t="s">
        <v>5076</v>
      </c>
    </row>
    <row r="235" spans="2:65" s="1" customFormat="1" ht="24.2" customHeight="1">
      <c r="B235" s="139"/>
      <c r="C235" s="140" t="s">
        <v>534</v>
      </c>
      <c r="D235" s="140" t="s">
        <v>212</v>
      </c>
      <c r="E235" s="141" t="s">
        <v>5077</v>
      </c>
      <c r="F235" s="142" t="s">
        <v>5078</v>
      </c>
      <c r="G235" s="143" t="s">
        <v>4813</v>
      </c>
      <c r="H235" s="144">
        <v>0.22</v>
      </c>
      <c r="I235" s="145"/>
      <c r="J235" s="146">
        <f t="shared" si="40"/>
        <v>0</v>
      </c>
      <c r="K235" s="147"/>
      <c r="L235" s="28"/>
      <c r="M235" s="148" t="s">
        <v>1</v>
      </c>
      <c r="N235" s="149" t="s">
        <v>38</v>
      </c>
      <c r="P235" s="150">
        <f t="shared" si="41"/>
        <v>0</v>
      </c>
      <c r="Q235" s="150">
        <v>2.3281000000000001</v>
      </c>
      <c r="R235" s="150">
        <f t="shared" si="42"/>
        <v>0.51218200000000003</v>
      </c>
      <c r="S235" s="150">
        <v>0</v>
      </c>
      <c r="T235" s="151">
        <f t="shared" si="43"/>
        <v>0</v>
      </c>
      <c r="AR235" s="152" t="s">
        <v>93</v>
      </c>
      <c r="AT235" s="152" t="s">
        <v>212</v>
      </c>
      <c r="AU235" s="152" t="s">
        <v>84</v>
      </c>
      <c r="AY235" s="13" t="s">
        <v>207</v>
      </c>
      <c r="BE235" s="153">
        <f t="shared" si="44"/>
        <v>0</v>
      </c>
      <c r="BF235" s="153">
        <f t="shared" si="45"/>
        <v>0</v>
      </c>
      <c r="BG235" s="153">
        <f t="shared" si="46"/>
        <v>0</v>
      </c>
      <c r="BH235" s="153">
        <f t="shared" si="47"/>
        <v>0</v>
      </c>
      <c r="BI235" s="153">
        <f t="shared" si="48"/>
        <v>0</v>
      </c>
      <c r="BJ235" s="13" t="s">
        <v>84</v>
      </c>
      <c r="BK235" s="153">
        <f t="shared" si="49"/>
        <v>0</v>
      </c>
      <c r="BL235" s="13" t="s">
        <v>93</v>
      </c>
      <c r="BM235" s="152" t="s">
        <v>5079</v>
      </c>
    </row>
    <row r="236" spans="2:65" s="1" customFormat="1" ht="24.2" customHeight="1">
      <c r="B236" s="139"/>
      <c r="C236" s="140" t="s">
        <v>538</v>
      </c>
      <c r="D236" s="140" t="s">
        <v>212</v>
      </c>
      <c r="E236" s="141" t="s">
        <v>5080</v>
      </c>
      <c r="F236" s="142" t="s">
        <v>5081</v>
      </c>
      <c r="G236" s="143" t="s">
        <v>4813</v>
      </c>
      <c r="H236" s="144">
        <v>8.0350000000000001</v>
      </c>
      <c r="I236" s="145"/>
      <c r="J236" s="146">
        <f t="shared" si="40"/>
        <v>0</v>
      </c>
      <c r="K236" s="147"/>
      <c r="L236" s="28"/>
      <c r="M236" s="148" t="s">
        <v>1</v>
      </c>
      <c r="N236" s="149" t="s">
        <v>38</v>
      </c>
      <c r="P236" s="150">
        <f t="shared" si="41"/>
        <v>0</v>
      </c>
      <c r="Q236" s="150">
        <v>2.4396399999999998</v>
      </c>
      <c r="R236" s="150">
        <f t="shared" si="42"/>
        <v>19.6025074</v>
      </c>
      <c r="S236" s="150">
        <v>0</v>
      </c>
      <c r="T236" s="151">
        <f t="shared" si="43"/>
        <v>0</v>
      </c>
      <c r="AR236" s="152" t="s">
        <v>93</v>
      </c>
      <c r="AT236" s="152" t="s">
        <v>212</v>
      </c>
      <c r="AU236" s="152" t="s">
        <v>84</v>
      </c>
      <c r="AY236" s="13" t="s">
        <v>207</v>
      </c>
      <c r="BE236" s="153">
        <f t="shared" si="44"/>
        <v>0</v>
      </c>
      <c r="BF236" s="153">
        <f t="shared" si="45"/>
        <v>0</v>
      </c>
      <c r="BG236" s="153">
        <f t="shared" si="46"/>
        <v>0</v>
      </c>
      <c r="BH236" s="153">
        <f t="shared" si="47"/>
        <v>0</v>
      </c>
      <c r="BI236" s="153">
        <f t="shared" si="48"/>
        <v>0</v>
      </c>
      <c r="BJ236" s="13" t="s">
        <v>84</v>
      </c>
      <c r="BK236" s="153">
        <f t="shared" si="49"/>
        <v>0</v>
      </c>
      <c r="BL236" s="13" t="s">
        <v>93</v>
      </c>
      <c r="BM236" s="152" t="s">
        <v>5082</v>
      </c>
    </row>
    <row r="237" spans="2:65" s="1" customFormat="1" ht="24.2" customHeight="1">
      <c r="B237" s="139"/>
      <c r="C237" s="140" t="s">
        <v>542</v>
      </c>
      <c r="D237" s="140" t="s">
        <v>212</v>
      </c>
      <c r="E237" s="141" t="s">
        <v>5083</v>
      </c>
      <c r="F237" s="142" t="s">
        <v>5084</v>
      </c>
      <c r="G237" s="143" t="s">
        <v>4813</v>
      </c>
      <c r="H237" s="144">
        <v>0.23</v>
      </c>
      <c r="I237" s="145"/>
      <c r="J237" s="146">
        <f t="shared" si="40"/>
        <v>0</v>
      </c>
      <c r="K237" s="147"/>
      <c r="L237" s="28"/>
      <c r="M237" s="148" t="s">
        <v>1</v>
      </c>
      <c r="N237" s="149" t="s">
        <v>38</v>
      </c>
      <c r="P237" s="150">
        <f t="shared" si="41"/>
        <v>0</v>
      </c>
      <c r="Q237" s="150">
        <v>2.4396399999999998</v>
      </c>
      <c r="R237" s="150">
        <f t="shared" si="42"/>
        <v>0.56111719999999998</v>
      </c>
      <c r="S237" s="150">
        <v>0</v>
      </c>
      <c r="T237" s="151">
        <f t="shared" si="43"/>
        <v>0</v>
      </c>
      <c r="AR237" s="152" t="s">
        <v>93</v>
      </c>
      <c r="AT237" s="152" t="s">
        <v>212</v>
      </c>
      <c r="AU237" s="152" t="s">
        <v>84</v>
      </c>
      <c r="AY237" s="13" t="s">
        <v>207</v>
      </c>
      <c r="BE237" s="153">
        <f t="shared" si="44"/>
        <v>0</v>
      </c>
      <c r="BF237" s="153">
        <f t="shared" si="45"/>
        <v>0</v>
      </c>
      <c r="BG237" s="153">
        <f t="shared" si="46"/>
        <v>0</v>
      </c>
      <c r="BH237" s="153">
        <f t="shared" si="47"/>
        <v>0</v>
      </c>
      <c r="BI237" s="153">
        <f t="shared" si="48"/>
        <v>0</v>
      </c>
      <c r="BJ237" s="13" t="s">
        <v>84</v>
      </c>
      <c r="BK237" s="153">
        <f t="shared" si="49"/>
        <v>0</v>
      </c>
      <c r="BL237" s="13" t="s">
        <v>93</v>
      </c>
      <c r="BM237" s="152" t="s">
        <v>5085</v>
      </c>
    </row>
    <row r="238" spans="2:65" s="1" customFormat="1" ht="24.2" customHeight="1">
      <c r="B238" s="139"/>
      <c r="C238" s="140" t="s">
        <v>546</v>
      </c>
      <c r="D238" s="140" t="s">
        <v>212</v>
      </c>
      <c r="E238" s="141" t="s">
        <v>5086</v>
      </c>
      <c r="F238" s="142" t="s">
        <v>5087</v>
      </c>
      <c r="G238" s="143" t="s">
        <v>405</v>
      </c>
      <c r="H238" s="144">
        <v>3.36</v>
      </c>
      <c r="I238" s="145"/>
      <c r="J238" s="146">
        <f t="shared" si="40"/>
        <v>0</v>
      </c>
      <c r="K238" s="147"/>
      <c r="L238" s="28"/>
      <c r="M238" s="148" t="s">
        <v>1</v>
      </c>
      <c r="N238" s="149" t="s">
        <v>38</v>
      </c>
      <c r="P238" s="150">
        <f t="shared" si="41"/>
        <v>0</v>
      </c>
      <c r="Q238" s="150">
        <v>3.96E-3</v>
      </c>
      <c r="R238" s="150">
        <f t="shared" si="42"/>
        <v>1.3305599999999999E-2</v>
      </c>
      <c r="S238" s="150">
        <v>0</v>
      </c>
      <c r="T238" s="151">
        <f t="shared" si="43"/>
        <v>0</v>
      </c>
      <c r="AR238" s="152" t="s">
        <v>93</v>
      </c>
      <c r="AT238" s="152" t="s">
        <v>212</v>
      </c>
      <c r="AU238" s="152" t="s">
        <v>84</v>
      </c>
      <c r="AY238" s="13" t="s">
        <v>207</v>
      </c>
      <c r="BE238" s="153">
        <f t="shared" si="44"/>
        <v>0</v>
      </c>
      <c r="BF238" s="153">
        <f t="shared" si="45"/>
        <v>0</v>
      </c>
      <c r="BG238" s="153">
        <f t="shared" si="46"/>
        <v>0</v>
      </c>
      <c r="BH238" s="153">
        <f t="shared" si="47"/>
        <v>0</v>
      </c>
      <c r="BI238" s="153">
        <f t="shared" si="48"/>
        <v>0</v>
      </c>
      <c r="BJ238" s="13" t="s">
        <v>84</v>
      </c>
      <c r="BK238" s="153">
        <f t="shared" si="49"/>
        <v>0</v>
      </c>
      <c r="BL238" s="13" t="s">
        <v>93</v>
      </c>
      <c r="BM238" s="152" t="s">
        <v>5088</v>
      </c>
    </row>
    <row r="239" spans="2:65" s="1" customFormat="1" ht="33" customHeight="1">
      <c r="B239" s="139"/>
      <c r="C239" s="140" t="s">
        <v>550</v>
      </c>
      <c r="D239" s="140" t="s">
        <v>212</v>
      </c>
      <c r="E239" s="141" t="s">
        <v>5089</v>
      </c>
      <c r="F239" s="142" t="s">
        <v>5090</v>
      </c>
      <c r="G239" s="143" t="s">
        <v>4813</v>
      </c>
      <c r="H239" s="144">
        <v>0.25900000000000001</v>
      </c>
      <c r="I239" s="145"/>
      <c r="J239" s="146">
        <f t="shared" si="40"/>
        <v>0</v>
      </c>
      <c r="K239" s="147"/>
      <c r="L239" s="28"/>
      <c r="M239" s="148" t="s">
        <v>1</v>
      </c>
      <c r="N239" s="149" t="s">
        <v>38</v>
      </c>
      <c r="P239" s="150">
        <f t="shared" si="41"/>
        <v>0</v>
      </c>
      <c r="Q239" s="150">
        <v>1.69598</v>
      </c>
      <c r="R239" s="150">
        <f t="shared" si="42"/>
        <v>0.43925882000000005</v>
      </c>
      <c r="S239" s="150">
        <v>0</v>
      </c>
      <c r="T239" s="151">
        <f t="shared" si="43"/>
        <v>0</v>
      </c>
      <c r="AR239" s="152" t="s">
        <v>93</v>
      </c>
      <c r="AT239" s="152" t="s">
        <v>212</v>
      </c>
      <c r="AU239" s="152" t="s">
        <v>84</v>
      </c>
      <c r="AY239" s="13" t="s">
        <v>207</v>
      </c>
      <c r="BE239" s="153">
        <f t="shared" si="44"/>
        <v>0</v>
      </c>
      <c r="BF239" s="153">
        <f t="shared" si="45"/>
        <v>0</v>
      </c>
      <c r="BG239" s="153">
        <f t="shared" si="46"/>
        <v>0</v>
      </c>
      <c r="BH239" s="153">
        <f t="shared" si="47"/>
        <v>0</v>
      </c>
      <c r="BI239" s="153">
        <f t="shared" si="48"/>
        <v>0</v>
      </c>
      <c r="BJ239" s="13" t="s">
        <v>84</v>
      </c>
      <c r="BK239" s="153">
        <f t="shared" si="49"/>
        <v>0</v>
      </c>
      <c r="BL239" s="13" t="s">
        <v>93</v>
      </c>
      <c r="BM239" s="152" t="s">
        <v>5091</v>
      </c>
    </row>
    <row r="240" spans="2:65" s="1" customFormat="1" ht="24.2" customHeight="1">
      <c r="B240" s="139"/>
      <c r="C240" s="140" t="s">
        <v>554</v>
      </c>
      <c r="D240" s="140" t="s">
        <v>212</v>
      </c>
      <c r="E240" s="141" t="s">
        <v>5092</v>
      </c>
      <c r="F240" s="142" t="s">
        <v>5093</v>
      </c>
      <c r="G240" s="143" t="s">
        <v>4813</v>
      </c>
      <c r="H240" s="144">
        <v>2.5089999999999999</v>
      </c>
      <c r="I240" s="145"/>
      <c r="J240" s="146">
        <f t="shared" si="40"/>
        <v>0</v>
      </c>
      <c r="K240" s="147"/>
      <c r="L240" s="28"/>
      <c r="M240" s="148" t="s">
        <v>1</v>
      </c>
      <c r="N240" s="149" t="s">
        <v>38</v>
      </c>
      <c r="P240" s="150">
        <f t="shared" si="41"/>
        <v>0</v>
      </c>
      <c r="Q240" s="150">
        <v>2.4396399999999998</v>
      </c>
      <c r="R240" s="150">
        <f t="shared" si="42"/>
        <v>6.1210567599999992</v>
      </c>
      <c r="S240" s="150">
        <v>0</v>
      </c>
      <c r="T240" s="151">
        <f t="shared" si="43"/>
        <v>0</v>
      </c>
      <c r="AR240" s="152" t="s">
        <v>93</v>
      </c>
      <c r="AT240" s="152" t="s">
        <v>212</v>
      </c>
      <c r="AU240" s="152" t="s">
        <v>84</v>
      </c>
      <c r="AY240" s="13" t="s">
        <v>207</v>
      </c>
      <c r="BE240" s="153">
        <f t="shared" si="44"/>
        <v>0</v>
      </c>
      <c r="BF240" s="153">
        <f t="shared" si="45"/>
        <v>0</v>
      </c>
      <c r="BG240" s="153">
        <f t="shared" si="46"/>
        <v>0</v>
      </c>
      <c r="BH240" s="153">
        <f t="shared" si="47"/>
        <v>0</v>
      </c>
      <c r="BI240" s="153">
        <f t="shared" si="48"/>
        <v>0</v>
      </c>
      <c r="BJ240" s="13" t="s">
        <v>84</v>
      </c>
      <c r="BK240" s="153">
        <f t="shared" si="49"/>
        <v>0</v>
      </c>
      <c r="BL240" s="13" t="s">
        <v>93</v>
      </c>
      <c r="BM240" s="152" t="s">
        <v>5094</v>
      </c>
    </row>
    <row r="241" spans="2:65" s="1" customFormat="1" ht="24.2" customHeight="1">
      <c r="B241" s="139"/>
      <c r="C241" s="140" t="s">
        <v>558</v>
      </c>
      <c r="D241" s="140" t="s">
        <v>212</v>
      </c>
      <c r="E241" s="141" t="s">
        <v>5095</v>
      </c>
      <c r="F241" s="142" t="s">
        <v>5096</v>
      </c>
      <c r="G241" s="143" t="s">
        <v>1892</v>
      </c>
      <c r="H241" s="144">
        <v>1.6950000000000001</v>
      </c>
      <c r="I241" s="145"/>
      <c r="J241" s="146">
        <f t="shared" si="40"/>
        <v>0</v>
      </c>
      <c r="K241" s="147"/>
      <c r="L241" s="28"/>
      <c r="M241" s="148" t="s">
        <v>1</v>
      </c>
      <c r="N241" s="149" t="s">
        <v>38</v>
      </c>
      <c r="P241" s="150">
        <f t="shared" si="41"/>
        <v>0</v>
      </c>
      <c r="Q241" s="150">
        <v>1.0059400000000001</v>
      </c>
      <c r="R241" s="150">
        <f t="shared" si="42"/>
        <v>1.7050683000000002</v>
      </c>
      <c r="S241" s="150">
        <v>0</v>
      </c>
      <c r="T241" s="151">
        <f t="shared" si="43"/>
        <v>0</v>
      </c>
      <c r="AR241" s="152" t="s">
        <v>93</v>
      </c>
      <c r="AT241" s="152" t="s">
        <v>212</v>
      </c>
      <c r="AU241" s="152" t="s">
        <v>84</v>
      </c>
      <c r="AY241" s="13" t="s">
        <v>207</v>
      </c>
      <c r="BE241" s="153">
        <f t="shared" si="44"/>
        <v>0</v>
      </c>
      <c r="BF241" s="153">
        <f t="shared" si="45"/>
        <v>0</v>
      </c>
      <c r="BG241" s="153">
        <f t="shared" si="46"/>
        <v>0</v>
      </c>
      <c r="BH241" s="153">
        <f t="shared" si="47"/>
        <v>0</v>
      </c>
      <c r="BI241" s="153">
        <f t="shared" si="48"/>
        <v>0</v>
      </c>
      <c r="BJ241" s="13" t="s">
        <v>84</v>
      </c>
      <c r="BK241" s="153">
        <f t="shared" si="49"/>
        <v>0</v>
      </c>
      <c r="BL241" s="13" t="s">
        <v>93</v>
      </c>
      <c r="BM241" s="152" t="s">
        <v>5097</v>
      </c>
    </row>
    <row r="242" spans="2:65" s="1" customFormat="1" ht="24.2" customHeight="1">
      <c r="B242" s="139"/>
      <c r="C242" s="140" t="s">
        <v>562</v>
      </c>
      <c r="D242" s="140" t="s">
        <v>212</v>
      </c>
      <c r="E242" s="141" t="s">
        <v>5098</v>
      </c>
      <c r="F242" s="142" t="s">
        <v>5099</v>
      </c>
      <c r="G242" s="143" t="s">
        <v>253</v>
      </c>
      <c r="H242" s="144">
        <v>1</v>
      </c>
      <c r="I242" s="145"/>
      <c r="J242" s="146">
        <f t="shared" si="40"/>
        <v>0</v>
      </c>
      <c r="K242" s="147"/>
      <c r="L242" s="28"/>
      <c r="M242" s="148" t="s">
        <v>1</v>
      </c>
      <c r="N242" s="149" t="s">
        <v>38</v>
      </c>
      <c r="P242" s="150">
        <f t="shared" si="41"/>
        <v>0</v>
      </c>
      <c r="Q242" s="150">
        <v>6.3E-3</v>
      </c>
      <c r="R242" s="150">
        <f t="shared" si="42"/>
        <v>6.3E-3</v>
      </c>
      <c r="S242" s="150">
        <v>0</v>
      </c>
      <c r="T242" s="151">
        <f t="shared" si="43"/>
        <v>0</v>
      </c>
      <c r="AR242" s="152" t="s">
        <v>93</v>
      </c>
      <c r="AT242" s="152" t="s">
        <v>212</v>
      </c>
      <c r="AU242" s="152" t="s">
        <v>84</v>
      </c>
      <c r="AY242" s="13" t="s">
        <v>207</v>
      </c>
      <c r="BE242" s="153">
        <f t="shared" si="44"/>
        <v>0</v>
      </c>
      <c r="BF242" s="153">
        <f t="shared" si="45"/>
        <v>0</v>
      </c>
      <c r="BG242" s="153">
        <f t="shared" si="46"/>
        <v>0</v>
      </c>
      <c r="BH242" s="153">
        <f t="shared" si="47"/>
        <v>0</v>
      </c>
      <c r="BI242" s="153">
        <f t="shared" si="48"/>
        <v>0</v>
      </c>
      <c r="BJ242" s="13" t="s">
        <v>84</v>
      </c>
      <c r="BK242" s="153">
        <f t="shared" si="49"/>
        <v>0</v>
      </c>
      <c r="BL242" s="13" t="s">
        <v>93</v>
      </c>
      <c r="BM242" s="152" t="s">
        <v>5100</v>
      </c>
    </row>
    <row r="243" spans="2:65" s="1" customFormat="1" ht="24.2" customHeight="1">
      <c r="B243" s="139"/>
      <c r="C243" s="155" t="s">
        <v>566</v>
      </c>
      <c r="D243" s="155" t="s">
        <v>205</v>
      </c>
      <c r="E243" s="156" t="s">
        <v>5104</v>
      </c>
      <c r="F243" s="157" t="s">
        <v>5105</v>
      </c>
      <c r="G243" s="158" t="s">
        <v>253</v>
      </c>
      <c r="H243" s="159">
        <v>1</v>
      </c>
      <c r="I243" s="160"/>
      <c r="J243" s="161">
        <f t="shared" si="40"/>
        <v>0</v>
      </c>
      <c r="K243" s="162"/>
      <c r="L243" s="163"/>
      <c r="M243" s="164" t="s">
        <v>1</v>
      </c>
      <c r="N243" s="165" t="s">
        <v>38</v>
      </c>
      <c r="P243" s="150">
        <f t="shared" si="41"/>
        <v>0</v>
      </c>
      <c r="Q243" s="150">
        <v>0</v>
      </c>
      <c r="R243" s="150">
        <f t="shared" si="42"/>
        <v>0</v>
      </c>
      <c r="S243" s="150">
        <v>0</v>
      </c>
      <c r="T243" s="151">
        <f t="shared" si="43"/>
        <v>0</v>
      </c>
      <c r="AR243" s="152" t="s">
        <v>238</v>
      </c>
      <c r="AT243" s="152" t="s">
        <v>205</v>
      </c>
      <c r="AU243" s="152" t="s">
        <v>84</v>
      </c>
      <c r="AY243" s="13" t="s">
        <v>207</v>
      </c>
      <c r="BE243" s="153">
        <f t="shared" si="44"/>
        <v>0</v>
      </c>
      <c r="BF243" s="153">
        <f t="shared" si="45"/>
        <v>0</v>
      </c>
      <c r="BG243" s="153">
        <f t="shared" si="46"/>
        <v>0</v>
      </c>
      <c r="BH243" s="153">
        <f t="shared" si="47"/>
        <v>0</v>
      </c>
      <c r="BI243" s="153">
        <f t="shared" si="48"/>
        <v>0</v>
      </c>
      <c r="BJ243" s="13" t="s">
        <v>84</v>
      </c>
      <c r="BK243" s="153">
        <f t="shared" si="49"/>
        <v>0</v>
      </c>
      <c r="BL243" s="13" t="s">
        <v>93</v>
      </c>
      <c r="BM243" s="152" t="s">
        <v>5106</v>
      </c>
    </row>
    <row r="244" spans="2:65" s="1" customFormat="1" ht="24.2" customHeight="1">
      <c r="B244" s="139"/>
      <c r="C244" s="140" t="s">
        <v>570</v>
      </c>
      <c r="D244" s="140" t="s">
        <v>212</v>
      </c>
      <c r="E244" s="141" t="s">
        <v>5107</v>
      </c>
      <c r="F244" s="142" t="s">
        <v>5108</v>
      </c>
      <c r="G244" s="143" t="s">
        <v>253</v>
      </c>
      <c r="H244" s="144">
        <v>12</v>
      </c>
      <c r="I244" s="145"/>
      <c r="J244" s="146">
        <f t="shared" si="40"/>
        <v>0</v>
      </c>
      <c r="K244" s="147"/>
      <c r="L244" s="28"/>
      <c r="M244" s="148" t="s">
        <v>1</v>
      </c>
      <c r="N244" s="149" t="s">
        <v>38</v>
      </c>
      <c r="P244" s="150">
        <f t="shared" si="41"/>
        <v>0</v>
      </c>
      <c r="Q244" s="150">
        <v>6.3E-3</v>
      </c>
      <c r="R244" s="150">
        <f t="shared" si="42"/>
        <v>7.5600000000000001E-2</v>
      </c>
      <c r="S244" s="150">
        <v>0</v>
      </c>
      <c r="T244" s="151">
        <f t="shared" si="43"/>
        <v>0</v>
      </c>
      <c r="AR244" s="152" t="s">
        <v>93</v>
      </c>
      <c r="AT244" s="152" t="s">
        <v>212</v>
      </c>
      <c r="AU244" s="152" t="s">
        <v>84</v>
      </c>
      <c r="AY244" s="13" t="s">
        <v>207</v>
      </c>
      <c r="BE244" s="153">
        <f t="shared" si="44"/>
        <v>0</v>
      </c>
      <c r="BF244" s="153">
        <f t="shared" si="45"/>
        <v>0</v>
      </c>
      <c r="BG244" s="153">
        <f t="shared" si="46"/>
        <v>0</v>
      </c>
      <c r="BH244" s="153">
        <f t="shared" si="47"/>
        <v>0</v>
      </c>
      <c r="BI244" s="153">
        <f t="shared" si="48"/>
        <v>0</v>
      </c>
      <c r="BJ244" s="13" t="s">
        <v>84</v>
      </c>
      <c r="BK244" s="153">
        <f t="shared" si="49"/>
        <v>0</v>
      </c>
      <c r="BL244" s="13" t="s">
        <v>93</v>
      </c>
      <c r="BM244" s="152" t="s">
        <v>5109</v>
      </c>
    </row>
    <row r="245" spans="2:65" s="1" customFormat="1" ht="24.2" customHeight="1">
      <c r="B245" s="139"/>
      <c r="C245" s="155" t="s">
        <v>574</v>
      </c>
      <c r="D245" s="155" t="s">
        <v>205</v>
      </c>
      <c r="E245" s="156" t="s">
        <v>5110</v>
      </c>
      <c r="F245" s="157" t="s">
        <v>5111</v>
      </c>
      <c r="G245" s="158" t="s">
        <v>253</v>
      </c>
      <c r="H245" s="159">
        <v>10</v>
      </c>
      <c r="I245" s="160"/>
      <c r="J245" s="161">
        <f t="shared" si="40"/>
        <v>0</v>
      </c>
      <c r="K245" s="162"/>
      <c r="L245" s="163"/>
      <c r="M245" s="164" t="s">
        <v>1</v>
      </c>
      <c r="N245" s="165" t="s">
        <v>38</v>
      </c>
      <c r="P245" s="150">
        <f t="shared" si="41"/>
        <v>0</v>
      </c>
      <c r="Q245" s="150">
        <v>0</v>
      </c>
      <c r="R245" s="150">
        <f t="shared" si="42"/>
        <v>0</v>
      </c>
      <c r="S245" s="150">
        <v>0</v>
      </c>
      <c r="T245" s="151">
        <f t="shared" si="43"/>
        <v>0</v>
      </c>
      <c r="AR245" s="152" t="s">
        <v>238</v>
      </c>
      <c r="AT245" s="152" t="s">
        <v>205</v>
      </c>
      <c r="AU245" s="152" t="s">
        <v>84</v>
      </c>
      <c r="AY245" s="13" t="s">
        <v>207</v>
      </c>
      <c r="BE245" s="153">
        <f t="shared" si="44"/>
        <v>0</v>
      </c>
      <c r="BF245" s="153">
        <f t="shared" si="45"/>
        <v>0</v>
      </c>
      <c r="BG245" s="153">
        <f t="shared" si="46"/>
        <v>0</v>
      </c>
      <c r="BH245" s="153">
        <f t="shared" si="47"/>
        <v>0</v>
      </c>
      <c r="BI245" s="153">
        <f t="shared" si="48"/>
        <v>0</v>
      </c>
      <c r="BJ245" s="13" t="s">
        <v>84</v>
      </c>
      <c r="BK245" s="153">
        <f t="shared" si="49"/>
        <v>0</v>
      </c>
      <c r="BL245" s="13" t="s">
        <v>93</v>
      </c>
      <c r="BM245" s="152" t="s">
        <v>5112</v>
      </c>
    </row>
    <row r="246" spans="2:65" s="1" customFormat="1" ht="24.2" customHeight="1">
      <c r="B246" s="139"/>
      <c r="C246" s="155" t="s">
        <v>578</v>
      </c>
      <c r="D246" s="155" t="s">
        <v>205</v>
      </c>
      <c r="E246" s="156" t="s">
        <v>5113</v>
      </c>
      <c r="F246" s="157" t="s">
        <v>5114</v>
      </c>
      <c r="G246" s="158" t="s">
        <v>253</v>
      </c>
      <c r="H246" s="159">
        <v>2</v>
      </c>
      <c r="I246" s="160"/>
      <c r="J246" s="161">
        <f t="shared" si="40"/>
        <v>0</v>
      </c>
      <c r="K246" s="162"/>
      <c r="L246" s="163"/>
      <c r="M246" s="164" t="s">
        <v>1</v>
      </c>
      <c r="N246" s="165" t="s">
        <v>38</v>
      </c>
      <c r="P246" s="150">
        <f t="shared" si="41"/>
        <v>0</v>
      </c>
      <c r="Q246" s="150">
        <v>0</v>
      </c>
      <c r="R246" s="150">
        <f t="shared" si="42"/>
        <v>0</v>
      </c>
      <c r="S246" s="150">
        <v>0</v>
      </c>
      <c r="T246" s="151">
        <f t="shared" si="43"/>
        <v>0</v>
      </c>
      <c r="AR246" s="152" t="s">
        <v>238</v>
      </c>
      <c r="AT246" s="152" t="s">
        <v>205</v>
      </c>
      <c r="AU246" s="152" t="s">
        <v>84</v>
      </c>
      <c r="AY246" s="13" t="s">
        <v>207</v>
      </c>
      <c r="BE246" s="153">
        <f t="shared" si="44"/>
        <v>0</v>
      </c>
      <c r="BF246" s="153">
        <f t="shared" si="45"/>
        <v>0</v>
      </c>
      <c r="BG246" s="153">
        <f t="shared" si="46"/>
        <v>0</v>
      </c>
      <c r="BH246" s="153">
        <f t="shared" si="47"/>
        <v>0</v>
      </c>
      <c r="BI246" s="153">
        <f t="shared" si="48"/>
        <v>0</v>
      </c>
      <c r="BJ246" s="13" t="s">
        <v>84</v>
      </c>
      <c r="BK246" s="153">
        <f t="shared" si="49"/>
        <v>0</v>
      </c>
      <c r="BL246" s="13" t="s">
        <v>93</v>
      </c>
      <c r="BM246" s="152" t="s">
        <v>5115</v>
      </c>
    </row>
    <row r="247" spans="2:65" s="1" customFormat="1" ht="24.2" customHeight="1">
      <c r="B247" s="139"/>
      <c r="C247" s="140" t="s">
        <v>582</v>
      </c>
      <c r="D247" s="140" t="s">
        <v>212</v>
      </c>
      <c r="E247" s="141" t="s">
        <v>5122</v>
      </c>
      <c r="F247" s="142" t="s">
        <v>5123</v>
      </c>
      <c r="G247" s="143" t="s">
        <v>405</v>
      </c>
      <c r="H247" s="144">
        <v>26.94</v>
      </c>
      <c r="I247" s="145"/>
      <c r="J247" s="146">
        <f t="shared" si="40"/>
        <v>0</v>
      </c>
      <c r="K247" s="147"/>
      <c r="L247" s="28"/>
      <c r="M247" s="148" t="s">
        <v>1</v>
      </c>
      <c r="N247" s="149" t="s">
        <v>38</v>
      </c>
      <c r="P247" s="150">
        <f t="shared" si="41"/>
        <v>0</v>
      </c>
      <c r="Q247" s="150">
        <v>4.3659999999999997E-2</v>
      </c>
      <c r="R247" s="150">
        <f t="shared" si="42"/>
        <v>1.1762003999999999</v>
      </c>
      <c r="S247" s="150">
        <v>0</v>
      </c>
      <c r="T247" s="151">
        <f t="shared" si="43"/>
        <v>0</v>
      </c>
      <c r="AR247" s="152" t="s">
        <v>93</v>
      </c>
      <c r="AT247" s="152" t="s">
        <v>212</v>
      </c>
      <c r="AU247" s="152" t="s">
        <v>84</v>
      </c>
      <c r="AY247" s="13" t="s">
        <v>207</v>
      </c>
      <c r="BE247" s="153">
        <f t="shared" si="44"/>
        <v>0</v>
      </c>
      <c r="BF247" s="153">
        <f t="shared" si="45"/>
        <v>0</v>
      </c>
      <c r="BG247" s="153">
        <f t="shared" si="46"/>
        <v>0</v>
      </c>
      <c r="BH247" s="153">
        <f t="shared" si="47"/>
        <v>0</v>
      </c>
      <c r="BI247" s="153">
        <f t="shared" si="48"/>
        <v>0</v>
      </c>
      <c r="BJ247" s="13" t="s">
        <v>84</v>
      </c>
      <c r="BK247" s="153">
        <f t="shared" si="49"/>
        <v>0</v>
      </c>
      <c r="BL247" s="13" t="s">
        <v>93</v>
      </c>
      <c r="BM247" s="152" t="s">
        <v>5124</v>
      </c>
    </row>
    <row r="248" spans="2:65" s="1" customFormat="1" ht="16.5" customHeight="1">
      <c r="B248" s="139"/>
      <c r="C248" s="140" t="s">
        <v>589</v>
      </c>
      <c r="D248" s="140" t="s">
        <v>212</v>
      </c>
      <c r="E248" s="141" t="s">
        <v>5125</v>
      </c>
      <c r="F248" s="142" t="s">
        <v>5126</v>
      </c>
      <c r="G248" s="143" t="s">
        <v>405</v>
      </c>
      <c r="H248" s="144">
        <v>12.567</v>
      </c>
      <c r="I248" s="145"/>
      <c r="J248" s="146">
        <f t="shared" si="40"/>
        <v>0</v>
      </c>
      <c r="K248" s="147"/>
      <c r="L248" s="28"/>
      <c r="M248" s="148" t="s">
        <v>1</v>
      </c>
      <c r="N248" s="149" t="s">
        <v>38</v>
      </c>
      <c r="P248" s="150">
        <f t="shared" si="41"/>
        <v>0</v>
      </c>
      <c r="Q248" s="150">
        <v>0.12051000000000001</v>
      </c>
      <c r="R248" s="150">
        <f t="shared" si="42"/>
        <v>1.51444917</v>
      </c>
      <c r="S248" s="150">
        <v>0</v>
      </c>
      <c r="T248" s="151">
        <f t="shared" si="43"/>
        <v>0</v>
      </c>
      <c r="AR248" s="152" t="s">
        <v>93</v>
      </c>
      <c r="AT248" s="152" t="s">
        <v>212</v>
      </c>
      <c r="AU248" s="152" t="s">
        <v>84</v>
      </c>
      <c r="AY248" s="13" t="s">
        <v>207</v>
      </c>
      <c r="BE248" s="153">
        <f t="shared" si="44"/>
        <v>0</v>
      </c>
      <c r="BF248" s="153">
        <f t="shared" si="45"/>
        <v>0</v>
      </c>
      <c r="BG248" s="153">
        <f t="shared" si="46"/>
        <v>0</v>
      </c>
      <c r="BH248" s="153">
        <f t="shared" si="47"/>
        <v>0</v>
      </c>
      <c r="BI248" s="153">
        <f t="shared" si="48"/>
        <v>0</v>
      </c>
      <c r="BJ248" s="13" t="s">
        <v>84</v>
      </c>
      <c r="BK248" s="153">
        <f t="shared" si="49"/>
        <v>0</v>
      </c>
      <c r="BL248" s="13" t="s">
        <v>93</v>
      </c>
      <c r="BM248" s="152" t="s">
        <v>5127</v>
      </c>
    </row>
    <row r="249" spans="2:65" s="1" customFormat="1" ht="24.2" customHeight="1">
      <c r="B249" s="139"/>
      <c r="C249" s="140" t="s">
        <v>594</v>
      </c>
      <c r="D249" s="140" t="s">
        <v>212</v>
      </c>
      <c r="E249" s="141" t="s">
        <v>5128</v>
      </c>
      <c r="F249" s="142" t="s">
        <v>5129</v>
      </c>
      <c r="G249" s="143" t="s">
        <v>405</v>
      </c>
      <c r="H249" s="144">
        <v>51.177999999999997</v>
      </c>
      <c r="I249" s="145"/>
      <c r="J249" s="146">
        <f t="shared" si="40"/>
        <v>0</v>
      </c>
      <c r="K249" s="147"/>
      <c r="L249" s="28"/>
      <c r="M249" s="148" t="s">
        <v>1</v>
      </c>
      <c r="N249" s="149" t="s">
        <v>38</v>
      </c>
      <c r="P249" s="150">
        <f t="shared" si="41"/>
        <v>0</v>
      </c>
      <c r="Q249" s="150">
        <v>0.25548999999999999</v>
      </c>
      <c r="R249" s="150">
        <f t="shared" si="42"/>
        <v>13.075467219999998</v>
      </c>
      <c r="S249" s="150">
        <v>0</v>
      </c>
      <c r="T249" s="151">
        <f t="shared" si="43"/>
        <v>0</v>
      </c>
      <c r="AR249" s="152" t="s">
        <v>93</v>
      </c>
      <c r="AT249" s="152" t="s">
        <v>212</v>
      </c>
      <c r="AU249" s="152" t="s">
        <v>84</v>
      </c>
      <c r="AY249" s="13" t="s">
        <v>207</v>
      </c>
      <c r="BE249" s="153">
        <f t="shared" si="44"/>
        <v>0</v>
      </c>
      <c r="BF249" s="153">
        <f t="shared" si="45"/>
        <v>0</v>
      </c>
      <c r="BG249" s="153">
        <f t="shared" si="46"/>
        <v>0</v>
      </c>
      <c r="BH249" s="153">
        <f t="shared" si="47"/>
        <v>0</v>
      </c>
      <c r="BI249" s="153">
        <f t="shared" si="48"/>
        <v>0</v>
      </c>
      <c r="BJ249" s="13" t="s">
        <v>84</v>
      </c>
      <c r="BK249" s="153">
        <f t="shared" si="49"/>
        <v>0</v>
      </c>
      <c r="BL249" s="13" t="s">
        <v>93</v>
      </c>
      <c r="BM249" s="152" t="s">
        <v>5130</v>
      </c>
    </row>
    <row r="250" spans="2:65" s="1" customFormat="1" ht="21.75" customHeight="1">
      <c r="B250" s="139"/>
      <c r="C250" s="140" t="s">
        <v>598</v>
      </c>
      <c r="D250" s="140" t="s">
        <v>212</v>
      </c>
      <c r="E250" s="141" t="s">
        <v>5131</v>
      </c>
      <c r="F250" s="142" t="s">
        <v>5132</v>
      </c>
      <c r="G250" s="143" t="s">
        <v>405</v>
      </c>
      <c r="H250" s="144">
        <v>16.469000000000001</v>
      </c>
      <c r="I250" s="145"/>
      <c r="J250" s="146">
        <f t="shared" si="40"/>
        <v>0</v>
      </c>
      <c r="K250" s="147"/>
      <c r="L250" s="28"/>
      <c r="M250" s="148" t="s">
        <v>1</v>
      </c>
      <c r="N250" s="149" t="s">
        <v>38</v>
      </c>
      <c r="P250" s="150">
        <f t="shared" si="41"/>
        <v>0</v>
      </c>
      <c r="Q250" s="150">
        <v>0</v>
      </c>
      <c r="R250" s="150">
        <f t="shared" si="42"/>
        <v>0</v>
      </c>
      <c r="S250" s="150">
        <v>6.6000000000000003E-2</v>
      </c>
      <c r="T250" s="151">
        <f t="shared" si="43"/>
        <v>1.0869540000000002</v>
      </c>
      <c r="AR250" s="152" t="s">
        <v>93</v>
      </c>
      <c r="AT250" s="152" t="s">
        <v>212</v>
      </c>
      <c r="AU250" s="152" t="s">
        <v>84</v>
      </c>
      <c r="AY250" s="13" t="s">
        <v>207</v>
      </c>
      <c r="BE250" s="153">
        <f t="shared" si="44"/>
        <v>0</v>
      </c>
      <c r="BF250" s="153">
        <f t="shared" si="45"/>
        <v>0</v>
      </c>
      <c r="BG250" s="153">
        <f t="shared" si="46"/>
        <v>0</v>
      </c>
      <c r="BH250" s="153">
        <f t="shared" si="47"/>
        <v>0</v>
      </c>
      <c r="BI250" s="153">
        <f t="shared" si="48"/>
        <v>0</v>
      </c>
      <c r="BJ250" s="13" t="s">
        <v>84</v>
      </c>
      <c r="BK250" s="153">
        <f t="shared" si="49"/>
        <v>0</v>
      </c>
      <c r="BL250" s="13" t="s">
        <v>93</v>
      </c>
      <c r="BM250" s="152" t="s">
        <v>5133</v>
      </c>
    </row>
    <row r="251" spans="2:65" s="1" customFormat="1" ht="24.2" customHeight="1">
      <c r="B251" s="139"/>
      <c r="C251" s="140" t="s">
        <v>604</v>
      </c>
      <c r="D251" s="140" t="s">
        <v>212</v>
      </c>
      <c r="E251" s="141" t="s">
        <v>5134</v>
      </c>
      <c r="F251" s="142" t="s">
        <v>5135</v>
      </c>
      <c r="G251" s="143" t="s">
        <v>405</v>
      </c>
      <c r="H251" s="144">
        <v>16.469000000000001</v>
      </c>
      <c r="I251" s="145"/>
      <c r="J251" s="146">
        <f t="shared" si="40"/>
        <v>0</v>
      </c>
      <c r="K251" s="147"/>
      <c r="L251" s="28"/>
      <c r="M251" s="148" t="s">
        <v>1</v>
      </c>
      <c r="N251" s="149" t="s">
        <v>38</v>
      </c>
      <c r="P251" s="150">
        <f t="shared" si="41"/>
        <v>0</v>
      </c>
      <c r="Q251" s="150">
        <v>0</v>
      </c>
      <c r="R251" s="150">
        <f t="shared" si="42"/>
        <v>0</v>
      </c>
      <c r="S251" s="150">
        <v>0</v>
      </c>
      <c r="T251" s="151">
        <f t="shared" si="43"/>
        <v>0</v>
      </c>
      <c r="AR251" s="152" t="s">
        <v>93</v>
      </c>
      <c r="AT251" s="152" t="s">
        <v>212</v>
      </c>
      <c r="AU251" s="152" t="s">
        <v>84</v>
      </c>
      <c r="AY251" s="13" t="s">
        <v>207</v>
      </c>
      <c r="BE251" s="153">
        <f t="shared" si="44"/>
        <v>0</v>
      </c>
      <c r="BF251" s="153">
        <f t="shared" si="45"/>
        <v>0</v>
      </c>
      <c r="BG251" s="153">
        <f t="shared" si="46"/>
        <v>0</v>
      </c>
      <c r="BH251" s="153">
        <f t="shared" si="47"/>
        <v>0</v>
      </c>
      <c r="BI251" s="153">
        <f t="shared" si="48"/>
        <v>0</v>
      </c>
      <c r="BJ251" s="13" t="s">
        <v>84</v>
      </c>
      <c r="BK251" s="153">
        <f t="shared" si="49"/>
        <v>0</v>
      </c>
      <c r="BL251" s="13" t="s">
        <v>93</v>
      </c>
      <c r="BM251" s="152" t="s">
        <v>5136</v>
      </c>
    </row>
    <row r="252" spans="2:65" s="1" customFormat="1" ht="16.5" customHeight="1">
      <c r="B252" s="139"/>
      <c r="C252" s="140" t="s">
        <v>610</v>
      </c>
      <c r="D252" s="140" t="s">
        <v>212</v>
      </c>
      <c r="E252" s="141" t="s">
        <v>5137</v>
      </c>
      <c r="F252" s="142" t="s">
        <v>5138</v>
      </c>
      <c r="G252" s="143" t="s">
        <v>405</v>
      </c>
      <c r="H252" s="144">
        <v>8</v>
      </c>
      <c r="I252" s="145"/>
      <c r="J252" s="146">
        <f t="shared" si="40"/>
        <v>0</v>
      </c>
      <c r="K252" s="147"/>
      <c r="L252" s="28"/>
      <c r="M252" s="148" t="s">
        <v>1</v>
      </c>
      <c r="N252" s="149" t="s">
        <v>38</v>
      </c>
      <c r="P252" s="150">
        <f t="shared" si="41"/>
        <v>0</v>
      </c>
      <c r="Q252" s="150">
        <v>2.4150000000000001E-2</v>
      </c>
      <c r="R252" s="150">
        <f t="shared" si="42"/>
        <v>0.19320000000000001</v>
      </c>
      <c r="S252" s="150">
        <v>0</v>
      </c>
      <c r="T252" s="151">
        <f t="shared" si="43"/>
        <v>0</v>
      </c>
      <c r="AR252" s="152" t="s">
        <v>93</v>
      </c>
      <c r="AT252" s="152" t="s">
        <v>212</v>
      </c>
      <c r="AU252" s="152" t="s">
        <v>84</v>
      </c>
      <c r="AY252" s="13" t="s">
        <v>207</v>
      </c>
      <c r="BE252" s="153">
        <f t="shared" si="44"/>
        <v>0</v>
      </c>
      <c r="BF252" s="153">
        <f t="shared" si="45"/>
        <v>0</v>
      </c>
      <c r="BG252" s="153">
        <f t="shared" si="46"/>
        <v>0</v>
      </c>
      <c r="BH252" s="153">
        <f t="shared" si="47"/>
        <v>0</v>
      </c>
      <c r="BI252" s="153">
        <f t="shared" si="48"/>
        <v>0</v>
      </c>
      <c r="BJ252" s="13" t="s">
        <v>84</v>
      </c>
      <c r="BK252" s="153">
        <f t="shared" si="49"/>
        <v>0</v>
      </c>
      <c r="BL252" s="13" t="s">
        <v>93</v>
      </c>
      <c r="BM252" s="152" t="s">
        <v>5139</v>
      </c>
    </row>
    <row r="253" spans="2:65" s="1" customFormat="1" ht="16.5" customHeight="1">
      <c r="B253" s="139"/>
      <c r="C253" s="140" t="s">
        <v>614</v>
      </c>
      <c r="D253" s="140" t="s">
        <v>212</v>
      </c>
      <c r="E253" s="141" t="s">
        <v>5140</v>
      </c>
      <c r="F253" s="142" t="s">
        <v>5141</v>
      </c>
      <c r="G253" s="143" t="s">
        <v>253</v>
      </c>
      <c r="H253" s="144">
        <v>1</v>
      </c>
      <c r="I253" s="145"/>
      <c r="J253" s="146">
        <f t="shared" si="40"/>
        <v>0</v>
      </c>
      <c r="K253" s="147"/>
      <c r="L253" s="28"/>
      <c r="M253" s="148" t="s">
        <v>1</v>
      </c>
      <c r="N253" s="149" t="s">
        <v>38</v>
      </c>
      <c r="P253" s="150">
        <f t="shared" si="41"/>
        <v>0</v>
      </c>
      <c r="Q253" s="150">
        <v>8.3999999999999995E-3</v>
      </c>
      <c r="R253" s="150">
        <f t="shared" si="42"/>
        <v>8.3999999999999995E-3</v>
      </c>
      <c r="S253" s="150">
        <v>0</v>
      </c>
      <c r="T253" s="151">
        <f t="shared" si="43"/>
        <v>0</v>
      </c>
      <c r="AR253" s="152" t="s">
        <v>93</v>
      </c>
      <c r="AT253" s="152" t="s">
        <v>212</v>
      </c>
      <c r="AU253" s="152" t="s">
        <v>84</v>
      </c>
      <c r="AY253" s="13" t="s">
        <v>207</v>
      </c>
      <c r="BE253" s="153">
        <f t="shared" si="44"/>
        <v>0</v>
      </c>
      <c r="BF253" s="153">
        <f t="shared" si="45"/>
        <v>0</v>
      </c>
      <c r="BG253" s="153">
        <f t="shared" si="46"/>
        <v>0</v>
      </c>
      <c r="BH253" s="153">
        <f t="shared" si="47"/>
        <v>0</v>
      </c>
      <c r="BI253" s="153">
        <f t="shared" si="48"/>
        <v>0</v>
      </c>
      <c r="BJ253" s="13" t="s">
        <v>84</v>
      </c>
      <c r="BK253" s="153">
        <f t="shared" si="49"/>
        <v>0</v>
      </c>
      <c r="BL253" s="13" t="s">
        <v>93</v>
      </c>
      <c r="BM253" s="152" t="s">
        <v>5142</v>
      </c>
    </row>
    <row r="254" spans="2:65" s="11" customFormat="1" ht="22.9" customHeight="1">
      <c r="B254" s="127"/>
      <c r="D254" s="128" t="s">
        <v>71</v>
      </c>
      <c r="E254" s="137" t="s">
        <v>242</v>
      </c>
      <c r="F254" s="137" t="s">
        <v>5143</v>
      </c>
      <c r="I254" s="130"/>
      <c r="J254" s="138">
        <f>BK254</f>
        <v>0</v>
      </c>
      <c r="L254" s="127"/>
      <c r="M254" s="132"/>
      <c r="P254" s="133">
        <f>P255+SUM(P256:P279)</f>
        <v>0</v>
      </c>
      <c r="R254" s="133">
        <f>R255+SUM(R256:R279)</f>
        <v>0.96580480000000002</v>
      </c>
      <c r="T254" s="134">
        <f>T255+SUM(T256:T279)</f>
        <v>1937.5399800000007</v>
      </c>
      <c r="AR254" s="128" t="s">
        <v>79</v>
      </c>
      <c r="AT254" s="135" t="s">
        <v>71</v>
      </c>
      <c r="AU254" s="135" t="s">
        <v>79</v>
      </c>
      <c r="AY254" s="128" t="s">
        <v>207</v>
      </c>
      <c r="BK254" s="136">
        <f>BK255+SUM(BK256:BK279)</f>
        <v>0</v>
      </c>
    </row>
    <row r="255" spans="2:65" s="1" customFormat="1" ht="24.2" customHeight="1">
      <c r="B255" s="139"/>
      <c r="C255" s="140" t="s">
        <v>618</v>
      </c>
      <c r="D255" s="140" t="s">
        <v>212</v>
      </c>
      <c r="E255" s="141" t="s">
        <v>5144</v>
      </c>
      <c r="F255" s="142" t="s">
        <v>5145</v>
      </c>
      <c r="G255" s="143" t="s">
        <v>253</v>
      </c>
      <c r="H255" s="144">
        <v>8</v>
      </c>
      <c r="I255" s="145"/>
      <c r="J255" s="146">
        <f t="shared" ref="J255:J278" si="50">ROUND(I255*H255,2)</f>
        <v>0</v>
      </c>
      <c r="K255" s="147"/>
      <c r="L255" s="28"/>
      <c r="M255" s="148" t="s">
        <v>1</v>
      </c>
      <c r="N255" s="149" t="s">
        <v>38</v>
      </c>
      <c r="P255" s="150">
        <f t="shared" ref="P255:P278" si="51">O255*H255</f>
        <v>0</v>
      </c>
      <c r="Q255" s="150">
        <v>0.11958000000000001</v>
      </c>
      <c r="R255" s="150">
        <f t="shared" ref="R255:R278" si="52">Q255*H255</f>
        <v>0.95664000000000005</v>
      </c>
      <c r="S255" s="150">
        <v>0</v>
      </c>
      <c r="T255" s="151">
        <f t="shared" ref="T255:T278" si="53">S255*H255</f>
        <v>0</v>
      </c>
      <c r="AR255" s="152" t="s">
        <v>93</v>
      </c>
      <c r="AT255" s="152" t="s">
        <v>212</v>
      </c>
      <c r="AU255" s="152" t="s">
        <v>84</v>
      </c>
      <c r="AY255" s="13" t="s">
        <v>207</v>
      </c>
      <c r="BE255" s="153">
        <f t="shared" ref="BE255:BE278" si="54">IF(N255="základná",J255,0)</f>
        <v>0</v>
      </c>
      <c r="BF255" s="153">
        <f t="shared" ref="BF255:BF278" si="55">IF(N255="znížená",J255,0)</f>
        <v>0</v>
      </c>
      <c r="BG255" s="153">
        <f t="shared" ref="BG255:BG278" si="56">IF(N255="zákl. prenesená",J255,0)</f>
        <v>0</v>
      </c>
      <c r="BH255" s="153">
        <f t="shared" ref="BH255:BH278" si="57">IF(N255="zníž. prenesená",J255,0)</f>
        <v>0</v>
      </c>
      <c r="BI255" s="153">
        <f t="shared" ref="BI255:BI278" si="58">IF(N255="nulová",J255,0)</f>
        <v>0</v>
      </c>
      <c r="BJ255" s="13" t="s">
        <v>84</v>
      </c>
      <c r="BK255" s="153">
        <f t="shared" ref="BK255:BK278" si="59">ROUND(I255*H255,2)</f>
        <v>0</v>
      </c>
      <c r="BL255" s="13" t="s">
        <v>93</v>
      </c>
      <c r="BM255" s="152" t="s">
        <v>5146</v>
      </c>
    </row>
    <row r="256" spans="2:65" s="1" customFormat="1" ht="24.2" customHeight="1">
      <c r="B256" s="139"/>
      <c r="C256" s="140" t="s">
        <v>622</v>
      </c>
      <c r="D256" s="140" t="s">
        <v>212</v>
      </c>
      <c r="E256" s="141" t="s">
        <v>5150</v>
      </c>
      <c r="F256" s="142" t="s">
        <v>5151</v>
      </c>
      <c r="G256" s="143" t="s">
        <v>215</v>
      </c>
      <c r="H256" s="144">
        <v>392.68</v>
      </c>
      <c r="I256" s="145"/>
      <c r="J256" s="146">
        <f t="shared" si="50"/>
        <v>0</v>
      </c>
      <c r="K256" s="147"/>
      <c r="L256" s="28"/>
      <c r="M256" s="148" t="s">
        <v>1</v>
      </c>
      <c r="N256" s="149" t="s">
        <v>38</v>
      </c>
      <c r="P256" s="150">
        <f t="shared" si="51"/>
        <v>0</v>
      </c>
      <c r="Q256" s="150">
        <v>0</v>
      </c>
      <c r="R256" s="150">
        <f t="shared" si="52"/>
        <v>0</v>
      </c>
      <c r="S256" s="150">
        <v>0</v>
      </c>
      <c r="T256" s="151">
        <f t="shared" si="53"/>
        <v>0</v>
      </c>
      <c r="AR256" s="152" t="s">
        <v>93</v>
      </c>
      <c r="AT256" s="152" t="s">
        <v>212</v>
      </c>
      <c r="AU256" s="152" t="s">
        <v>84</v>
      </c>
      <c r="AY256" s="13" t="s">
        <v>207</v>
      </c>
      <c r="BE256" s="153">
        <f t="shared" si="54"/>
        <v>0</v>
      </c>
      <c r="BF256" s="153">
        <f t="shared" si="55"/>
        <v>0</v>
      </c>
      <c r="BG256" s="153">
        <f t="shared" si="56"/>
        <v>0</v>
      </c>
      <c r="BH256" s="153">
        <f t="shared" si="57"/>
        <v>0</v>
      </c>
      <c r="BI256" s="153">
        <f t="shared" si="58"/>
        <v>0</v>
      </c>
      <c r="BJ256" s="13" t="s">
        <v>84</v>
      </c>
      <c r="BK256" s="153">
        <f t="shared" si="59"/>
        <v>0</v>
      </c>
      <c r="BL256" s="13" t="s">
        <v>93</v>
      </c>
      <c r="BM256" s="152" t="s">
        <v>5152</v>
      </c>
    </row>
    <row r="257" spans="2:65" s="1" customFormat="1" ht="24.2" customHeight="1">
      <c r="B257" s="139"/>
      <c r="C257" s="140" t="s">
        <v>626</v>
      </c>
      <c r="D257" s="140" t="s">
        <v>212</v>
      </c>
      <c r="E257" s="141" t="s">
        <v>5153</v>
      </c>
      <c r="F257" s="142" t="s">
        <v>5154</v>
      </c>
      <c r="G257" s="143" t="s">
        <v>215</v>
      </c>
      <c r="H257" s="144">
        <v>392.68</v>
      </c>
      <c r="I257" s="145"/>
      <c r="J257" s="146">
        <f t="shared" si="50"/>
        <v>0</v>
      </c>
      <c r="K257" s="147"/>
      <c r="L257" s="28"/>
      <c r="M257" s="148" t="s">
        <v>1</v>
      </c>
      <c r="N257" s="149" t="s">
        <v>38</v>
      </c>
      <c r="P257" s="150">
        <f t="shared" si="51"/>
        <v>0</v>
      </c>
      <c r="Q257" s="150">
        <v>0</v>
      </c>
      <c r="R257" s="150">
        <f t="shared" si="52"/>
        <v>0</v>
      </c>
      <c r="S257" s="150">
        <v>0</v>
      </c>
      <c r="T257" s="151">
        <f t="shared" si="53"/>
        <v>0</v>
      </c>
      <c r="AR257" s="152" t="s">
        <v>93</v>
      </c>
      <c r="AT257" s="152" t="s">
        <v>212</v>
      </c>
      <c r="AU257" s="152" t="s">
        <v>84</v>
      </c>
      <c r="AY257" s="13" t="s">
        <v>207</v>
      </c>
      <c r="BE257" s="153">
        <f t="shared" si="54"/>
        <v>0</v>
      </c>
      <c r="BF257" s="153">
        <f t="shared" si="55"/>
        <v>0</v>
      </c>
      <c r="BG257" s="153">
        <f t="shared" si="56"/>
        <v>0</v>
      </c>
      <c r="BH257" s="153">
        <f t="shared" si="57"/>
        <v>0</v>
      </c>
      <c r="BI257" s="153">
        <f t="shared" si="58"/>
        <v>0</v>
      </c>
      <c r="BJ257" s="13" t="s">
        <v>84</v>
      </c>
      <c r="BK257" s="153">
        <f t="shared" si="59"/>
        <v>0</v>
      </c>
      <c r="BL257" s="13" t="s">
        <v>93</v>
      </c>
      <c r="BM257" s="152" t="s">
        <v>5155</v>
      </c>
    </row>
    <row r="258" spans="2:65" s="1" customFormat="1" ht="24.2" customHeight="1">
      <c r="B258" s="139"/>
      <c r="C258" s="140" t="s">
        <v>630</v>
      </c>
      <c r="D258" s="140" t="s">
        <v>212</v>
      </c>
      <c r="E258" s="141" t="s">
        <v>5156</v>
      </c>
      <c r="F258" s="142" t="s">
        <v>5157</v>
      </c>
      <c r="G258" s="143" t="s">
        <v>215</v>
      </c>
      <c r="H258" s="144">
        <v>4.12</v>
      </c>
      <c r="I258" s="145"/>
      <c r="J258" s="146">
        <f t="shared" si="50"/>
        <v>0</v>
      </c>
      <c r="K258" s="147"/>
      <c r="L258" s="28"/>
      <c r="M258" s="148" t="s">
        <v>1</v>
      </c>
      <c r="N258" s="149" t="s">
        <v>38</v>
      </c>
      <c r="P258" s="150">
        <f t="shared" si="51"/>
        <v>0</v>
      </c>
      <c r="Q258" s="150">
        <v>4.0000000000000003E-5</v>
      </c>
      <c r="R258" s="150">
        <f t="shared" si="52"/>
        <v>1.6480000000000002E-4</v>
      </c>
      <c r="S258" s="150">
        <v>0</v>
      </c>
      <c r="T258" s="151">
        <f t="shared" si="53"/>
        <v>0</v>
      </c>
      <c r="AR258" s="152" t="s">
        <v>93</v>
      </c>
      <c r="AT258" s="152" t="s">
        <v>212</v>
      </c>
      <c r="AU258" s="152" t="s">
        <v>84</v>
      </c>
      <c r="AY258" s="13" t="s">
        <v>207</v>
      </c>
      <c r="BE258" s="153">
        <f t="shared" si="54"/>
        <v>0</v>
      </c>
      <c r="BF258" s="153">
        <f t="shared" si="55"/>
        <v>0</v>
      </c>
      <c r="BG258" s="153">
        <f t="shared" si="56"/>
        <v>0</v>
      </c>
      <c r="BH258" s="153">
        <f t="shared" si="57"/>
        <v>0</v>
      </c>
      <c r="BI258" s="153">
        <f t="shared" si="58"/>
        <v>0</v>
      </c>
      <c r="BJ258" s="13" t="s">
        <v>84</v>
      </c>
      <c r="BK258" s="153">
        <f t="shared" si="59"/>
        <v>0</v>
      </c>
      <c r="BL258" s="13" t="s">
        <v>93</v>
      </c>
      <c r="BM258" s="152" t="s">
        <v>5158</v>
      </c>
    </row>
    <row r="259" spans="2:65" s="1" customFormat="1" ht="24.2" customHeight="1">
      <c r="B259" s="139"/>
      <c r="C259" s="140" t="s">
        <v>634</v>
      </c>
      <c r="D259" s="140" t="s">
        <v>212</v>
      </c>
      <c r="E259" s="141" t="s">
        <v>5159</v>
      </c>
      <c r="F259" s="142" t="s">
        <v>5160</v>
      </c>
      <c r="G259" s="143" t="s">
        <v>405</v>
      </c>
      <c r="H259" s="144">
        <v>1718.3879999999999</v>
      </c>
      <c r="I259" s="145"/>
      <c r="J259" s="146">
        <f t="shared" si="50"/>
        <v>0</v>
      </c>
      <c r="K259" s="147"/>
      <c r="L259" s="28"/>
      <c r="M259" s="148" t="s">
        <v>1</v>
      </c>
      <c r="N259" s="149" t="s">
        <v>38</v>
      </c>
      <c r="P259" s="150">
        <f t="shared" si="51"/>
        <v>0</v>
      </c>
      <c r="Q259" s="150">
        <v>0</v>
      </c>
      <c r="R259" s="150">
        <f t="shared" si="52"/>
        <v>0</v>
      </c>
      <c r="S259" s="150">
        <v>0.19600000000000001</v>
      </c>
      <c r="T259" s="151">
        <f t="shared" si="53"/>
        <v>336.80404800000002</v>
      </c>
      <c r="AR259" s="152" t="s">
        <v>93</v>
      </c>
      <c r="AT259" s="152" t="s">
        <v>212</v>
      </c>
      <c r="AU259" s="152" t="s">
        <v>84</v>
      </c>
      <c r="AY259" s="13" t="s">
        <v>207</v>
      </c>
      <c r="BE259" s="153">
        <f t="shared" si="54"/>
        <v>0</v>
      </c>
      <c r="BF259" s="153">
        <f t="shared" si="55"/>
        <v>0</v>
      </c>
      <c r="BG259" s="153">
        <f t="shared" si="56"/>
        <v>0</v>
      </c>
      <c r="BH259" s="153">
        <f t="shared" si="57"/>
        <v>0</v>
      </c>
      <c r="BI259" s="153">
        <f t="shared" si="58"/>
        <v>0</v>
      </c>
      <c r="BJ259" s="13" t="s">
        <v>84</v>
      </c>
      <c r="BK259" s="153">
        <f t="shared" si="59"/>
        <v>0</v>
      </c>
      <c r="BL259" s="13" t="s">
        <v>93</v>
      </c>
      <c r="BM259" s="152" t="s">
        <v>5161</v>
      </c>
    </row>
    <row r="260" spans="2:65" s="1" customFormat="1" ht="24.2" customHeight="1">
      <c r="B260" s="139"/>
      <c r="C260" s="140" t="s">
        <v>638</v>
      </c>
      <c r="D260" s="140" t="s">
        <v>212</v>
      </c>
      <c r="E260" s="141" t="s">
        <v>5162</v>
      </c>
      <c r="F260" s="142" t="s">
        <v>5163</v>
      </c>
      <c r="G260" s="143" t="s">
        <v>405</v>
      </c>
      <c r="H260" s="144">
        <v>14.646000000000001</v>
      </c>
      <c r="I260" s="145"/>
      <c r="J260" s="146">
        <f t="shared" si="50"/>
        <v>0</v>
      </c>
      <c r="K260" s="147"/>
      <c r="L260" s="28"/>
      <c r="M260" s="148" t="s">
        <v>1</v>
      </c>
      <c r="N260" s="149" t="s">
        <v>38</v>
      </c>
      <c r="P260" s="150">
        <f t="shared" si="51"/>
        <v>0</v>
      </c>
      <c r="Q260" s="150">
        <v>0</v>
      </c>
      <c r="R260" s="150">
        <f t="shared" si="52"/>
        <v>0</v>
      </c>
      <c r="S260" s="150">
        <v>0.19600000000000001</v>
      </c>
      <c r="T260" s="151">
        <f t="shared" si="53"/>
        <v>2.8706160000000001</v>
      </c>
      <c r="AR260" s="152" t="s">
        <v>93</v>
      </c>
      <c r="AT260" s="152" t="s">
        <v>212</v>
      </c>
      <c r="AU260" s="152" t="s">
        <v>84</v>
      </c>
      <c r="AY260" s="13" t="s">
        <v>207</v>
      </c>
      <c r="BE260" s="153">
        <f t="shared" si="54"/>
        <v>0</v>
      </c>
      <c r="BF260" s="153">
        <f t="shared" si="55"/>
        <v>0</v>
      </c>
      <c r="BG260" s="153">
        <f t="shared" si="56"/>
        <v>0</v>
      </c>
      <c r="BH260" s="153">
        <f t="shared" si="57"/>
        <v>0</v>
      </c>
      <c r="BI260" s="153">
        <f t="shared" si="58"/>
        <v>0</v>
      </c>
      <c r="BJ260" s="13" t="s">
        <v>84</v>
      </c>
      <c r="BK260" s="153">
        <f t="shared" si="59"/>
        <v>0</v>
      </c>
      <c r="BL260" s="13" t="s">
        <v>93</v>
      </c>
      <c r="BM260" s="152" t="s">
        <v>5164</v>
      </c>
    </row>
    <row r="261" spans="2:65" s="1" customFormat="1" ht="24.2" customHeight="1">
      <c r="B261" s="139"/>
      <c r="C261" s="140" t="s">
        <v>642</v>
      </c>
      <c r="D261" s="140" t="s">
        <v>212</v>
      </c>
      <c r="E261" s="141" t="s">
        <v>5165</v>
      </c>
      <c r="F261" s="142" t="s">
        <v>5166</v>
      </c>
      <c r="G261" s="143" t="s">
        <v>405</v>
      </c>
      <c r="H261" s="144">
        <v>10.081</v>
      </c>
      <c r="I261" s="145"/>
      <c r="J261" s="146">
        <f t="shared" si="50"/>
        <v>0</v>
      </c>
      <c r="K261" s="147"/>
      <c r="L261" s="28"/>
      <c r="M261" s="148" t="s">
        <v>1</v>
      </c>
      <c r="N261" s="149" t="s">
        <v>38</v>
      </c>
      <c r="P261" s="150">
        <f t="shared" si="51"/>
        <v>0</v>
      </c>
      <c r="Q261" s="150">
        <v>0</v>
      </c>
      <c r="R261" s="150">
        <f t="shared" si="52"/>
        <v>0</v>
      </c>
      <c r="S261" s="150">
        <v>0.19600000000000001</v>
      </c>
      <c r="T261" s="151">
        <f t="shared" si="53"/>
        <v>1.975876</v>
      </c>
      <c r="AR261" s="152" t="s">
        <v>93</v>
      </c>
      <c r="AT261" s="152" t="s">
        <v>212</v>
      </c>
      <c r="AU261" s="152" t="s">
        <v>84</v>
      </c>
      <c r="AY261" s="13" t="s">
        <v>207</v>
      </c>
      <c r="BE261" s="153">
        <f t="shared" si="54"/>
        <v>0</v>
      </c>
      <c r="BF261" s="153">
        <f t="shared" si="55"/>
        <v>0</v>
      </c>
      <c r="BG261" s="153">
        <f t="shared" si="56"/>
        <v>0</v>
      </c>
      <c r="BH261" s="153">
        <f t="shared" si="57"/>
        <v>0</v>
      </c>
      <c r="BI261" s="153">
        <f t="shared" si="58"/>
        <v>0</v>
      </c>
      <c r="BJ261" s="13" t="s">
        <v>84</v>
      </c>
      <c r="BK261" s="153">
        <f t="shared" si="59"/>
        <v>0</v>
      </c>
      <c r="BL261" s="13" t="s">
        <v>93</v>
      </c>
      <c r="BM261" s="152" t="s">
        <v>5167</v>
      </c>
    </row>
    <row r="262" spans="2:65" s="1" customFormat="1" ht="37.9" customHeight="1">
      <c r="B262" s="139"/>
      <c r="C262" s="140" t="s">
        <v>646</v>
      </c>
      <c r="D262" s="140" t="s">
        <v>212</v>
      </c>
      <c r="E262" s="141" t="s">
        <v>5168</v>
      </c>
      <c r="F262" s="142" t="s">
        <v>5169</v>
      </c>
      <c r="G262" s="143" t="s">
        <v>405</v>
      </c>
      <c r="H262" s="144">
        <v>1443.4649999999999</v>
      </c>
      <c r="I262" s="145"/>
      <c r="J262" s="146">
        <f t="shared" si="50"/>
        <v>0</v>
      </c>
      <c r="K262" s="147"/>
      <c r="L262" s="28"/>
      <c r="M262" s="148" t="s">
        <v>1</v>
      </c>
      <c r="N262" s="149" t="s">
        <v>38</v>
      </c>
      <c r="P262" s="150">
        <f t="shared" si="51"/>
        <v>0</v>
      </c>
      <c r="Q262" s="150">
        <v>0</v>
      </c>
      <c r="R262" s="150">
        <f t="shared" si="52"/>
        <v>0</v>
      </c>
      <c r="S262" s="150">
        <v>0.32400000000000001</v>
      </c>
      <c r="T262" s="151">
        <f t="shared" si="53"/>
        <v>467.68266</v>
      </c>
      <c r="AR262" s="152" t="s">
        <v>93</v>
      </c>
      <c r="AT262" s="152" t="s">
        <v>212</v>
      </c>
      <c r="AU262" s="152" t="s">
        <v>84</v>
      </c>
      <c r="AY262" s="13" t="s">
        <v>207</v>
      </c>
      <c r="BE262" s="153">
        <f t="shared" si="54"/>
        <v>0</v>
      </c>
      <c r="BF262" s="153">
        <f t="shared" si="55"/>
        <v>0</v>
      </c>
      <c r="BG262" s="153">
        <f t="shared" si="56"/>
        <v>0</v>
      </c>
      <c r="BH262" s="153">
        <f t="shared" si="57"/>
        <v>0</v>
      </c>
      <c r="BI262" s="153">
        <f t="shared" si="58"/>
        <v>0</v>
      </c>
      <c r="BJ262" s="13" t="s">
        <v>84</v>
      </c>
      <c r="BK262" s="153">
        <f t="shared" si="59"/>
        <v>0</v>
      </c>
      <c r="BL262" s="13" t="s">
        <v>93</v>
      </c>
      <c r="BM262" s="152" t="s">
        <v>5170</v>
      </c>
    </row>
    <row r="263" spans="2:65" s="1" customFormat="1" ht="33" customHeight="1">
      <c r="B263" s="139"/>
      <c r="C263" s="140" t="s">
        <v>650</v>
      </c>
      <c r="D263" s="140" t="s">
        <v>212</v>
      </c>
      <c r="E263" s="141" t="s">
        <v>5171</v>
      </c>
      <c r="F263" s="142" t="s">
        <v>5172</v>
      </c>
      <c r="G263" s="143" t="s">
        <v>405</v>
      </c>
      <c r="H263" s="144">
        <v>8.7119999999999997</v>
      </c>
      <c r="I263" s="145"/>
      <c r="J263" s="146">
        <f t="shared" si="50"/>
        <v>0</v>
      </c>
      <c r="K263" s="147"/>
      <c r="L263" s="28"/>
      <c r="M263" s="148" t="s">
        <v>1</v>
      </c>
      <c r="N263" s="149" t="s">
        <v>38</v>
      </c>
      <c r="P263" s="150">
        <f t="shared" si="51"/>
        <v>0</v>
      </c>
      <c r="Q263" s="150">
        <v>0</v>
      </c>
      <c r="R263" s="150">
        <f t="shared" si="52"/>
        <v>0</v>
      </c>
      <c r="S263" s="150">
        <v>0.54</v>
      </c>
      <c r="T263" s="151">
        <f t="shared" si="53"/>
        <v>4.7044800000000002</v>
      </c>
      <c r="AR263" s="152" t="s">
        <v>93</v>
      </c>
      <c r="AT263" s="152" t="s">
        <v>212</v>
      </c>
      <c r="AU263" s="152" t="s">
        <v>84</v>
      </c>
      <c r="AY263" s="13" t="s">
        <v>207</v>
      </c>
      <c r="BE263" s="153">
        <f t="shared" si="54"/>
        <v>0</v>
      </c>
      <c r="BF263" s="153">
        <f t="shared" si="55"/>
        <v>0</v>
      </c>
      <c r="BG263" s="153">
        <f t="shared" si="56"/>
        <v>0</v>
      </c>
      <c r="BH263" s="153">
        <f t="shared" si="57"/>
        <v>0</v>
      </c>
      <c r="BI263" s="153">
        <f t="shared" si="58"/>
        <v>0</v>
      </c>
      <c r="BJ263" s="13" t="s">
        <v>84</v>
      </c>
      <c r="BK263" s="153">
        <f t="shared" si="59"/>
        <v>0</v>
      </c>
      <c r="BL263" s="13" t="s">
        <v>93</v>
      </c>
      <c r="BM263" s="152" t="s">
        <v>5173</v>
      </c>
    </row>
    <row r="264" spans="2:65" s="1" customFormat="1" ht="33" customHeight="1">
      <c r="B264" s="139"/>
      <c r="C264" s="140" t="s">
        <v>654</v>
      </c>
      <c r="D264" s="140" t="s">
        <v>212</v>
      </c>
      <c r="E264" s="141" t="s">
        <v>5174</v>
      </c>
      <c r="F264" s="142" t="s">
        <v>5175</v>
      </c>
      <c r="G264" s="143" t="s">
        <v>4813</v>
      </c>
      <c r="H264" s="144">
        <v>20.896000000000001</v>
      </c>
      <c r="I264" s="145"/>
      <c r="J264" s="146">
        <f t="shared" si="50"/>
        <v>0</v>
      </c>
      <c r="K264" s="147"/>
      <c r="L264" s="28"/>
      <c r="M264" s="148" t="s">
        <v>1</v>
      </c>
      <c r="N264" s="149" t="s">
        <v>38</v>
      </c>
      <c r="P264" s="150">
        <f t="shared" si="51"/>
        <v>0</v>
      </c>
      <c r="Q264" s="150">
        <v>0</v>
      </c>
      <c r="R264" s="150">
        <f t="shared" si="52"/>
        <v>0</v>
      </c>
      <c r="S264" s="150">
        <v>2.1</v>
      </c>
      <c r="T264" s="151">
        <f t="shared" si="53"/>
        <v>43.881600000000006</v>
      </c>
      <c r="AR264" s="152" t="s">
        <v>93</v>
      </c>
      <c r="AT264" s="152" t="s">
        <v>212</v>
      </c>
      <c r="AU264" s="152" t="s">
        <v>84</v>
      </c>
      <c r="AY264" s="13" t="s">
        <v>207</v>
      </c>
      <c r="BE264" s="153">
        <f t="shared" si="54"/>
        <v>0</v>
      </c>
      <c r="BF264" s="153">
        <f t="shared" si="55"/>
        <v>0</v>
      </c>
      <c r="BG264" s="153">
        <f t="shared" si="56"/>
        <v>0</v>
      </c>
      <c r="BH264" s="153">
        <f t="shared" si="57"/>
        <v>0</v>
      </c>
      <c r="BI264" s="153">
        <f t="shared" si="58"/>
        <v>0</v>
      </c>
      <c r="BJ264" s="13" t="s">
        <v>84</v>
      </c>
      <c r="BK264" s="153">
        <f t="shared" si="59"/>
        <v>0</v>
      </c>
      <c r="BL264" s="13" t="s">
        <v>93</v>
      </c>
      <c r="BM264" s="152" t="s">
        <v>5176</v>
      </c>
    </row>
    <row r="265" spans="2:65" s="1" customFormat="1" ht="24.2" customHeight="1">
      <c r="B265" s="139"/>
      <c r="C265" s="140" t="s">
        <v>658</v>
      </c>
      <c r="D265" s="140" t="s">
        <v>212</v>
      </c>
      <c r="E265" s="141" t="s">
        <v>5177</v>
      </c>
      <c r="F265" s="142" t="s">
        <v>5178</v>
      </c>
      <c r="G265" s="143" t="s">
        <v>253</v>
      </c>
      <c r="H265" s="144">
        <v>1667</v>
      </c>
      <c r="I265" s="145"/>
      <c r="J265" s="146">
        <f t="shared" si="50"/>
        <v>0</v>
      </c>
      <c r="K265" s="147"/>
      <c r="L265" s="28"/>
      <c r="M265" s="148" t="s">
        <v>1</v>
      </c>
      <c r="N265" s="149" t="s">
        <v>38</v>
      </c>
      <c r="P265" s="150">
        <f t="shared" si="51"/>
        <v>0</v>
      </c>
      <c r="Q265" s="150">
        <v>0</v>
      </c>
      <c r="R265" s="150">
        <f t="shared" si="52"/>
        <v>0</v>
      </c>
      <c r="S265" s="150">
        <v>0.34</v>
      </c>
      <c r="T265" s="151">
        <f t="shared" si="53"/>
        <v>566.78000000000009</v>
      </c>
      <c r="AR265" s="152" t="s">
        <v>93</v>
      </c>
      <c r="AT265" s="152" t="s">
        <v>212</v>
      </c>
      <c r="AU265" s="152" t="s">
        <v>84</v>
      </c>
      <c r="AY265" s="13" t="s">
        <v>207</v>
      </c>
      <c r="BE265" s="153">
        <f t="shared" si="54"/>
        <v>0</v>
      </c>
      <c r="BF265" s="153">
        <f t="shared" si="55"/>
        <v>0</v>
      </c>
      <c r="BG265" s="153">
        <f t="shared" si="56"/>
        <v>0</v>
      </c>
      <c r="BH265" s="153">
        <f t="shared" si="57"/>
        <v>0</v>
      </c>
      <c r="BI265" s="153">
        <f t="shared" si="58"/>
        <v>0</v>
      </c>
      <c r="BJ265" s="13" t="s">
        <v>84</v>
      </c>
      <c r="BK265" s="153">
        <f t="shared" si="59"/>
        <v>0</v>
      </c>
      <c r="BL265" s="13" t="s">
        <v>93</v>
      </c>
      <c r="BM265" s="152" t="s">
        <v>5179</v>
      </c>
    </row>
    <row r="266" spans="2:65" s="1" customFormat="1" ht="33" customHeight="1">
      <c r="B266" s="139"/>
      <c r="C266" s="140" t="s">
        <v>662</v>
      </c>
      <c r="D266" s="140" t="s">
        <v>212</v>
      </c>
      <c r="E266" s="141" t="s">
        <v>5180</v>
      </c>
      <c r="F266" s="142" t="s">
        <v>5181</v>
      </c>
      <c r="G266" s="143" t="s">
        <v>4813</v>
      </c>
      <c r="H266" s="144">
        <v>177.886</v>
      </c>
      <c r="I266" s="145"/>
      <c r="J266" s="146">
        <f t="shared" si="50"/>
        <v>0</v>
      </c>
      <c r="K266" s="147"/>
      <c r="L266" s="28"/>
      <c r="M266" s="148" t="s">
        <v>1</v>
      </c>
      <c r="N266" s="149" t="s">
        <v>38</v>
      </c>
      <c r="P266" s="150">
        <f t="shared" si="51"/>
        <v>0</v>
      </c>
      <c r="Q266" s="150">
        <v>0</v>
      </c>
      <c r="R266" s="150">
        <f t="shared" si="52"/>
        <v>0</v>
      </c>
      <c r="S266" s="150">
        <v>2.2000000000000002</v>
      </c>
      <c r="T266" s="151">
        <f t="shared" si="53"/>
        <v>391.3492</v>
      </c>
      <c r="AR266" s="152" t="s">
        <v>93</v>
      </c>
      <c r="AT266" s="152" t="s">
        <v>212</v>
      </c>
      <c r="AU266" s="152" t="s">
        <v>84</v>
      </c>
      <c r="AY266" s="13" t="s">
        <v>207</v>
      </c>
      <c r="BE266" s="153">
        <f t="shared" si="54"/>
        <v>0</v>
      </c>
      <c r="BF266" s="153">
        <f t="shared" si="55"/>
        <v>0</v>
      </c>
      <c r="BG266" s="153">
        <f t="shared" si="56"/>
        <v>0</v>
      </c>
      <c r="BH266" s="153">
        <f t="shared" si="57"/>
        <v>0</v>
      </c>
      <c r="BI266" s="153">
        <f t="shared" si="58"/>
        <v>0</v>
      </c>
      <c r="BJ266" s="13" t="s">
        <v>84</v>
      </c>
      <c r="BK266" s="153">
        <f t="shared" si="59"/>
        <v>0</v>
      </c>
      <c r="BL266" s="13" t="s">
        <v>93</v>
      </c>
      <c r="BM266" s="152" t="s">
        <v>5182</v>
      </c>
    </row>
    <row r="267" spans="2:65" s="1" customFormat="1" ht="24.2" customHeight="1">
      <c r="B267" s="139"/>
      <c r="C267" s="140" t="s">
        <v>666</v>
      </c>
      <c r="D267" s="140" t="s">
        <v>212</v>
      </c>
      <c r="E267" s="141" t="s">
        <v>5183</v>
      </c>
      <c r="F267" s="142" t="s">
        <v>5184</v>
      </c>
      <c r="G267" s="143" t="s">
        <v>4813</v>
      </c>
      <c r="H267" s="144">
        <v>37.112000000000002</v>
      </c>
      <c r="I267" s="145"/>
      <c r="J267" s="146">
        <f t="shared" si="50"/>
        <v>0</v>
      </c>
      <c r="K267" s="147"/>
      <c r="L267" s="28"/>
      <c r="M267" s="148" t="s">
        <v>1</v>
      </c>
      <c r="N267" s="149" t="s">
        <v>38</v>
      </c>
      <c r="P267" s="150">
        <f t="shared" si="51"/>
        <v>0</v>
      </c>
      <c r="Q267" s="150">
        <v>0</v>
      </c>
      <c r="R267" s="150">
        <f t="shared" si="52"/>
        <v>0</v>
      </c>
      <c r="S267" s="150">
        <v>2.2000000000000002</v>
      </c>
      <c r="T267" s="151">
        <f t="shared" si="53"/>
        <v>81.646400000000014</v>
      </c>
      <c r="AR267" s="152" t="s">
        <v>93</v>
      </c>
      <c r="AT267" s="152" t="s">
        <v>212</v>
      </c>
      <c r="AU267" s="152" t="s">
        <v>84</v>
      </c>
      <c r="AY267" s="13" t="s">
        <v>207</v>
      </c>
      <c r="BE267" s="153">
        <f t="shared" si="54"/>
        <v>0</v>
      </c>
      <c r="BF267" s="153">
        <f t="shared" si="55"/>
        <v>0</v>
      </c>
      <c r="BG267" s="153">
        <f t="shared" si="56"/>
        <v>0</v>
      </c>
      <c r="BH267" s="153">
        <f t="shared" si="57"/>
        <v>0</v>
      </c>
      <c r="BI267" s="153">
        <f t="shared" si="58"/>
        <v>0</v>
      </c>
      <c r="BJ267" s="13" t="s">
        <v>84</v>
      </c>
      <c r="BK267" s="153">
        <f t="shared" si="59"/>
        <v>0</v>
      </c>
      <c r="BL267" s="13" t="s">
        <v>93</v>
      </c>
      <c r="BM267" s="152" t="s">
        <v>5185</v>
      </c>
    </row>
    <row r="268" spans="2:65" s="1" customFormat="1" ht="24.2" customHeight="1">
      <c r="B268" s="139"/>
      <c r="C268" s="140" t="s">
        <v>670</v>
      </c>
      <c r="D268" s="140" t="s">
        <v>212</v>
      </c>
      <c r="E268" s="141" t="s">
        <v>5186</v>
      </c>
      <c r="F268" s="142" t="s">
        <v>5187</v>
      </c>
      <c r="G268" s="143" t="s">
        <v>253</v>
      </c>
      <c r="H268" s="144">
        <v>8</v>
      </c>
      <c r="I268" s="145"/>
      <c r="J268" s="146">
        <f t="shared" si="50"/>
        <v>0</v>
      </c>
      <c r="K268" s="147"/>
      <c r="L268" s="28"/>
      <c r="M268" s="148" t="s">
        <v>1</v>
      </c>
      <c r="N268" s="149" t="s">
        <v>38</v>
      </c>
      <c r="P268" s="150">
        <f t="shared" si="51"/>
        <v>0</v>
      </c>
      <c r="Q268" s="150">
        <v>0</v>
      </c>
      <c r="R268" s="150">
        <f t="shared" si="52"/>
        <v>0</v>
      </c>
      <c r="S268" s="150">
        <v>8.2000000000000003E-2</v>
      </c>
      <c r="T268" s="151">
        <f t="shared" si="53"/>
        <v>0.65600000000000003</v>
      </c>
      <c r="AR268" s="152" t="s">
        <v>93</v>
      </c>
      <c r="AT268" s="152" t="s">
        <v>212</v>
      </c>
      <c r="AU268" s="152" t="s">
        <v>84</v>
      </c>
      <c r="AY268" s="13" t="s">
        <v>207</v>
      </c>
      <c r="BE268" s="153">
        <f t="shared" si="54"/>
        <v>0</v>
      </c>
      <c r="BF268" s="153">
        <f t="shared" si="55"/>
        <v>0</v>
      </c>
      <c r="BG268" s="153">
        <f t="shared" si="56"/>
        <v>0</v>
      </c>
      <c r="BH268" s="153">
        <f t="shared" si="57"/>
        <v>0</v>
      </c>
      <c r="BI268" s="153">
        <f t="shared" si="58"/>
        <v>0</v>
      </c>
      <c r="BJ268" s="13" t="s">
        <v>84</v>
      </c>
      <c r="BK268" s="153">
        <f t="shared" si="59"/>
        <v>0</v>
      </c>
      <c r="BL268" s="13" t="s">
        <v>93</v>
      </c>
      <c r="BM268" s="152" t="s">
        <v>5188</v>
      </c>
    </row>
    <row r="269" spans="2:65" s="1" customFormat="1" ht="33" customHeight="1">
      <c r="B269" s="139"/>
      <c r="C269" s="140" t="s">
        <v>674</v>
      </c>
      <c r="D269" s="140" t="s">
        <v>212</v>
      </c>
      <c r="E269" s="141" t="s">
        <v>5192</v>
      </c>
      <c r="F269" s="142" t="s">
        <v>5193</v>
      </c>
      <c r="G269" s="143" t="s">
        <v>4813</v>
      </c>
      <c r="H269" s="144">
        <v>2.6339999999999999</v>
      </c>
      <c r="I269" s="145"/>
      <c r="J269" s="146">
        <f t="shared" si="50"/>
        <v>0</v>
      </c>
      <c r="K269" s="147"/>
      <c r="L269" s="28"/>
      <c r="M269" s="148" t="s">
        <v>1</v>
      </c>
      <c r="N269" s="149" t="s">
        <v>38</v>
      </c>
      <c r="P269" s="150">
        <f t="shared" si="51"/>
        <v>0</v>
      </c>
      <c r="Q269" s="150">
        <v>0</v>
      </c>
      <c r="R269" s="150">
        <f t="shared" si="52"/>
        <v>0</v>
      </c>
      <c r="S269" s="150">
        <v>1.875</v>
      </c>
      <c r="T269" s="151">
        <f t="shared" si="53"/>
        <v>4.9387499999999998</v>
      </c>
      <c r="AR269" s="152" t="s">
        <v>93</v>
      </c>
      <c r="AT269" s="152" t="s">
        <v>212</v>
      </c>
      <c r="AU269" s="152" t="s">
        <v>84</v>
      </c>
      <c r="AY269" s="13" t="s">
        <v>207</v>
      </c>
      <c r="BE269" s="153">
        <f t="shared" si="54"/>
        <v>0</v>
      </c>
      <c r="BF269" s="153">
        <f t="shared" si="55"/>
        <v>0</v>
      </c>
      <c r="BG269" s="153">
        <f t="shared" si="56"/>
        <v>0</v>
      </c>
      <c r="BH269" s="153">
        <f t="shared" si="57"/>
        <v>0</v>
      </c>
      <c r="BI269" s="153">
        <f t="shared" si="58"/>
        <v>0</v>
      </c>
      <c r="BJ269" s="13" t="s">
        <v>84</v>
      </c>
      <c r="BK269" s="153">
        <f t="shared" si="59"/>
        <v>0</v>
      </c>
      <c r="BL269" s="13" t="s">
        <v>93</v>
      </c>
      <c r="BM269" s="152" t="s">
        <v>5194</v>
      </c>
    </row>
    <row r="270" spans="2:65" s="1" customFormat="1" ht="24.2" customHeight="1">
      <c r="B270" s="139"/>
      <c r="C270" s="140" t="s">
        <v>678</v>
      </c>
      <c r="D270" s="140" t="s">
        <v>212</v>
      </c>
      <c r="E270" s="141" t="s">
        <v>5195</v>
      </c>
      <c r="F270" s="142" t="s">
        <v>5196</v>
      </c>
      <c r="G270" s="143" t="s">
        <v>5197</v>
      </c>
      <c r="H270" s="144">
        <v>900</v>
      </c>
      <c r="I270" s="145"/>
      <c r="J270" s="146">
        <f t="shared" si="50"/>
        <v>0</v>
      </c>
      <c r="K270" s="147"/>
      <c r="L270" s="28"/>
      <c r="M270" s="148" t="s">
        <v>1</v>
      </c>
      <c r="N270" s="149" t="s">
        <v>38</v>
      </c>
      <c r="P270" s="150">
        <f t="shared" si="51"/>
        <v>0</v>
      </c>
      <c r="Q270" s="150">
        <v>1.0000000000000001E-5</v>
      </c>
      <c r="R270" s="150">
        <f t="shared" si="52"/>
        <v>9.0000000000000011E-3</v>
      </c>
      <c r="S270" s="150">
        <v>3.0000000000000001E-5</v>
      </c>
      <c r="T270" s="151">
        <f t="shared" si="53"/>
        <v>2.7E-2</v>
      </c>
      <c r="AR270" s="152" t="s">
        <v>93</v>
      </c>
      <c r="AT270" s="152" t="s">
        <v>212</v>
      </c>
      <c r="AU270" s="152" t="s">
        <v>84</v>
      </c>
      <c r="AY270" s="13" t="s">
        <v>207</v>
      </c>
      <c r="BE270" s="153">
        <f t="shared" si="54"/>
        <v>0</v>
      </c>
      <c r="BF270" s="153">
        <f t="shared" si="55"/>
        <v>0</v>
      </c>
      <c r="BG270" s="153">
        <f t="shared" si="56"/>
        <v>0</v>
      </c>
      <c r="BH270" s="153">
        <f t="shared" si="57"/>
        <v>0</v>
      </c>
      <c r="BI270" s="153">
        <f t="shared" si="58"/>
        <v>0</v>
      </c>
      <c r="BJ270" s="13" t="s">
        <v>84</v>
      </c>
      <c r="BK270" s="153">
        <f t="shared" si="59"/>
        <v>0</v>
      </c>
      <c r="BL270" s="13" t="s">
        <v>93</v>
      </c>
      <c r="BM270" s="152" t="s">
        <v>5198</v>
      </c>
    </row>
    <row r="271" spans="2:65" s="1" customFormat="1" ht="16.5" customHeight="1">
      <c r="B271" s="139"/>
      <c r="C271" s="140" t="s">
        <v>682</v>
      </c>
      <c r="D271" s="140" t="s">
        <v>212</v>
      </c>
      <c r="E271" s="141" t="s">
        <v>5199</v>
      </c>
      <c r="F271" s="142" t="s">
        <v>5200</v>
      </c>
      <c r="G271" s="143" t="s">
        <v>215</v>
      </c>
      <c r="H271" s="144">
        <v>21.21</v>
      </c>
      <c r="I271" s="145"/>
      <c r="J271" s="146">
        <f t="shared" si="50"/>
        <v>0</v>
      </c>
      <c r="K271" s="147"/>
      <c r="L271" s="28"/>
      <c r="M271" s="148" t="s">
        <v>1</v>
      </c>
      <c r="N271" s="149" t="s">
        <v>38</v>
      </c>
      <c r="P271" s="150">
        <f t="shared" si="51"/>
        <v>0</v>
      </c>
      <c r="Q271" s="150">
        <v>0</v>
      </c>
      <c r="R271" s="150">
        <f t="shared" si="52"/>
        <v>0</v>
      </c>
      <c r="S271" s="150">
        <v>3.0000000000000001E-3</v>
      </c>
      <c r="T271" s="151">
        <f t="shared" si="53"/>
        <v>6.3630000000000006E-2</v>
      </c>
      <c r="AR271" s="152" t="s">
        <v>93</v>
      </c>
      <c r="AT271" s="152" t="s">
        <v>212</v>
      </c>
      <c r="AU271" s="152" t="s">
        <v>84</v>
      </c>
      <c r="AY271" s="13" t="s">
        <v>207</v>
      </c>
      <c r="BE271" s="153">
        <f t="shared" si="54"/>
        <v>0</v>
      </c>
      <c r="BF271" s="153">
        <f t="shared" si="55"/>
        <v>0</v>
      </c>
      <c r="BG271" s="153">
        <f t="shared" si="56"/>
        <v>0</v>
      </c>
      <c r="BH271" s="153">
        <f t="shared" si="57"/>
        <v>0</v>
      </c>
      <c r="BI271" s="153">
        <f t="shared" si="58"/>
        <v>0</v>
      </c>
      <c r="BJ271" s="13" t="s">
        <v>84</v>
      </c>
      <c r="BK271" s="153">
        <f t="shared" si="59"/>
        <v>0</v>
      </c>
      <c r="BL271" s="13" t="s">
        <v>93</v>
      </c>
      <c r="BM271" s="152" t="s">
        <v>5201</v>
      </c>
    </row>
    <row r="272" spans="2:65" s="1" customFormat="1" ht="24.2" customHeight="1">
      <c r="B272" s="139"/>
      <c r="C272" s="140" t="s">
        <v>686</v>
      </c>
      <c r="D272" s="140" t="s">
        <v>212</v>
      </c>
      <c r="E272" s="141" t="s">
        <v>5202</v>
      </c>
      <c r="F272" s="142" t="s">
        <v>5203</v>
      </c>
      <c r="G272" s="143" t="s">
        <v>253</v>
      </c>
      <c r="H272" s="144">
        <v>14</v>
      </c>
      <c r="I272" s="145"/>
      <c r="J272" s="146">
        <f t="shared" si="50"/>
        <v>0</v>
      </c>
      <c r="K272" s="147"/>
      <c r="L272" s="28"/>
      <c r="M272" s="148" t="s">
        <v>1</v>
      </c>
      <c r="N272" s="149" t="s">
        <v>38</v>
      </c>
      <c r="P272" s="150">
        <f t="shared" si="51"/>
        <v>0</v>
      </c>
      <c r="Q272" s="150">
        <v>0</v>
      </c>
      <c r="R272" s="150">
        <f t="shared" si="52"/>
        <v>0</v>
      </c>
      <c r="S272" s="150">
        <v>4.3999999999999997E-2</v>
      </c>
      <c r="T272" s="151">
        <f t="shared" si="53"/>
        <v>0.61599999999999999</v>
      </c>
      <c r="AR272" s="152" t="s">
        <v>93</v>
      </c>
      <c r="AT272" s="152" t="s">
        <v>212</v>
      </c>
      <c r="AU272" s="152" t="s">
        <v>84</v>
      </c>
      <c r="AY272" s="13" t="s">
        <v>207</v>
      </c>
      <c r="BE272" s="153">
        <f t="shared" si="54"/>
        <v>0</v>
      </c>
      <c r="BF272" s="153">
        <f t="shared" si="55"/>
        <v>0</v>
      </c>
      <c r="BG272" s="153">
        <f t="shared" si="56"/>
        <v>0</v>
      </c>
      <c r="BH272" s="153">
        <f t="shared" si="57"/>
        <v>0</v>
      </c>
      <c r="BI272" s="153">
        <f t="shared" si="58"/>
        <v>0</v>
      </c>
      <c r="BJ272" s="13" t="s">
        <v>84</v>
      </c>
      <c r="BK272" s="153">
        <f t="shared" si="59"/>
        <v>0</v>
      </c>
      <c r="BL272" s="13" t="s">
        <v>93</v>
      </c>
      <c r="BM272" s="152" t="s">
        <v>5204</v>
      </c>
    </row>
    <row r="273" spans="2:65" s="1" customFormat="1" ht="24.2" customHeight="1">
      <c r="B273" s="139"/>
      <c r="C273" s="140" t="s">
        <v>690</v>
      </c>
      <c r="D273" s="140" t="s">
        <v>212</v>
      </c>
      <c r="E273" s="141" t="s">
        <v>5205</v>
      </c>
      <c r="F273" s="142" t="s">
        <v>5206</v>
      </c>
      <c r="G273" s="143" t="s">
        <v>215</v>
      </c>
      <c r="H273" s="144">
        <v>26</v>
      </c>
      <c r="I273" s="145"/>
      <c r="J273" s="146">
        <f t="shared" si="50"/>
        <v>0</v>
      </c>
      <c r="K273" s="147"/>
      <c r="L273" s="28"/>
      <c r="M273" s="148" t="s">
        <v>1</v>
      </c>
      <c r="N273" s="149" t="s">
        <v>38</v>
      </c>
      <c r="P273" s="150">
        <f t="shared" si="51"/>
        <v>0</v>
      </c>
      <c r="Q273" s="150">
        <v>0</v>
      </c>
      <c r="R273" s="150">
        <f t="shared" si="52"/>
        <v>0</v>
      </c>
      <c r="S273" s="150">
        <v>0</v>
      </c>
      <c r="T273" s="151">
        <f t="shared" si="53"/>
        <v>0</v>
      </c>
      <c r="AR273" s="152" t="s">
        <v>93</v>
      </c>
      <c r="AT273" s="152" t="s">
        <v>212</v>
      </c>
      <c r="AU273" s="152" t="s">
        <v>84</v>
      </c>
      <c r="AY273" s="13" t="s">
        <v>207</v>
      </c>
      <c r="BE273" s="153">
        <f t="shared" si="54"/>
        <v>0</v>
      </c>
      <c r="BF273" s="153">
        <f t="shared" si="55"/>
        <v>0</v>
      </c>
      <c r="BG273" s="153">
        <f t="shared" si="56"/>
        <v>0</v>
      </c>
      <c r="BH273" s="153">
        <f t="shared" si="57"/>
        <v>0</v>
      </c>
      <c r="BI273" s="153">
        <f t="shared" si="58"/>
        <v>0</v>
      </c>
      <c r="BJ273" s="13" t="s">
        <v>84</v>
      </c>
      <c r="BK273" s="153">
        <f t="shared" si="59"/>
        <v>0</v>
      </c>
      <c r="BL273" s="13" t="s">
        <v>93</v>
      </c>
      <c r="BM273" s="152" t="s">
        <v>5207</v>
      </c>
    </row>
    <row r="274" spans="2:65" s="1" customFormat="1" ht="16.5" customHeight="1">
      <c r="B274" s="139"/>
      <c r="C274" s="140" t="s">
        <v>694</v>
      </c>
      <c r="D274" s="140" t="s">
        <v>212</v>
      </c>
      <c r="E274" s="141" t="s">
        <v>5208</v>
      </c>
      <c r="F274" s="142" t="s">
        <v>5209</v>
      </c>
      <c r="G274" s="143" t="s">
        <v>405</v>
      </c>
      <c r="H274" s="144">
        <v>369.613</v>
      </c>
      <c r="I274" s="145"/>
      <c r="J274" s="146">
        <f t="shared" si="50"/>
        <v>0</v>
      </c>
      <c r="K274" s="147"/>
      <c r="L274" s="28"/>
      <c r="M274" s="148" t="s">
        <v>1</v>
      </c>
      <c r="N274" s="149" t="s">
        <v>38</v>
      </c>
      <c r="P274" s="150">
        <f t="shared" si="51"/>
        <v>0</v>
      </c>
      <c r="Q274" s="150">
        <v>0</v>
      </c>
      <c r="R274" s="150">
        <f t="shared" si="52"/>
        <v>0</v>
      </c>
      <c r="S274" s="150">
        <v>0</v>
      </c>
      <c r="T274" s="151">
        <f t="shared" si="53"/>
        <v>0</v>
      </c>
      <c r="AR274" s="152" t="s">
        <v>93</v>
      </c>
      <c r="AT274" s="152" t="s">
        <v>212</v>
      </c>
      <c r="AU274" s="152" t="s">
        <v>84</v>
      </c>
      <c r="AY274" s="13" t="s">
        <v>207</v>
      </c>
      <c r="BE274" s="153">
        <f t="shared" si="54"/>
        <v>0</v>
      </c>
      <c r="BF274" s="153">
        <f t="shared" si="55"/>
        <v>0</v>
      </c>
      <c r="BG274" s="153">
        <f t="shared" si="56"/>
        <v>0</v>
      </c>
      <c r="BH274" s="153">
        <f t="shared" si="57"/>
        <v>0</v>
      </c>
      <c r="BI274" s="153">
        <f t="shared" si="58"/>
        <v>0</v>
      </c>
      <c r="BJ274" s="13" t="s">
        <v>84</v>
      </c>
      <c r="BK274" s="153">
        <f t="shared" si="59"/>
        <v>0</v>
      </c>
      <c r="BL274" s="13" t="s">
        <v>93</v>
      </c>
      <c r="BM274" s="152" t="s">
        <v>5210</v>
      </c>
    </row>
    <row r="275" spans="2:65" s="1" customFormat="1" ht="24.2" customHeight="1">
      <c r="B275" s="139"/>
      <c r="C275" s="140" t="s">
        <v>698</v>
      </c>
      <c r="D275" s="140" t="s">
        <v>212</v>
      </c>
      <c r="E275" s="141" t="s">
        <v>5211</v>
      </c>
      <c r="F275" s="142" t="s">
        <v>5212</v>
      </c>
      <c r="G275" s="143" t="s">
        <v>405</v>
      </c>
      <c r="H275" s="144">
        <v>8.0649999999999995</v>
      </c>
      <c r="I275" s="145"/>
      <c r="J275" s="146">
        <f t="shared" si="50"/>
        <v>0</v>
      </c>
      <c r="K275" s="147"/>
      <c r="L275" s="28"/>
      <c r="M275" s="148" t="s">
        <v>1</v>
      </c>
      <c r="N275" s="149" t="s">
        <v>38</v>
      </c>
      <c r="P275" s="150">
        <f t="shared" si="51"/>
        <v>0</v>
      </c>
      <c r="Q275" s="150">
        <v>0</v>
      </c>
      <c r="R275" s="150">
        <f t="shared" si="52"/>
        <v>0</v>
      </c>
      <c r="S275" s="150">
        <v>0.01</v>
      </c>
      <c r="T275" s="151">
        <f t="shared" si="53"/>
        <v>8.0649999999999999E-2</v>
      </c>
      <c r="AR275" s="152" t="s">
        <v>271</v>
      </c>
      <c r="AT275" s="152" t="s">
        <v>212</v>
      </c>
      <c r="AU275" s="152" t="s">
        <v>84</v>
      </c>
      <c r="AY275" s="13" t="s">
        <v>207</v>
      </c>
      <c r="BE275" s="153">
        <f t="shared" si="54"/>
        <v>0</v>
      </c>
      <c r="BF275" s="153">
        <f t="shared" si="55"/>
        <v>0</v>
      </c>
      <c r="BG275" s="153">
        <f t="shared" si="56"/>
        <v>0</v>
      </c>
      <c r="BH275" s="153">
        <f t="shared" si="57"/>
        <v>0</v>
      </c>
      <c r="BI275" s="153">
        <f t="shared" si="58"/>
        <v>0</v>
      </c>
      <c r="BJ275" s="13" t="s">
        <v>84</v>
      </c>
      <c r="BK275" s="153">
        <f t="shared" si="59"/>
        <v>0</v>
      </c>
      <c r="BL275" s="13" t="s">
        <v>271</v>
      </c>
      <c r="BM275" s="152" t="s">
        <v>5213</v>
      </c>
    </row>
    <row r="276" spans="2:65" s="1" customFormat="1" ht="24.2" customHeight="1">
      <c r="B276" s="139"/>
      <c r="C276" s="140" t="s">
        <v>702</v>
      </c>
      <c r="D276" s="140" t="s">
        <v>212</v>
      </c>
      <c r="E276" s="141" t="s">
        <v>5214</v>
      </c>
      <c r="F276" s="142" t="s">
        <v>5215</v>
      </c>
      <c r="G276" s="143" t="s">
        <v>405</v>
      </c>
      <c r="H276" s="144">
        <v>3219.2269999999999</v>
      </c>
      <c r="I276" s="145"/>
      <c r="J276" s="146">
        <f t="shared" si="50"/>
        <v>0</v>
      </c>
      <c r="K276" s="147"/>
      <c r="L276" s="28"/>
      <c r="M276" s="148" t="s">
        <v>1</v>
      </c>
      <c r="N276" s="149" t="s">
        <v>38</v>
      </c>
      <c r="P276" s="150">
        <f t="shared" si="51"/>
        <v>0</v>
      </c>
      <c r="Q276" s="150">
        <v>0</v>
      </c>
      <c r="R276" s="150">
        <f t="shared" si="52"/>
        <v>0</v>
      </c>
      <c r="S276" s="150">
        <v>0.01</v>
      </c>
      <c r="T276" s="151">
        <f t="shared" si="53"/>
        <v>32.192270000000001</v>
      </c>
      <c r="AR276" s="152" t="s">
        <v>271</v>
      </c>
      <c r="AT276" s="152" t="s">
        <v>212</v>
      </c>
      <c r="AU276" s="152" t="s">
        <v>84</v>
      </c>
      <c r="AY276" s="13" t="s">
        <v>207</v>
      </c>
      <c r="BE276" s="153">
        <f t="shared" si="54"/>
        <v>0</v>
      </c>
      <c r="BF276" s="153">
        <f t="shared" si="55"/>
        <v>0</v>
      </c>
      <c r="BG276" s="153">
        <f t="shared" si="56"/>
        <v>0</v>
      </c>
      <c r="BH276" s="153">
        <f t="shared" si="57"/>
        <v>0</v>
      </c>
      <c r="BI276" s="153">
        <f t="shared" si="58"/>
        <v>0</v>
      </c>
      <c r="BJ276" s="13" t="s">
        <v>84</v>
      </c>
      <c r="BK276" s="153">
        <f t="shared" si="59"/>
        <v>0</v>
      </c>
      <c r="BL276" s="13" t="s">
        <v>271</v>
      </c>
      <c r="BM276" s="152" t="s">
        <v>5216</v>
      </c>
    </row>
    <row r="277" spans="2:65" s="1" customFormat="1" ht="24.2" customHeight="1">
      <c r="B277" s="139"/>
      <c r="C277" s="140" t="s">
        <v>706</v>
      </c>
      <c r="D277" s="140" t="s">
        <v>212</v>
      </c>
      <c r="E277" s="141" t="s">
        <v>5217</v>
      </c>
      <c r="F277" s="142" t="s">
        <v>5218</v>
      </c>
      <c r="G277" s="143" t="s">
        <v>405</v>
      </c>
      <c r="H277" s="144">
        <v>42.19</v>
      </c>
      <c r="I277" s="145"/>
      <c r="J277" s="146">
        <f t="shared" si="50"/>
        <v>0</v>
      </c>
      <c r="K277" s="147"/>
      <c r="L277" s="28"/>
      <c r="M277" s="148" t="s">
        <v>1</v>
      </c>
      <c r="N277" s="149" t="s">
        <v>38</v>
      </c>
      <c r="P277" s="150">
        <f t="shared" si="51"/>
        <v>0</v>
      </c>
      <c r="Q277" s="150">
        <v>0</v>
      </c>
      <c r="R277" s="150">
        <f t="shared" si="52"/>
        <v>0</v>
      </c>
      <c r="S277" s="150">
        <v>0.01</v>
      </c>
      <c r="T277" s="151">
        <f t="shared" si="53"/>
        <v>0.4219</v>
      </c>
      <c r="AR277" s="152" t="s">
        <v>271</v>
      </c>
      <c r="AT277" s="152" t="s">
        <v>212</v>
      </c>
      <c r="AU277" s="152" t="s">
        <v>84</v>
      </c>
      <c r="AY277" s="13" t="s">
        <v>207</v>
      </c>
      <c r="BE277" s="153">
        <f t="shared" si="54"/>
        <v>0</v>
      </c>
      <c r="BF277" s="153">
        <f t="shared" si="55"/>
        <v>0</v>
      </c>
      <c r="BG277" s="153">
        <f t="shared" si="56"/>
        <v>0</v>
      </c>
      <c r="BH277" s="153">
        <f t="shared" si="57"/>
        <v>0</v>
      </c>
      <c r="BI277" s="153">
        <f t="shared" si="58"/>
        <v>0</v>
      </c>
      <c r="BJ277" s="13" t="s">
        <v>84</v>
      </c>
      <c r="BK277" s="153">
        <f t="shared" si="59"/>
        <v>0</v>
      </c>
      <c r="BL277" s="13" t="s">
        <v>271</v>
      </c>
      <c r="BM277" s="152" t="s">
        <v>5219</v>
      </c>
    </row>
    <row r="278" spans="2:65" s="1" customFormat="1" ht="24.2" customHeight="1">
      <c r="B278" s="139"/>
      <c r="C278" s="140" t="s">
        <v>710</v>
      </c>
      <c r="D278" s="140" t="s">
        <v>212</v>
      </c>
      <c r="E278" s="141" t="s">
        <v>5220</v>
      </c>
      <c r="F278" s="142" t="s">
        <v>5221</v>
      </c>
      <c r="G278" s="143" t="s">
        <v>405</v>
      </c>
      <c r="H278" s="144">
        <v>84.89</v>
      </c>
      <c r="I278" s="145"/>
      <c r="J278" s="146">
        <f t="shared" si="50"/>
        <v>0</v>
      </c>
      <c r="K278" s="147"/>
      <c r="L278" s="28"/>
      <c r="M278" s="148" t="s">
        <v>1</v>
      </c>
      <c r="N278" s="149" t="s">
        <v>38</v>
      </c>
      <c r="P278" s="150">
        <f t="shared" si="51"/>
        <v>0</v>
      </c>
      <c r="Q278" s="150">
        <v>0</v>
      </c>
      <c r="R278" s="150">
        <f t="shared" si="52"/>
        <v>0</v>
      </c>
      <c r="S278" s="150">
        <v>0.01</v>
      </c>
      <c r="T278" s="151">
        <f t="shared" si="53"/>
        <v>0.84889999999999999</v>
      </c>
      <c r="AR278" s="152" t="s">
        <v>271</v>
      </c>
      <c r="AT278" s="152" t="s">
        <v>212</v>
      </c>
      <c r="AU278" s="152" t="s">
        <v>84</v>
      </c>
      <c r="AY278" s="13" t="s">
        <v>207</v>
      </c>
      <c r="BE278" s="153">
        <f t="shared" si="54"/>
        <v>0</v>
      </c>
      <c r="BF278" s="153">
        <f t="shared" si="55"/>
        <v>0</v>
      </c>
      <c r="BG278" s="153">
        <f t="shared" si="56"/>
        <v>0</v>
      </c>
      <c r="BH278" s="153">
        <f t="shared" si="57"/>
        <v>0</v>
      </c>
      <c r="BI278" s="153">
        <f t="shared" si="58"/>
        <v>0</v>
      </c>
      <c r="BJ278" s="13" t="s">
        <v>84</v>
      </c>
      <c r="BK278" s="153">
        <f t="shared" si="59"/>
        <v>0</v>
      </c>
      <c r="BL278" s="13" t="s">
        <v>271</v>
      </c>
      <c r="BM278" s="152" t="s">
        <v>5222</v>
      </c>
    </row>
    <row r="279" spans="2:65" s="11" customFormat="1" ht="20.85" customHeight="1">
      <c r="B279" s="127"/>
      <c r="D279" s="128" t="s">
        <v>71</v>
      </c>
      <c r="E279" s="137" t="s">
        <v>5223</v>
      </c>
      <c r="F279" s="137" t="s">
        <v>5224</v>
      </c>
      <c r="I279" s="130"/>
      <c r="J279" s="138">
        <f>BK279</f>
        <v>0</v>
      </c>
      <c r="L279" s="127"/>
      <c r="M279" s="132"/>
      <c r="P279" s="133">
        <f>SUM(P280:P284)</f>
        <v>0</v>
      </c>
      <c r="R279" s="133">
        <f>SUM(R280:R284)</f>
        <v>0</v>
      </c>
      <c r="T279" s="134">
        <f>SUM(T280:T284)</f>
        <v>0</v>
      </c>
      <c r="AR279" s="128" t="s">
        <v>79</v>
      </c>
      <c r="AT279" s="135" t="s">
        <v>71</v>
      </c>
      <c r="AU279" s="135" t="s">
        <v>84</v>
      </c>
      <c r="AY279" s="128" t="s">
        <v>207</v>
      </c>
      <c r="BK279" s="136">
        <f>SUM(BK280:BK284)</f>
        <v>0</v>
      </c>
    </row>
    <row r="280" spans="2:65" s="1" customFormat="1" ht="21.75" customHeight="1">
      <c r="B280" s="139"/>
      <c r="C280" s="140" t="s">
        <v>714</v>
      </c>
      <c r="D280" s="140" t="s">
        <v>212</v>
      </c>
      <c r="E280" s="141" t="s">
        <v>5225</v>
      </c>
      <c r="F280" s="142" t="s">
        <v>5226</v>
      </c>
      <c r="G280" s="143" t="s">
        <v>1892</v>
      </c>
      <c r="H280" s="144">
        <v>2456.2559999999999</v>
      </c>
      <c r="I280" s="145"/>
      <c r="J280" s="146">
        <f>ROUND(I280*H280,2)</f>
        <v>0</v>
      </c>
      <c r="K280" s="147"/>
      <c r="L280" s="28"/>
      <c r="M280" s="148" t="s">
        <v>1</v>
      </c>
      <c r="N280" s="149" t="s">
        <v>38</v>
      </c>
      <c r="P280" s="150">
        <f>O280*H280</f>
        <v>0</v>
      </c>
      <c r="Q280" s="150">
        <v>0</v>
      </c>
      <c r="R280" s="150">
        <f>Q280*H280</f>
        <v>0</v>
      </c>
      <c r="S280" s="150">
        <v>0</v>
      </c>
      <c r="T280" s="151">
        <f>S280*H280</f>
        <v>0</v>
      </c>
      <c r="AR280" s="152" t="s">
        <v>93</v>
      </c>
      <c r="AT280" s="152" t="s">
        <v>212</v>
      </c>
      <c r="AU280" s="152" t="s">
        <v>88</v>
      </c>
      <c r="AY280" s="13" t="s">
        <v>207</v>
      </c>
      <c r="BE280" s="153">
        <f>IF(N280="základná",J280,0)</f>
        <v>0</v>
      </c>
      <c r="BF280" s="153">
        <f>IF(N280="znížená",J280,0)</f>
        <v>0</v>
      </c>
      <c r="BG280" s="153">
        <f>IF(N280="zákl. prenesená",J280,0)</f>
        <v>0</v>
      </c>
      <c r="BH280" s="153">
        <f>IF(N280="zníž. prenesená",J280,0)</f>
        <v>0</v>
      </c>
      <c r="BI280" s="153">
        <f>IF(N280="nulová",J280,0)</f>
        <v>0</v>
      </c>
      <c r="BJ280" s="13" t="s">
        <v>84</v>
      </c>
      <c r="BK280" s="153">
        <f>ROUND(I280*H280,2)</f>
        <v>0</v>
      </c>
      <c r="BL280" s="13" t="s">
        <v>93</v>
      </c>
      <c r="BM280" s="152" t="s">
        <v>5227</v>
      </c>
    </row>
    <row r="281" spans="2:65" s="1" customFormat="1" ht="24.2" customHeight="1">
      <c r="B281" s="139"/>
      <c r="C281" s="140" t="s">
        <v>718</v>
      </c>
      <c r="D281" s="140" t="s">
        <v>212</v>
      </c>
      <c r="E281" s="141" t="s">
        <v>5228</v>
      </c>
      <c r="F281" s="142" t="s">
        <v>5229</v>
      </c>
      <c r="G281" s="143" t="s">
        <v>1892</v>
      </c>
      <c r="H281" s="144">
        <v>22106.304</v>
      </c>
      <c r="I281" s="145"/>
      <c r="J281" s="146">
        <f>ROUND(I281*H281,2)</f>
        <v>0</v>
      </c>
      <c r="K281" s="147"/>
      <c r="L281" s="28"/>
      <c r="M281" s="148" t="s">
        <v>1</v>
      </c>
      <c r="N281" s="149" t="s">
        <v>38</v>
      </c>
      <c r="P281" s="150">
        <f>O281*H281</f>
        <v>0</v>
      </c>
      <c r="Q281" s="150">
        <v>0</v>
      </c>
      <c r="R281" s="150">
        <f>Q281*H281</f>
        <v>0</v>
      </c>
      <c r="S281" s="150">
        <v>0</v>
      </c>
      <c r="T281" s="151">
        <f>S281*H281</f>
        <v>0</v>
      </c>
      <c r="AR281" s="152" t="s">
        <v>93</v>
      </c>
      <c r="AT281" s="152" t="s">
        <v>212</v>
      </c>
      <c r="AU281" s="152" t="s">
        <v>88</v>
      </c>
      <c r="AY281" s="13" t="s">
        <v>207</v>
      </c>
      <c r="BE281" s="153">
        <f>IF(N281="základná",J281,0)</f>
        <v>0</v>
      </c>
      <c r="BF281" s="153">
        <f>IF(N281="znížená",J281,0)</f>
        <v>0</v>
      </c>
      <c r="BG281" s="153">
        <f>IF(N281="zákl. prenesená",J281,0)</f>
        <v>0</v>
      </c>
      <c r="BH281" s="153">
        <f>IF(N281="zníž. prenesená",J281,0)</f>
        <v>0</v>
      </c>
      <c r="BI281" s="153">
        <f>IF(N281="nulová",J281,0)</f>
        <v>0</v>
      </c>
      <c r="BJ281" s="13" t="s">
        <v>84</v>
      </c>
      <c r="BK281" s="153">
        <f>ROUND(I281*H281,2)</f>
        <v>0</v>
      </c>
      <c r="BL281" s="13" t="s">
        <v>93</v>
      </c>
      <c r="BM281" s="152" t="s">
        <v>5230</v>
      </c>
    </row>
    <row r="282" spans="2:65" s="1" customFormat="1" ht="24.2" customHeight="1">
      <c r="B282" s="139"/>
      <c r="C282" s="140" t="s">
        <v>722</v>
      </c>
      <c r="D282" s="140" t="s">
        <v>212</v>
      </c>
      <c r="E282" s="141" t="s">
        <v>5231</v>
      </c>
      <c r="F282" s="142" t="s">
        <v>5232</v>
      </c>
      <c r="G282" s="143" t="s">
        <v>1892</v>
      </c>
      <c r="H282" s="144">
        <v>2456.2559999999999</v>
      </c>
      <c r="I282" s="145"/>
      <c r="J282" s="146">
        <f>ROUND(I282*H282,2)</f>
        <v>0</v>
      </c>
      <c r="K282" s="147"/>
      <c r="L282" s="28"/>
      <c r="M282" s="148" t="s">
        <v>1</v>
      </c>
      <c r="N282" s="149" t="s">
        <v>38</v>
      </c>
      <c r="P282" s="150">
        <f>O282*H282</f>
        <v>0</v>
      </c>
      <c r="Q282" s="150">
        <v>0</v>
      </c>
      <c r="R282" s="150">
        <f>Q282*H282</f>
        <v>0</v>
      </c>
      <c r="S282" s="150">
        <v>0</v>
      </c>
      <c r="T282" s="151">
        <f>S282*H282</f>
        <v>0</v>
      </c>
      <c r="AR282" s="152" t="s">
        <v>93</v>
      </c>
      <c r="AT282" s="152" t="s">
        <v>212</v>
      </c>
      <c r="AU282" s="152" t="s">
        <v>88</v>
      </c>
      <c r="AY282" s="13" t="s">
        <v>207</v>
      </c>
      <c r="BE282" s="153">
        <f>IF(N282="základná",J282,0)</f>
        <v>0</v>
      </c>
      <c r="BF282" s="153">
        <f>IF(N282="znížená",J282,0)</f>
        <v>0</v>
      </c>
      <c r="BG282" s="153">
        <f>IF(N282="zákl. prenesená",J282,0)</f>
        <v>0</v>
      </c>
      <c r="BH282" s="153">
        <f>IF(N282="zníž. prenesená",J282,0)</f>
        <v>0</v>
      </c>
      <c r="BI282" s="153">
        <f>IF(N282="nulová",J282,0)</f>
        <v>0</v>
      </c>
      <c r="BJ282" s="13" t="s">
        <v>84</v>
      </c>
      <c r="BK282" s="153">
        <f>ROUND(I282*H282,2)</f>
        <v>0</v>
      </c>
      <c r="BL282" s="13" t="s">
        <v>93</v>
      </c>
      <c r="BM282" s="152" t="s">
        <v>5233</v>
      </c>
    </row>
    <row r="283" spans="2:65" s="1" customFormat="1" ht="24.2" customHeight="1">
      <c r="B283" s="139"/>
      <c r="C283" s="140" t="s">
        <v>726</v>
      </c>
      <c r="D283" s="140" t="s">
        <v>212</v>
      </c>
      <c r="E283" s="141" t="s">
        <v>5234</v>
      </c>
      <c r="F283" s="142" t="s">
        <v>5235</v>
      </c>
      <c r="G283" s="143" t="s">
        <v>1892</v>
      </c>
      <c r="H283" s="144">
        <v>2202.6860000000001</v>
      </c>
      <c r="I283" s="145"/>
      <c r="J283" s="146">
        <f>ROUND(I283*H283,2)</f>
        <v>0</v>
      </c>
      <c r="K283" s="147"/>
      <c r="L283" s="28"/>
      <c r="M283" s="148" t="s">
        <v>1</v>
      </c>
      <c r="N283" s="149" t="s">
        <v>38</v>
      </c>
      <c r="P283" s="150">
        <f>O283*H283</f>
        <v>0</v>
      </c>
      <c r="Q283" s="150">
        <v>0</v>
      </c>
      <c r="R283" s="150">
        <f>Q283*H283</f>
        <v>0</v>
      </c>
      <c r="S283" s="150">
        <v>0</v>
      </c>
      <c r="T283" s="151">
        <f>S283*H283</f>
        <v>0</v>
      </c>
      <c r="AR283" s="152" t="s">
        <v>93</v>
      </c>
      <c r="AT283" s="152" t="s">
        <v>212</v>
      </c>
      <c r="AU283" s="152" t="s">
        <v>88</v>
      </c>
      <c r="AY283" s="13" t="s">
        <v>207</v>
      </c>
      <c r="BE283" s="153">
        <f>IF(N283="základná",J283,0)</f>
        <v>0</v>
      </c>
      <c r="BF283" s="153">
        <f>IF(N283="znížená",J283,0)</f>
        <v>0</v>
      </c>
      <c r="BG283" s="153">
        <f>IF(N283="zákl. prenesená",J283,0)</f>
        <v>0</v>
      </c>
      <c r="BH283" s="153">
        <f>IF(N283="zníž. prenesená",J283,0)</f>
        <v>0</v>
      </c>
      <c r="BI283" s="153">
        <f>IF(N283="nulová",J283,0)</f>
        <v>0</v>
      </c>
      <c r="BJ283" s="13" t="s">
        <v>84</v>
      </c>
      <c r="BK283" s="153">
        <f>ROUND(I283*H283,2)</f>
        <v>0</v>
      </c>
      <c r="BL283" s="13" t="s">
        <v>93</v>
      </c>
      <c r="BM283" s="152" t="s">
        <v>5236</v>
      </c>
    </row>
    <row r="284" spans="2:65" s="1" customFormat="1" ht="24.2" customHeight="1">
      <c r="B284" s="139"/>
      <c r="C284" s="140" t="s">
        <v>730</v>
      </c>
      <c r="D284" s="140" t="s">
        <v>212</v>
      </c>
      <c r="E284" s="141" t="s">
        <v>5237</v>
      </c>
      <c r="F284" s="142" t="s">
        <v>5238</v>
      </c>
      <c r="G284" s="143" t="s">
        <v>1892</v>
      </c>
      <c r="H284" s="144">
        <v>253.57</v>
      </c>
      <c r="I284" s="145"/>
      <c r="J284" s="146">
        <f>ROUND(I284*H284,2)</f>
        <v>0</v>
      </c>
      <c r="K284" s="147"/>
      <c r="L284" s="28"/>
      <c r="M284" s="148" t="s">
        <v>1</v>
      </c>
      <c r="N284" s="149" t="s">
        <v>38</v>
      </c>
      <c r="P284" s="150">
        <f>O284*H284</f>
        <v>0</v>
      </c>
      <c r="Q284" s="150">
        <v>0</v>
      </c>
      <c r="R284" s="150">
        <f>Q284*H284</f>
        <v>0</v>
      </c>
      <c r="S284" s="150">
        <v>0</v>
      </c>
      <c r="T284" s="151">
        <f>S284*H284</f>
        <v>0</v>
      </c>
      <c r="AR284" s="152" t="s">
        <v>93</v>
      </c>
      <c r="AT284" s="152" t="s">
        <v>212</v>
      </c>
      <c r="AU284" s="152" t="s">
        <v>88</v>
      </c>
      <c r="AY284" s="13" t="s">
        <v>207</v>
      </c>
      <c r="BE284" s="153">
        <f>IF(N284="základná",J284,0)</f>
        <v>0</v>
      </c>
      <c r="BF284" s="153">
        <f>IF(N284="znížená",J284,0)</f>
        <v>0</v>
      </c>
      <c r="BG284" s="153">
        <f>IF(N284="zákl. prenesená",J284,0)</f>
        <v>0</v>
      </c>
      <c r="BH284" s="153">
        <f>IF(N284="zníž. prenesená",J284,0)</f>
        <v>0</v>
      </c>
      <c r="BI284" s="153">
        <f>IF(N284="nulová",J284,0)</f>
        <v>0</v>
      </c>
      <c r="BJ284" s="13" t="s">
        <v>84</v>
      </c>
      <c r="BK284" s="153">
        <f>ROUND(I284*H284,2)</f>
        <v>0</v>
      </c>
      <c r="BL284" s="13" t="s">
        <v>93</v>
      </c>
      <c r="BM284" s="152" t="s">
        <v>5239</v>
      </c>
    </row>
    <row r="285" spans="2:65" s="11" customFormat="1" ht="22.9" customHeight="1">
      <c r="B285" s="127"/>
      <c r="D285" s="128" t="s">
        <v>71</v>
      </c>
      <c r="E285" s="137" t="s">
        <v>610</v>
      </c>
      <c r="F285" s="137" t="s">
        <v>5240</v>
      </c>
      <c r="I285" s="130"/>
      <c r="J285" s="138">
        <f>BK285</f>
        <v>0</v>
      </c>
      <c r="L285" s="127"/>
      <c r="M285" s="132"/>
      <c r="P285" s="133">
        <f>P286</f>
        <v>0</v>
      </c>
      <c r="R285" s="133">
        <f>R286</f>
        <v>0</v>
      </c>
      <c r="T285" s="134">
        <f>T286</f>
        <v>0</v>
      </c>
      <c r="AR285" s="128" t="s">
        <v>79</v>
      </c>
      <c r="AT285" s="135" t="s">
        <v>71</v>
      </c>
      <c r="AU285" s="135" t="s">
        <v>79</v>
      </c>
      <c r="AY285" s="128" t="s">
        <v>207</v>
      </c>
      <c r="BK285" s="136">
        <f>BK286</f>
        <v>0</v>
      </c>
    </row>
    <row r="286" spans="2:65" s="1" customFormat="1" ht="16.5" customHeight="1">
      <c r="B286" s="139"/>
      <c r="C286" s="140" t="s">
        <v>734</v>
      </c>
      <c r="D286" s="140" t="s">
        <v>212</v>
      </c>
      <c r="E286" s="141" t="s">
        <v>5241</v>
      </c>
      <c r="F286" s="142" t="s">
        <v>5240</v>
      </c>
      <c r="G286" s="143" t="s">
        <v>1892</v>
      </c>
      <c r="H286" s="144">
        <v>2291.8470000000002</v>
      </c>
      <c r="I286" s="145"/>
      <c r="J286" s="146">
        <f>ROUND(I286*H286,2)</f>
        <v>0</v>
      </c>
      <c r="K286" s="147"/>
      <c r="L286" s="28"/>
      <c r="M286" s="148" t="s">
        <v>1</v>
      </c>
      <c r="N286" s="149" t="s">
        <v>38</v>
      </c>
      <c r="P286" s="150">
        <f>O286*H286</f>
        <v>0</v>
      </c>
      <c r="Q286" s="150">
        <v>0</v>
      </c>
      <c r="R286" s="150">
        <f>Q286*H286</f>
        <v>0</v>
      </c>
      <c r="S286" s="150">
        <v>0</v>
      </c>
      <c r="T286" s="151">
        <f>S286*H286</f>
        <v>0</v>
      </c>
      <c r="AR286" s="152" t="s">
        <v>93</v>
      </c>
      <c r="AT286" s="152" t="s">
        <v>212</v>
      </c>
      <c r="AU286" s="152" t="s">
        <v>84</v>
      </c>
      <c r="AY286" s="13" t="s">
        <v>207</v>
      </c>
      <c r="BE286" s="153">
        <f>IF(N286="základná",J286,0)</f>
        <v>0</v>
      </c>
      <c r="BF286" s="153">
        <f>IF(N286="znížená",J286,0)</f>
        <v>0</v>
      </c>
      <c r="BG286" s="153">
        <f>IF(N286="zákl. prenesená",J286,0)</f>
        <v>0</v>
      </c>
      <c r="BH286" s="153">
        <f>IF(N286="zníž. prenesená",J286,0)</f>
        <v>0</v>
      </c>
      <c r="BI286" s="153">
        <f>IF(N286="nulová",J286,0)</f>
        <v>0</v>
      </c>
      <c r="BJ286" s="13" t="s">
        <v>84</v>
      </c>
      <c r="BK286" s="153">
        <f>ROUND(I286*H286,2)</f>
        <v>0</v>
      </c>
      <c r="BL286" s="13" t="s">
        <v>93</v>
      </c>
      <c r="BM286" s="152" t="s">
        <v>5242</v>
      </c>
    </row>
    <row r="287" spans="2:65" s="11" customFormat="1" ht="25.9" customHeight="1">
      <c r="B287" s="127"/>
      <c r="D287" s="128" t="s">
        <v>71</v>
      </c>
      <c r="E287" s="129" t="s">
        <v>5243</v>
      </c>
      <c r="F287" s="129" t="s">
        <v>5244</v>
      </c>
      <c r="I287" s="130"/>
      <c r="J287" s="131">
        <f>BK287</f>
        <v>0</v>
      </c>
      <c r="L287" s="127"/>
      <c r="M287" s="132"/>
      <c r="P287" s="133">
        <f>P288+P292+P298</f>
        <v>0</v>
      </c>
      <c r="R287" s="133">
        <f>R288+R292+R298</f>
        <v>1.5487684099999999</v>
      </c>
      <c r="T287" s="134">
        <f>T288+T292+T298</f>
        <v>0</v>
      </c>
      <c r="AR287" s="128" t="s">
        <v>84</v>
      </c>
      <c r="AT287" s="135" t="s">
        <v>71</v>
      </c>
      <c r="AU287" s="135" t="s">
        <v>72</v>
      </c>
      <c r="AY287" s="128" t="s">
        <v>207</v>
      </c>
      <c r="BK287" s="136">
        <f>BK288+BK292+BK298</f>
        <v>0</v>
      </c>
    </row>
    <row r="288" spans="2:65" s="11" customFormat="1" ht="22.9" customHeight="1">
      <c r="B288" s="127"/>
      <c r="D288" s="128" t="s">
        <v>71</v>
      </c>
      <c r="E288" s="137" t="s">
        <v>5245</v>
      </c>
      <c r="F288" s="137" t="s">
        <v>5246</v>
      </c>
      <c r="I288" s="130"/>
      <c r="J288" s="138">
        <f>BK288</f>
        <v>0</v>
      </c>
      <c r="L288" s="127"/>
      <c r="M288" s="132"/>
      <c r="P288" s="133">
        <f>SUM(P289:P291)</f>
        <v>0</v>
      </c>
      <c r="R288" s="133">
        <f>SUM(R289:R291)</f>
        <v>0.41629883000000001</v>
      </c>
      <c r="T288" s="134">
        <f>SUM(T289:T291)</f>
        <v>0</v>
      </c>
      <c r="AR288" s="128" t="s">
        <v>84</v>
      </c>
      <c r="AT288" s="135" t="s">
        <v>71</v>
      </c>
      <c r="AU288" s="135" t="s">
        <v>79</v>
      </c>
      <c r="AY288" s="128" t="s">
        <v>207</v>
      </c>
      <c r="BK288" s="136">
        <f>SUM(BK289:BK291)</f>
        <v>0</v>
      </c>
    </row>
    <row r="289" spans="2:65" s="1" customFormat="1" ht="24.2" customHeight="1">
      <c r="B289" s="139"/>
      <c r="C289" s="140" t="s">
        <v>738</v>
      </c>
      <c r="D289" s="140" t="s">
        <v>212</v>
      </c>
      <c r="E289" s="141" t="s">
        <v>5247</v>
      </c>
      <c r="F289" s="142" t="s">
        <v>5248</v>
      </c>
      <c r="G289" s="143" t="s">
        <v>405</v>
      </c>
      <c r="H289" s="144">
        <v>76.701999999999998</v>
      </c>
      <c r="I289" s="145"/>
      <c r="J289" s="146">
        <f>ROUND(I289*H289,2)</f>
        <v>0</v>
      </c>
      <c r="K289" s="147"/>
      <c r="L289" s="28"/>
      <c r="M289" s="148" t="s">
        <v>1</v>
      </c>
      <c r="N289" s="149" t="s">
        <v>38</v>
      </c>
      <c r="P289" s="150">
        <f>O289*H289</f>
        <v>0</v>
      </c>
      <c r="Q289" s="150">
        <v>5.4000000000000001E-4</v>
      </c>
      <c r="R289" s="150">
        <f>Q289*H289</f>
        <v>4.1419079999999997E-2</v>
      </c>
      <c r="S289" s="150">
        <v>0</v>
      </c>
      <c r="T289" s="151">
        <f>S289*H289</f>
        <v>0</v>
      </c>
      <c r="AR289" s="152" t="s">
        <v>271</v>
      </c>
      <c r="AT289" s="152" t="s">
        <v>212</v>
      </c>
      <c r="AU289" s="152" t="s">
        <v>84</v>
      </c>
      <c r="AY289" s="13" t="s">
        <v>207</v>
      </c>
      <c r="BE289" s="153">
        <f>IF(N289="základná",J289,0)</f>
        <v>0</v>
      </c>
      <c r="BF289" s="153">
        <f>IF(N289="znížená",J289,0)</f>
        <v>0</v>
      </c>
      <c r="BG289" s="153">
        <f>IF(N289="zákl. prenesená",J289,0)</f>
        <v>0</v>
      </c>
      <c r="BH289" s="153">
        <f>IF(N289="zníž. prenesená",J289,0)</f>
        <v>0</v>
      </c>
      <c r="BI289" s="153">
        <f>IF(N289="nulová",J289,0)</f>
        <v>0</v>
      </c>
      <c r="BJ289" s="13" t="s">
        <v>84</v>
      </c>
      <c r="BK289" s="153">
        <f>ROUND(I289*H289,2)</f>
        <v>0</v>
      </c>
      <c r="BL289" s="13" t="s">
        <v>271</v>
      </c>
      <c r="BM289" s="152" t="s">
        <v>5249</v>
      </c>
    </row>
    <row r="290" spans="2:65" s="1" customFormat="1" ht="16.5" customHeight="1">
      <c r="B290" s="139"/>
      <c r="C290" s="155" t="s">
        <v>742</v>
      </c>
      <c r="D290" s="155" t="s">
        <v>205</v>
      </c>
      <c r="E290" s="156" t="s">
        <v>5250</v>
      </c>
      <c r="F290" s="157" t="s">
        <v>5251</v>
      </c>
      <c r="G290" s="158" t="s">
        <v>405</v>
      </c>
      <c r="H290" s="159">
        <v>88.206999999999994</v>
      </c>
      <c r="I290" s="160"/>
      <c r="J290" s="161">
        <f>ROUND(I290*H290,2)</f>
        <v>0</v>
      </c>
      <c r="K290" s="162"/>
      <c r="L290" s="163"/>
      <c r="M290" s="164" t="s">
        <v>1</v>
      </c>
      <c r="N290" s="165" t="s">
        <v>38</v>
      </c>
      <c r="P290" s="150">
        <f>O290*H290</f>
        <v>0</v>
      </c>
      <c r="Q290" s="150">
        <v>4.2500000000000003E-3</v>
      </c>
      <c r="R290" s="150">
        <f>Q290*H290</f>
        <v>0.37487975000000001</v>
      </c>
      <c r="S290" s="150">
        <v>0</v>
      </c>
      <c r="T290" s="151">
        <f>S290*H290</f>
        <v>0</v>
      </c>
      <c r="AR290" s="152" t="s">
        <v>334</v>
      </c>
      <c r="AT290" s="152" t="s">
        <v>205</v>
      </c>
      <c r="AU290" s="152" t="s">
        <v>84</v>
      </c>
      <c r="AY290" s="13" t="s">
        <v>207</v>
      </c>
      <c r="BE290" s="153">
        <f>IF(N290="základná",J290,0)</f>
        <v>0</v>
      </c>
      <c r="BF290" s="153">
        <f>IF(N290="znížená",J290,0)</f>
        <v>0</v>
      </c>
      <c r="BG290" s="153">
        <f>IF(N290="zákl. prenesená",J290,0)</f>
        <v>0</v>
      </c>
      <c r="BH290" s="153">
        <f>IF(N290="zníž. prenesená",J290,0)</f>
        <v>0</v>
      </c>
      <c r="BI290" s="153">
        <f>IF(N290="nulová",J290,0)</f>
        <v>0</v>
      </c>
      <c r="BJ290" s="13" t="s">
        <v>84</v>
      </c>
      <c r="BK290" s="153">
        <f>ROUND(I290*H290,2)</f>
        <v>0</v>
      </c>
      <c r="BL290" s="13" t="s">
        <v>271</v>
      </c>
      <c r="BM290" s="152" t="s">
        <v>5252</v>
      </c>
    </row>
    <row r="291" spans="2:65" s="1" customFormat="1" ht="24.2" customHeight="1">
      <c r="B291" s="139"/>
      <c r="C291" s="140" t="s">
        <v>746</v>
      </c>
      <c r="D291" s="140" t="s">
        <v>212</v>
      </c>
      <c r="E291" s="141" t="s">
        <v>5253</v>
      </c>
      <c r="F291" s="142" t="s">
        <v>5254</v>
      </c>
      <c r="G291" s="143" t="s">
        <v>1892</v>
      </c>
      <c r="H291" s="144">
        <v>0.41599999999999998</v>
      </c>
      <c r="I291" s="145"/>
      <c r="J291" s="146">
        <f>ROUND(I291*H291,2)</f>
        <v>0</v>
      </c>
      <c r="K291" s="147"/>
      <c r="L291" s="28"/>
      <c r="M291" s="148" t="s">
        <v>1</v>
      </c>
      <c r="N291" s="149" t="s">
        <v>38</v>
      </c>
      <c r="P291" s="150">
        <f>O291*H291</f>
        <v>0</v>
      </c>
      <c r="Q291" s="150">
        <v>0</v>
      </c>
      <c r="R291" s="150">
        <f>Q291*H291</f>
        <v>0</v>
      </c>
      <c r="S291" s="150">
        <v>0</v>
      </c>
      <c r="T291" s="151">
        <f>S291*H291</f>
        <v>0</v>
      </c>
      <c r="AR291" s="152" t="s">
        <v>271</v>
      </c>
      <c r="AT291" s="152" t="s">
        <v>212</v>
      </c>
      <c r="AU291" s="152" t="s">
        <v>84</v>
      </c>
      <c r="AY291" s="13" t="s">
        <v>207</v>
      </c>
      <c r="BE291" s="153">
        <f>IF(N291="základná",J291,0)</f>
        <v>0</v>
      </c>
      <c r="BF291" s="153">
        <f>IF(N291="znížená",J291,0)</f>
        <v>0</v>
      </c>
      <c r="BG291" s="153">
        <f>IF(N291="zákl. prenesená",J291,0)</f>
        <v>0</v>
      </c>
      <c r="BH291" s="153">
        <f>IF(N291="zníž. prenesená",J291,0)</f>
        <v>0</v>
      </c>
      <c r="BI291" s="153">
        <f>IF(N291="nulová",J291,0)</f>
        <v>0</v>
      </c>
      <c r="BJ291" s="13" t="s">
        <v>84</v>
      </c>
      <c r="BK291" s="153">
        <f>ROUND(I291*H291,2)</f>
        <v>0</v>
      </c>
      <c r="BL291" s="13" t="s">
        <v>271</v>
      </c>
      <c r="BM291" s="152" t="s">
        <v>5255</v>
      </c>
    </row>
    <row r="292" spans="2:65" s="11" customFormat="1" ht="22.9" customHeight="1">
      <c r="B292" s="127"/>
      <c r="D292" s="128" t="s">
        <v>71</v>
      </c>
      <c r="E292" s="137" t="s">
        <v>5256</v>
      </c>
      <c r="F292" s="137" t="s">
        <v>5257</v>
      </c>
      <c r="I292" s="130"/>
      <c r="J292" s="138">
        <f>BK292</f>
        <v>0</v>
      </c>
      <c r="L292" s="127"/>
      <c r="M292" s="132"/>
      <c r="P292" s="133">
        <f>SUM(P293:P297)</f>
        <v>0</v>
      </c>
      <c r="R292" s="133">
        <f>SUM(R293:R297)</f>
        <v>1.1306855</v>
      </c>
      <c r="T292" s="134">
        <f>SUM(T293:T297)</f>
        <v>0</v>
      </c>
      <c r="AR292" s="128" t="s">
        <v>84</v>
      </c>
      <c r="AT292" s="135" t="s">
        <v>71</v>
      </c>
      <c r="AU292" s="135" t="s">
        <v>79</v>
      </c>
      <c r="AY292" s="128" t="s">
        <v>207</v>
      </c>
      <c r="BK292" s="136">
        <f>SUM(BK293:BK297)</f>
        <v>0</v>
      </c>
    </row>
    <row r="293" spans="2:65" s="1" customFormat="1" ht="24.2" customHeight="1">
      <c r="B293" s="139"/>
      <c r="C293" s="140" t="s">
        <v>750</v>
      </c>
      <c r="D293" s="140" t="s">
        <v>212</v>
      </c>
      <c r="E293" s="141" t="s">
        <v>5258</v>
      </c>
      <c r="F293" s="142" t="s">
        <v>5259</v>
      </c>
      <c r="G293" s="143" t="s">
        <v>1786</v>
      </c>
      <c r="H293" s="144">
        <v>60.13</v>
      </c>
      <c r="I293" s="145"/>
      <c r="J293" s="146">
        <f>ROUND(I293*H293,2)</f>
        <v>0</v>
      </c>
      <c r="K293" s="147"/>
      <c r="L293" s="28"/>
      <c r="M293" s="148" t="s">
        <v>1</v>
      </c>
      <c r="N293" s="149" t="s">
        <v>38</v>
      </c>
      <c r="P293" s="150">
        <f>O293*H293</f>
        <v>0</v>
      </c>
      <c r="Q293" s="150">
        <v>5.0000000000000002E-5</v>
      </c>
      <c r="R293" s="150">
        <f>Q293*H293</f>
        <v>3.0065000000000001E-3</v>
      </c>
      <c r="S293" s="150">
        <v>0</v>
      </c>
      <c r="T293" s="151">
        <f>S293*H293</f>
        <v>0</v>
      </c>
      <c r="AR293" s="152" t="s">
        <v>271</v>
      </c>
      <c r="AT293" s="152" t="s">
        <v>212</v>
      </c>
      <c r="AU293" s="152" t="s">
        <v>84</v>
      </c>
      <c r="AY293" s="13" t="s">
        <v>207</v>
      </c>
      <c r="BE293" s="153">
        <f>IF(N293="základná",J293,0)</f>
        <v>0</v>
      </c>
      <c r="BF293" s="153">
        <f>IF(N293="znížená",J293,0)</f>
        <v>0</v>
      </c>
      <c r="BG293" s="153">
        <f>IF(N293="zákl. prenesená",J293,0)</f>
        <v>0</v>
      </c>
      <c r="BH293" s="153">
        <f>IF(N293="zníž. prenesená",J293,0)</f>
        <v>0</v>
      </c>
      <c r="BI293" s="153">
        <f>IF(N293="nulová",J293,0)</f>
        <v>0</v>
      </c>
      <c r="BJ293" s="13" t="s">
        <v>84</v>
      </c>
      <c r="BK293" s="153">
        <f>ROUND(I293*H293,2)</f>
        <v>0</v>
      </c>
      <c r="BL293" s="13" t="s">
        <v>271</v>
      </c>
      <c r="BM293" s="152" t="s">
        <v>5260</v>
      </c>
    </row>
    <row r="294" spans="2:65" s="1" customFormat="1" ht="16.5" customHeight="1">
      <c r="B294" s="139"/>
      <c r="C294" s="155" t="s">
        <v>753</v>
      </c>
      <c r="D294" s="155" t="s">
        <v>205</v>
      </c>
      <c r="E294" s="156" t="s">
        <v>5261</v>
      </c>
      <c r="F294" s="157" t="s">
        <v>5449</v>
      </c>
      <c r="G294" s="158" t="s">
        <v>1786</v>
      </c>
      <c r="H294" s="159">
        <v>24.42</v>
      </c>
      <c r="I294" s="160"/>
      <c r="J294" s="161">
        <f>ROUND(I294*H294,2)</f>
        <v>0</v>
      </c>
      <c r="K294" s="162"/>
      <c r="L294" s="163"/>
      <c r="M294" s="164" t="s">
        <v>1</v>
      </c>
      <c r="N294" s="165" t="s">
        <v>38</v>
      </c>
      <c r="P294" s="150">
        <f>O294*H294</f>
        <v>0</v>
      </c>
      <c r="Q294" s="150">
        <v>2.9999999999999997E-4</v>
      </c>
      <c r="R294" s="150">
        <f>Q294*H294</f>
        <v>7.326E-3</v>
      </c>
      <c r="S294" s="150">
        <v>0</v>
      </c>
      <c r="T294" s="151">
        <f>S294*H294</f>
        <v>0</v>
      </c>
      <c r="AR294" s="152" t="s">
        <v>334</v>
      </c>
      <c r="AT294" s="152" t="s">
        <v>205</v>
      </c>
      <c r="AU294" s="152" t="s">
        <v>84</v>
      </c>
      <c r="AY294" s="13" t="s">
        <v>207</v>
      </c>
      <c r="BE294" s="153">
        <f>IF(N294="základná",J294,0)</f>
        <v>0</v>
      </c>
      <c r="BF294" s="153">
        <f>IF(N294="znížená",J294,0)</f>
        <v>0</v>
      </c>
      <c r="BG294" s="153">
        <f>IF(N294="zákl. prenesená",J294,0)</f>
        <v>0</v>
      </c>
      <c r="BH294" s="153">
        <f>IF(N294="zníž. prenesená",J294,0)</f>
        <v>0</v>
      </c>
      <c r="BI294" s="153">
        <f>IF(N294="nulová",J294,0)</f>
        <v>0</v>
      </c>
      <c r="BJ294" s="13" t="s">
        <v>84</v>
      </c>
      <c r="BK294" s="153">
        <f>ROUND(I294*H294,2)</f>
        <v>0</v>
      </c>
      <c r="BL294" s="13" t="s">
        <v>271</v>
      </c>
      <c r="BM294" s="152" t="s">
        <v>5263</v>
      </c>
    </row>
    <row r="295" spans="2:65" s="1" customFormat="1" ht="16.5" customHeight="1">
      <c r="B295" s="139"/>
      <c r="C295" s="155" t="s">
        <v>757</v>
      </c>
      <c r="D295" s="155" t="s">
        <v>205</v>
      </c>
      <c r="E295" s="156" t="s">
        <v>5264</v>
      </c>
      <c r="F295" s="157" t="s">
        <v>5450</v>
      </c>
      <c r="G295" s="158" t="s">
        <v>1786</v>
      </c>
      <c r="H295" s="159">
        <v>35.71</v>
      </c>
      <c r="I295" s="160"/>
      <c r="J295" s="161">
        <f>ROUND(I295*H295,2)</f>
        <v>0</v>
      </c>
      <c r="K295" s="162"/>
      <c r="L295" s="163"/>
      <c r="M295" s="164" t="s">
        <v>1</v>
      </c>
      <c r="N295" s="165" t="s">
        <v>38</v>
      </c>
      <c r="P295" s="150">
        <f>O295*H295</f>
        <v>0</v>
      </c>
      <c r="Q295" s="150">
        <v>2.9999999999999997E-4</v>
      </c>
      <c r="R295" s="150">
        <f>Q295*H295</f>
        <v>1.0712999999999999E-2</v>
      </c>
      <c r="S295" s="150">
        <v>0</v>
      </c>
      <c r="T295" s="151">
        <f>S295*H295</f>
        <v>0</v>
      </c>
      <c r="AR295" s="152" t="s">
        <v>334</v>
      </c>
      <c r="AT295" s="152" t="s">
        <v>205</v>
      </c>
      <c r="AU295" s="152" t="s">
        <v>84</v>
      </c>
      <c r="AY295" s="13" t="s">
        <v>207</v>
      </c>
      <c r="BE295" s="153">
        <f>IF(N295="základná",J295,0)</f>
        <v>0</v>
      </c>
      <c r="BF295" s="153">
        <f>IF(N295="znížená",J295,0)</f>
        <v>0</v>
      </c>
      <c r="BG295" s="153">
        <f>IF(N295="zákl. prenesená",J295,0)</f>
        <v>0</v>
      </c>
      <c r="BH295" s="153">
        <f>IF(N295="zníž. prenesená",J295,0)</f>
        <v>0</v>
      </c>
      <c r="BI295" s="153">
        <f>IF(N295="nulová",J295,0)</f>
        <v>0</v>
      </c>
      <c r="BJ295" s="13" t="s">
        <v>84</v>
      </c>
      <c r="BK295" s="153">
        <f>ROUND(I295*H295,2)</f>
        <v>0</v>
      </c>
      <c r="BL295" s="13" t="s">
        <v>271</v>
      </c>
      <c r="BM295" s="152" t="s">
        <v>5266</v>
      </c>
    </row>
    <row r="296" spans="2:65" s="1" customFormat="1" ht="16.5" customHeight="1">
      <c r="B296" s="139"/>
      <c r="C296" s="140" t="s">
        <v>761</v>
      </c>
      <c r="D296" s="140" t="s">
        <v>212</v>
      </c>
      <c r="E296" s="141" t="s">
        <v>5306</v>
      </c>
      <c r="F296" s="142" t="s">
        <v>5307</v>
      </c>
      <c r="G296" s="143" t="s">
        <v>5308</v>
      </c>
      <c r="H296" s="144">
        <v>132.1</v>
      </c>
      <c r="I296" s="145"/>
      <c r="J296" s="146">
        <f>ROUND(I296*H296,2)</f>
        <v>0</v>
      </c>
      <c r="K296" s="147"/>
      <c r="L296" s="28"/>
      <c r="M296" s="148" t="s">
        <v>1</v>
      </c>
      <c r="N296" s="149" t="s">
        <v>38</v>
      </c>
      <c r="P296" s="150">
        <f>O296*H296</f>
        <v>0</v>
      </c>
      <c r="Q296" s="150">
        <v>8.3999999999999995E-3</v>
      </c>
      <c r="R296" s="150">
        <f>Q296*H296</f>
        <v>1.10964</v>
      </c>
      <c r="S296" s="150">
        <v>0</v>
      </c>
      <c r="T296" s="151">
        <f>S296*H296</f>
        <v>0</v>
      </c>
      <c r="AR296" s="152" t="s">
        <v>93</v>
      </c>
      <c r="AT296" s="152" t="s">
        <v>212</v>
      </c>
      <c r="AU296" s="152" t="s">
        <v>84</v>
      </c>
      <c r="AY296" s="13" t="s">
        <v>207</v>
      </c>
      <c r="BE296" s="153">
        <f>IF(N296="základná",J296,0)</f>
        <v>0</v>
      </c>
      <c r="BF296" s="153">
        <f>IF(N296="znížená",J296,0)</f>
        <v>0</v>
      </c>
      <c r="BG296" s="153">
        <f>IF(N296="zákl. prenesená",J296,0)</f>
        <v>0</v>
      </c>
      <c r="BH296" s="153">
        <f>IF(N296="zníž. prenesená",J296,0)</f>
        <v>0</v>
      </c>
      <c r="BI296" s="153">
        <f>IF(N296="nulová",J296,0)</f>
        <v>0</v>
      </c>
      <c r="BJ296" s="13" t="s">
        <v>84</v>
      </c>
      <c r="BK296" s="153">
        <f>ROUND(I296*H296,2)</f>
        <v>0</v>
      </c>
      <c r="BL296" s="13" t="s">
        <v>93</v>
      </c>
      <c r="BM296" s="152" t="s">
        <v>5309</v>
      </c>
    </row>
    <row r="297" spans="2:65" s="1" customFormat="1" ht="24.2" customHeight="1">
      <c r="B297" s="139"/>
      <c r="C297" s="140" t="s">
        <v>765</v>
      </c>
      <c r="D297" s="140" t="s">
        <v>212</v>
      </c>
      <c r="E297" s="141" t="s">
        <v>5310</v>
      </c>
      <c r="F297" s="142" t="s">
        <v>5311</v>
      </c>
      <c r="G297" s="143" t="s">
        <v>607</v>
      </c>
      <c r="H297" s="154"/>
      <c r="I297" s="145"/>
      <c r="J297" s="146">
        <f>ROUND(I297*H297,2)</f>
        <v>0</v>
      </c>
      <c r="K297" s="147"/>
      <c r="L297" s="28"/>
      <c r="M297" s="148" t="s">
        <v>1</v>
      </c>
      <c r="N297" s="149" t="s">
        <v>38</v>
      </c>
      <c r="P297" s="150">
        <f>O297*H297</f>
        <v>0</v>
      </c>
      <c r="Q297" s="150">
        <v>0</v>
      </c>
      <c r="R297" s="150">
        <f>Q297*H297</f>
        <v>0</v>
      </c>
      <c r="S297" s="150">
        <v>0</v>
      </c>
      <c r="T297" s="151">
        <f>S297*H297</f>
        <v>0</v>
      </c>
      <c r="AR297" s="152" t="s">
        <v>271</v>
      </c>
      <c r="AT297" s="152" t="s">
        <v>212</v>
      </c>
      <c r="AU297" s="152" t="s">
        <v>84</v>
      </c>
      <c r="AY297" s="13" t="s">
        <v>207</v>
      </c>
      <c r="BE297" s="153">
        <f>IF(N297="základná",J297,0)</f>
        <v>0</v>
      </c>
      <c r="BF297" s="153">
        <f>IF(N297="znížená",J297,0)</f>
        <v>0</v>
      </c>
      <c r="BG297" s="153">
        <f>IF(N297="zákl. prenesená",J297,0)</f>
        <v>0</v>
      </c>
      <c r="BH297" s="153">
        <f>IF(N297="zníž. prenesená",J297,0)</f>
        <v>0</v>
      </c>
      <c r="BI297" s="153">
        <f>IF(N297="nulová",J297,0)</f>
        <v>0</v>
      </c>
      <c r="BJ297" s="13" t="s">
        <v>84</v>
      </c>
      <c r="BK297" s="153">
        <f>ROUND(I297*H297,2)</f>
        <v>0</v>
      </c>
      <c r="BL297" s="13" t="s">
        <v>271</v>
      </c>
      <c r="BM297" s="152" t="s">
        <v>5312</v>
      </c>
    </row>
    <row r="298" spans="2:65" s="11" customFormat="1" ht="22.9" customHeight="1">
      <c r="B298" s="127"/>
      <c r="D298" s="128" t="s">
        <v>71</v>
      </c>
      <c r="E298" s="137" t="s">
        <v>1988</v>
      </c>
      <c r="F298" s="137" t="s">
        <v>1989</v>
      </c>
      <c r="I298" s="130"/>
      <c r="J298" s="138">
        <f>BK298</f>
        <v>0</v>
      </c>
      <c r="L298" s="127"/>
      <c r="M298" s="132"/>
      <c r="P298" s="133">
        <f>SUM(P299:P301)</f>
        <v>0</v>
      </c>
      <c r="R298" s="133">
        <f>SUM(R299:R301)</f>
        <v>1.78408E-3</v>
      </c>
      <c r="T298" s="134">
        <f>SUM(T299:T301)</f>
        <v>0</v>
      </c>
      <c r="AR298" s="128" t="s">
        <v>84</v>
      </c>
      <c r="AT298" s="135" t="s">
        <v>71</v>
      </c>
      <c r="AU298" s="135" t="s">
        <v>79</v>
      </c>
      <c r="AY298" s="128" t="s">
        <v>207</v>
      </c>
      <c r="BK298" s="136">
        <f>SUM(BK299:BK301)</f>
        <v>0</v>
      </c>
    </row>
    <row r="299" spans="2:65" s="1" customFormat="1" ht="24.2" customHeight="1">
      <c r="B299" s="139"/>
      <c r="C299" s="140" t="s">
        <v>769</v>
      </c>
      <c r="D299" s="140" t="s">
        <v>212</v>
      </c>
      <c r="E299" s="141" t="s">
        <v>5313</v>
      </c>
      <c r="F299" s="142" t="s">
        <v>5314</v>
      </c>
      <c r="G299" s="143" t="s">
        <v>405</v>
      </c>
      <c r="H299" s="144">
        <v>1.9239999999999999</v>
      </c>
      <c r="I299" s="145"/>
      <c r="J299" s="146">
        <f>ROUND(I299*H299,2)</f>
        <v>0</v>
      </c>
      <c r="K299" s="147"/>
      <c r="L299" s="28"/>
      <c r="M299" s="148" t="s">
        <v>1</v>
      </c>
      <c r="N299" s="149" t="s">
        <v>38</v>
      </c>
      <c r="P299" s="150">
        <f>O299*H299</f>
        <v>0</v>
      </c>
      <c r="Q299" s="150">
        <v>1.6000000000000001E-4</v>
      </c>
      <c r="R299" s="150">
        <f>Q299*H299</f>
        <v>3.0784000000000003E-4</v>
      </c>
      <c r="S299" s="150">
        <v>0</v>
      </c>
      <c r="T299" s="151">
        <f>S299*H299</f>
        <v>0</v>
      </c>
      <c r="AR299" s="152" t="s">
        <v>93</v>
      </c>
      <c r="AT299" s="152" t="s">
        <v>212</v>
      </c>
      <c r="AU299" s="152" t="s">
        <v>84</v>
      </c>
      <c r="AY299" s="13" t="s">
        <v>207</v>
      </c>
      <c r="BE299" s="153">
        <f>IF(N299="základná",J299,0)</f>
        <v>0</v>
      </c>
      <c r="BF299" s="153">
        <f>IF(N299="znížená",J299,0)</f>
        <v>0</v>
      </c>
      <c r="BG299" s="153">
        <f>IF(N299="zákl. prenesená",J299,0)</f>
        <v>0</v>
      </c>
      <c r="BH299" s="153">
        <f>IF(N299="zníž. prenesená",J299,0)</f>
        <v>0</v>
      </c>
      <c r="BI299" s="153">
        <f>IF(N299="nulová",J299,0)</f>
        <v>0</v>
      </c>
      <c r="BJ299" s="13" t="s">
        <v>84</v>
      </c>
      <c r="BK299" s="153">
        <f>ROUND(I299*H299,2)</f>
        <v>0</v>
      </c>
      <c r="BL299" s="13" t="s">
        <v>93</v>
      </c>
      <c r="BM299" s="152" t="s">
        <v>5315</v>
      </c>
    </row>
    <row r="300" spans="2:65" s="1" customFormat="1" ht="24.2" customHeight="1">
      <c r="B300" s="139"/>
      <c r="C300" s="140" t="s">
        <v>773</v>
      </c>
      <c r="D300" s="140" t="s">
        <v>212</v>
      </c>
      <c r="E300" s="141" t="s">
        <v>5316</v>
      </c>
      <c r="F300" s="142" t="s">
        <v>5317</v>
      </c>
      <c r="G300" s="143" t="s">
        <v>405</v>
      </c>
      <c r="H300" s="144">
        <v>6.1509999999999998</v>
      </c>
      <c r="I300" s="145"/>
      <c r="J300" s="146">
        <f>ROUND(I300*H300,2)</f>
        <v>0</v>
      </c>
      <c r="K300" s="147"/>
      <c r="L300" s="28"/>
      <c r="M300" s="148" t="s">
        <v>1</v>
      </c>
      <c r="N300" s="149" t="s">
        <v>38</v>
      </c>
      <c r="P300" s="150">
        <f>O300*H300</f>
        <v>0</v>
      </c>
      <c r="Q300" s="150">
        <v>1.6000000000000001E-4</v>
      </c>
      <c r="R300" s="150">
        <f>Q300*H300</f>
        <v>9.8415999999999998E-4</v>
      </c>
      <c r="S300" s="150">
        <v>0</v>
      </c>
      <c r="T300" s="151">
        <f>S300*H300</f>
        <v>0</v>
      </c>
      <c r="AR300" s="152" t="s">
        <v>271</v>
      </c>
      <c r="AT300" s="152" t="s">
        <v>212</v>
      </c>
      <c r="AU300" s="152" t="s">
        <v>84</v>
      </c>
      <c r="AY300" s="13" t="s">
        <v>207</v>
      </c>
      <c r="BE300" s="153">
        <f>IF(N300="základná",J300,0)</f>
        <v>0</v>
      </c>
      <c r="BF300" s="153">
        <f>IF(N300="znížená",J300,0)</f>
        <v>0</v>
      </c>
      <c r="BG300" s="153">
        <f>IF(N300="zákl. prenesená",J300,0)</f>
        <v>0</v>
      </c>
      <c r="BH300" s="153">
        <f>IF(N300="zníž. prenesená",J300,0)</f>
        <v>0</v>
      </c>
      <c r="BI300" s="153">
        <f>IF(N300="nulová",J300,0)</f>
        <v>0</v>
      </c>
      <c r="BJ300" s="13" t="s">
        <v>84</v>
      </c>
      <c r="BK300" s="153">
        <f>ROUND(I300*H300,2)</f>
        <v>0</v>
      </c>
      <c r="BL300" s="13" t="s">
        <v>271</v>
      </c>
      <c r="BM300" s="152" t="s">
        <v>5318</v>
      </c>
    </row>
    <row r="301" spans="2:65" s="1" customFormat="1" ht="24.2" customHeight="1">
      <c r="B301" s="139"/>
      <c r="C301" s="140" t="s">
        <v>777</v>
      </c>
      <c r="D301" s="140" t="s">
        <v>212</v>
      </c>
      <c r="E301" s="141" t="s">
        <v>5319</v>
      </c>
      <c r="F301" s="142" t="s">
        <v>5320</v>
      </c>
      <c r="G301" s="143" t="s">
        <v>405</v>
      </c>
      <c r="H301" s="144">
        <v>6.1509999999999998</v>
      </c>
      <c r="I301" s="145"/>
      <c r="J301" s="146">
        <f>ROUND(I301*H301,2)</f>
        <v>0</v>
      </c>
      <c r="K301" s="147"/>
      <c r="L301" s="28"/>
      <c r="M301" s="148" t="s">
        <v>1</v>
      </c>
      <c r="N301" s="149" t="s">
        <v>38</v>
      </c>
      <c r="P301" s="150">
        <f>O301*H301</f>
        <v>0</v>
      </c>
      <c r="Q301" s="150">
        <v>8.0000000000000007E-5</v>
      </c>
      <c r="R301" s="150">
        <f>Q301*H301</f>
        <v>4.9207999999999999E-4</v>
      </c>
      <c r="S301" s="150">
        <v>0</v>
      </c>
      <c r="T301" s="151">
        <f>S301*H301</f>
        <v>0</v>
      </c>
      <c r="AR301" s="152" t="s">
        <v>271</v>
      </c>
      <c r="AT301" s="152" t="s">
        <v>212</v>
      </c>
      <c r="AU301" s="152" t="s">
        <v>84</v>
      </c>
      <c r="AY301" s="13" t="s">
        <v>207</v>
      </c>
      <c r="BE301" s="153">
        <f>IF(N301="základná",J301,0)</f>
        <v>0</v>
      </c>
      <c r="BF301" s="153">
        <f>IF(N301="znížená",J301,0)</f>
        <v>0</v>
      </c>
      <c r="BG301" s="153">
        <f>IF(N301="zákl. prenesená",J301,0)</f>
        <v>0</v>
      </c>
      <c r="BH301" s="153">
        <f>IF(N301="zníž. prenesená",J301,0)</f>
        <v>0</v>
      </c>
      <c r="BI301" s="153">
        <f>IF(N301="nulová",J301,0)</f>
        <v>0</v>
      </c>
      <c r="BJ301" s="13" t="s">
        <v>84</v>
      </c>
      <c r="BK301" s="153">
        <f>ROUND(I301*H301,2)</f>
        <v>0</v>
      </c>
      <c r="BL301" s="13" t="s">
        <v>271</v>
      </c>
      <c r="BM301" s="152" t="s">
        <v>5321</v>
      </c>
    </row>
    <row r="302" spans="2:65" s="11" customFormat="1" ht="25.9" customHeight="1">
      <c r="B302" s="127"/>
      <c r="D302" s="128" t="s">
        <v>71</v>
      </c>
      <c r="E302" s="129" t="s">
        <v>205</v>
      </c>
      <c r="F302" s="129" t="s">
        <v>5322</v>
      </c>
      <c r="I302" s="130"/>
      <c r="J302" s="131">
        <f>BK302</f>
        <v>0</v>
      </c>
      <c r="L302" s="127"/>
      <c r="M302" s="132"/>
      <c r="P302" s="133">
        <f>P303+P306</f>
        <v>0</v>
      </c>
      <c r="R302" s="133">
        <f>R303+R306</f>
        <v>4.1902980000000003</v>
      </c>
      <c r="T302" s="134">
        <f>T303+T306</f>
        <v>0</v>
      </c>
      <c r="AR302" s="128" t="s">
        <v>88</v>
      </c>
      <c r="AT302" s="135" t="s">
        <v>71</v>
      </c>
      <c r="AU302" s="135" t="s">
        <v>72</v>
      </c>
      <c r="AY302" s="128" t="s">
        <v>207</v>
      </c>
      <c r="BK302" s="136">
        <f>BK303+BK306</f>
        <v>0</v>
      </c>
    </row>
    <row r="303" spans="2:65" s="11" customFormat="1" ht="22.9" customHeight="1">
      <c r="B303" s="127"/>
      <c r="D303" s="128" t="s">
        <v>71</v>
      </c>
      <c r="E303" s="137" t="s">
        <v>208</v>
      </c>
      <c r="F303" s="137" t="s">
        <v>5323</v>
      </c>
      <c r="I303" s="130"/>
      <c r="J303" s="138">
        <f>BK303</f>
        <v>0</v>
      </c>
      <c r="L303" s="127"/>
      <c r="M303" s="132"/>
      <c r="P303" s="133">
        <f>SUM(P304:P305)</f>
        <v>0</v>
      </c>
      <c r="R303" s="133">
        <f>SUM(R304:R305)</f>
        <v>3.5510999999999999</v>
      </c>
      <c r="T303" s="134">
        <f>SUM(T304:T305)</f>
        <v>0</v>
      </c>
      <c r="AR303" s="128" t="s">
        <v>88</v>
      </c>
      <c r="AT303" s="135" t="s">
        <v>71</v>
      </c>
      <c r="AU303" s="135" t="s">
        <v>79</v>
      </c>
      <c r="AY303" s="128" t="s">
        <v>207</v>
      </c>
      <c r="BK303" s="136">
        <f>SUM(BK304:BK305)</f>
        <v>0</v>
      </c>
    </row>
    <row r="304" spans="2:65" s="1" customFormat="1" ht="16.5" customHeight="1">
      <c r="B304" s="139"/>
      <c r="C304" s="140" t="s">
        <v>781</v>
      </c>
      <c r="D304" s="140" t="s">
        <v>212</v>
      </c>
      <c r="E304" s="141" t="s">
        <v>5324</v>
      </c>
      <c r="F304" s="142" t="s">
        <v>5325</v>
      </c>
      <c r="G304" s="143" t="s">
        <v>215</v>
      </c>
      <c r="H304" s="144">
        <v>1014.6</v>
      </c>
      <c r="I304" s="145"/>
      <c r="J304" s="146">
        <f>ROUND(I304*H304,2)</f>
        <v>0</v>
      </c>
      <c r="K304" s="147"/>
      <c r="L304" s="28"/>
      <c r="M304" s="148" t="s">
        <v>1</v>
      </c>
      <c r="N304" s="149" t="s">
        <v>38</v>
      </c>
      <c r="P304" s="150">
        <f>O304*H304</f>
        <v>0</v>
      </c>
      <c r="Q304" s="150">
        <v>2E-3</v>
      </c>
      <c r="R304" s="150">
        <f>Q304*H304</f>
        <v>2.0291999999999999</v>
      </c>
      <c r="S304" s="150">
        <v>0</v>
      </c>
      <c r="T304" s="151">
        <f>S304*H304</f>
        <v>0</v>
      </c>
      <c r="AR304" s="152" t="s">
        <v>216</v>
      </c>
      <c r="AT304" s="152" t="s">
        <v>212</v>
      </c>
      <c r="AU304" s="152" t="s">
        <v>84</v>
      </c>
      <c r="AY304" s="13" t="s">
        <v>207</v>
      </c>
      <c r="BE304" s="153">
        <f>IF(N304="základná",J304,0)</f>
        <v>0</v>
      </c>
      <c r="BF304" s="153">
        <f>IF(N304="znížená",J304,0)</f>
        <v>0</v>
      </c>
      <c r="BG304" s="153">
        <f>IF(N304="zákl. prenesená",J304,0)</f>
        <v>0</v>
      </c>
      <c r="BH304" s="153">
        <f>IF(N304="zníž. prenesená",J304,0)</f>
        <v>0</v>
      </c>
      <c r="BI304" s="153">
        <f>IF(N304="nulová",J304,0)</f>
        <v>0</v>
      </c>
      <c r="BJ304" s="13" t="s">
        <v>84</v>
      </c>
      <c r="BK304" s="153">
        <f>ROUND(I304*H304,2)</f>
        <v>0</v>
      </c>
      <c r="BL304" s="13" t="s">
        <v>216</v>
      </c>
      <c r="BM304" s="152" t="s">
        <v>5326</v>
      </c>
    </row>
    <row r="305" spans="2:65" s="1" customFormat="1" ht="16.5" customHeight="1">
      <c r="B305" s="139"/>
      <c r="C305" s="140" t="s">
        <v>785</v>
      </c>
      <c r="D305" s="140" t="s">
        <v>212</v>
      </c>
      <c r="E305" s="141" t="s">
        <v>5327</v>
      </c>
      <c r="F305" s="142" t="s">
        <v>5328</v>
      </c>
      <c r="G305" s="143" t="s">
        <v>215</v>
      </c>
      <c r="H305" s="144">
        <v>1014.6</v>
      </c>
      <c r="I305" s="145"/>
      <c r="J305" s="146">
        <f>ROUND(I305*H305,2)</f>
        <v>0</v>
      </c>
      <c r="K305" s="147"/>
      <c r="L305" s="28"/>
      <c r="M305" s="148" t="s">
        <v>1</v>
      </c>
      <c r="N305" s="149" t="s">
        <v>38</v>
      </c>
      <c r="P305" s="150">
        <f>O305*H305</f>
        <v>0</v>
      </c>
      <c r="Q305" s="150">
        <v>1.5E-3</v>
      </c>
      <c r="R305" s="150">
        <f>Q305*H305</f>
        <v>1.5219</v>
      </c>
      <c r="S305" s="150">
        <v>0</v>
      </c>
      <c r="T305" s="151">
        <f>S305*H305</f>
        <v>0</v>
      </c>
      <c r="AR305" s="152" t="s">
        <v>216</v>
      </c>
      <c r="AT305" s="152" t="s">
        <v>212</v>
      </c>
      <c r="AU305" s="152" t="s">
        <v>84</v>
      </c>
      <c r="AY305" s="13" t="s">
        <v>207</v>
      </c>
      <c r="BE305" s="153">
        <f>IF(N305="základná",J305,0)</f>
        <v>0</v>
      </c>
      <c r="BF305" s="153">
        <f>IF(N305="znížená",J305,0)</f>
        <v>0</v>
      </c>
      <c r="BG305" s="153">
        <f>IF(N305="zákl. prenesená",J305,0)</f>
        <v>0</v>
      </c>
      <c r="BH305" s="153">
        <f>IF(N305="zníž. prenesená",J305,0)</f>
        <v>0</v>
      </c>
      <c r="BI305" s="153">
        <f>IF(N305="nulová",J305,0)</f>
        <v>0</v>
      </c>
      <c r="BJ305" s="13" t="s">
        <v>84</v>
      </c>
      <c r="BK305" s="153">
        <f>ROUND(I305*H305,2)</f>
        <v>0</v>
      </c>
      <c r="BL305" s="13" t="s">
        <v>216</v>
      </c>
      <c r="BM305" s="152" t="s">
        <v>5329</v>
      </c>
    </row>
    <row r="306" spans="2:65" s="11" customFormat="1" ht="22.9" customHeight="1">
      <c r="B306" s="127"/>
      <c r="D306" s="128" t="s">
        <v>71</v>
      </c>
      <c r="E306" s="137" t="s">
        <v>5330</v>
      </c>
      <c r="F306" s="137" t="s">
        <v>5331</v>
      </c>
      <c r="I306" s="130"/>
      <c r="J306" s="138">
        <f>BK306</f>
        <v>0</v>
      </c>
      <c r="L306" s="127"/>
      <c r="M306" s="132"/>
      <c r="P306" s="133">
        <f>SUM(P307:P309)</f>
        <v>0</v>
      </c>
      <c r="R306" s="133">
        <f>SUM(R307:R309)</f>
        <v>0.63919800000000004</v>
      </c>
      <c r="T306" s="134">
        <f>SUM(T307:T309)</f>
        <v>0</v>
      </c>
      <c r="AR306" s="128" t="s">
        <v>88</v>
      </c>
      <c r="AT306" s="135" t="s">
        <v>71</v>
      </c>
      <c r="AU306" s="135" t="s">
        <v>79</v>
      </c>
      <c r="AY306" s="128" t="s">
        <v>207</v>
      </c>
      <c r="BK306" s="136">
        <f>SUM(BK307:BK309)</f>
        <v>0</v>
      </c>
    </row>
    <row r="307" spans="2:65" s="1" customFormat="1" ht="24.2" customHeight="1">
      <c r="B307" s="139"/>
      <c r="C307" s="140" t="s">
        <v>789</v>
      </c>
      <c r="D307" s="140" t="s">
        <v>212</v>
      </c>
      <c r="E307" s="141" t="s">
        <v>5332</v>
      </c>
      <c r="F307" s="142" t="s">
        <v>5333</v>
      </c>
      <c r="G307" s="143" t="s">
        <v>215</v>
      </c>
      <c r="H307" s="144">
        <v>3043.8</v>
      </c>
      <c r="I307" s="145"/>
      <c r="J307" s="146">
        <f>ROUND(I307*H307,2)</f>
        <v>0</v>
      </c>
      <c r="K307" s="147"/>
      <c r="L307" s="28"/>
      <c r="M307" s="148" t="s">
        <v>1</v>
      </c>
      <c r="N307" s="149" t="s">
        <v>38</v>
      </c>
      <c r="P307" s="150">
        <f>O307*H307</f>
        <v>0</v>
      </c>
      <c r="Q307" s="150">
        <v>0</v>
      </c>
      <c r="R307" s="150">
        <f>Q307*H307</f>
        <v>0</v>
      </c>
      <c r="S307" s="150">
        <v>0</v>
      </c>
      <c r="T307" s="151">
        <f>S307*H307</f>
        <v>0</v>
      </c>
      <c r="AR307" s="152" t="s">
        <v>216</v>
      </c>
      <c r="AT307" s="152" t="s">
        <v>212</v>
      </c>
      <c r="AU307" s="152" t="s">
        <v>84</v>
      </c>
      <c r="AY307" s="13" t="s">
        <v>207</v>
      </c>
      <c r="BE307" s="153">
        <f>IF(N307="základná",J307,0)</f>
        <v>0</v>
      </c>
      <c r="BF307" s="153">
        <f>IF(N307="znížená",J307,0)</f>
        <v>0</v>
      </c>
      <c r="BG307" s="153">
        <f>IF(N307="zákl. prenesená",J307,0)</f>
        <v>0</v>
      </c>
      <c r="BH307" s="153">
        <f>IF(N307="zníž. prenesená",J307,0)</f>
        <v>0</v>
      </c>
      <c r="BI307" s="153">
        <f>IF(N307="nulová",J307,0)</f>
        <v>0</v>
      </c>
      <c r="BJ307" s="13" t="s">
        <v>84</v>
      </c>
      <c r="BK307" s="153">
        <f>ROUND(I307*H307,2)</f>
        <v>0</v>
      </c>
      <c r="BL307" s="13" t="s">
        <v>216</v>
      </c>
      <c r="BM307" s="152" t="s">
        <v>5334</v>
      </c>
    </row>
    <row r="308" spans="2:65" s="1" customFormat="1" ht="16.5" customHeight="1">
      <c r="B308" s="139"/>
      <c r="C308" s="155" t="s">
        <v>793</v>
      </c>
      <c r="D308" s="155" t="s">
        <v>205</v>
      </c>
      <c r="E308" s="156" t="s">
        <v>5335</v>
      </c>
      <c r="F308" s="157" t="s">
        <v>5336</v>
      </c>
      <c r="G308" s="158" t="s">
        <v>215</v>
      </c>
      <c r="H308" s="159">
        <v>2029.2</v>
      </c>
      <c r="I308" s="160"/>
      <c r="J308" s="161">
        <f>ROUND(I308*H308,2)</f>
        <v>0</v>
      </c>
      <c r="K308" s="162"/>
      <c r="L308" s="163"/>
      <c r="M308" s="164" t="s">
        <v>1</v>
      </c>
      <c r="N308" s="165" t="s">
        <v>38</v>
      </c>
      <c r="P308" s="150">
        <f>O308*H308</f>
        <v>0</v>
      </c>
      <c r="Q308" s="150">
        <v>2.1000000000000001E-4</v>
      </c>
      <c r="R308" s="150">
        <f>Q308*H308</f>
        <v>0.42613200000000001</v>
      </c>
      <c r="S308" s="150">
        <v>0</v>
      </c>
      <c r="T308" s="151">
        <f>S308*H308</f>
        <v>0</v>
      </c>
      <c r="AR308" s="152" t="s">
        <v>726</v>
      </c>
      <c r="AT308" s="152" t="s">
        <v>205</v>
      </c>
      <c r="AU308" s="152" t="s">
        <v>84</v>
      </c>
      <c r="AY308" s="13" t="s">
        <v>207</v>
      </c>
      <c r="BE308" s="153">
        <f>IF(N308="základná",J308,0)</f>
        <v>0</v>
      </c>
      <c r="BF308" s="153">
        <f>IF(N308="znížená",J308,0)</f>
        <v>0</v>
      </c>
      <c r="BG308" s="153">
        <f>IF(N308="zákl. prenesená",J308,0)</f>
        <v>0</v>
      </c>
      <c r="BH308" s="153">
        <f>IF(N308="zníž. prenesená",J308,0)</f>
        <v>0</v>
      </c>
      <c r="BI308" s="153">
        <f>IF(N308="nulová",J308,0)</f>
        <v>0</v>
      </c>
      <c r="BJ308" s="13" t="s">
        <v>84</v>
      </c>
      <c r="BK308" s="153">
        <f>ROUND(I308*H308,2)</f>
        <v>0</v>
      </c>
      <c r="BL308" s="13" t="s">
        <v>726</v>
      </c>
      <c r="BM308" s="152" t="s">
        <v>5337</v>
      </c>
    </row>
    <row r="309" spans="2:65" s="1" customFormat="1" ht="16.5" customHeight="1">
      <c r="B309" s="139"/>
      <c r="C309" s="155" t="s">
        <v>797</v>
      </c>
      <c r="D309" s="155" t="s">
        <v>205</v>
      </c>
      <c r="E309" s="156" t="s">
        <v>5338</v>
      </c>
      <c r="F309" s="157" t="s">
        <v>5339</v>
      </c>
      <c r="G309" s="158" t="s">
        <v>215</v>
      </c>
      <c r="H309" s="159">
        <v>1014.6</v>
      </c>
      <c r="I309" s="160"/>
      <c r="J309" s="161">
        <f>ROUND(I309*H309,2)</f>
        <v>0</v>
      </c>
      <c r="K309" s="162"/>
      <c r="L309" s="163"/>
      <c r="M309" s="164" t="s">
        <v>1</v>
      </c>
      <c r="N309" s="165" t="s">
        <v>38</v>
      </c>
      <c r="P309" s="150">
        <f>O309*H309</f>
        <v>0</v>
      </c>
      <c r="Q309" s="150">
        <v>2.1000000000000001E-4</v>
      </c>
      <c r="R309" s="150">
        <f>Q309*H309</f>
        <v>0.21306600000000001</v>
      </c>
      <c r="S309" s="150">
        <v>0</v>
      </c>
      <c r="T309" s="151">
        <f>S309*H309</f>
        <v>0</v>
      </c>
      <c r="AR309" s="152" t="s">
        <v>726</v>
      </c>
      <c r="AT309" s="152" t="s">
        <v>205</v>
      </c>
      <c r="AU309" s="152" t="s">
        <v>84</v>
      </c>
      <c r="AY309" s="13" t="s">
        <v>207</v>
      </c>
      <c r="BE309" s="153">
        <f>IF(N309="základná",J309,0)</f>
        <v>0</v>
      </c>
      <c r="BF309" s="153">
        <f>IF(N309="znížená",J309,0)</f>
        <v>0</v>
      </c>
      <c r="BG309" s="153">
        <f>IF(N309="zákl. prenesená",J309,0)</f>
        <v>0</v>
      </c>
      <c r="BH309" s="153">
        <f>IF(N309="zníž. prenesená",J309,0)</f>
        <v>0</v>
      </c>
      <c r="BI309" s="153">
        <f>IF(N309="nulová",J309,0)</f>
        <v>0</v>
      </c>
      <c r="BJ309" s="13" t="s">
        <v>84</v>
      </c>
      <c r="BK309" s="153">
        <f>ROUND(I309*H309,2)</f>
        <v>0</v>
      </c>
      <c r="BL309" s="13" t="s">
        <v>726</v>
      </c>
      <c r="BM309" s="152" t="s">
        <v>5340</v>
      </c>
    </row>
    <row r="310" spans="2:65" s="11" customFormat="1" ht="25.9" customHeight="1">
      <c r="B310" s="127"/>
      <c r="D310" s="128" t="s">
        <v>71</v>
      </c>
      <c r="E310" s="129" t="s">
        <v>2153</v>
      </c>
      <c r="F310" s="129" t="s">
        <v>5341</v>
      </c>
      <c r="I310" s="130"/>
      <c r="J310" s="131">
        <f>BK310</f>
        <v>0</v>
      </c>
      <c r="L310" s="127"/>
      <c r="M310" s="132"/>
      <c r="P310" s="133">
        <f>P311</f>
        <v>0</v>
      </c>
      <c r="R310" s="133">
        <f>R311</f>
        <v>0</v>
      </c>
      <c r="T310" s="134">
        <f>T311</f>
        <v>0</v>
      </c>
      <c r="AR310" s="128" t="s">
        <v>168</v>
      </c>
      <c r="AT310" s="135" t="s">
        <v>71</v>
      </c>
      <c r="AU310" s="135" t="s">
        <v>72</v>
      </c>
      <c r="AY310" s="128" t="s">
        <v>207</v>
      </c>
      <c r="BK310" s="136">
        <f>BK311</f>
        <v>0</v>
      </c>
    </row>
    <row r="311" spans="2:65" s="1" customFormat="1" ht="44.25" customHeight="1">
      <c r="B311" s="139"/>
      <c r="C311" s="140" t="s">
        <v>801</v>
      </c>
      <c r="D311" s="140" t="s">
        <v>212</v>
      </c>
      <c r="E311" s="141" t="s">
        <v>5342</v>
      </c>
      <c r="F311" s="142" t="s">
        <v>5343</v>
      </c>
      <c r="G311" s="143" t="s">
        <v>607</v>
      </c>
      <c r="H311" s="154"/>
      <c r="I311" s="145"/>
      <c r="J311" s="146">
        <f>ROUND(I311*H311,2)</f>
        <v>0</v>
      </c>
      <c r="K311" s="147"/>
      <c r="L311" s="28"/>
      <c r="M311" s="166" t="s">
        <v>1</v>
      </c>
      <c r="N311" s="167" t="s">
        <v>38</v>
      </c>
      <c r="O311" s="168"/>
      <c r="P311" s="169">
        <f>O311*H311</f>
        <v>0</v>
      </c>
      <c r="Q311" s="169">
        <v>0</v>
      </c>
      <c r="R311" s="169">
        <f>Q311*H311</f>
        <v>0</v>
      </c>
      <c r="S311" s="169">
        <v>0</v>
      </c>
      <c r="T311" s="170">
        <f>S311*H311</f>
        <v>0</v>
      </c>
      <c r="AR311" s="152" t="s">
        <v>2159</v>
      </c>
      <c r="AT311" s="152" t="s">
        <v>212</v>
      </c>
      <c r="AU311" s="152" t="s">
        <v>79</v>
      </c>
      <c r="AY311" s="13" t="s">
        <v>207</v>
      </c>
      <c r="BE311" s="153">
        <f>IF(N311="základná",J311,0)</f>
        <v>0</v>
      </c>
      <c r="BF311" s="153">
        <f>IF(N311="znížená",J311,0)</f>
        <v>0</v>
      </c>
      <c r="BG311" s="153">
        <f>IF(N311="zákl. prenesená",J311,0)</f>
        <v>0</v>
      </c>
      <c r="BH311" s="153">
        <f>IF(N311="zníž. prenesená",J311,0)</f>
        <v>0</v>
      </c>
      <c r="BI311" s="153">
        <f>IF(N311="nulová",J311,0)</f>
        <v>0</v>
      </c>
      <c r="BJ311" s="13" t="s">
        <v>84</v>
      </c>
      <c r="BK311" s="153">
        <f>ROUND(I311*H311,2)</f>
        <v>0</v>
      </c>
      <c r="BL311" s="13" t="s">
        <v>2159</v>
      </c>
      <c r="BM311" s="152" t="s">
        <v>5344</v>
      </c>
    </row>
    <row r="312" spans="2:65" s="1" customFormat="1" ht="6.95" customHeight="1">
      <c r="B312" s="43"/>
      <c r="C312" s="44"/>
      <c r="D312" s="44"/>
      <c r="E312" s="44"/>
      <c r="F312" s="44"/>
      <c r="G312" s="44"/>
      <c r="H312" s="44"/>
      <c r="I312" s="44"/>
      <c r="J312" s="44"/>
      <c r="K312" s="44"/>
      <c r="L312" s="28"/>
    </row>
  </sheetData>
  <autoFilter ref="C143:K311" xr:uid="{00000000-0009-0000-0000-000018000000}"/>
  <mergeCells count="15">
    <mergeCell ref="E130:H130"/>
    <mergeCell ref="E134:H134"/>
    <mergeCell ref="E132:H132"/>
    <mergeCell ref="E136:H136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03"/>
  <sheetViews>
    <sheetView showGridLines="0" workbookViewId="0">
      <selection activeCell="J18" sqref="J18:J1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97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170</v>
      </c>
      <c r="L4" s="16"/>
      <c r="M4" s="92" t="s">
        <v>8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13</v>
      </c>
      <c r="L6" s="16"/>
    </row>
    <row r="7" spans="2:46" ht="16.5" customHeight="1">
      <c r="B7" s="16"/>
      <c r="E7" s="220" t="str">
        <f>'Rekapitulácia stavby'!K6</f>
        <v>III.etapa – Vetva V2 Mesto – časť od bodu č.17  po AUPARK</v>
      </c>
      <c r="F7" s="221"/>
      <c r="G7" s="221"/>
      <c r="H7" s="221"/>
      <c r="L7" s="16"/>
    </row>
    <row r="8" spans="2:46" ht="12.75">
      <c r="B8" s="16"/>
      <c r="D8" s="23" t="s">
        <v>171</v>
      </c>
      <c r="L8" s="16"/>
    </row>
    <row r="9" spans="2:46" ht="16.5" customHeight="1">
      <c r="B9" s="16"/>
      <c r="E9" s="220" t="s">
        <v>172</v>
      </c>
      <c r="F9" s="184"/>
      <c r="G9" s="184"/>
      <c r="H9" s="184"/>
      <c r="L9" s="16"/>
    </row>
    <row r="10" spans="2:46" ht="12" customHeight="1">
      <c r="B10" s="16"/>
      <c r="D10" s="23" t="s">
        <v>173</v>
      </c>
      <c r="L10" s="16"/>
    </row>
    <row r="11" spans="2:46" s="1" customFormat="1" ht="16.5" customHeight="1">
      <c r="B11" s="28"/>
      <c r="E11" s="212" t="s">
        <v>174</v>
      </c>
      <c r="F11" s="222"/>
      <c r="G11" s="222"/>
      <c r="H11" s="222"/>
      <c r="L11" s="28"/>
    </row>
    <row r="12" spans="2:46" s="1" customFormat="1" ht="12" customHeight="1">
      <c r="B12" s="28"/>
      <c r="D12" s="23" t="s">
        <v>175</v>
      </c>
      <c r="L12" s="28"/>
    </row>
    <row r="13" spans="2:46" s="1" customFormat="1" ht="16.5" customHeight="1">
      <c r="B13" s="28"/>
      <c r="E13" s="199" t="s">
        <v>2161</v>
      </c>
      <c r="F13" s="222"/>
      <c r="G13" s="222"/>
      <c r="H13" s="222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15</v>
      </c>
      <c r="F15" s="21" t="s">
        <v>1</v>
      </c>
      <c r="I15" s="23" t="s">
        <v>16</v>
      </c>
      <c r="J15" s="21" t="s">
        <v>1</v>
      </c>
      <c r="L15" s="28"/>
    </row>
    <row r="16" spans="2:46" s="1" customFormat="1" ht="12" customHeight="1">
      <c r="B16" s="28"/>
      <c r="D16" s="23" t="s">
        <v>17</v>
      </c>
      <c r="F16" s="21" t="s">
        <v>18</v>
      </c>
      <c r="I16" s="23" t="s">
        <v>19</v>
      </c>
      <c r="J16" s="51" t="str">
        <f>'Rekapitulácia stavby'!AN8</f>
        <v>13. 5. 2022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21</v>
      </c>
      <c r="I18" s="23" t="s">
        <v>22</v>
      </c>
      <c r="J18" s="172">
        <v>36211541</v>
      </c>
      <c r="L18" s="28"/>
    </row>
    <row r="19" spans="2:12" s="1" customFormat="1" ht="18" customHeight="1">
      <c r="B19" s="28"/>
      <c r="E19" s="171" t="s">
        <v>5451</v>
      </c>
      <c r="I19" s="23" t="s">
        <v>23</v>
      </c>
      <c r="J19" s="171" t="s">
        <v>5452</v>
      </c>
      <c r="L19" s="28"/>
    </row>
    <row r="20" spans="2:12" s="1" customFormat="1" ht="6.95" customHeight="1">
      <c r="B20" s="28"/>
      <c r="L20" s="28"/>
    </row>
    <row r="21" spans="2:12" s="1" customFormat="1" ht="12" customHeight="1">
      <c r="B21" s="28"/>
      <c r="D21" s="23" t="s">
        <v>24</v>
      </c>
      <c r="I21" s="23" t="s">
        <v>22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23" t="str">
        <f>'Rekapitulácia stavby'!E14</f>
        <v>Vyplň údaj</v>
      </c>
      <c r="F22" s="191"/>
      <c r="G22" s="191"/>
      <c r="H22" s="191"/>
      <c r="I22" s="23" t="s">
        <v>23</v>
      </c>
      <c r="J22" s="24" t="str">
        <f>'Rekapitulácia stavby'!AN14</f>
        <v>Vyplň údaj</v>
      </c>
      <c r="L22" s="28"/>
    </row>
    <row r="23" spans="2:12" s="1" customFormat="1" ht="6.95" customHeight="1">
      <c r="B23" s="28"/>
      <c r="L23" s="28"/>
    </row>
    <row r="24" spans="2:12" s="1" customFormat="1" ht="12" customHeight="1">
      <c r="B24" s="28"/>
      <c r="D24" s="23" t="s">
        <v>26</v>
      </c>
      <c r="I24" s="23" t="s">
        <v>22</v>
      </c>
      <c r="J24" s="21" t="s">
        <v>1</v>
      </c>
      <c r="L24" s="28"/>
    </row>
    <row r="25" spans="2:12" s="1" customFormat="1" ht="18" customHeight="1">
      <c r="B25" s="28"/>
      <c r="E25" s="21" t="s">
        <v>27</v>
      </c>
      <c r="I25" s="23" t="s">
        <v>23</v>
      </c>
      <c r="J25" s="21" t="s">
        <v>1</v>
      </c>
      <c r="L25" s="28"/>
    </row>
    <row r="26" spans="2:12" s="1" customFormat="1" ht="6.95" customHeight="1">
      <c r="B26" s="28"/>
      <c r="L26" s="28"/>
    </row>
    <row r="27" spans="2:12" s="1" customFormat="1" ht="12" customHeight="1">
      <c r="B27" s="28"/>
      <c r="D27" s="23" t="s">
        <v>29</v>
      </c>
      <c r="I27" s="23" t="s">
        <v>22</v>
      </c>
      <c r="J27" s="21" t="s">
        <v>1</v>
      </c>
      <c r="L27" s="28"/>
    </row>
    <row r="28" spans="2:12" s="1" customFormat="1" ht="18" customHeight="1">
      <c r="B28" s="28"/>
      <c r="E28" s="21" t="s">
        <v>30</v>
      </c>
      <c r="I28" s="23" t="s">
        <v>23</v>
      </c>
      <c r="J28" s="21" t="s">
        <v>1</v>
      </c>
      <c r="L28" s="28"/>
    </row>
    <row r="29" spans="2:12" s="1" customFormat="1" ht="6.95" customHeight="1">
      <c r="B29" s="28"/>
      <c r="L29" s="28"/>
    </row>
    <row r="30" spans="2:12" s="1" customFormat="1" ht="12" customHeight="1">
      <c r="B30" s="28"/>
      <c r="D30" s="23" t="s">
        <v>31</v>
      </c>
      <c r="L30" s="28"/>
    </row>
    <row r="31" spans="2:12" s="7" customFormat="1" ht="16.5" customHeight="1">
      <c r="B31" s="93"/>
      <c r="E31" s="195" t="s">
        <v>1</v>
      </c>
      <c r="F31" s="195"/>
      <c r="G31" s="195"/>
      <c r="H31" s="195"/>
      <c r="L31" s="93"/>
    </row>
    <row r="32" spans="2:12" s="1" customFormat="1" ht="6.95" customHeight="1">
      <c r="B32" s="28"/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35" customHeight="1">
      <c r="B34" s="28"/>
      <c r="D34" s="94" t="s">
        <v>32</v>
      </c>
      <c r="J34" s="65">
        <f>ROUND(J132, 2)</f>
        <v>0</v>
      </c>
      <c r="L34" s="28"/>
    </row>
    <row r="35" spans="2:12" s="1" customFormat="1" ht="6.95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45" customHeight="1">
      <c r="B36" s="28"/>
      <c r="F36" s="31" t="s">
        <v>34</v>
      </c>
      <c r="I36" s="31" t="s">
        <v>33</v>
      </c>
      <c r="J36" s="31" t="s">
        <v>35</v>
      </c>
      <c r="L36" s="28"/>
    </row>
    <row r="37" spans="2:12" s="1" customFormat="1" ht="14.45" customHeight="1">
      <c r="B37" s="28"/>
      <c r="D37" s="54" t="s">
        <v>36</v>
      </c>
      <c r="E37" s="33" t="s">
        <v>37</v>
      </c>
      <c r="F37" s="95">
        <f>ROUND((SUM(BE132:BE202)),  2)</f>
        <v>0</v>
      </c>
      <c r="G37" s="96"/>
      <c r="H37" s="96"/>
      <c r="I37" s="97">
        <v>0.2</v>
      </c>
      <c r="J37" s="95">
        <f>ROUND(((SUM(BE132:BE202))*I37),  2)</f>
        <v>0</v>
      </c>
      <c r="L37" s="28"/>
    </row>
    <row r="38" spans="2:12" s="1" customFormat="1" ht="14.45" customHeight="1">
      <c r="B38" s="28"/>
      <c r="E38" s="33" t="s">
        <v>38</v>
      </c>
      <c r="F38" s="95">
        <f>ROUND((SUM(BF132:BF202)),  2)</f>
        <v>0</v>
      </c>
      <c r="G38" s="96"/>
      <c r="H38" s="96"/>
      <c r="I38" s="97">
        <v>0.2</v>
      </c>
      <c r="J38" s="95">
        <f>ROUND(((SUM(BF132:BF202))*I38),  2)</f>
        <v>0</v>
      </c>
      <c r="L38" s="28"/>
    </row>
    <row r="39" spans="2:12" s="1" customFormat="1" ht="14.45" hidden="1" customHeight="1">
      <c r="B39" s="28"/>
      <c r="E39" s="23" t="s">
        <v>39</v>
      </c>
      <c r="F39" s="84">
        <f>ROUND((SUM(BG132:BG202)),  2)</f>
        <v>0</v>
      </c>
      <c r="I39" s="98">
        <v>0.2</v>
      </c>
      <c r="J39" s="84">
        <f>0</f>
        <v>0</v>
      </c>
      <c r="L39" s="28"/>
    </row>
    <row r="40" spans="2:12" s="1" customFormat="1" ht="14.45" hidden="1" customHeight="1">
      <c r="B40" s="28"/>
      <c r="E40" s="23" t="s">
        <v>40</v>
      </c>
      <c r="F40" s="84">
        <f>ROUND((SUM(BH132:BH202)),  2)</f>
        <v>0</v>
      </c>
      <c r="I40" s="98">
        <v>0.2</v>
      </c>
      <c r="J40" s="84">
        <f>0</f>
        <v>0</v>
      </c>
      <c r="L40" s="28"/>
    </row>
    <row r="41" spans="2:12" s="1" customFormat="1" ht="14.45" hidden="1" customHeight="1">
      <c r="B41" s="28"/>
      <c r="E41" s="33" t="s">
        <v>41</v>
      </c>
      <c r="F41" s="95">
        <f>ROUND((SUM(BI132:BI202)),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6.95" customHeight="1">
      <c r="B42" s="28"/>
      <c r="L42" s="28"/>
    </row>
    <row r="43" spans="2:12" s="1" customFormat="1" ht="25.35" customHeight="1">
      <c r="B43" s="28"/>
      <c r="C43" s="99"/>
      <c r="D43" s="100" t="s">
        <v>42</v>
      </c>
      <c r="E43" s="56"/>
      <c r="F43" s="56"/>
      <c r="G43" s="101" t="s">
        <v>43</v>
      </c>
      <c r="H43" s="102" t="s">
        <v>44</v>
      </c>
      <c r="I43" s="56"/>
      <c r="J43" s="103">
        <f>SUM(J34:J41)</f>
        <v>0</v>
      </c>
      <c r="K43" s="104"/>
      <c r="L43" s="28"/>
    </row>
    <row r="44" spans="2:12" s="1" customFormat="1" ht="14.45" customHeight="1">
      <c r="B44" s="28"/>
      <c r="L44" s="28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47</v>
      </c>
      <c r="E61" s="30"/>
      <c r="F61" s="105" t="s">
        <v>48</v>
      </c>
      <c r="G61" s="42" t="s">
        <v>47</v>
      </c>
      <c r="H61" s="30"/>
      <c r="I61" s="30"/>
      <c r="J61" s="106" t="s">
        <v>48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49</v>
      </c>
      <c r="E65" s="41"/>
      <c r="F65" s="41"/>
      <c r="G65" s="40" t="s">
        <v>50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47</v>
      </c>
      <c r="E76" s="30"/>
      <c r="F76" s="105" t="s">
        <v>48</v>
      </c>
      <c r="G76" s="42" t="s">
        <v>47</v>
      </c>
      <c r="H76" s="30"/>
      <c r="I76" s="30"/>
      <c r="J76" s="106" t="s">
        <v>48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hidden="1" customHeight="1">
      <c r="B82" s="28"/>
      <c r="C82" s="17" t="s">
        <v>177</v>
      </c>
      <c r="L82" s="28"/>
    </row>
    <row r="83" spans="2:12" s="1" customFormat="1" ht="6.95" hidden="1" customHeight="1">
      <c r="B83" s="28"/>
      <c r="L83" s="28"/>
    </row>
    <row r="84" spans="2:12" s="1" customFormat="1" ht="12" hidden="1" customHeight="1">
      <c r="B84" s="28"/>
      <c r="C84" s="23" t="s">
        <v>13</v>
      </c>
      <c r="L84" s="28"/>
    </row>
    <row r="85" spans="2:12" s="1" customFormat="1" ht="16.5" hidden="1" customHeight="1">
      <c r="B85" s="28"/>
      <c r="E85" s="220" t="str">
        <f>E7</f>
        <v>III.etapa – Vetva V2 Mesto – časť od bodu č.17  po AUPARK</v>
      </c>
      <c r="F85" s="221"/>
      <c r="G85" s="221"/>
      <c r="H85" s="221"/>
      <c r="L85" s="28"/>
    </row>
    <row r="86" spans="2:12" ht="12" hidden="1" customHeight="1">
      <c r="B86" s="16"/>
      <c r="C86" s="23" t="s">
        <v>171</v>
      </c>
      <c r="L86" s="16"/>
    </row>
    <row r="87" spans="2:12" ht="16.5" hidden="1" customHeight="1">
      <c r="B87" s="16"/>
      <c r="E87" s="220" t="s">
        <v>172</v>
      </c>
      <c r="F87" s="184"/>
      <c r="G87" s="184"/>
      <c r="H87" s="184"/>
      <c r="L87" s="16"/>
    </row>
    <row r="88" spans="2:12" ht="12" hidden="1" customHeight="1">
      <c r="B88" s="16"/>
      <c r="C88" s="23" t="s">
        <v>173</v>
      </c>
      <c r="L88" s="16"/>
    </row>
    <row r="89" spans="2:12" s="1" customFormat="1" ht="16.5" hidden="1" customHeight="1">
      <c r="B89" s="28"/>
      <c r="E89" s="212" t="s">
        <v>174</v>
      </c>
      <c r="F89" s="222"/>
      <c r="G89" s="222"/>
      <c r="H89" s="222"/>
      <c r="L89" s="28"/>
    </row>
    <row r="90" spans="2:12" s="1" customFormat="1" ht="12" hidden="1" customHeight="1">
      <c r="B90" s="28"/>
      <c r="C90" s="23" t="s">
        <v>175</v>
      </c>
      <c r="L90" s="28"/>
    </row>
    <row r="91" spans="2:12" s="1" customFormat="1" ht="16.5" hidden="1" customHeight="1">
      <c r="B91" s="28"/>
      <c r="E91" s="199" t="str">
        <f>E13</f>
        <v>a4 - SO 02.100.1 Potrubná časť - Odbočka O4</v>
      </c>
      <c r="F91" s="222"/>
      <c r="G91" s="222"/>
      <c r="H91" s="222"/>
      <c r="L91" s="28"/>
    </row>
    <row r="92" spans="2:12" s="1" customFormat="1" ht="6.95" hidden="1" customHeight="1">
      <c r="B92" s="28"/>
      <c r="L92" s="28"/>
    </row>
    <row r="93" spans="2:12" s="1" customFormat="1" ht="12" hidden="1" customHeight="1">
      <c r="B93" s="28"/>
      <c r="C93" s="23" t="s">
        <v>17</v>
      </c>
      <c r="F93" s="21" t="str">
        <f>F16</f>
        <v>Žilina</v>
      </c>
      <c r="I93" s="23" t="s">
        <v>19</v>
      </c>
      <c r="J93" s="51" t="str">
        <f>IF(J16="","",J16)</f>
        <v>13. 5. 2022</v>
      </c>
      <c r="L93" s="28"/>
    </row>
    <row r="94" spans="2:12" s="1" customFormat="1" ht="6.95" hidden="1" customHeight="1">
      <c r="B94" s="28"/>
      <c r="L94" s="28"/>
    </row>
    <row r="95" spans="2:12" s="1" customFormat="1" ht="15.2" hidden="1" customHeight="1">
      <c r="B95" s="28"/>
      <c r="C95" s="23" t="s">
        <v>21</v>
      </c>
      <c r="F95" s="21" t="str">
        <f>E19</f>
        <v>MH Teplárenský holding, a.s.</v>
      </c>
      <c r="I95" s="23" t="s">
        <v>26</v>
      </c>
      <c r="J95" s="26" t="str">
        <f>E25</f>
        <v>ENERGIA, s.r.o.</v>
      </c>
      <c r="L95" s="28"/>
    </row>
    <row r="96" spans="2:12" s="1" customFormat="1" ht="15.2" hidden="1" customHeight="1">
      <c r="B96" s="28"/>
      <c r="C96" s="23" t="s">
        <v>24</v>
      </c>
      <c r="F96" s="21" t="str">
        <f>IF(E22="","",E22)</f>
        <v>Vyplň údaj</v>
      </c>
      <c r="I96" s="23" t="s">
        <v>29</v>
      </c>
      <c r="J96" s="26" t="str">
        <f>E28</f>
        <v>Balog</v>
      </c>
      <c r="L96" s="28"/>
    </row>
    <row r="97" spans="2:47" s="1" customFormat="1" ht="10.35" hidden="1" customHeight="1">
      <c r="B97" s="28"/>
      <c r="L97" s="28"/>
    </row>
    <row r="98" spans="2:47" s="1" customFormat="1" ht="29.25" hidden="1" customHeight="1">
      <c r="B98" s="28"/>
      <c r="C98" s="107" t="s">
        <v>178</v>
      </c>
      <c r="D98" s="99"/>
      <c r="E98" s="99"/>
      <c r="F98" s="99"/>
      <c r="G98" s="99"/>
      <c r="H98" s="99"/>
      <c r="I98" s="99"/>
      <c r="J98" s="108" t="s">
        <v>179</v>
      </c>
      <c r="K98" s="99"/>
      <c r="L98" s="28"/>
    </row>
    <row r="99" spans="2:47" s="1" customFormat="1" ht="10.35" hidden="1" customHeight="1">
      <c r="B99" s="28"/>
      <c r="L99" s="28"/>
    </row>
    <row r="100" spans="2:47" s="1" customFormat="1" ht="22.9" hidden="1" customHeight="1">
      <c r="B100" s="28"/>
      <c r="C100" s="109" t="s">
        <v>180</v>
      </c>
      <c r="J100" s="65">
        <f>J132</f>
        <v>0</v>
      </c>
      <c r="L100" s="28"/>
      <c r="AU100" s="13" t="s">
        <v>181</v>
      </c>
    </row>
    <row r="101" spans="2:47" s="8" customFormat="1" ht="24.95" hidden="1" customHeight="1">
      <c r="B101" s="110"/>
      <c r="D101" s="111" t="s">
        <v>182</v>
      </c>
      <c r="E101" s="112"/>
      <c r="F101" s="112"/>
      <c r="G101" s="112"/>
      <c r="H101" s="112"/>
      <c r="I101" s="112"/>
      <c r="J101" s="113">
        <f>J133</f>
        <v>0</v>
      </c>
      <c r="L101" s="110"/>
    </row>
    <row r="102" spans="2:47" s="9" customFormat="1" ht="19.899999999999999" hidden="1" customHeight="1">
      <c r="B102" s="114"/>
      <c r="D102" s="115" t="s">
        <v>183</v>
      </c>
      <c r="E102" s="116"/>
      <c r="F102" s="116"/>
      <c r="G102" s="116"/>
      <c r="H102" s="116"/>
      <c r="I102" s="116"/>
      <c r="J102" s="117">
        <f>J134</f>
        <v>0</v>
      </c>
      <c r="L102" s="114"/>
    </row>
    <row r="103" spans="2:47" s="9" customFormat="1" ht="14.85" hidden="1" customHeight="1">
      <c r="B103" s="114"/>
      <c r="D103" s="115" t="s">
        <v>2162</v>
      </c>
      <c r="E103" s="116"/>
      <c r="F103" s="116"/>
      <c r="G103" s="116"/>
      <c r="H103" s="116"/>
      <c r="I103" s="116"/>
      <c r="J103" s="117">
        <f>J135</f>
        <v>0</v>
      </c>
      <c r="L103" s="114"/>
    </row>
    <row r="104" spans="2:47" s="9" customFormat="1" ht="14.85" hidden="1" customHeight="1">
      <c r="B104" s="114"/>
      <c r="D104" s="115" t="s">
        <v>185</v>
      </c>
      <c r="E104" s="116"/>
      <c r="F104" s="116"/>
      <c r="G104" s="116"/>
      <c r="H104" s="116"/>
      <c r="I104" s="116"/>
      <c r="J104" s="117">
        <f>J156</f>
        <v>0</v>
      </c>
      <c r="L104" s="114"/>
    </row>
    <row r="105" spans="2:47" s="9" customFormat="1" ht="14.85" hidden="1" customHeight="1">
      <c r="B105" s="114"/>
      <c r="D105" s="115" t="s">
        <v>2163</v>
      </c>
      <c r="E105" s="116"/>
      <c r="F105" s="116"/>
      <c r="G105" s="116"/>
      <c r="H105" s="116"/>
      <c r="I105" s="116"/>
      <c r="J105" s="117">
        <f>J160</f>
        <v>0</v>
      </c>
      <c r="L105" s="114"/>
    </row>
    <row r="106" spans="2:47" s="9" customFormat="1" ht="14.85" hidden="1" customHeight="1">
      <c r="B106" s="114"/>
      <c r="D106" s="115" t="s">
        <v>189</v>
      </c>
      <c r="E106" s="116"/>
      <c r="F106" s="116"/>
      <c r="G106" s="116"/>
      <c r="H106" s="116"/>
      <c r="I106" s="116"/>
      <c r="J106" s="117">
        <f>J184</f>
        <v>0</v>
      </c>
      <c r="L106" s="114"/>
    </row>
    <row r="107" spans="2:47" s="9" customFormat="1" ht="14.85" hidden="1" customHeight="1">
      <c r="B107" s="114"/>
      <c r="D107" s="115" t="s">
        <v>191</v>
      </c>
      <c r="E107" s="116"/>
      <c r="F107" s="116"/>
      <c r="G107" s="116"/>
      <c r="H107" s="116"/>
      <c r="I107" s="116"/>
      <c r="J107" s="117">
        <f>J193</f>
        <v>0</v>
      </c>
      <c r="L107" s="114"/>
    </row>
    <row r="108" spans="2:47" s="8" customFormat="1" ht="24.95" hidden="1" customHeight="1">
      <c r="B108" s="110"/>
      <c r="D108" s="111" t="s">
        <v>192</v>
      </c>
      <c r="E108" s="112"/>
      <c r="F108" s="112"/>
      <c r="G108" s="112"/>
      <c r="H108" s="112"/>
      <c r="I108" s="112"/>
      <c r="J108" s="113">
        <f>J201</f>
        <v>0</v>
      </c>
      <c r="L108" s="110"/>
    </row>
    <row r="109" spans="2:47" s="1" customFormat="1" ht="21.75" hidden="1" customHeight="1">
      <c r="B109" s="28"/>
      <c r="L109" s="28"/>
    </row>
    <row r="110" spans="2:47" s="1" customFormat="1" ht="6.95" hidden="1" customHeight="1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28"/>
    </row>
    <row r="111" spans="2:47" hidden="1"/>
    <row r="112" spans="2:47" hidden="1"/>
    <row r="113" spans="2:12" hidden="1"/>
    <row r="114" spans="2:12" s="1" customFormat="1" ht="6.95" customHeight="1">
      <c r="B114" s="45"/>
      <c r="C114" s="46"/>
      <c r="D114" s="46"/>
      <c r="E114" s="46"/>
      <c r="F114" s="46"/>
      <c r="G114" s="46"/>
      <c r="H114" s="46"/>
      <c r="I114" s="46"/>
      <c r="J114" s="46"/>
      <c r="K114" s="46"/>
      <c r="L114" s="28"/>
    </row>
    <row r="115" spans="2:12" s="1" customFormat="1" ht="24.95" customHeight="1">
      <c r="B115" s="28"/>
      <c r="C115" s="17" t="s">
        <v>193</v>
      </c>
      <c r="L115" s="28"/>
    </row>
    <row r="116" spans="2:12" s="1" customFormat="1" ht="6.95" customHeight="1">
      <c r="B116" s="28"/>
      <c r="L116" s="28"/>
    </row>
    <row r="117" spans="2:12" s="1" customFormat="1" ht="12" customHeight="1">
      <c r="B117" s="28"/>
      <c r="C117" s="23" t="s">
        <v>13</v>
      </c>
      <c r="L117" s="28"/>
    </row>
    <row r="118" spans="2:12" s="1" customFormat="1" ht="16.5" customHeight="1">
      <c r="B118" s="28"/>
      <c r="E118" s="220" t="str">
        <f>E7</f>
        <v>III.etapa – Vetva V2 Mesto – časť od bodu č.17  po AUPARK</v>
      </c>
      <c r="F118" s="221"/>
      <c r="G118" s="221"/>
      <c r="H118" s="221"/>
      <c r="L118" s="28"/>
    </row>
    <row r="119" spans="2:12" ht="12" customHeight="1">
      <c r="B119" s="16"/>
      <c r="C119" s="23" t="s">
        <v>171</v>
      </c>
      <c r="L119" s="16"/>
    </row>
    <row r="120" spans="2:12" ht="16.5" customHeight="1">
      <c r="B120" s="16"/>
      <c r="E120" s="220" t="s">
        <v>172</v>
      </c>
      <c r="F120" s="184"/>
      <c r="G120" s="184"/>
      <c r="H120" s="184"/>
      <c r="L120" s="16"/>
    </row>
    <row r="121" spans="2:12" ht="12" customHeight="1">
      <c r="B121" s="16"/>
      <c r="C121" s="23" t="s">
        <v>173</v>
      </c>
      <c r="L121" s="16"/>
    </row>
    <row r="122" spans="2:12" s="1" customFormat="1" ht="16.5" customHeight="1">
      <c r="B122" s="28"/>
      <c r="E122" s="212" t="s">
        <v>174</v>
      </c>
      <c r="F122" s="222"/>
      <c r="G122" s="222"/>
      <c r="H122" s="222"/>
      <c r="L122" s="28"/>
    </row>
    <row r="123" spans="2:12" s="1" customFormat="1" ht="12" customHeight="1">
      <c r="B123" s="28"/>
      <c r="C123" s="23" t="s">
        <v>175</v>
      </c>
      <c r="L123" s="28"/>
    </row>
    <row r="124" spans="2:12" s="1" customFormat="1" ht="16.5" customHeight="1">
      <c r="B124" s="28"/>
      <c r="E124" s="199" t="str">
        <f>E13</f>
        <v>a4 - SO 02.100.1 Potrubná časť - Odbočka O4</v>
      </c>
      <c r="F124" s="222"/>
      <c r="G124" s="222"/>
      <c r="H124" s="222"/>
      <c r="L124" s="28"/>
    </row>
    <row r="125" spans="2:12" s="1" customFormat="1" ht="6.95" customHeight="1">
      <c r="B125" s="28"/>
      <c r="L125" s="28"/>
    </row>
    <row r="126" spans="2:12" s="1" customFormat="1" ht="12" customHeight="1">
      <c r="B126" s="28"/>
      <c r="C126" s="23" t="s">
        <v>17</v>
      </c>
      <c r="F126" s="21" t="str">
        <f>F16</f>
        <v>Žilina</v>
      </c>
      <c r="I126" s="23" t="s">
        <v>19</v>
      </c>
      <c r="J126" s="51" t="str">
        <f>IF(J16="","",J16)</f>
        <v>13. 5. 2022</v>
      </c>
      <c r="L126" s="28"/>
    </row>
    <row r="127" spans="2:12" s="1" customFormat="1" ht="6.95" customHeight="1">
      <c r="B127" s="28"/>
      <c r="L127" s="28"/>
    </row>
    <row r="128" spans="2:12" s="1" customFormat="1" ht="15.2" customHeight="1">
      <c r="B128" s="28"/>
      <c r="C128" s="23" t="s">
        <v>21</v>
      </c>
      <c r="F128" s="21" t="str">
        <f>E19</f>
        <v>MH Teplárenský holding, a.s.</v>
      </c>
      <c r="I128" s="23" t="s">
        <v>26</v>
      </c>
      <c r="J128" s="26" t="str">
        <f>E25</f>
        <v>ENERGIA, s.r.o.</v>
      </c>
      <c r="L128" s="28"/>
    </row>
    <row r="129" spans="2:65" s="1" customFormat="1" ht="15.2" customHeight="1">
      <c r="B129" s="28"/>
      <c r="C129" s="23" t="s">
        <v>24</v>
      </c>
      <c r="F129" s="21" t="str">
        <f>IF(E22="","",E22)</f>
        <v>Vyplň údaj</v>
      </c>
      <c r="I129" s="23" t="s">
        <v>29</v>
      </c>
      <c r="J129" s="26" t="str">
        <f>E28</f>
        <v>Balog</v>
      </c>
      <c r="L129" s="28"/>
    </row>
    <row r="130" spans="2:65" s="1" customFormat="1" ht="10.35" customHeight="1">
      <c r="B130" s="28"/>
      <c r="L130" s="28"/>
    </row>
    <row r="131" spans="2:65" s="10" customFormat="1" ht="29.25" customHeight="1">
      <c r="B131" s="118"/>
      <c r="C131" s="119" t="s">
        <v>194</v>
      </c>
      <c r="D131" s="120" t="s">
        <v>57</v>
      </c>
      <c r="E131" s="120" t="s">
        <v>53</v>
      </c>
      <c r="F131" s="120" t="s">
        <v>54</v>
      </c>
      <c r="G131" s="120" t="s">
        <v>195</v>
      </c>
      <c r="H131" s="120" t="s">
        <v>196</v>
      </c>
      <c r="I131" s="120" t="s">
        <v>197</v>
      </c>
      <c r="J131" s="121" t="s">
        <v>179</v>
      </c>
      <c r="K131" s="122" t="s">
        <v>198</v>
      </c>
      <c r="L131" s="118"/>
      <c r="M131" s="58" t="s">
        <v>1</v>
      </c>
      <c r="N131" s="59" t="s">
        <v>36</v>
      </c>
      <c r="O131" s="59" t="s">
        <v>199</v>
      </c>
      <c r="P131" s="59" t="s">
        <v>200</v>
      </c>
      <c r="Q131" s="59" t="s">
        <v>201</v>
      </c>
      <c r="R131" s="59" t="s">
        <v>202</v>
      </c>
      <c r="S131" s="59" t="s">
        <v>203</v>
      </c>
      <c r="T131" s="60" t="s">
        <v>204</v>
      </c>
    </row>
    <row r="132" spans="2:65" s="1" customFormat="1" ht="22.9" customHeight="1">
      <c r="B132" s="28"/>
      <c r="C132" s="63" t="s">
        <v>180</v>
      </c>
      <c r="J132" s="123">
        <f>BK132</f>
        <v>0</v>
      </c>
      <c r="L132" s="28"/>
      <c r="M132" s="61"/>
      <c r="N132" s="52"/>
      <c r="O132" s="52"/>
      <c r="P132" s="124">
        <f>P133+P201</f>
        <v>0</v>
      </c>
      <c r="Q132" s="52"/>
      <c r="R132" s="124">
        <f>R133+R201</f>
        <v>1.5332E-2</v>
      </c>
      <c r="S132" s="52"/>
      <c r="T132" s="125">
        <f>T133+T201</f>
        <v>0</v>
      </c>
      <c r="AT132" s="13" t="s">
        <v>71</v>
      </c>
      <c r="AU132" s="13" t="s">
        <v>181</v>
      </c>
      <c r="BK132" s="126">
        <f>BK133+BK201</f>
        <v>0</v>
      </c>
    </row>
    <row r="133" spans="2:65" s="11" customFormat="1" ht="25.9" customHeight="1">
      <c r="B133" s="127"/>
      <c r="D133" s="128" t="s">
        <v>71</v>
      </c>
      <c r="E133" s="129" t="s">
        <v>205</v>
      </c>
      <c r="F133" s="129" t="s">
        <v>206</v>
      </c>
      <c r="I133" s="130"/>
      <c r="J133" s="131">
        <f>BK133</f>
        <v>0</v>
      </c>
      <c r="L133" s="127"/>
      <c r="M133" s="132"/>
      <c r="P133" s="133">
        <f>P134</f>
        <v>0</v>
      </c>
      <c r="R133" s="133">
        <f>R134</f>
        <v>1.5332E-2</v>
      </c>
      <c r="T133" s="134">
        <f>T134</f>
        <v>0</v>
      </c>
      <c r="AR133" s="128" t="s">
        <v>79</v>
      </c>
      <c r="AT133" s="135" t="s">
        <v>71</v>
      </c>
      <c r="AU133" s="135" t="s">
        <v>72</v>
      </c>
      <c r="AY133" s="128" t="s">
        <v>207</v>
      </c>
      <c r="BK133" s="136">
        <f>BK134</f>
        <v>0</v>
      </c>
    </row>
    <row r="134" spans="2:65" s="11" customFormat="1" ht="22.9" customHeight="1">
      <c r="B134" s="127"/>
      <c r="D134" s="128" t="s">
        <v>71</v>
      </c>
      <c r="E134" s="137" t="s">
        <v>208</v>
      </c>
      <c r="F134" s="137" t="s">
        <v>209</v>
      </c>
      <c r="I134" s="130"/>
      <c r="J134" s="138">
        <f>BK134</f>
        <v>0</v>
      </c>
      <c r="L134" s="127"/>
      <c r="M134" s="132"/>
      <c r="P134" s="133">
        <f>P135+P156+P160+P184+P193</f>
        <v>0</v>
      </c>
      <c r="R134" s="133">
        <f>R135+R156+R160+R184+R193</f>
        <v>1.5332E-2</v>
      </c>
      <c r="T134" s="134">
        <f>T135+T156+T160+T184+T193</f>
        <v>0</v>
      </c>
      <c r="AR134" s="128" t="s">
        <v>79</v>
      </c>
      <c r="AT134" s="135" t="s">
        <v>71</v>
      </c>
      <c r="AU134" s="135" t="s">
        <v>79</v>
      </c>
      <c r="AY134" s="128" t="s">
        <v>207</v>
      </c>
      <c r="BK134" s="136">
        <f>BK135+BK156+BK160+BK184+BK193</f>
        <v>0</v>
      </c>
    </row>
    <row r="135" spans="2:65" s="11" customFormat="1" ht="20.85" customHeight="1">
      <c r="B135" s="127"/>
      <c r="D135" s="128" t="s">
        <v>71</v>
      </c>
      <c r="E135" s="137" t="s">
        <v>2164</v>
      </c>
      <c r="F135" s="137" t="s">
        <v>211</v>
      </c>
      <c r="I135" s="130"/>
      <c r="J135" s="138">
        <f>BK135</f>
        <v>0</v>
      </c>
      <c r="L135" s="127"/>
      <c r="M135" s="132"/>
      <c r="P135" s="133">
        <f>SUM(P136:P155)</f>
        <v>0</v>
      </c>
      <c r="R135" s="133">
        <f>SUM(R136:R155)</f>
        <v>0</v>
      </c>
      <c r="T135" s="134">
        <f>SUM(T136:T155)</f>
        <v>0</v>
      </c>
      <c r="AR135" s="128" t="s">
        <v>79</v>
      </c>
      <c r="AT135" s="135" t="s">
        <v>71</v>
      </c>
      <c r="AU135" s="135" t="s">
        <v>84</v>
      </c>
      <c r="AY135" s="128" t="s">
        <v>207</v>
      </c>
      <c r="BK135" s="136">
        <f>SUM(BK136:BK155)</f>
        <v>0</v>
      </c>
    </row>
    <row r="136" spans="2:65" s="1" customFormat="1" ht="37.9" customHeight="1">
      <c r="B136" s="139"/>
      <c r="C136" s="140" t="s">
        <v>79</v>
      </c>
      <c r="D136" s="140" t="s">
        <v>212</v>
      </c>
      <c r="E136" s="141" t="s">
        <v>213</v>
      </c>
      <c r="F136" s="142" t="s">
        <v>2165</v>
      </c>
      <c r="G136" s="143" t="s">
        <v>215</v>
      </c>
      <c r="H136" s="144">
        <v>147</v>
      </c>
      <c r="I136" s="145"/>
      <c r="J136" s="146">
        <f t="shared" ref="J136:J155" si="0">ROUND(I136*H136,2)</f>
        <v>0</v>
      </c>
      <c r="K136" s="147"/>
      <c r="L136" s="28"/>
      <c r="M136" s="148" t="s">
        <v>1</v>
      </c>
      <c r="N136" s="149" t="s">
        <v>38</v>
      </c>
      <c r="P136" s="150">
        <f t="shared" ref="P136:P155" si="1">O136*H136</f>
        <v>0</v>
      </c>
      <c r="Q136" s="150">
        <v>0</v>
      </c>
      <c r="R136" s="150">
        <f t="shared" ref="R136:R155" si="2">Q136*H136</f>
        <v>0</v>
      </c>
      <c r="S136" s="150">
        <v>0</v>
      </c>
      <c r="T136" s="151">
        <f t="shared" ref="T136:T155" si="3">S136*H136</f>
        <v>0</v>
      </c>
      <c r="AR136" s="152" t="s">
        <v>216</v>
      </c>
      <c r="AT136" s="152" t="s">
        <v>212</v>
      </c>
      <c r="AU136" s="152" t="s">
        <v>88</v>
      </c>
      <c r="AY136" s="13" t="s">
        <v>207</v>
      </c>
      <c r="BE136" s="153">
        <f t="shared" ref="BE136:BE155" si="4">IF(N136="základná",J136,0)</f>
        <v>0</v>
      </c>
      <c r="BF136" s="153">
        <f t="shared" ref="BF136:BF155" si="5">IF(N136="znížená",J136,0)</f>
        <v>0</v>
      </c>
      <c r="BG136" s="153">
        <f t="shared" ref="BG136:BG155" si="6">IF(N136="zákl. prenesená",J136,0)</f>
        <v>0</v>
      </c>
      <c r="BH136" s="153">
        <f t="shared" ref="BH136:BH155" si="7">IF(N136="zníž. prenesená",J136,0)</f>
        <v>0</v>
      </c>
      <c r="BI136" s="153">
        <f t="shared" ref="BI136:BI155" si="8">IF(N136="nulová",J136,0)</f>
        <v>0</v>
      </c>
      <c r="BJ136" s="13" t="s">
        <v>84</v>
      </c>
      <c r="BK136" s="153">
        <f t="shared" ref="BK136:BK155" si="9">ROUND(I136*H136,2)</f>
        <v>0</v>
      </c>
      <c r="BL136" s="13" t="s">
        <v>216</v>
      </c>
      <c r="BM136" s="152" t="s">
        <v>2166</v>
      </c>
    </row>
    <row r="137" spans="2:65" s="1" customFormat="1" ht="37.9" customHeight="1">
      <c r="B137" s="139"/>
      <c r="C137" s="140" t="s">
        <v>84</v>
      </c>
      <c r="D137" s="140" t="s">
        <v>212</v>
      </c>
      <c r="E137" s="141" t="s">
        <v>218</v>
      </c>
      <c r="F137" s="142" t="s">
        <v>2167</v>
      </c>
      <c r="G137" s="143" t="s">
        <v>215</v>
      </c>
      <c r="H137" s="144">
        <v>147</v>
      </c>
      <c r="I137" s="145"/>
      <c r="J137" s="146">
        <f t="shared" si="0"/>
        <v>0</v>
      </c>
      <c r="K137" s="147"/>
      <c r="L137" s="28"/>
      <c r="M137" s="148" t="s">
        <v>1</v>
      </c>
      <c r="N137" s="149" t="s">
        <v>38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216</v>
      </c>
      <c r="AT137" s="152" t="s">
        <v>212</v>
      </c>
      <c r="AU137" s="152" t="s">
        <v>88</v>
      </c>
      <c r="AY137" s="13" t="s">
        <v>207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84</v>
      </c>
      <c r="BK137" s="153">
        <f t="shared" si="9"/>
        <v>0</v>
      </c>
      <c r="BL137" s="13" t="s">
        <v>216</v>
      </c>
      <c r="BM137" s="152" t="s">
        <v>2168</v>
      </c>
    </row>
    <row r="138" spans="2:65" s="1" customFormat="1" ht="37.9" customHeight="1">
      <c r="B138" s="139"/>
      <c r="C138" s="140" t="s">
        <v>88</v>
      </c>
      <c r="D138" s="140" t="s">
        <v>212</v>
      </c>
      <c r="E138" s="141" t="s">
        <v>251</v>
      </c>
      <c r="F138" s="142" t="s">
        <v>2169</v>
      </c>
      <c r="G138" s="143" t="s">
        <v>253</v>
      </c>
      <c r="H138" s="144">
        <v>3</v>
      </c>
      <c r="I138" s="145"/>
      <c r="J138" s="146">
        <f t="shared" si="0"/>
        <v>0</v>
      </c>
      <c r="K138" s="147"/>
      <c r="L138" s="28"/>
      <c r="M138" s="148" t="s">
        <v>1</v>
      </c>
      <c r="N138" s="149" t="s">
        <v>38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216</v>
      </c>
      <c r="AT138" s="152" t="s">
        <v>212</v>
      </c>
      <c r="AU138" s="152" t="s">
        <v>88</v>
      </c>
      <c r="AY138" s="13" t="s">
        <v>207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84</v>
      </c>
      <c r="BK138" s="153">
        <f t="shared" si="9"/>
        <v>0</v>
      </c>
      <c r="BL138" s="13" t="s">
        <v>216</v>
      </c>
      <c r="BM138" s="152" t="s">
        <v>2170</v>
      </c>
    </row>
    <row r="139" spans="2:65" s="1" customFormat="1" ht="37.9" customHeight="1">
      <c r="B139" s="139"/>
      <c r="C139" s="140" t="s">
        <v>93</v>
      </c>
      <c r="D139" s="140" t="s">
        <v>212</v>
      </c>
      <c r="E139" s="141" t="s">
        <v>256</v>
      </c>
      <c r="F139" s="142" t="s">
        <v>2171</v>
      </c>
      <c r="G139" s="143" t="s">
        <v>253</v>
      </c>
      <c r="H139" s="144">
        <v>3</v>
      </c>
      <c r="I139" s="145"/>
      <c r="J139" s="146">
        <f t="shared" si="0"/>
        <v>0</v>
      </c>
      <c r="K139" s="147"/>
      <c r="L139" s="28"/>
      <c r="M139" s="148" t="s">
        <v>1</v>
      </c>
      <c r="N139" s="149" t="s">
        <v>38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216</v>
      </c>
      <c r="AT139" s="152" t="s">
        <v>212</v>
      </c>
      <c r="AU139" s="152" t="s">
        <v>88</v>
      </c>
      <c r="AY139" s="13" t="s">
        <v>207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84</v>
      </c>
      <c r="BK139" s="153">
        <f t="shared" si="9"/>
        <v>0</v>
      </c>
      <c r="BL139" s="13" t="s">
        <v>216</v>
      </c>
      <c r="BM139" s="152" t="s">
        <v>2172</v>
      </c>
    </row>
    <row r="140" spans="2:65" s="1" customFormat="1" ht="37.9" customHeight="1">
      <c r="B140" s="139"/>
      <c r="C140" s="140" t="s">
        <v>168</v>
      </c>
      <c r="D140" s="140" t="s">
        <v>212</v>
      </c>
      <c r="E140" s="141" t="s">
        <v>331</v>
      </c>
      <c r="F140" s="142" t="s">
        <v>2173</v>
      </c>
      <c r="G140" s="143" t="s">
        <v>253</v>
      </c>
      <c r="H140" s="144">
        <v>3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38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216</v>
      </c>
      <c r="AT140" s="152" t="s">
        <v>212</v>
      </c>
      <c r="AU140" s="152" t="s">
        <v>88</v>
      </c>
      <c r="AY140" s="13" t="s">
        <v>207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84</v>
      </c>
      <c r="BK140" s="153">
        <f t="shared" si="9"/>
        <v>0</v>
      </c>
      <c r="BL140" s="13" t="s">
        <v>216</v>
      </c>
      <c r="BM140" s="152" t="s">
        <v>2174</v>
      </c>
    </row>
    <row r="141" spans="2:65" s="1" customFormat="1" ht="37.9" customHeight="1">
      <c r="B141" s="139"/>
      <c r="C141" s="140" t="s">
        <v>230</v>
      </c>
      <c r="D141" s="140" t="s">
        <v>212</v>
      </c>
      <c r="E141" s="141" t="s">
        <v>335</v>
      </c>
      <c r="F141" s="142" t="s">
        <v>2175</v>
      </c>
      <c r="G141" s="143" t="s">
        <v>253</v>
      </c>
      <c r="H141" s="144">
        <v>3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38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216</v>
      </c>
      <c r="AT141" s="152" t="s">
        <v>212</v>
      </c>
      <c r="AU141" s="152" t="s">
        <v>88</v>
      </c>
      <c r="AY141" s="13" t="s">
        <v>207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84</v>
      </c>
      <c r="BK141" s="153">
        <f t="shared" si="9"/>
        <v>0</v>
      </c>
      <c r="BL141" s="13" t="s">
        <v>216</v>
      </c>
      <c r="BM141" s="152" t="s">
        <v>2176</v>
      </c>
    </row>
    <row r="142" spans="2:65" s="1" customFormat="1" ht="24.2" customHeight="1">
      <c r="B142" s="139"/>
      <c r="C142" s="140" t="s">
        <v>234</v>
      </c>
      <c r="D142" s="140" t="s">
        <v>212</v>
      </c>
      <c r="E142" s="141" t="s">
        <v>363</v>
      </c>
      <c r="F142" s="142" t="s">
        <v>2177</v>
      </c>
      <c r="G142" s="143" t="s">
        <v>253</v>
      </c>
      <c r="H142" s="144">
        <v>1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38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216</v>
      </c>
      <c r="AT142" s="152" t="s">
        <v>212</v>
      </c>
      <c r="AU142" s="152" t="s">
        <v>88</v>
      </c>
      <c r="AY142" s="13" t="s">
        <v>207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84</v>
      </c>
      <c r="BK142" s="153">
        <f t="shared" si="9"/>
        <v>0</v>
      </c>
      <c r="BL142" s="13" t="s">
        <v>216</v>
      </c>
      <c r="BM142" s="152" t="s">
        <v>2178</v>
      </c>
    </row>
    <row r="143" spans="2:65" s="1" customFormat="1" ht="24.2" customHeight="1">
      <c r="B143" s="139"/>
      <c r="C143" s="140" t="s">
        <v>238</v>
      </c>
      <c r="D143" s="140" t="s">
        <v>212</v>
      </c>
      <c r="E143" s="141" t="s">
        <v>367</v>
      </c>
      <c r="F143" s="142" t="s">
        <v>2179</v>
      </c>
      <c r="G143" s="143" t="s">
        <v>253</v>
      </c>
      <c r="H143" s="144">
        <v>1</v>
      </c>
      <c r="I143" s="145"/>
      <c r="J143" s="146">
        <f t="shared" si="0"/>
        <v>0</v>
      </c>
      <c r="K143" s="147"/>
      <c r="L143" s="28"/>
      <c r="M143" s="148" t="s">
        <v>1</v>
      </c>
      <c r="N143" s="149" t="s">
        <v>38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216</v>
      </c>
      <c r="AT143" s="152" t="s">
        <v>212</v>
      </c>
      <c r="AU143" s="152" t="s">
        <v>88</v>
      </c>
      <c r="AY143" s="13" t="s">
        <v>207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84</v>
      </c>
      <c r="BK143" s="153">
        <f t="shared" si="9"/>
        <v>0</v>
      </c>
      <c r="BL143" s="13" t="s">
        <v>216</v>
      </c>
      <c r="BM143" s="152" t="s">
        <v>2180</v>
      </c>
    </row>
    <row r="144" spans="2:65" s="1" customFormat="1" ht="49.15" customHeight="1">
      <c r="B144" s="139"/>
      <c r="C144" s="140" t="s">
        <v>242</v>
      </c>
      <c r="D144" s="140" t="s">
        <v>212</v>
      </c>
      <c r="E144" s="141" t="s">
        <v>2181</v>
      </c>
      <c r="F144" s="142" t="s">
        <v>2182</v>
      </c>
      <c r="G144" s="143" t="s">
        <v>253</v>
      </c>
      <c r="H144" s="144">
        <v>1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38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216</v>
      </c>
      <c r="AT144" s="152" t="s">
        <v>212</v>
      </c>
      <c r="AU144" s="152" t="s">
        <v>88</v>
      </c>
      <c r="AY144" s="13" t="s">
        <v>207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84</v>
      </c>
      <c r="BK144" s="153">
        <f t="shared" si="9"/>
        <v>0</v>
      </c>
      <c r="BL144" s="13" t="s">
        <v>216</v>
      </c>
      <c r="BM144" s="152" t="s">
        <v>2183</v>
      </c>
    </row>
    <row r="145" spans="2:65" s="1" customFormat="1" ht="49.15" customHeight="1">
      <c r="B145" s="139"/>
      <c r="C145" s="140" t="s">
        <v>246</v>
      </c>
      <c r="D145" s="140" t="s">
        <v>212</v>
      </c>
      <c r="E145" s="141" t="s">
        <v>2184</v>
      </c>
      <c r="F145" s="142" t="s">
        <v>2185</v>
      </c>
      <c r="G145" s="143" t="s">
        <v>253</v>
      </c>
      <c r="H145" s="144">
        <v>1</v>
      </c>
      <c r="I145" s="145"/>
      <c r="J145" s="146">
        <f t="shared" si="0"/>
        <v>0</v>
      </c>
      <c r="K145" s="147"/>
      <c r="L145" s="28"/>
      <c r="M145" s="148" t="s">
        <v>1</v>
      </c>
      <c r="N145" s="149" t="s">
        <v>38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216</v>
      </c>
      <c r="AT145" s="152" t="s">
        <v>212</v>
      </c>
      <c r="AU145" s="152" t="s">
        <v>88</v>
      </c>
      <c r="AY145" s="13" t="s">
        <v>207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84</v>
      </c>
      <c r="BK145" s="153">
        <f t="shared" si="9"/>
        <v>0</v>
      </c>
      <c r="BL145" s="13" t="s">
        <v>216</v>
      </c>
      <c r="BM145" s="152" t="s">
        <v>2186</v>
      </c>
    </row>
    <row r="146" spans="2:65" s="1" customFormat="1" ht="24.2" customHeight="1">
      <c r="B146" s="139"/>
      <c r="C146" s="140" t="s">
        <v>250</v>
      </c>
      <c r="D146" s="140" t="s">
        <v>212</v>
      </c>
      <c r="E146" s="141" t="s">
        <v>403</v>
      </c>
      <c r="F146" s="142" t="s">
        <v>2187</v>
      </c>
      <c r="G146" s="143" t="s">
        <v>405</v>
      </c>
      <c r="H146" s="144">
        <v>34</v>
      </c>
      <c r="I146" s="145"/>
      <c r="J146" s="146">
        <f t="shared" si="0"/>
        <v>0</v>
      </c>
      <c r="K146" s="147"/>
      <c r="L146" s="28"/>
      <c r="M146" s="148" t="s">
        <v>1</v>
      </c>
      <c r="N146" s="149" t="s">
        <v>38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216</v>
      </c>
      <c r="AT146" s="152" t="s">
        <v>212</v>
      </c>
      <c r="AU146" s="152" t="s">
        <v>88</v>
      </c>
      <c r="AY146" s="13" t="s">
        <v>207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84</v>
      </c>
      <c r="BK146" s="153">
        <f t="shared" si="9"/>
        <v>0</v>
      </c>
      <c r="BL146" s="13" t="s">
        <v>216</v>
      </c>
      <c r="BM146" s="152" t="s">
        <v>2188</v>
      </c>
    </row>
    <row r="147" spans="2:65" s="1" customFormat="1" ht="24.2" customHeight="1">
      <c r="B147" s="139"/>
      <c r="C147" s="140" t="s">
        <v>255</v>
      </c>
      <c r="D147" s="140" t="s">
        <v>212</v>
      </c>
      <c r="E147" s="141" t="s">
        <v>408</v>
      </c>
      <c r="F147" s="142" t="s">
        <v>2189</v>
      </c>
      <c r="G147" s="143" t="s">
        <v>405</v>
      </c>
      <c r="H147" s="144">
        <v>30</v>
      </c>
      <c r="I147" s="145"/>
      <c r="J147" s="146">
        <f t="shared" si="0"/>
        <v>0</v>
      </c>
      <c r="K147" s="147"/>
      <c r="L147" s="28"/>
      <c r="M147" s="148" t="s">
        <v>1</v>
      </c>
      <c r="N147" s="149" t="s">
        <v>38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216</v>
      </c>
      <c r="AT147" s="152" t="s">
        <v>212</v>
      </c>
      <c r="AU147" s="152" t="s">
        <v>88</v>
      </c>
      <c r="AY147" s="13" t="s">
        <v>207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84</v>
      </c>
      <c r="BK147" s="153">
        <f t="shared" si="9"/>
        <v>0</v>
      </c>
      <c r="BL147" s="13" t="s">
        <v>216</v>
      </c>
      <c r="BM147" s="152" t="s">
        <v>2190</v>
      </c>
    </row>
    <row r="148" spans="2:65" s="1" customFormat="1" ht="24.2" customHeight="1">
      <c r="B148" s="139"/>
      <c r="C148" s="140" t="s">
        <v>259</v>
      </c>
      <c r="D148" s="140" t="s">
        <v>212</v>
      </c>
      <c r="E148" s="141" t="s">
        <v>436</v>
      </c>
      <c r="F148" s="142" t="s">
        <v>2191</v>
      </c>
      <c r="G148" s="143" t="s">
        <v>253</v>
      </c>
      <c r="H148" s="144">
        <v>1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38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216</v>
      </c>
      <c r="AT148" s="152" t="s">
        <v>212</v>
      </c>
      <c r="AU148" s="152" t="s">
        <v>88</v>
      </c>
      <c r="AY148" s="13" t="s">
        <v>207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84</v>
      </c>
      <c r="BK148" s="153">
        <f t="shared" si="9"/>
        <v>0</v>
      </c>
      <c r="BL148" s="13" t="s">
        <v>216</v>
      </c>
      <c r="BM148" s="152" t="s">
        <v>2192</v>
      </c>
    </row>
    <row r="149" spans="2:65" s="1" customFormat="1" ht="24.2" customHeight="1">
      <c r="B149" s="139"/>
      <c r="C149" s="140" t="s">
        <v>263</v>
      </c>
      <c r="D149" s="140" t="s">
        <v>212</v>
      </c>
      <c r="E149" s="141" t="s">
        <v>440</v>
      </c>
      <c r="F149" s="142" t="s">
        <v>2193</v>
      </c>
      <c r="G149" s="143" t="s">
        <v>253</v>
      </c>
      <c r="H149" s="144">
        <v>1</v>
      </c>
      <c r="I149" s="145"/>
      <c r="J149" s="146">
        <f t="shared" si="0"/>
        <v>0</v>
      </c>
      <c r="K149" s="147"/>
      <c r="L149" s="28"/>
      <c r="M149" s="148" t="s">
        <v>1</v>
      </c>
      <c r="N149" s="149" t="s">
        <v>38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216</v>
      </c>
      <c r="AT149" s="152" t="s">
        <v>212</v>
      </c>
      <c r="AU149" s="152" t="s">
        <v>88</v>
      </c>
      <c r="AY149" s="13" t="s">
        <v>207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84</v>
      </c>
      <c r="BK149" s="153">
        <f t="shared" si="9"/>
        <v>0</v>
      </c>
      <c r="BL149" s="13" t="s">
        <v>216</v>
      </c>
      <c r="BM149" s="152" t="s">
        <v>2194</v>
      </c>
    </row>
    <row r="150" spans="2:65" s="1" customFormat="1" ht="24.2" customHeight="1">
      <c r="B150" s="139"/>
      <c r="C150" s="140" t="s">
        <v>267</v>
      </c>
      <c r="D150" s="140" t="s">
        <v>212</v>
      </c>
      <c r="E150" s="141" t="s">
        <v>444</v>
      </c>
      <c r="F150" s="142" t="s">
        <v>2195</v>
      </c>
      <c r="G150" s="143" t="s">
        <v>253</v>
      </c>
      <c r="H150" s="144">
        <v>1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38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216</v>
      </c>
      <c r="AT150" s="152" t="s">
        <v>212</v>
      </c>
      <c r="AU150" s="152" t="s">
        <v>88</v>
      </c>
      <c r="AY150" s="13" t="s">
        <v>207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84</v>
      </c>
      <c r="BK150" s="153">
        <f t="shared" si="9"/>
        <v>0</v>
      </c>
      <c r="BL150" s="13" t="s">
        <v>216</v>
      </c>
      <c r="BM150" s="152" t="s">
        <v>2196</v>
      </c>
    </row>
    <row r="151" spans="2:65" s="1" customFormat="1" ht="24.2" customHeight="1">
      <c r="B151" s="139"/>
      <c r="C151" s="140" t="s">
        <v>271</v>
      </c>
      <c r="D151" s="140" t="s">
        <v>212</v>
      </c>
      <c r="E151" s="141" t="s">
        <v>448</v>
      </c>
      <c r="F151" s="142" t="s">
        <v>2197</v>
      </c>
      <c r="G151" s="143" t="s">
        <v>253</v>
      </c>
      <c r="H151" s="144">
        <v>1</v>
      </c>
      <c r="I151" s="145"/>
      <c r="J151" s="146">
        <f t="shared" si="0"/>
        <v>0</v>
      </c>
      <c r="K151" s="147"/>
      <c r="L151" s="28"/>
      <c r="M151" s="148" t="s">
        <v>1</v>
      </c>
      <c r="N151" s="149" t="s">
        <v>38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216</v>
      </c>
      <c r="AT151" s="152" t="s">
        <v>212</v>
      </c>
      <c r="AU151" s="152" t="s">
        <v>88</v>
      </c>
      <c r="AY151" s="13" t="s">
        <v>207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84</v>
      </c>
      <c r="BK151" s="153">
        <f t="shared" si="9"/>
        <v>0</v>
      </c>
      <c r="BL151" s="13" t="s">
        <v>216</v>
      </c>
      <c r="BM151" s="152" t="s">
        <v>2198</v>
      </c>
    </row>
    <row r="152" spans="2:65" s="1" customFormat="1" ht="24.2" customHeight="1">
      <c r="B152" s="139"/>
      <c r="C152" s="140" t="s">
        <v>275</v>
      </c>
      <c r="D152" s="140" t="s">
        <v>212</v>
      </c>
      <c r="E152" s="141" t="s">
        <v>452</v>
      </c>
      <c r="F152" s="142" t="s">
        <v>2199</v>
      </c>
      <c r="G152" s="143" t="s">
        <v>253</v>
      </c>
      <c r="H152" s="144">
        <v>36</v>
      </c>
      <c r="I152" s="145"/>
      <c r="J152" s="146">
        <f t="shared" si="0"/>
        <v>0</v>
      </c>
      <c r="K152" s="147"/>
      <c r="L152" s="28"/>
      <c r="M152" s="148" t="s">
        <v>1</v>
      </c>
      <c r="N152" s="149" t="s">
        <v>38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216</v>
      </c>
      <c r="AT152" s="152" t="s">
        <v>212</v>
      </c>
      <c r="AU152" s="152" t="s">
        <v>88</v>
      </c>
      <c r="AY152" s="13" t="s">
        <v>207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84</v>
      </c>
      <c r="BK152" s="153">
        <f t="shared" si="9"/>
        <v>0</v>
      </c>
      <c r="BL152" s="13" t="s">
        <v>216</v>
      </c>
      <c r="BM152" s="152" t="s">
        <v>2200</v>
      </c>
    </row>
    <row r="153" spans="2:65" s="1" customFormat="1" ht="24.2" customHeight="1">
      <c r="B153" s="139"/>
      <c r="C153" s="140" t="s">
        <v>279</v>
      </c>
      <c r="D153" s="140" t="s">
        <v>212</v>
      </c>
      <c r="E153" s="141" t="s">
        <v>456</v>
      </c>
      <c r="F153" s="142" t="s">
        <v>2201</v>
      </c>
      <c r="G153" s="143" t="s">
        <v>253</v>
      </c>
      <c r="H153" s="144">
        <v>20</v>
      </c>
      <c r="I153" s="145"/>
      <c r="J153" s="146">
        <f t="shared" si="0"/>
        <v>0</v>
      </c>
      <c r="K153" s="147"/>
      <c r="L153" s="28"/>
      <c r="M153" s="148" t="s">
        <v>1</v>
      </c>
      <c r="N153" s="149" t="s">
        <v>38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216</v>
      </c>
      <c r="AT153" s="152" t="s">
        <v>212</v>
      </c>
      <c r="AU153" s="152" t="s">
        <v>88</v>
      </c>
      <c r="AY153" s="13" t="s">
        <v>207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84</v>
      </c>
      <c r="BK153" s="153">
        <f t="shared" si="9"/>
        <v>0</v>
      </c>
      <c r="BL153" s="13" t="s">
        <v>216</v>
      </c>
      <c r="BM153" s="152" t="s">
        <v>2202</v>
      </c>
    </row>
    <row r="154" spans="2:65" s="1" customFormat="1" ht="16.5" customHeight="1">
      <c r="B154" s="139"/>
      <c r="C154" s="140" t="s">
        <v>283</v>
      </c>
      <c r="D154" s="140" t="s">
        <v>212</v>
      </c>
      <c r="E154" s="141" t="s">
        <v>460</v>
      </c>
      <c r="F154" s="142" t="s">
        <v>2203</v>
      </c>
      <c r="G154" s="143" t="s">
        <v>215</v>
      </c>
      <c r="H154" s="144">
        <v>294</v>
      </c>
      <c r="I154" s="145"/>
      <c r="J154" s="146">
        <f t="shared" si="0"/>
        <v>0</v>
      </c>
      <c r="K154" s="147"/>
      <c r="L154" s="28"/>
      <c r="M154" s="148" t="s">
        <v>1</v>
      </c>
      <c r="N154" s="149" t="s">
        <v>38</v>
      </c>
      <c r="P154" s="150">
        <f t="shared" si="1"/>
        <v>0</v>
      </c>
      <c r="Q154" s="150">
        <v>0</v>
      </c>
      <c r="R154" s="150">
        <f t="shared" si="2"/>
        <v>0</v>
      </c>
      <c r="S154" s="150">
        <v>0</v>
      </c>
      <c r="T154" s="151">
        <f t="shared" si="3"/>
        <v>0</v>
      </c>
      <c r="AR154" s="152" t="s">
        <v>216</v>
      </c>
      <c r="AT154" s="152" t="s">
        <v>212</v>
      </c>
      <c r="AU154" s="152" t="s">
        <v>88</v>
      </c>
      <c r="AY154" s="13" t="s">
        <v>207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84</v>
      </c>
      <c r="BK154" s="153">
        <f t="shared" si="9"/>
        <v>0</v>
      </c>
      <c r="BL154" s="13" t="s">
        <v>216</v>
      </c>
      <c r="BM154" s="152" t="s">
        <v>2204</v>
      </c>
    </row>
    <row r="155" spans="2:65" s="1" customFormat="1" ht="16.5" customHeight="1">
      <c r="B155" s="139"/>
      <c r="C155" s="140" t="s">
        <v>7</v>
      </c>
      <c r="D155" s="140" t="s">
        <v>212</v>
      </c>
      <c r="E155" s="141" t="s">
        <v>499</v>
      </c>
      <c r="F155" s="142" t="s">
        <v>584</v>
      </c>
      <c r="G155" s="143" t="s">
        <v>2205</v>
      </c>
      <c r="H155" s="144">
        <v>1</v>
      </c>
      <c r="I155" s="145"/>
      <c r="J155" s="146">
        <f t="shared" si="0"/>
        <v>0</v>
      </c>
      <c r="K155" s="147"/>
      <c r="L155" s="28"/>
      <c r="M155" s="148" t="s">
        <v>1</v>
      </c>
      <c r="N155" s="149" t="s">
        <v>38</v>
      </c>
      <c r="P155" s="150">
        <f t="shared" si="1"/>
        <v>0</v>
      </c>
      <c r="Q155" s="150">
        <v>0</v>
      </c>
      <c r="R155" s="150">
        <f t="shared" si="2"/>
        <v>0</v>
      </c>
      <c r="S155" s="150">
        <v>0</v>
      </c>
      <c r="T155" s="151">
        <f t="shared" si="3"/>
        <v>0</v>
      </c>
      <c r="AR155" s="152" t="s">
        <v>216</v>
      </c>
      <c r="AT155" s="152" t="s">
        <v>212</v>
      </c>
      <c r="AU155" s="152" t="s">
        <v>88</v>
      </c>
      <c r="AY155" s="13" t="s">
        <v>207</v>
      </c>
      <c r="BE155" s="153">
        <f t="shared" si="4"/>
        <v>0</v>
      </c>
      <c r="BF155" s="153">
        <f t="shared" si="5"/>
        <v>0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3" t="s">
        <v>84</v>
      </c>
      <c r="BK155" s="153">
        <f t="shared" si="9"/>
        <v>0</v>
      </c>
      <c r="BL155" s="13" t="s">
        <v>216</v>
      </c>
      <c r="BM155" s="152" t="s">
        <v>2206</v>
      </c>
    </row>
    <row r="156" spans="2:65" s="11" customFormat="1" ht="20.85" customHeight="1">
      <c r="B156" s="127"/>
      <c r="D156" s="128" t="s">
        <v>71</v>
      </c>
      <c r="E156" s="137" t="s">
        <v>587</v>
      </c>
      <c r="F156" s="137" t="s">
        <v>588</v>
      </c>
      <c r="I156" s="130"/>
      <c r="J156" s="138">
        <f>BK156</f>
        <v>0</v>
      </c>
      <c r="L156" s="127"/>
      <c r="M156" s="132"/>
      <c r="P156" s="133">
        <f>SUM(P157:P159)</f>
        <v>0</v>
      </c>
      <c r="R156" s="133">
        <f>SUM(R157:R159)</f>
        <v>0</v>
      </c>
      <c r="T156" s="134">
        <f>SUM(T157:T159)</f>
        <v>0</v>
      </c>
      <c r="AR156" s="128" t="s">
        <v>79</v>
      </c>
      <c r="AT156" s="135" t="s">
        <v>71</v>
      </c>
      <c r="AU156" s="135" t="s">
        <v>84</v>
      </c>
      <c r="AY156" s="128" t="s">
        <v>207</v>
      </c>
      <c r="BK156" s="136">
        <f>SUM(BK157:BK159)</f>
        <v>0</v>
      </c>
    </row>
    <row r="157" spans="2:65" s="1" customFormat="1" ht="16.5" customHeight="1">
      <c r="B157" s="139"/>
      <c r="C157" s="140" t="s">
        <v>290</v>
      </c>
      <c r="D157" s="140" t="s">
        <v>212</v>
      </c>
      <c r="E157" s="141" t="s">
        <v>590</v>
      </c>
      <c r="F157" s="142" t="s">
        <v>591</v>
      </c>
      <c r="G157" s="143" t="s">
        <v>592</v>
      </c>
      <c r="H157" s="144">
        <v>1</v>
      </c>
      <c r="I157" s="145"/>
      <c r="J157" s="146">
        <f>ROUND(I157*H157,2)</f>
        <v>0</v>
      </c>
      <c r="K157" s="147"/>
      <c r="L157" s="28"/>
      <c r="M157" s="148" t="s">
        <v>1</v>
      </c>
      <c r="N157" s="149" t="s">
        <v>38</v>
      </c>
      <c r="P157" s="150">
        <f>O157*H157</f>
        <v>0</v>
      </c>
      <c r="Q157" s="150">
        <v>0</v>
      </c>
      <c r="R157" s="150">
        <f>Q157*H157</f>
        <v>0</v>
      </c>
      <c r="S157" s="150">
        <v>0</v>
      </c>
      <c r="T157" s="151">
        <f>S157*H157</f>
        <v>0</v>
      </c>
      <c r="AR157" s="152" t="s">
        <v>216</v>
      </c>
      <c r="AT157" s="152" t="s">
        <v>212</v>
      </c>
      <c r="AU157" s="152" t="s">
        <v>88</v>
      </c>
      <c r="AY157" s="13" t="s">
        <v>207</v>
      </c>
      <c r="BE157" s="153">
        <f>IF(N157="základná",J157,0)</f>
        <v>0</v>
      </c>
      <c r="BF157" s="153">
        <f>IF(N157="znížená",J157,0)</f>
        <v>0</v>
      </c>
      <c r="BG157" s="153">
        <f>IF(N157="zákl. prenesená",J157,0)</f>
        <v>0</v>
      </c>
      <c r="BH157" s="153">
        <f>IF(N157="zníž. prenesená",J157,0)</f>
        <v>0</v>
      </c>
      <c r="BI157" s="153">
        <f>IF(N157="nulová",J157,0)</f>
        <v>0</v>
      </c>
      <c r="BJ157" s="13" t="s">
        <v>84</v>
      </c>
      <c r="BK157" s="153">
        <f>ROUND(I157*H157,2)</f>
        <v>0</v>
      </c>
      <c r="BL157" s="13" t="s">
        <v>216</v>
      </c>
      <c r="BM157" s="152" t="s">
        <v>2207</v>
      </c>
    </row>
    <row r="158" spans="2:65" s="1" customFormat="1" ht="21.75" customHeight="1">
      <c r="B158" s="139"/>
      <c r="C158" s="140" t="s">
        <v>294</v>
      </c>
      <c r="D158" s="140" t="s">
        <v>212</v>
      </c>
      <c r="E158" s="141" t="s">
        <v>595</v>
      </c>
      <c r="F158" s="142" t="s">
        <v>596</v>
      </c>
      <c r="G158" s="143" t="s">
        <v>405</v>
      </c>
      <c r="H158" s="144">
        <v>7</v>
      </c>
      <c r="I158" s="145"/>
      <c r="J158" s="146">
        <f>ROUND(I158*H158,2)</f>
        <v>0</v>
      </c>
      <c r="K158" s="147"/>
      <c r="L158" s="28"/>
      <c r="M158" s="148" t="s">
        <v>1</v>
      </c>
      <c r="N158" s="149" t="s">
        <v>38</v>
      </c>
      <c r="P158" s="150">
        <f>O158*H158</f>
        <v>0</v>
      </c>
      <c r="Q158" s="150">
        <v>0</v>
      </c>
      <c r="R158" s="150">
        <f>Q158*H158</f>
        <v>0</v>
      </c>
      <c r="S158" s="150">
        <v>0</v>
      </c>
      <c r="T158" s="151">
        <f>S158*H158</f>
        <v>0</v>
      </c>
      <c r="AR158" s="152" t="s">
        <v>216</v>
      </c>
      <c r="AT158" s="152" t="s">
        <v>212</v>
      </c>
      <c r="AU158" s="152" t="s">
        <v>88</v>
      </c>
      <c r="AY158" s="13" t="s">
        <v>207</v>
      </c>
      <c r="BE158" s="153">
        <f>IF(N158="základná",J158,0)</f>
        <v>0</v>
      </c>
      <c r="BF158" s="153">
        <f>IF(N158="znížená",J158,0)</f>
        <v>0</v>
      </c>
      <c r="BG158" s="153">
        <f>IF(N158="zákl. prenesená",J158,0)</f>
        <v>0</v>
      </c>
      <c r="BH158" s="153">
        <f>IF(N158="zníž. prenesená",J158,0)</f>
        <v>0</v>
      </c>
      <c r="BI158" s="153">
        <f>IF(N158="nulová",J158,0)</f>
        <v>0</v>
      </c>
      <c r="BJ158" s="13" t="s">
        <v>84</v>
      </c>
      <c r="BK158" s="153">
        <f>ROUND(I158*H158,2)</f>
        <v>0</v>
      </c>
      <c r="BL158" s="13" t="s">
        <v>216</v>
      </c>
      <c r="BM158" s="152" t="s">
        <v>2208</v>
      </c>
    </row>
    <row r="159" spans="2:65" s="1" customFormat="1" ht="16.5" customHeight="1">
      <c r="B159" s="139"/>
      <c r="C159" s="140" t="s">
        <v>298</v>
      </c>
      <c r="D159" s="140" t="s">
        <v>212</v>
      </c>
      <c r="E159" s="141" t="s">
        <v>599</v>
      </c>
      <c r="F159" s="142" t="s">
        <v>600</v>
      </c>
      <c r="G159" s="143" t="s">
        <v>592</v>
      </c>
      <c r="H159" s="144">
        <v>1</v>
      </c>
      <c r="I159" s="145"/>
      <c r="J159" s="146">
        <f>ROUND(I159*H159,2)</f>
        <v>0</v>
      </c>
      <c r="K159" s="147"/>
      <c r="L159" s="28"/>
      <c r="M159" s="148" t="s">
        <v>1</v>
      </c>
      <c r="N159" s="149" t="s">
        <v>38</v>
      </c>
      <c r="P159" s="150">
        <f>O159*H159</f>
        <v>0</v>
      </c>
      <c r="Q159" s="150">
        <v>0</v>
      </c>
      <c r="R159" s="150">
        <f>Q159*H159</f>
        <v>0</v>
      </c>
      <c r="S159" s="150">
        <v>0</v>
      </c>
      <c r="T159" s="151">
        <f>S159*H159</f>
        <v>0</v>
      </c>
      <c r="AR159" s="152" t="s">
        <v>216</v>
      </c>
      <c r="AT159" s="152" t="s">
        <v>212</v>
      </c>
      <c r="AU159" s="152" t="s">
        <v>88</v>
      </c>
      <c r="AY159" s="13" t="s">
        <v>207</v>
      </c>
      <c r="BE159" s="153">
        <f>IF(N159="základná",J159,0)</f>
        <v>0</v>
      </c>
      <c r="BF159" s="153">
        <f>IF(N159="znížená",J159,0)</f>
        <v>0</v>
      </c>
      <c r="BG159" s="153">
        <f>IF(N159="zákl. prenesená",J159,0)</f>
        <v>0</v>
      </c>
      <c r="BH159" s="153">
        <f>IF(N159="zníž. prenesená",J159,0)</f>
        <v>0</v>
      </c>
      <c r="BI159" s="153">
        <f>IF(N159="nulová",J159,0)</f>
        <v>0</v>
      </c>
      <c r="BJ159" s="13" t="s">
        <v>84</v>
      </c>
      <c r="BK159" s="153">
        <f>ROUND(I159*H159,2)</f>
        <v>0</v>
      </c>
      <c r="BL159" s="13" t="s">
        <v>216</v>
      </c>
      <c r="BM159" s="152" t="s">
        <v>2209</v>
      </c>
    </row>
    <row r="160" spans="2:65" s="11" customFormat="1" ht="20.85" customHeight="1">
      <c r="B160" s="127"/>
      <c r="D160" s="128" t="s">
        <v>71</v>
      </c>
      <c r="E160" s="137" t="s">
        <v>2210</v>
      </c>
      <c r="F160" s="137" t="s">
        <v>2211</v>
      </c>
      <c r="I160" s="130"/>
      <c r="J160" s="138">
        <f>BK160</f>
        <v>0</v>
      </c>
      <c r="L160" s="127"/>
      <c r="M160" s="132"/>
      <c r="P160" s="133">
        <f>SUM(P161:P183)</f>
        <v>0</v>
      </c>
      <c r="R160" s="133">
        <f>SUM(R161:R183)</f>
        <v>0</v>
      </c>
      <c r="T160" s="134">
        <f>SUM(T161:T183)</f>
        <v>0</v>
      </c>
      <c r="AR160" s="128" t="s">
        <v>79</v>
      </c>
      <c r="AT160" s="135" t="s">
        <v>71</v>
      </c>
      <c r="AU160" s="135" t="s">
        <v>84</v>
      </c>
      <c r="AY160" s="128" t="s">
        <v>207</v>
      </c>
      <c r="BK160" s="136">
        <f>SUM(BK161:BK183)</f>
        <v>0</v>
      </c>
    </row>
    <row r="161" spans="2:65" s="1" customFormat="1" ht="16.5" customHeight="1">
      <c r="B161" s="139"/>
      <c r="C161" s="140" t="s">
        <v>302</v>
      </c>
      <c r="D161" s="140" t="s">
        <v>212</v>
      </c>
      <c r="E161" s="141" t="s">
        <v>605</v>
      </c>
      <c r="F161" s="142" t="s">
        <v>606</v>
      </c>
      <c r="G161" s="143" t="s">
        <v>607</v>
      </c>
      <c r="H161" s="154"/>
      <c r="I161" s="145"/>
      <c r="J161" s="146">
        <f t="shared" ref="J161:J183" si="10">ROUND(I161*H161,2)</f>
        <v>0</v>
      </c>
      <c r="K161" s="147"/>
      <c r="L161" s="28"/>
      <c r="M161" s="148" t="s">
        <v>1</v>
      </c>
      <c r="N161" s="149" t="s">
        <v>38</v>
      </c>
      <c r="P161" s="150">
        <f t="shared" ref="P161:P183" si="11">O161*H161</f>
        <v>0</v>
      </c>
      <c r="Q161" s="150">
        <v>0</v>
      </c>
      <c r="R161" s="150">
        <f t="shared" ref="R161:R183" si="12">Q161*H161</f>
        <v>0</v>
      </c>
      <c r="S161" s="150">
        <v>0</v>
      </c>
      <c r="T161" s="151">
        <f t="shared" ref="T161:T183" si="13">S161*H161</f>
        <v>0</v>
      </c>
      <c r="AR161" s="152" t="s">
        <v>216</v>
      </c>
      <c r="AT161" s="152" t="s">
        <v>212</v>
      </c>
      <c r="AU161" s="152" t="s">
        <v>88</v>
      </c>
      <c r="AY161" s="13" t="s">
        <v>207</v>
      </c>
      <c r="BE161" s="153">
        <f t="shared" ref="BE161:BE183" si="14">IF(N161="základná",J161,0)</f>
        <v>0</v>
      </c>
      <c r="BF161" s="153">
        <f t="shared" ref="BF161:BF183" si="15">IF(N161="znížená",J161,0)</f>
        <v>0</v>
      </c>
      <c r="BG161" s="153">
        <f t="shared" ref="BG161:BG183" si="16">IF(N161="zákl. prenesená",J161,0)</f>
        <v>0</v>
      </c>
      <c r="BH161" s="153">
        <f t="shared" ref="BH161:BH183" si="17">IF(N161="zníž. prenesená",J161,0)</f>
        <v>0</v>
      </c>
      <c r="BI161" s="153">
        <f t="shared" ref="BI161:BI183" si="18">IF(N161="nulová",J161,0)</f>
        <v>0</v>
      </c>
      <c r="BJ161" s="13" t="s">
        <v>84</v>
      </c>
      <c r="BK161" s="153">
        <f t="shared" ref="BK161:BK183" si="19">ROUND(I161*H161,2)</f>
        <v>0</v>
      </c>
      <c r="BL161" s="13" t="s">
        <v>216</v>
      </c>
      <c r="BM161" s="152" t="s">
        <v>2212</v>
      </c>
    </row>
    <row r="162" spans="2:65" s="1" customFormat="1" ht="16.5" customHeight="1">
      <c r="B162" s="139"/>
      <c r="C162" s="140" t="s">
        <v>306</v>
      </c>
      <c r="D162" s="140" t="s">
        <v>212</v>
      </c>
      <c r="E162" s="141" t="s">
        <v>611</v>
      </c>
      <c r="F162" s="142" t="s">
        <v>612</v>
      </c>
      <c r="G162" s="143" t="s">
        <v>607</v>
      </c>
      <c r="H162" s="154"/>
      <c r="I162" s="145"/>
      <c r="J162" s="146">
        <f t="shared" si="10"/>
        <v>0</v>
      </c>
      <c r="K162" s="147"/>
      <c r="L162" s="28"/>
      <c r="M162" s="148" t="s">
        <v>1</v>
      </c>
      <c r="N162" s="149" t="s">
        <v>38</v>
      </c>
      <c r="P162" s="150">
        <f t="shared" si="11"/>
        <v>0</v>
      </c>
      <c r="Q162" s="150">
        <v>0</v>
      </c>
      <c r="R162" s="150">
        <f t="shared" si="12"/>
        <v>0</v>
      </c>
      <c r="S162" s="150">
        <v>0</v>
      </c>
      <c r="T162" s="151">
        <f t="shared" si="13"/>
        <v>0</v>
      </c>
      <c r="AR162" s="152" t="s">
        <v>216</v>
      </c>
      <c r="AT162" s="152" t="s">
        <v>212</v>
      </c>
      <c r="AU162" s="152" t="s">
        <v>88</v>
      </c>
      <c r="AY162" s="13" t="s">
        <v>207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84</v>
      </c>
      <c r="BK162" s="153">
        <f t="shared" si="19"/>
        <v>0</v>
      </c>
      <c r="BL162" s="13" t="s">
        <v>216</v>
      </c>
      <c r="BM162" s="152" t="s">
        <v>2213</v>
      </c>
    </row>
    <row r="163" spans="2:65" s="1" customFormat="1" ht="33" customHeight="1">
      <c r="B163" s="139"/>
      <c r="C163" s="140" t="s">
        <v>310</v>
      </c>
      <c r="D163" s="140" t="s">
        <v>212</v>
      </c>
      <c r="E163" s="141" t="s">
        <v>615</v>
      </c>
      <c r="F163" s="142" t="s">
        <v>2214</v>
      </c>
      <c r="G163" s="143" t="s">
        <v>215</v>
      </c>
      <c r="H163" s="144">
        <v>2</v>
      </c>
      <c r="I163" s="145"/>
      <c r="J163" s="146">
        <f t="shared" si="10"/>
        <v>0</v>
      </c>
      <c r="K163" s="147"/>
      <c r="L163" s="28"/>
      <c r="M163" s="148" t="s">
        <v>1</v>
      </c>
      <c r="N163" s="149" t="s">
        <v>38</v>
      </c>
      <c r="P163" s="150">
        <f t="shared" si="11"/>
        <v>0</v>
      </c>
      <c r="Q163" s="150">
        <v>0</v>
      </c>
      <c r="R163" s="150">
        <f t="shared" si="12"/>
        <v>0</v>
      </c>
      <c r="S163" s="150">
        <v>0</v>
      </c>
      <c r="T163" s="151">
        <f t="shared" si="13"/>
        <v>0</v>
      </c>
      <c r="AR163" s="152" t="s">
        <v>216</v>
      </c>
      <c r="AT163" s="152" t="s">
        <v>212</v>
      </c>
      <c r="AU163" s="152" t="s">
        <v>88</v>
      </c>
      <c r="AY163" s="13" t="s">
        <v>207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84</v>
      </c>
      <c r="BK163" s="153">
        <f t="shared" si="19"/>
        <v>0</v>
      </c>
      <c r="BL163" s="13" t="s">
        <v>216</v>
      </c>
      <c r="BM163" s="152" t="s">
        <v>2215</v>
      </c>
    </row>
    <row r="164" spans="2:65" s="1" customFormat="1" ht="24.2" customHeight="1">
      <c r="B164" s="139"/>
      <c r="C164" s="140" t="s">
        <v>314</v>
      </c>
      <c r="D164" s="140" t="s">
        <v>212</v>
      </c>
      <c r="E164" s="141" t="s">
        <v>651</v>
      </c>
      <c r="F164" s="142" t="s">
        <v>2216</v>
      </c>
      <c r="G164" s="143" t="s">
        <v>253</v>
      </c>
      <c r="H164" s="144">
        <v>2</v>
      </c>
      <c r="I164" s="145"/>
      <c r="J164" s="146">
        <f t="shared" si="10"/>
        <v>0</v>
      </c>
      <c r="K164" s="147"/>
      <c r="L164" s="28"/>
      <c r="M164" s="148" t="s">
        <v>1</v>
      </c>
      <c r="N164" s="149" t="s">
        <v>38</v>
      </c>
      <c r="P164" s="150">
        <f t="shared" si="11"/>
        <v>0</v>
      </c>
      <c r="Q164" s="150">
        <v>0</v>
      </c>
      <c r="R164" s="150">
        <f t="shared" si="12"/>
        <v>0</v>
      </c>
      <c r="S164" s="150">
        <v>0</v>
      </c>
      <c r="T164" s="151">
        <f t="shared" si="13"/>
        <v>0</v>
      </c>
      <c r="AR164" s="152" t="s">
        <v>216</v>
      </c>
      <c r="AT164" s="152" t="s">
        <v>212</v>
      </c>
      <c r="AU164" s="152" t="s">
        <v>88</v>
      </c>
      <c r="AY164" s="13" t="s">
        <v>207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84</v>
      </c>
      <c r="BK164" s="153">
        <f t="shared" si="19"/>
        <v>0</v>
      </c>
      <c r="BL164" s="13" t="s">
        <v>216</v>
      </c>
      <c r="BM164" s="152" t="s">
        <v>2217</v>
      </c>
    </row>
    <row r="165" spans="2:65" s="1" customFormat="1" ht="33" customHeight="1">
      <c r="B165" s="139"/>
      <c r="C165" s="140" t="s">
        <v>318</v>
      </c>
      <c r="D165" s="140" t="s">
        <v>212</v>
      </c>
      <c r="E165" s="141" t="s">
        <v>679</v>
      </c>
      <c r="F165" s="142" t="s">
        <v>2218</v>
      </c>
      <c r="G165" s="143" t="s">
        <v>253</v>
      </c>
      <c r="H165" s="144">
        <v>2</v>
      </c>
      <c r="I165" s="145"/>
      <c r="J165" s="146">
        <f t="shared" si="10"/>
        <v>0</v>
      </c>
      <c r="K165" s="147"/>
      <c r="L165" s="28"/>
      <c r="M165" s="148" t="s">
        <v>1</v>
      </c>
      <c r="N165" s="149" t="s">
        <v>38</v>
      </c>
      <c r="P165" s="150">
        <f t="shared" si="11"/>
        <v>0</v>
      </c>
      <c r="Q165" s="150">
        <v>0</v>
      </c>
      <c r="R165" s="150">
        <f t="shared" si="12"/>
        <v>0</v>
      </c>
      <c r="S165" s="150">
        <v>0</v>
      </c>
      <c r="T165" s="151">
        <f t="shared" si="13"/>
        <v>0</v>
      </c>
      <c r="AR165" s="152" t="s">
        <v>216</v>
      </c>
      <c r="AT165" s="152" t="s">
        <v>212</v>
      </c>
      <c r="AU165" s="152" t="s">
        <v>88</v>
      </c>
      <c r="AY165" s="13" t="s">
        <v>207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84</v>
      </c>
      <c r="BK165" s="153">
        <f t="shared" si="19"/>
        <v>0</v>
      </c>
      <c r="BL165" s="13" t="s">
        <v>216</v>
      </c>
      <c r="BM165" s="152" t="s">
        <v>2219</v>
      </c>
    </row>
    <row r="166" spans="2:65" s="1" customFormat="1" ht="24.2" customHeight="1">
      <c r="B166" s="139"/>
      <c r="C166" s="140" t="s">
        <v>322</v>
      </c>
      <c r="D166" s="140" t="s">
        <v>212</v>
      </c>
      <c r="E166" s="141" t="s">
        <v>683</v>
      </c>
      <c r="F166" s="142" t="s">
        <v>2220</v>
      </c>
      <c r="G166" s="143" t="s">
        <v>253</v>
      </c>
      <c r="H166" s="144">
        <v>4</v>
      </c>
      <c r="I166" s="145"/>
      <c r="J166" s="146">
        <f t="shared" si="10"/>
        <v>0</v>
      </c>
      <c r="K166" s="147"/>
      <c r="L166" s="28"/>
      <c r="M166" s="148" t="s">
        <v>1</v>
      </c>
      <c r="N166" s="149" t="s">
        <v>38</v>
      </c>
      <c r="P166" s="150">
        <f t="shared" si="11"/>
        <v>0</v>
      </c>
      <c r="Q166" s="150">
        <v>0</v>
      </c>
      <c r="R166" s="150">
        <f t="shared" si="12"/>
        <v>0</v>
      </c>
      <c r="S166" s="150">
        <v>0</v>
      </c>
      <c r="T166" s="151">
        <f t="shared" si="13"/>
        <v>0</v>
      </c>
      <c r="AR166" s="152" t="s">
        <v>216</v>
      </c>
      <c r="AT166" s="152" t="s">
        <v>212</v>
      </c>
      <c r="AU166" s="152" t="s">
        <v>88</v>
      </c>
      <c r="AY166" s="13" t="s">
        <v>207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84</v>
      </c>
      <c r="BK166" s="153">
        <f t="shared" si="19"/>
        <v>0</v>
      </c>
      <c r="BL166" s="13" t="s">
        <v>216</v>
      </c>
      <c r="BM166" s="152" t="s">
        <v>2221</v>
      </c>
    </row>
    <row r="167" spans="2:65" s="1" customFormat="1" ht="16.5" customHeight="1">
      <c r="B167" s="139"/>
      <c r="C167" s="140" t="s">
        <v>326</v>
      </c>
      <c r="D167" s="140" t="s">
        <v>212</v>
      </c>
      <c r="E167" s="141" t="s">
        <v>687</v>
      </c>
      <c r="F167" s="142" t="s">
        <v>2222</v>
      </c>
      <c r="G167" s="143" t="s">
        <v>253</v>
      </c>
      <c r="H167" s="144">
        <v>4</v>
      </c>
      <c r="I167" s="145"/>
      <c r="J167" s="146">
        <f t="shared" si="10"/>
        <v>0</v>
      </c>
      <c r="K167" s="147"/>
      <c r="L167" s="28"/>
      <c r="M167" s="148" t="s">
        <v>1</v>
      </c>
      <c r="N167" s="149" t="s">
        <v>38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216</v>
      </c>
      <c r="AT167" s="152" t="s">
        <v>212</v>
      </c>
      <c r="AU167" s="152" t="s">
        <v>88</v>
      </c>
      <c r="AY167" s="13" t="s">
        <v>207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84</v>
      </c>
      <c r="BK167" s="153">
        <f t="shared" si="19"/>
        <v>0</v>
      </c>
      <c r="BL167" s="13" t="s">
        <v>216</v>
      </c>
      <c r="BM167" s="152" t="s">
        <v>2223</v>
      </c>
    </row>
    <row r="168" spans="2:65" s="1" customFormat="1" ht="44.25" customHeight="1">
      <c r="B168" s="139"/>
      <c r="C168" s="140" t="s">
        <v>330</v>
      </c>
      <c r="D168" s="140" t="s">
        <v>212</v>
      </c>
      <c r="E168" s="141" t="s">
        <v>691</v>
      </c>
      <c r="F168" s="142" t="s">
        <v>2224</v>
      </c>
      <c r="G168" s="143" t="s">
        <v>253</v>
      </c>
      <c r="H168" s="144">
        <v>3</v>
      </c>
      <c r="I168" s="145"/>
      <c r="J168" s="146">
        <f t="shared" si="10"/>
        <v>0</v>
      </c>
      <c r="K168" s="147"/>
      <c r="L168" s="28"/>
      <c r="M168" s="148" t="s">
        <v>1</v>
      </c>
      <c r="N168" s="149" t="s">
        <v>38</v>
      </c>
      <c r="P168" s="150">
        <f t="shared" si="11"/>
        <v>0</v>
      </c>
      <c r="Q168" s="150">
        <v>0</v>
      </c>
      <c r="R168" s="150">
        <f t="shared" si="12"/>
        <v>0</v>
      </c>
      <c r="S168" s="150">
        <v>0</v>
      </c>
      <c r="T168" s="151">
        <f t="shared" si="13"/>
        <v>0</v>
      </c>
      <c r="AR168" s="152" t="s">
        <v>216</v>
      </c>
      <c r="AT168" s="152" t="s">
        <v>212</v>
      </c>
      <c r="AU168" s="152" t="s">
        <v>88</v>
      </c>
      <c r="AY168" s="13" t="s">
        <v>207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84</v>
      </c>
      <c r="BK168" s="153">
        <f t="shared" si="19"/>
        <v>0</v>
      </c>
      <c r="BL168" s="13" t="s">
        <v>216</v>
      </c>
      <c r="BM168" s="152" t="s">
        <v>2225</v>
      </c>
    </row>
    <row r="169" spans="2:65" s="1" customFormat="1" ht="44.25" customHeight="1">
      <c r="B169" s="139"/>
      <c r="C169" s="140" t="s">
        <v>334</v>
      </c>
      <c r="D169" s="140" t="s">
        <v>212</v>
      </c>
      <c r="E169" s="141" t="s">
        <v>695</v>
      </c>
      <c r="F169" s="142" t="s">
        <v>2226</v>
      </c>
      <c r="G169" s="143" t="s">
        <v>253</v>
      </c>
      <c r="H169" s="144">
        <v>5</v>
      </c>
      <c r="I169" s="145"/>
      <c r="J169" s="146">
        <f t="shared" si="10"/>
        <v>0</v>
      </c>
      <c r="K169" s="147"/>
      <c r="L169" s="28"/>
      <c r="M169" s="148" t="s">
        <v>1</v>
      </c>
      <c r="N169" s="149" t="s">
        <v>38</v>
      </c>
      <c r="P169" s="150">
        <f t="shared" si="11"/>
        <v>0</v>
      </c>
      <c r="Q169" s="150">
        <v>0</v>
      </c>
      <c r="R169" s="150">
        <f t="shared" si="12"/>
        <v>0</v>
      </c>
      <c r="S169" s="150">
        <v>0</v>
      </c>
      <c r="T169" s="151">
        <f t="shared" si="13"/>
        <v>0</v>
      </c>
      <c r="AR169" s="152" t="s">
        <v>216</v>
      </c>
      <c r="AT169" s="152" t="s">
        <v>212</v>
      </c>
      <c r="AU169" s="152" t="s">
        <v>88</v>
      </c>
      <c r="AY169" s="13" t="s">
        <v>207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84</v>
      </c>
      <c r="BK169" s="153">
        <f t="shared" si="19"/>
        <v>0</v>
      </c>
      <c r="BL169" s="13" t="s">
        <v>216</v>
      </c>
      <c r="BM169" s="152" t="s">
        <v>2227</v>
      </c>
    </row>
    <row r="170" spans="2:65" s="1" customFormat="1" ht="37.9" customHeight="1">
      <c r="B170" s="139"/>
      <c r="C170" s="140" t="s">
        <v>338</v>
      </c>
      <c r="D170" s="140" t="s">
        <v>212</v>
      </c>
      <c r="E170" s="141" t="s">
        <v>2228</v>
      </c>
      <c r="F170" s="142" t="s">
        <v>2229</v>
      </c>
      <c r="G170" s="143" t="s">
        <v>253</v>
      </c>
      <c r="H170" s="144">
        <v>5</v>
      </c>
      <c r="I170" s="145"/>
      <c r="J170" s="146">
        <f t="shared" si="10"/>
        <v>0</v>
      </c>
      <c r="K170" s="147"/>
      <c r="L170" s="28"/>
      <c r="M170" s="148" t="s">
        <v>1</v>
      </c>
      <c r="N170" s="149" t="s">
        <v>38</v>
      </c>
      <c r="P170" s="150">
        <f t="shared" si="11"/>
        <v>0</v>
      </c>
      <c r="Q170" s="150">
        <v>0</v>
      </c>
      <c r="R170" s="150">
        <f t="shared" si="12"/>
        <v>0</v>
      </c>
      <c r="S170" s="150">
        <v>0</v>
      </c>
      <c r="T170" s="151">
        <f t="shared" si="13"/>
        <v>0</v>
      </c>
      <c r="AR170" s="152" t="s">
        <v>216</v>
      </c>
      <c r="AT170" s="152" t="s">
        <v>212</v>
      </c>
      <c r="AU170" s="152" t="s">
        <v>88</v>
      </c>
      <c r="AY170" s="13" t="s">
        <v>207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84</v>
      </c>
      <c r="BK170" s="153">
        <f t="shared" si="19"/>
        <v>0</v>
      </c>
      <c r="BL170" s="13" t="s">
        <v>216</v>
      </c>
      <c r="BM170" s="152" t="s">
        <v>2230</v>
      </c>
    </row>
    <row r="171" spans="2:65" s="1" customFormat="1" ht="37.9" customHeight="1">
      <c r="B171" s="139"/>
      <c r="C171" s="140" t="s">
        <v>342</v>
      </c>
      <c r="D171" s="140" t="s">
        <v>212</v>
      </c>
      <c r="E171" s="141" t="s">
        <v>2231</v>
      </c>
      <c r="F171" s="142" t="s">
        <v>2232</v>
      </c>
      <c r="G171" s="143" t="s">
        <v>215</v>
      </c>
      <c r="H171" s="144">
        <v>3</v>
      </c>
      <c r="I171" s="145"/>
      <c r="J171" s="146">
        <f t="shared" si="10"/>
        <v>0</v>
      </c>
      <c r="K171" s="147"/>
      <c r="L171" s="28"/>
      <c r="M171" s="148" t="s">
        <v>1</v>
      </c>
      <c r="N171" s="149" t="s">
        <v>38</v>
      </c>
      <c r="P171" s="150">
        <f t="shared" si="11"/>
        <v>0</v>
      </c>
      <c r="Q171" s="150">
        <v>0</v>
      </c>
      <c r="R171" s="150">
        <f t="shared" si="12"/>
        <v>0</v>
      </c>
      <c r="S171" s="150">
        <v>0</v>
      </c>
      <c r="T171" s="151">
        <f t="shared" si="13"/>
        <v>0</v>
      </c>
      <c r="AR171" s="152" t="s">
        <v>216</v>
      </c>
      <c r="AT171" s="152" t="s">
        <v>212</v>
      </c>
      <c r="AU171" s="152" t="s">
        <v>88</v>
      </c>
      <c r="AY171" s="13" t="s">
        <v>207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84</v>
      </c>
      <c r="BK171" s="153">
        <f t="shared" si="19"/>
        <v>0</v>
      </c>
      <c r="BL171" s="13" t="s">
        <v>216</v>
      </c>
      <c r="BM171" s="152" t="s">
        <v>2233</v>
      </c>
    </row>
    <row r="172" spans="2:65" s="1" customFormat="1" ht="44.25" customHeight="1">
      <c r="B172" s="139"/>
      <c r="C172" s="140" t="s">
        <v>346</v>
      </c>
      <c r="D172" s="140" t="s">
        <v>212</v>
      </c>
      <c r="E172" s="141" t="s">
        <v>2234</v>
      </c>
      <c r="F172" s="142" t="s">
        <v>2235</v>
      </c>
      <c r="G172" s="143" t="s">
        <v>253</v>
      </c>
      <c r="H172" s="144">
        <v>2</v>
      </c>
      <c r="I172" s="145"/>
      <c r="J172" s="146">
        <f t="shared" si="10"/>
        <v>0</v>
      </c>
      <c r="K172" s="147"/>
      <c r="L172" s="28"/>
      <c r="M172" s="148" t="s">
        <v>1</v>
      </c>
      <c r="N172" s="149" t="s">
        <v>38</v>
      </c>
      <c r="P172" s="150">
        <f t="shared" si="11"/>
        <v>0</v>
      </c>
      <c r="Q172" s="150">
        <v>0</v>
      </c>
      <c r="R172" s="150">
        <f t="shared" si="12"/>
        <v>0</v>
      </c>
      <c r="S172" s="150">
        <v>0</v>
      </c>
      <c r="T172" s="151">
        <f t="shared" si="13"/>
        <v>0</v>
      </c>
      <c r="AR172" s="152" t="s">
        <v>216</v>
      </c>
      <c r="AT172" s="152" t="s">
        <v>212</v>
      </c>
      <c r="AU172" s="152" t="s">
        <v>88</v>
      </c>
      <c r="AY172" s="13" t="s">
        <v>207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84</v>
      </c>
      <c r="BK172" s="153">
        <f t="shared" si="19"/>
        <v>0</v>
      </c>
      <c r="BL172" s="13" t="s">
        <v>216</v>
      </c>
      <c r="BM172" s="152" t="s">
        <v>2236</v>
      </c>
    </row>
    <row r="173" spans="2:65" s="1" customFormat="1" ht="44.25" customHeight="1">
      <c r="B173" s="139"/>
      <c r="C173" s="140" t="s">
        <v>350</v>
      </c>
      <c r="D173" s="140" t="s">
        <v>212</v>
      </c>
      <c r="E173" s="141" t="s">
        <v>2237</v>
      </c>
      <c r="F173" s="142" t="s">
        <v>2238</v>
      </c>
      <c r="G173" s="143" t="s">
        <v>253</v>
      </c>
      <c r="H173" s="144">
        <v>3</v>
      </c>
      <c r="I173" s="145"/>
      <c r="J173" s="146">
        <f t="shared" si="10"/>
        <v>0</v>
      </c>
      <c r="K173" s="147"/>
      <c r="L173" s="28"/>
      <c r="M173" s="148" t="s">
        <v>1</v>
      </c>
      <c r="N173" s="149" t="s">
        <v>38</v>
      </c>
      <c r="P173" s="150">
        <f t="shared" si="11"/>
        <v>0</v>
      </c>
      <c r="Q173" s="150">
        <v>0</v>
      </c>
      <c r="R173" s="150">
        <f t="shared" si="12"/>
        <v>0</v>
      </c>
      <c r="S173" s="150">
        <v>0</v>
      </c>
      <c r="T173" s="151">
        <f t="shared" si="13"/>
        <v>0</v>
      </c>
      <c r="AR173" s="152" t="s">
        <v>216</v>
      </c>
      <c r="AT173" s="152" t="s">
        <v>212</v>
      </c>
      <c r="AU173" s="152" t="s">
        <v>88</v>
      </c>
      <c r="AY173" s="13" t="s">
        <v>207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84</v>
      </c>
      <c r="BK173" s="153">
        <f t="shared" si="19"/>
        <v>0</v>
      </c>
      <c r="BL173" s="13" t="s">
        <v>216</v>
      </c>
      <c r="BM173" s="152" t="s">
        <v>2239</v>
      </c>
    </row>
    <row r="174" spans="2:65" s="1" customFormat="1" ht="44.25" customHeight="1">
      <c r="B174" s="139"/>
      <c r="C174" s="140" t="s">
        <v>354</v>
      </c>
      <c r="D174" s="140" t="s">
        <v>212</v>
      </c>
      <c r="E174" s="141" t="s">
        <v>2240</v>
      </c>
      <c r="F174" s="142" t="s">
        <v>2241</v>
      </c>
      <c r="G174" s="143" t="s">
        <v>253</v>
      </c>
      <c r="H174" s="144">
        <v>1</v>
      </c>
      <c r="I174" s="145"/>
      <c r="J174" s="146">
        <f t="shared" si="10"/>
        <v>0</v>
      </c>
      <c r="K174" s="147"/>
      <c r="L174" s="28"/>
      <c r="M174" s="148" t="s">
        <v>1</v>
      </c>
      <c r="N174" s="149" t="s">
        <v>38</v>
      </c>
      <c r="P174" s="150">
        <f t="shared" si="11"/>
        <v>0</v>
      </c>
      <c r="Q174" s="150">
        <v>0</v>
      </c>
      <c r="R174" s="150">
        <f t="shared" si="12"/>
        <v>0</v>
      </c>
      <c r="S174" s="150">
        <v>0</v>
      </c>
      <c r="T174" s="151">
        <f t="shared" si="13"/>
        <v>0</v>
      </c>
      <c r="AR174" s="152" t="s">
        <v>216</v>
      </c>
      <c r="AT174" s="152" t="s">
        <v>212</v>
      </c>
      <c r="AU174" s="152" t="s">
        <v>88</v>
      </c>
      <c r="AY174" s="13" t="s">
        <v>207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3" t="s">
        <v>84</v>
      </c>
      <c r="BK174" s="153">
        <f t="shared" si="19"/>
        <v>0</v>
      </c>
      <c r="BL174" s="13" t="s">
        <v>216</v>
      </c>
      <c r="BM174" s="152" t="s">
        <v>2242</v>
      </c>
    </row>
    <row r="175" spans="2:65" s="1" customFormat="1" ht="24.2" customHeight="1">
      <c r="B175" s="139"/>
      <c r="C175" s="140" t="s">
        <v>358</v>
      </c>
      <c r="D175" s="140" t="s">
        <v>212</v>
      </c>
      <c r="E175" s="141" t="s">
        <v>758</v>
      </c>
      <c r="F175" s="142" t="s">
        <v>2243</v>
      </c>
      <c r="G175" s="143" t="s">
        <v>253</v>
      </c>
      <c r="H175" s="144">
        <v>4</v>
      </c>
      <c r="I175" s="145"/>
      <c r="J175" s="146">
        <f t="shared" si="10"/>
        <v>0</v>
      </c>
      <c r="K175" s="147"/>
      <c r="L175" s="28"/>
      <c r="M175" s="148" t="s">
        <v>1</v>
      </c>
      <c r="N175" s="149" t="s">
        <v>38</v>
      </c>
      <c r="P175" s="150">
        <f t="shared" si="11"/>
        <v>0</v>
      </c>
      <c r="Q175" s="150">
        <v>0</v>
      </c>
      <c r="R175" s="150">
        <f t="shared" si="12"/>
        <v>0</v>
      </c>
      <c r="S175" s="150">
        <v>0</v>
      </c>
      <c r="T175" s="151">
        <f t="shared" si="13"/>
        <v>0</v>
      </c>
      <c r="AR175" s="152" t="s">
        <v>216</v>
      </c>
      <c r="AT175" s="152" t="s">
        <v>212</v>
      </c>
      <c r="AU175" s="152" t="s">
        <v>88</v>
      </c>
      <c r="AY175" s="13" t="s">
        <v>207</v>
      </c>
      <c r="BE175" s="153">
        <f t="shared" si="14"/>
        <v>0</v>
      </c>
      <c r="BF175" s="153">
        <f t="shared" si="15"/>
        <v>0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3" t="s">
        <v>84</v>
      </c>
      <c r="BK175" s="153">
        <f t="shared" si="19"/>
        <v>0</v>
      </c>
      <c r="BL175" s="13" t="s">
        <v>216</v>
      </c>
      <c r="BM175" s="152" t="s">
        <v>2244</v>
      </c>
    </row>
    <row r="176" spans="2:65" s="1" customFormat="1" ht="24.2" customHeight="1">
      <c r="B176" s="139"/>
      <c r="C176" s="140" t="s">
        <v>362</v>
      </c>
      <c r="D176" s="140" t="s">
        <v>212</v>
      </c>
      <c r="E176" s="141" t="s">
        <v>762</v>
      </c>
      <c r="F176" s="142" t="s">
        <v>2245</v>
      </c>
      <c r="G176" s="143" t="s">
        <v>253</v>
      </c>
      <c r="H176" s="144">
        <v>1</v>
      </c>
      <c r="I176" s="145"/>
      <c r="J176" s="146">
        <f t="shared" si="10"/>
        <v>0</v>
      </c>
      <c r="K176" s="147"/>
      <c r="L176" s="28"/>
      <c r="M176" s="148" t="s">
        <v>1</v>
      </c>
      <c r="N176" s="149" t="s">
        <v>38</v>
      </c>
      <c r="P176" s="150">
        <f t="shared" si="11"/>
        <v>0</v>
      </c>
      <c r="Q176" s="150">
        <v>0</v>
      </c>
      <c r="R176" s="150">
        <f t="shared" si="12"/>
        <v>0</v>
      </c>
      <c r="S176" s="150">
        <v>0</v>
      </c>
      <c r="T176" s="151">
        <f t="shared" si="13"/>
        <v>0</v>
      </c>
      <c r="AR176" s="152" t="s">
        <v>216</v>
      </c>
      <c r="AT176" s="152" t="s">
        <v>212</v>
      </c>
      <c r="AU176" s="152" t="s">
        <v>88</v>
      </c>
      <c r="AY176" s="13" t="s">
        <v>207</v>
      </c>
      <c r="BE176" s="153">
        <f t="shared" si="14"/>
        <v>0</v>
      </c>
      <c r="BF176" s="153">
        <f t="shared" si="15"/>
        <v>0</v>
      </c>
      <c r="BG176" s="153">
        <f t="shared" si="16"/>
        <v>0</v>
      </c>
      <c r="BH176" s="153">
        <f t="shared" si="17"/>
        <v>0</v>
      </c>
      <c r="BI176" s="153">
        <f t="shared" si="18"/>
        <v>0</v>
      </c>
      <c r="BJ176" s="13" t="s">
        <v>84</v>
      </c>
      <c r="BK176" s="153">
        <f t="shared" si="19"/>
        <v>0</v>
      </c>
      <c r="BL176" s="13" t="s">
        <v>216</v>
      </c>
      <c r="BM176" s="152" t="s">
        <v>2246</v>
      </c>
    </row>
    <row r="177" spans="2:65" s="1" customFormat="1" ht="33" customHeight="1">
      <c r="B177" s="139"/>
      <c r="C177" s="140" t="s">
        <v>366</v>
      </c>
      <c r="D177" s="140" t="s">
        <v>212</v>
      </c>
      <c r="E177" s="141" t="s">
        <v>766</v>
      </c>
      <c r="F177" s="142" t="s">
        <v>2247</v>
      </c>
      <c r="G177" s="143" t="s">
        <v>253</v>
      </c>
      <c r="H177" s="144">
        <v>2</v>
      </c>
      <c r="I177" s="145"/>
      <c r="J177" s="146">
        <f t="shared" si="10"/>
        <v>0</v>
      </c>
      <c r="K177" s="147"/>
      <c r="L177" s="28"/>
      <c r="M177" s="148" t="s">
        <v>1</v>
      </c>
      <c r="N177" s="149" t="s">
        <v>38</v>
      </c>
      <c r="P177" s="150">
        <f t="shared" si="11"/>
        <v>0</v>
      </c>
      <c r="Q177" s="150">
        <v>0</v>
      </c>
      <c r="R177" s="150">
        <f t="shared" si="12"/>
        <v>0</v>
      </c>
      <c r="S177" s="150">
        <v>0</v>
      </c>
      <c r="T177" s="151">
        <f t="shared" si="13"/>
        <v>0</v>
      </c>
      <c r="AR177" s="152" t="s">
        <v>216</v>
      </c>
      <c r="AT177" s="152" t="s">
        <v>212</v>
      </c>
      <c r="AU177" s="152" t="s">
        <v>88</v>
      </c>
      <c r="AY177" s="13" t="s">
        <v>207</v>
      </c>
      <c r="BE177" s="153">
        <f t="shared" si="14"/>
        <v>0</v>
      </c>
      <c r="BF177" s="153">
        <f t="shared" si="15"/>
        <v>0</v>
      </c>
      <c r="BG177" s="153">
        <f t="shared" si="16"/>
        <v>0</v>
      </c>
      <c r="BH177" s="153">
        <f t="shared" si="17"/>
        <v>0</v>
      </c>
      <c r="BI177" s="153">
        <f t="shared" si="18"/>
        <v>0</v>
      </c>
      <c r="BJ177" s="13" t="s">
        <v>84</v>
      </c>
      <c r="BK177" s="153">
        <f t="shared" si="19"/>
        <v>0</v>
      </c>
      <c r="BL177" s="13" t="s">
        <v>216</v>
      </c>
      <c r="BM177" s="152" t="s">
        <v>2248</v>
      </c>
    </row>
    <row r="178" spans="2:65" s="1" customFormat="1" ht="33" customHeight="1">
      <c r="B178" s="139"/>
      <c r="C178" s="140" t="s">
        <v>370</v>
      </c>
      <c r="D178" s="140" t="s">
        <v>212</v>
      </c>
      <c r="E178" s="141" t="s">
        <v>770</v>
      </c>
      <c r="F178" s="142" t="s">
        <v>2249</v>
      </c>
      <c r="G178" s="143" t="s">
        <v>253</v>
      </c>
      <c r="H178" s="144">
        <v>2</v>
      </c>
      <c r="I178" s="145"/>
      <c r="J178" s="146">
        <f t="shared" si="10"/>
        <v>0</v>
      </c>
      <c r="K178" s="147"/>
      <c r="L178" s="28"/>
      <c r="M178" s="148" t="s">
        <v>1</v>
      </c>
      <c r="N178" s="149" t="s">
        <v>38</v>
      </c>
      <c r="P178" s="150">
        <f t="shared" si="11"/>
        <v>0</v>
      </c>
      <c r="Q178" s="150">
        <v>0</v>
      </c>
      <c r="R178" s="150">
        <f t="shared" si="12"/>
        <v>0</v>
      </c>
      <c r="S178" s="150">
        <v>0</v>
      </c>
      <c r="T178" s="151">
        <f t="shared" si="13"/>
        <v>0</v>
      </c>
      <c r="AR178" s="152" t="s">
        <v>216</v>
      </c>
      <c r="AT178" s="152" t="s">
        <v>212</v>
      </c>
      <c r="AU178" s="152" t="s">
        <v>88</v>
      </c>
      <c r="AY178" s="13" t="s">
        <v>207</v>
      </c>
      <c r="BE178" s="153">
        <f t="shared" si="14"/>
        <v>0</v>
      </c>
      <c r="BF178" s="153">
        <f t="shared" si="15"/>
        <v>0</v>
      </c>
      <c r="BG178" s="153">
        <f t="shared" si="16"/>
        <v>0</v>
      </c>
      <c r="BH178" s="153">
        <f t="shared" si="17"/>
        <v>0</v>
      </c>
      <c r="BI178" s="153">
        <f t="shared" si="18"/>
        <v>0</v>
      </c>
      <c r="BJ178" s="13" t="s">
        <v>84</v>
      </c>
      <c r="BK178" s="153">
        <f t="shared" si="19"/>
        <v>0</v>
      </c>
      <c r="BL178" s="13" t="s">
        <v>216</v>
      </c>
      <c r="BM178" s="152" t="s">
        <v>2250</v>
      </c>
    </row>
    <row r="179" spans="2:65" s="1" customFormat="1" ht="24.2" customHeight="1">
      <c r="B179" s="139"/>
      <c r="C179" s="140" t="s">
        <v>374</v>
      </c>
      <c r="D179" s="140" t="s">
        <v>212</v>
      </c>
      <c r="E179" s="141" t="s">
        <v>774</v>
      </c>
      <c r="F179" s="142" t="s">
        <v>2251</v>
      </c>
      <c r="G179" s="143" t="s">
        <v>253</v>
      </c>
      <c r="H179" s="144">
        <v>4</v>
      </c>
      <c r="I179" s="145"/>
      <c r="J179" s="146">
        <f t="shared" si="10"/>
        <v>0</v>
      </c>
      <c r="K179" s="147"/>
      <c r="L179" s="28"/>
      <c r="M179" s="148" t="s">
        <v>1</v>
      </c>
      <c r="N179" s="149" t="s">
        <v>38</v>
      </c>
      <c r="P179" s="150">
        <f t="shared" si="11"/>
        <v>0</v>
      </c>
      <c r="Q179" s="150">
        <v>0</v>
      </c>
      <c r="R179" s="150">
        <f t="shared" si="12"/>
        <v>0</v>
      </c>
      <c r="S179" s="150">
        <v>0</v>
      </c>
      <c r="T179" s="151">
        <f t="shared" si="13"/>
        <v>0</v>
      </c>
      <c r="AR179" s="152" t="s">
        <v>216</v>
      </c>
      <c r="AT179" s="152" t="s">
        <v>212</v>
      </c>
      <c r="AU179" s="152" t="s">
        <v>88</v>
      </c>
      <c r="AY179" s="13" t="s">
        <v>207</v>
      </c>
      <c r="BE179" s="153">
        <f t="shared" si="14"/>
        <v>0</v>
      </c>
      <c r="BF179" s="153">
        <f t="shared" si="15"/>
        <v>0</v>
      </c>
      <c r="BG179" s="153">
        <f t="shared" si="16"/>
        <v>0</v>
      </c>
      <c r="BH179" s="153">
        <f t="shared" si="17"/>
        <v>0</v>
      </c>
      <c r="BI179" s="153">
        <f t="shared" si="18"/>
        <v>0</v>
      </c>
      <c r="BJ179" s="13" t="s">
        <v>84</v>
      </c>
      <c r="BK179" s="153">
        <f t="shared" si="19"/>
        <v>0</v>
      </c>
      <c r="BL179" s="13" t="s">
        <v>216</v>
      </c>
      <c r="BM179" s="152" t="s">
        <v>2252</v>
      </c>
    </row>
    <row r="180" spans="2:65" s="1" customFormat="1" ht="24.2" customHeight="1">
      <c r="B180" s="139"/>
      <c r="C180" s="140" t="s">
        <v>378</v>
      </c>
      <c r="D180" s="140" t="s">
        <v>212</v>
      </c>
      <c r="E180" s="141" t="s">
        <v>778</v>
      </c>
      <c r="F180" s="142" t="s">
        <v>2253</v>
      </c>
      <c r="G180" s="143" t="s">
        <v>253</v>
      </c>
      <c r="H180" s="144">
        <v>2</v>
      </c>
      <c r="I180" s="145"/>
      <c r="J180" s="146">
        <f t="shared" si="10"/>
        <v>0</v>
      </c>
      <c r="K180" s="147"/>
      <c r="L180" s="28"/>
      <c r="M180" s="148" t="s">
        <v>1</v>
      </c>
      <c r="N180" s="149" t="s">
        <v>38</v>
      </c>
      <c r="P180" s="150">
        <f t="shared" si="11"/>
        <v>0</v>
      </c>
      <c r="Q180" s="150">
        <v>0</v>
      </c>
      <c r="R180" s="150">
        <f t="shared" si="12"/>
        <v>0</v>
      </c>
      <c r="S180" s="150">
        <v>0</v>
      </c>
      <c r="T180" s="151">
        <f t="shared" si="13"/>
        <v>0</v>
      </c>
      <c r="AR180" s="152" t="s">
        <v>216</v>
      </c>
      <c r="AT180" s="152" t="s">
        <v>212</v>
      </c>
      <c r="AU180" s="152" t="s">
        <v>88</v>
      </c>
      <c r="AY180" s="13" t="s">
        <v>207</v>
      </c>
      <c r="BE180" s="153">
        <f t="shared" si="14"/>
        <v>0</v>
      </c>
      <c r="BF180" s="153">
        <f t="shared" si="15"/>
        <v>0</v>
      </c>
      <c r="BG180" s="153">
        <f t="shared" si="16"/>
        <v>0</v>
      </c>
      <c r="BH180" s="153">
        <f t="shared" si="17"/>
        <v>0</v>
      </c>
      <c r="BI180" s="153">
        <f t="shared" si="18"/>
        <v>0</v>
      </c>
      <c r="BJ180" s="13" t="s">
        <v>84</v>
      </c>
      <c r="BK180" s="153">
        <f t="shared" si="19"/>
        <v>0</v>
      </c>
      <c r="BL180" s="13" t="s">
        <v>216</v>
      </c>
      <c r="BM180" s="152" t="s">
        <v>2254</v>
      </c>
    </row>
    <row r="181" spans="2:65" s="1" customFormat="1" ht="33" customHeight="1">
      <c r="B181" s="139"/>
      <c r="C181" s="140" t="s">
        <v>382</v>
      </c>
      <c r="D181" s="140" t="s">
        <v>212</v>
      </c>
      <c r="E181" s="141" t="s">
        <v>782</v>
      </c>
      <c r="F181" s="142" t="s">
        <v>2255</v>
      </c>
      <c r="G181" s="143" t="s">
        <v>2256</v>
      </c>
      <c r="H181" s="144">
        <v>1</v>
      </c>
      <c r="I181" s="145"/>
      <c r="J181" s="146">
        <f t="shared" si="10"/>
        <v>0</v>
      </c>
      <c r="K181" s="147"/>
      <c r="L181" s="28"/>
      <c r="M181" s="148" t="s">
        <v>1</v>
      </c>
      <c r="N181" s="149" t="s">
        <v>38</v>
      </c>
      <c r="P181" s="150">
        <f t="shared" si="11"/>
        <v>0</v>
      </c>
      <c r="Q181" s="150">
        <v>0</v>
      </c>
      <c r="R181" s="150">
        <f t="shared" si="12"/>
        <v>0</v>
      </c>
      <c r="S181" s="150">
        <v>0</v>
      </c>
      <c r="T181" s="151">
        <f t="shared" si="13"/>
        <v>0</v>
      </c>
      <c r="AR181" s="152" t="s">
        <v>216</v>
      </c>
      <c r="AT181" s="152" t="s">
        <v>212</v>
      </c>
      <c r="AU181" s="152" t="s">
        <v>88</v>
      </c>
      <c r="AY181" s="13" t="s">
        <v>207</v>
      </c>
      <c r="BE181" s="153">
        <f t="shared" si="14"/>
        <v>0</v>
      </c>
      <c r="BF181" s="153">
        <f t="shared" si="15"/>
        <v>0</v>
      </c>
      <c r="BG181" s="153">
        <f t="shared" si="16"/>
        <v>0</v>
      </c>
      <c r="BH181" s="153">
        <f t="shared" si="17"/>
        <v>0</v>
      </c>
      <c r="BI181" s="153">
        <f t="shared" si="18"/>
        <v>0</v>
      </c>
      <c r="BJ181" s="13" t="s">
        <v>84</v>
      </c>
      <c r="BK181" s="153">
        <f t="shared" si="19"/>
        <v>0</v>
      </c>
      <c r="BL181" s="13" t="s">
        <v>216</v>
      </c>
      <c r="BM181" s="152" t="s">
        <v>2257</v>
      </c>
    </row>
    <row r="182" spans="2:65" s="1" customFormat="1" ht="33" customHeight="1">
      <c r="B182" s="139"/>
      <c r="C182" s="140" t="s">
        <v>386</v>
      </c>
      <c r="D182" s="140" t="s">
        <v>212</v>
      </c>
      <c r="E182" s="141" t="s">
        <v>786</v>
      </c>
      <c r="F182" s="142" t="s">
        <v>2258</v>
      </c>
      <c r="G182" s="143" t="s">
        <v>253</v>
      </c>
      <c r="H182" s="144">
        <v>2</v>
      </c>
      <c r="I182" s="145"/>
      <c r="J182" s="146">
        <f t="shared" si="10"/>
        <v>0</v>
      </c>
      <c r="K182" s="147"/>
      <c r="L182" s="28"/>
      <c r="M182" s="148" t="s">
        <v>1</v>
      </c>
      <c r="N182" s="149" t="s">
        <v>38</v>
      </c>
      <c r="P182" s="150">
        <f t="shared" si="11"/>
        <v>0</v>
      </c>
      <c r="Q182" s="150">
        <v>0</v>
      </c>
      <c r="R182" s="150">
        <f t="shared" si="12"/>
        <v>0</v>
      </c>
      <c r="S182" s="150">
        <v>0</v>
      </c>
      <c r="T182" s="151">
        <f t="shared" si="13"/>
        <v>0</v>
      </c>
      <c r="AR182" s="152" t="s">
        <v>216</v>
      </c>
      <c r="AT182" s="152" t="s">
        <v>212</v>
      </c>
      <c r="AU182" s="152" t="s">
        <v>88</v>
      </c>
      <c r="AY182" s="13" t="s">
        <v>207</v>
      </c>
      <c r="BE182" s="153">
        <f t="shared" si="14"/>
        <v>0</v>
      </c>
      <c r="BF182" s="153">
        <f t="shared" si="15"/>
        <v>0</v>
      </c>
      <c r="BG182" s="153">
        <f t="shared" si="16"/>
        <v>0</v>
      </c>
      <c r="BH182" s="153">
        <f t="shared" si="17"/>
        <v>0</v>
      </c>
      <c r="BI182" s="153">
        <f t="shared" si="18"/>
        <v>0</v>
      </c>
      <c r="BJ182" s="13" t="s">
        <v>84</v>
      </c>
      <c r="BK182" s="153">
        <f t="shared" si="19"/>
        <v>0</v>
      </c>
      <c r="BL182" s="13" t="s">
        <v>216</v>
      </c>
      <c r="BM182" s="152" t="s">
        <v>2259</v>
      </c>
    </row>
    <row r="183" spans="2:65" s="1" customFormat="1" ht="33" customHeight="1">
      <c r="B183" s="139"/>
      <c r="C183" s="140" t="s">
        <v>390</v>
      </c>
      <c r="D183" s="140" t="s">
        <v>212</v>
      </c>
      <c r="E183" s="141" t="s">
        <v>2260</v>
      </c>
      <c r="F183" s="142" t="s">
        <v>2261</v>
      </c>
      <c r="G183" s="143" t="s">
        <v>253</v>
      </c>
      <c r="H183" s="144">
        <v>2</v>
      </c>
      <c r="I183" s="145"/>
      <c r="J183" s="146">
        <f t="shared" si="10"/>
        <v>0</v>
      </c>
      <c r="K183" s="147"/>
      <c r="L183" s="28"/>
      <c r="M183" s="148" t="s">
        <v>1</v>
      </c>
      <c r="N183" s="149" t="s">
        <v>38</v>
      </c>
      <c r="P183" s="150">
        <f t="shared" si="11"/>
        <v>0</v>
      </c>
      <c r="Q183" s="150">
        <v>0</v>
      </c>
      <c r="R183" s="150">
        <f t="shared" si="12"/>
        <v>0</v>
      </c>
      <c r="S183" s="150">
        <v>0</v>
      </c>
      <c r="T183" s="151">
        <f t="shared" si="13"/>
        <v>0</v>
      </c>
      <c r="AR183" s="152" t="s">
        <v>216</v>
      </c>
      <c r="AT183" s="152" t="s">
        <v>212</v>
      </c>
      <c r="AU183" s="152" t="s">
        <v>88</v>
      </c>
      <c r="AY183" s="13" t="s">
        <v>207</v>
      </c>
      <c r="BE183" s="153">
        <f t="shared" si="14"/>
        <v>0</v>
      </c>
      <c r="BF183" s="153">
        <f t="shared" si="15"/>
        <v>0</v>
      </c>
      <c r="BG183" s="153">
        <f t="shared" si="16"/>
        <v>0</v>
      </c>
      <c r="BH183" s="153">
        <f t="shared" si="17"/>
        <v>0</v>
      </c>
      <c r="BI183" s="153">
        <f t="shared" si="18"/>
        <v>0</v>
      </c>
      <c r="BJ183" s="13" t="s">
        <v>84</v>
      </c>
      <c r="BK183" s="153">
        <f t="shared" si="19"/>
        <v>0</v>
      </c>
      <c r="BL183" s="13" t="s">
        <v>216</v>
      </c>
      <c r="BM183" s="152" t="s">
        <v>2262</v>
      </c>
    </row>
    <row r="184" spans="2:65" s="11" customFormat="1" ht="20.85" customHeight="1">
      <c r="B184" s="127"/>
      <c r="D184" s="128" t="s">
        <v>71</v>
      </c>
      <c r="E184" s="137" t="s">
        <v>1898</v>
      </c>
      <c r="F184" s="137" t="s">
        <v>1899</v>
      </c>
      <c r="I184" s="130"/>
      <c r="J184" s="138">
        <f>BK184</f>
        <v>0</v>
      </c>
      <c r="L184" s="127"/>
      <c r="M184" s="132"/>
      <c r="P184" s="133">
        <f>SUM(P185:P192)</f>
        <v>0</v>
      </c>
      <c r="R184" s="133">
        <f>SUM(R185:R192)</f>
        <v>1.5332E-2</v>
      </c>
      <c r="T184" s="134">
        <f>SUM(T185:T192)</f>
        <v>0</v>
      </c>
      <c r="AR184" s="128" t="s">
        <v>84</v>
      </c>
      <c r="AT184" s="135" t="s">
        <v>71</v>
      </c>
      <c r="AU184" s="135" t="s">
        <v>84</v>
      </c>
      <c r="AY184" s="128" t="s">
        <v>207</v>
      </c>
      <c r="BK184" s="136">
        <f>SUM(BK185:BK192)</f>
        <v>0</v>
      </c>
    </row>
    <row r="185" spans="2:65" s="1" customFormat="1" ht="24.2" customHeight="1">
      <c r="B185" s="139"/>
      <c r="C185" s="140" t="s">
        <v>394</v>
      </c>
      <c r="D185" s="140" t="s">
        <v>212</v>
      </c>
      <c r="E185" s="141" t="s">
        <v>1901</v>
      </c>
      <c r="F185" s="142" t="s">
        <v>2263</v>
      </c>
      <c r="G185" s="143" t="s">
        <v>405</v>
      </c>
      <c r="H185" s="144">
        <v>3</v>
      </c>
      <c r="I185" s="145"/>
      <c r="J185" s="146">
        <f t="shared" ref="J185:J192" si="20">ROUND(I185*H185,2)</f>
        <v>0</v>
      </c>
      <c r="K185" s="147"/>
      <c r="L185" s="28"/>
      <c r="M185" s="148" t="s">
        <v>1</v>
      </c>
      <c r="N185" s="149" t="s">
        <v>38</v>
      </c>
      <c r="P185" s="150">
        <f t="shared" ref="P185:P192" si="21">O185*H185</f>
        <v>0</v>
      </c>
      <c r="Q185" s="150">
        <v>1E-4</v>
      </c>
      <c r="R185" s="150">
        <f t="shared" ref="R185:R192" si="22">Q185*H185</f>
        <v>3.0000000000000003E-4</v>
      </c>
      <c r="S185" s="150">
        <v>0</v>
      </c>
      <c r="T185" s="151">
        <f t="shared" ref="T185:T192" si="23">S185*H185</f>
        <v>0</v>
      </c>
      <c r="AR185" s="152" t="s">
        <v>271</v>
      </c>
      <c r="AT185" s="152" t="s">
        <v>212</v>
      </c>
      <c r="AU185" s="152" t="s">
        <v>88</v>
      </c>
      <c r="AY185" s="13" t="s">
        <v>207</v>
      </c>
      <c r="BE185" s="153">
        <f t="shared" ref="BE185:BE192" si="24">IF(N185="základná",J185,0)</f>
        <v>0</v>
      </c>
      <c r="BF185" s="153">
        <f t="shared" ref="BF185:BF192" si="25">IF(N185="znížená",J185,0)</f>
        <v>0</v>
      </c>
      <c r="BG185" s="153">
        <f t="shared" ref="BG185:BG192" si="26">IF(N185="zákl. prenesená",J185,0)</f>
        <v>0</v>
      </c>
      <c r="BH185" s="153">
        <f t="shared" ref="BH185:BH192" si="27">IF(N185="zníž. prenesená",J185,0)</f>
        <v>0</v>
      </c>
      <c r="BI185" s="153">
        <f t="shared" ref="BI185:BI192" si="28">IF(N185="nulová",J185,0)</f>
        <v>0</v>
      </c>
      <c r="BJ185" s="13" t="s">
        <v>84</v>
      </c>
      <c r="BK185" s="153">
        <f t="shared" ref="BK185:BK192" si="29">ROUND(I185*H185,2)</f>
        <v>0</v>
      </c>
      <c r="BL185" s="13" t="s">
        <v>271</v>
      </c>
      <c r="BM185" s="152" t="s">
        <v>2264</v>
      </c>
    </row>
    <row r="186" spans="2:65" s="1" customFormat="1" ht="21.75" customHeight="1">
      <c r="B186" s="139"/>
      <c r="C186" s="155" t="s">
        <v>398</v>
      </c>
      <c r="D186" s="155" t="s">
        <v>205</v>
      </c>
      <c r="E186" s="156" t="s">
        <v>1905</v>
      </c>
      <c r="F186" s="157" t="s">
        <v>2265</v>
      </c>
      <c r="G186" s="158" t="s">
        <v>405</v>
      </c>
      <c r="H186" s="159">
        <v>2.04</v>
      </c>
      <c r="I186" s="160"/>
      <c r="J186" s="161">
        <f t="shared" si="20"/>
        <v>0</v>
      </c>
      <c r="K186" s="162"/>
      <c r="L186" s="163"/>
      <c r="M186" s="164" t="s">
        <v>1</v>
      </c>
      <c r="N186" s="165" t="s">
        <v>38</v>
      </c>
      <c r="P186" s="150">
        <f t="shared" si="21"/>
        <v>0</v>
      </c>
      <c r="Q186" s="150">
        <v>3.2000000000000002E-3</v>
      </c>
      <c r="R186" s="150">
        <f t="shared" si="22"/>
        <v>6.5280000000000008E-3</v>
      </c>
      <c r="S186" s="150">
        <v>0</v>
      </c>
      <c r="T186" s="151">
        <f t="shared" si="23"/>
        <v>0</v>
      </c>
      <c r="AR186" s="152" t="s">
        <v>334</v>
      </c>
      <c r="AT186" s="152" t="s">
        <v>205</v>
      </c>
      <c r="AU186" s="152" t="s">
        <v>88</v>
      </c>
      <c r="AY186" s="13" t="s">
        <v>207</v>
      </c>
      <c r="BE186" s="153">
        <f t="shared" si="24"/>
        <v>0</v>
      </c>
      <c r="BF186" s="153">
        <f t="shared" si="25"/>
        <v>0</v>
      </c>
      <c r="BG186" s="153">
        <f t="shared" si="26"/>
        <v>0</v>
      </c>
      <c r="BH186" s="153">
        <f t="shared" si="27"/>
        <v>0</v>
      </c>
      <c r="BI186" s="153">
        <f t="shared" si="28"/>
        <v>0</v>
      </c>
      <c r="BJ186" s="13" t="s">
        <v>84</v>
      </c>
      <c r="BK186" s="153">
        <f t="shared" si="29"/>
        <v>0</v>
      </c>
      <c r="BL186" s="13" t="s">
        <v>271</v>
      </c>
      <c r="BM186" s="152" t="s">
        <v>2266</v>
      </c>
    </row>
    <row r="187" spans="2:65" s="1" customFormat="1" ht="21.75" customHeight="1">
      <c r="B187" s="139"/>
      <c r="C187" s="155" t="s">
        <v>402</v>
      </c>
      <c r="D187" s="155" t="s">
        <v>205</v>
      </c>
      <c r="E187" s="156" t="s">
        <v>1909</v>
      </c>
      <c r="F187" s="157" t="s">
        <v>1910</v>
      </c>
      <c r="G187" s="158" t="s">
        <v>405</v>
      </c>
      <c r="H187" s="159">
        <v>1.02</v>
      </c>
      <c r="I187" s="160"/>
      <c r="J187" s="161">
        <f t="shared" si="20"/>
        <v>0</v>
      </c>
      <c r="K187" s="162"/>
      <c r="L187" s="163"/>
      <c r="M187" s="164" t="s">
        <v>1</v>
      </c>
      <c r="N187" s="165" t="s">
        <v>38</v>
      </c>
      <c r="P187" s="150">
        <f t="shared" si="21"/>
        <v>0</v>
      </c>
      <c r="Q187" s="150">
        <v>3.2000000000000002E-3</v>
      </c>
      <c r="R187" s="150">
        <f t="shared" si="22"/>
        <v>3.2640000000000004E-3</v>
      </c>
      <c r="S187" s="150">
        <v>0</v>
      </c>
      <c r="T187" s="151">
        <f t="shared" si="23"/>
        <v>0</v>
      </c>
      <c r="AR187" s="152" t="s">
        <v>334</v>
      </c>
      <c r="AT187" s="152" t="s">
        <v>205</v>
      </c>
      <c r="AU187" s="152" t="s">
        <v>88</v>
      </c>
      <c r="AY187" s="13" t="s">
        <v>207</v>
      </c>
      <c r="BE187" s="153">
        <f t="shared" si="24"/>
        <v>0</v>
      </c>
      <c r="BF187" s="153">
        <f t="shared" si="25"/>
        <v>0</v>
      </c>
      <c r="BG187" s="153">
        <f t="shared" si="26"/>
        <v>0</v>
      </c>
      <c r="BH187" s="153">
        <f t="shared" si="27"/>
        <v>0</v>
      </c>
      <c r="BI187" s="153">
        <f t="shared" si="28"/>
        <v>0</v>
      </c>
      <c r="BJ187" s="13" t="s">
        <v>84</v>
      </c>
      <c r="BK187" s="153">
        <f t="shared" si="29"/>
        <v>0</v>
      </c>
      <c r="BL187" s="13" t="s">
        <v>271</v>
      </c>
      <c r="BM187" s="152" t="s">
        <v>2267</v>
      </c>
    </row>
    <row r="188" spans="2:65" s="1" customFormat="1" ht="24.2" customHeight="1">
      <c r="B188" s="139"/>
      <c r="C188" s="140" t="s">
        <v>407</v>
      </c>
      <c r="D188" s="140" t="s">
        <v>212</v>
      </c>
      <c r="E188" s="141" t="s">
        <v>1921</v>
      </c>
      <c r="F188" s="142" t="s">
        <v>1922</v>
      </c>
      <c r="G188" s="143" t="s">
        <v>405</v>
      </c>
      <c r="H188" s="144">
        <v>3</v>
      </c>
      <c r="I188" s="145"/>
      <c r="J188" s="146">
        <f t="shared" si="20"/>
        <v>0</v>
      </c>
      <c r="K188" s="147"/>
      <c r="L188" s="28"/>
      <c r="M188" s="148" t="s">
        <v>1</v>
      </c>
      <c r="N188" s="149" t="s">
        <v>38</v>
      </c>
      <c r="P188" s="150">
        <f t="shared" si="21"/>
        <v>0</v>
      </c>
      <c r="Q188" s="150">
        <v>8.0000000000000007E-5</v>
      </c>
      <c r="R188" s="150">
        <f t="shared" si="22"/>
        <v>2.4000000000000003E-4</v>
      </c>
      <c r="S188" s="150">
        <v>0</v>
      </c>
      <c r="T188" s="151">
        <f t="shared" si="23"/>
        <v>0</v>
      </c>
      <c r="AR188" s="152" t="s">
        <v>271</v>
      </c>
      <c r="AT188" s="152" t="s">
        <v>212</v>
      </c>
      <c r="AU188" s="152" t="s">
        <v>88</v>
      </c>
      <c r="AY188" s="13" t="s">
        <v>207</v>
      </c>
      <c r="BE188" s="153">
        <f t="shared" si="24"/>
        <v>0</v>
      </c>
      <c r="BF188" s="153">
        <f t="shared" si="25"/>
        <v>0</v>
      </c>
      <c r="BG188" s="153">
        <f t="shared" si="26"/>
        <v>0</v>
      </c>
      <c r="BH188" s="153">
        <f t="shared" si="27"/>
        <v>0</v>
      </c>
      <c r="BI188" s="153">
        <f t="shared" si="28"/>
        <v>0</v>
      </c>
      <c r="BJ188" s="13" t="s">
        <v>84</v>
      </c>
      <c r="BK188" s="153">
        <f t="shared" si="29"/>
        <v>0</v>
      </c>
      <c r="BL188" s="13" t="s">
        <v>271</v>
      </c>
      <c r="BM188" s="152" t="s">
        <v>2268</v>
      </c>
    </row>
    <row r="189" spans="2:65" s="1" customFormat="1" ht="24.2" customHeight="1">
      <c r="B189" s="139"/>
      <c r="C189" s="155" t="s">
        <v>411</v>
      </c>
      <c r="D189" s="155" t="s">
        <v>205</v>
      </c>
      <c r="E189" s="156" t="s">
        <v>1925</v>
      </c>
      <c r="F189" s="157" t="s">
        <v>1926</v>
      </c>
      <c r="G189" s="158" t="s">
        <v>1892</v>
      </c>
      <c r="H189" s="159">
        <v>4.0000000000000001E-3</v>
      </c>
      <c r="I189" s="160"/>
      <c r="J189" s="161">
        <f t="shared" si="20"/>
        <v>0</v>
      </c>
      <c r="K189" s="162"/>
      <c r="L189" s="163"/>
      <c r="M189" s="164" t="s">
        <v>1</v>
      </c>
      <c r="N189" s="165" t="s">
        <v>38</v>
      </c>
      <c r="P189" s="150">
        <f t="shared" si="21"/>
        <v>0</v>
      </c>
      <c r="Q189" s="150">
        <v>1</v>
      </c>
      <c r="R189" s="150">
        <f t="shared" si="22"/>
        <v>4.0000000000000001E-3</v>
      </c>
      <c r="S189" s="150">
        <v>0</v>
      </c>
      <c r="T189" s="151">
        <f t="shared" si="23"/>
        <v>0</v>
      </c>
      <c r="AR189" s="152" t="s">
        <v>334</v>
      </c>
      <c r="AT189" s="152" t="s">
        <v>205</v>
      </c>
      <c r="AU189" s="152" t="s">
        <v>88</v>
      </c>
      <c r="AY189" s="13" t="s">
        <v>207</v>
      </c>
      <c r="BE189" s="153">
        <f t="shared" si="24"/>
        <v>0</v>
      </c>
      <c r="BF189" s="153">
        <f t="shared" si="25"/>
        <v>0</v>
      </c>
      <c r="BG189" s="153">
        <f t="shared" si="26"/>
        <v>0</v>
      </c>
      <c r="BH189" s="153">
        <f t="shared" si="27"/>
        <v>0</v>
      </c>
      <c r="BI189" s="153">
        <f t="shared" si="28"/>
        <v>0</v>
      </c>
      <c r="BJ189" s="13" t="s">
        <v>84</v>
      </c>
      <c r="BK189" s="153">
        <f t="shared" si="29"/>
        <v>0</v>
      </c>
      <c r="BL189" s="13" t="s">
        <v>271</v>
      </c>
      <c r="BM189" s="152" t="s">
        <v>2269</v>
      </c>
    </row>
    <row r="190" spans="2:65" s="1" customFormat="1" ht="33" customHeight="1">
      <c r="B190" s="139"/>
      <c r="C190" s="140" t="s">
        <v>415</v>
      </c>
      <c r="D190" s="140" t="s">
        <v>212</v>
      </c>
      <c r="E190" s="141" t="s">
        <v>1969</v>
      </c>
      <c r="F190" s="142" t="s">
        <v>2270</v>
      </c>
      <c r="G190" s="143" t="s">
        <v>253</v>
      </c>
      <c r="H190" s="144">
        <v>2</v>
      </c>
      <c r="I190" s="145"/>
      <c r="J190" s="146">
        <f t="shared" si="20"/>
        <v>0</v>
      </c>
      <c r="K190" s="147"/>
      <c r="L190" s="28"/>
      <c r="M190" s="148" t="s">
        <v>1</v>
      </c>
      <c r="N190" s="149" t="s">
        <v>38</v>
      </c>
      <c r="P190" s="150">
        <f t="shared" si="21"/>
        <v>0</v>
      </c>
      <c r="Q190" s="150">
        <v>1E-4</v>
      </c>
      <c r="R190" s="150">
        <f t="shared" si="22"/>
        <v>2.0000000000000001E-4</v>
      </c>
      <c r="S190" s="150">
        <v>0</v>
      </c>
      <c r="T190" s="151">
        <f t="shared" si="23"/>
        <v>0</v>
      </c>
      <c r="AR190" s="152" t="s">
        <v>271</v>
      </c>
      <c r="AT190" s="152" t="s">
        <v>212</v>
      </c>
      <c r="AU190" s="152" t="s">
        <v>88</v>
      </c>
      <c r="AY190" s="13" t="s">
        <v>207</v>
      </c>
      <c r="BE190" s="153">
        <f t="shared" si="24"/>
        <v>0</v>
      </c>
      <c r="BF190" s="153">
        <f t="shared" si="25"/>
        <v>0</v>
      </c>
      <c r="BG190" s="153">
        <f t="shared" si="26"/>
        <v>0</v>
      </c>
      <c r="BH190" s="153">
        <f t="shared" si="27"/>
        <v>0</v>
      </c>
      <c r="BI190" s="153">
        <f t="shared" si="28"/>
        <v>0</v>
      </c>
      <c r="BJ190" s="13" t="s">
        <v>84</v>
      </c>
      <c r="BK190" s="153">
        <f t="shared" si="29"/>
        <v>0</v>
      </c>
      <c r="BL190" s="13" t="s">
        <v>271</v>
      </c>
      <c r="BM190" s="152" t="s">
        <v>2271</v>
      </c>
    </row>
    <row r="191" spans="2:65" s="1" customFormat="1" ht="33" customHeight="1">
      <c r="B191" s="139"/>
      <c r="C191" s="140" t="s">
        <v>419</v>
      </c>
      <c r="D191" s="140" t="s">
        <v>212</v>
      </c>
      <c r="E191" s="141" t="s">
        <v>1957</v>
      </c>
      <c r="F191" s="142" t="s">
        <v>2272</v>
      </c>
      <c r="G191" s="143" t="s">
        <v>253</v>
      </c>
      <c r="H191" s="144">
        <v>4</v>
      </c>
      <c r="I191" s="145"/>
      <c r="J191" s="146">
        <f t="shared" si="20"/>
        <v>0</v>
      </c>
      <c r="K191" s="147"/>
      <c r="L191" s="28"/>
      <c r="M191" s="148" t="s">
        <v>1</v>
      </c>
      <c r="N191" s="149" t="s">
        <v>38</v>
      </c>
      <c r="P191" s="150">
        <f t="shared" si="21"/>
        <v>0</v>
      </c>
      <c r="Q191" s="150">
        <v>1E-4</v>
      </c>
      <c r="R191" s="150">
        <f t="shared" si="22"/>
        <v>4.0000000000000002E-4</v>
      </c>
      <c r="S191" s="150">
        <v>0</v>
      </c>
      <c r="T191" s="151">
        <f t="shared" si="23"/>
        <v>0</v>
      </c>
      <c r="AR191" s="152" t="s">
        <v>271</v>
      </c>
      <c r="AT191" s="152" t="s">
        <v>212</v>
      </c>
      <c r="AU191" s="152" t="s">
        <v>88</v>
      </c>
      <c r="AY191" s="13" t="s">
        <v>207</v>
      </c>
      <c r="BE191" s="153">
        <f t="shared" si="24"/>
        <v>0</v>
      </c>
      <c r="BF191" s="153">
        <f t="shared" si="25"/>
        <v>0</v>
      </c>
      <c r="BG191" s="153">
        <f t="shared" si="26"/>
        <v>0</v>
      </c>
      <c r="BH191" s="153">
        <f t="shared" si="27"/>
        <v>0</v>
      </c>
      <c r="BI191" s="153">
        <f t="shared" si="28"/>
        <v>0</v>
      </c>
      <c r="BJ191" s="13" t="s">
        <v>84</v>
      </c>
      <c r="BK191" s="153">
        <f t="shared" si="29"/>
        <v>0</v>
      </c>
      <c r="BL191" s="13" t="s">
        <v>271</v>
      </c>
      <c r="BM191" s="152" t="s">
        <v>2273</v>
      </c>
    </row>
    <row r="192" spans="2:65" s="1" customFormat="1" ht="33" customHeight="1">
      <c r="B192" s="139"/>
      <c r="C192" s="140" t="s">
        <v>423</v>
      </c>
      <c r="D192" s="140" t="s">
        <v>212</v>
      </c>
      <c r="E192" s="141" t="s">
        <v>1977</v>
      </c>
      <c r="F192" s="142" t="s">
        <v>1978</v>
      </c>
      <c r="G192" s="143" t="s">
        <v>253</v>
      </c>
      <c r="H192" s="144">
        <v>4</v>
      </c>
      <c r="I192" s="145"/>
      <c r="J192" s="146">
        <f t="shared" si="20"/>
        <v>0</v>
      </c>
      <c r="K192" s="147"/>
      <c r="L192" s="28"/>
      <c r="M192" s="148" t="s">
        <v>1</v>
      </c>
      <c r="N192" s="149" t="s">
        <v>38</v>
      </c>
      <c r="P192" s="150">
        <f t="shared" si="21"/>
        <v>0</v>
      </c>
      <c r="Q192" s="150">
        <v>1E-4</v>
      </c>
      <c r="R192" s="150">
        <f t="shared" si="22"/>
        <v>4.0000000000000002E-4</v>
      </c>
      <c r="S192" s="150">
        <v>0</v>
      </c>
      <c r="T192" s="151">
        <f t="shared" si="23"/>
        <v>0</v>
      </c>
      <c r="AR192" s="152" t="s">
        <v>271</v>
      </c>
      <c r="AT192" s="152" t="s">
        <v>212</v>
      </c>
      <c r="AU192" s="152" t="s">
        <v>88</v>
      </c>
      <c r="AY192" s="13" t="s">
        <v>207</v>
      </c>
      <c r="BE192" s="153">
        <f t="shared" si="24"/>
        <v>0</v>
      </c>
      <c r="BF192" s="153">
        <f t="shared" si="25"/>
        <v>0</v>
      </c>
      <c r="BG192" s="153">
        <f t="shared" si="26"/>
        <v>0</v>
      </c>
      <c r="BH192" s="153">
        <f t="shared" si="27"/>
        <v>0</v>
      </c>
      <c r="BI192" s="153">
        <f t="shared" si="28"/>
        <v>0</v>
      </c>
      <c r="BJ192" s="13" t="s">
        <v>84</v>
      </c>
      <c r="BK192" s="153">
        <f t="shared" si="29"/>
        <v>0</v>
      </c>
      <c r="BL192" s="13" t="s">
        <v>271</v>
      </c>
      <c r="BM192" s="152" t="s">
        <v>2274</v>
      </c>
    </row>
    <row r="193" spans="2:65" s="11" customFormat="1" ht="20.85" customHeight="1">
      <c r="B193" s="127"/>
      <c r="D193" s="128" t="s">
        <v>71</v>
      </c>
      <c r="E193" s="137" t="s">
        <v>1998</v>
      </c>
      <c r="F193" s="137" t="s">
        <v>1999</v>
      </c>
      <c r="I193" s="130"/>
      <c r="J193" s="138">
        <f>BK193</f>
        <v>0</v>
      </c>
      <c r="L193" s="127"/>
      <c r="M193" s="132"/>
      <c r="P193" s="133">
        <f>SUM(P194:P200)</f>
        <v>0</v>
      </c>
      <c r="R193" s="133">
        <f>SUM(R194:R200)</f>
        <v>0</v>
      </c>
      <c r="T193" s="134">
        <f>SUM(T194:T200)</f>
        <v>0</v>
      </c>
      <c r="AR193" s="128" t="s">
        <v>93</v>
      </c>
      <c r="AT193" s="135" t="s">
        <v>71</v>
      </c>
      <c r="AU193" s="135" t="s">
        <v>84</v>
      </c>
      <c r="AY193" s="128" t="s">
        <v>207</v>
      </c>
      <c r="BK193" s="136">
        <f>SUM(BK194:BK200)</f>
        <v>0</v>
      </c>
    </row>
    <row r="194" spans="2:65" s="1" customFormat="1" ht="16.5" customHeight="1">
      <c r="B194" s="139"/>
      <c r="C194" s="140" t="s">
        <v>427</v>
      </c>
      <c r="D194" s="140" t="s">
        <v>212</v>
      </c>
      <c r="E194" s="141" t="s">
        <v>2275</v>
      </c>
      <c r="F194" s="142" t="s">
        <v>2276</v>
      </c>
      <c r="G194" s="143" t="s">
        <v>215</v>
      </c>
      <c r="H194" s="144">
        <v>35.520000000000003</v>
      </c>
      <c r="I194" s="145"/>
      <c r="J194" s="146">
        <f t="shared" ref="J194:J200" si="30">ROUND(I194*H194,2)</f>
        <v>0</v>
      </c>
      <c r="K194" s="147"/>
      <c r="L194" s="28"/>
      <c r="M194" s="148" t="s">
        <v>1</v>
      </c>
      <c r="N194" s="149" t="s">
        <v>38</v>
      </c>
      <c r="P194" s="150">
        <f t="shared" ref="P194:P200" si="31">O194*H194</f>
        <v>0</v>
      </c>
      <c r="Q194" s="150">
        <v>0</v>
      </c>
      <c r="R194" s="150">
        <f t="shared" ref="R194:R200" si="32">Q194*H194</f>
        <v>0</v>
      </c>
      <c r="S194" s="150">
        <v>0</v>
      </c>
      <c r="T194" s="151">
        <f t="shared" ref="T194:T200" si="33">S194*H194</f>
        <v>0</v>
      </c>
      <c r="AR194" s="152" t="s">
        <v>93</v>
      </c>
      <c r="AT194" s="152" t="s">
        <v>212</v>
      </c>
      <c r="AU194" s="152" t="s">
        <v>88</v>
      </c>
      <c r="AY194" s="13" t="s">
        <v>207</v>
      </c>
      <c r="BE194" s="153">
        <f t="shared" ref="BE194:BE200" si="34">IF(N194="základná",J194,0)</f>
        <v>0</v>
      </c>
      <c r="BF194" s="153">
        <f t="shared" ref="BF194:BF200" si="35">IF(N194="znížená",J194,0)</f>
        <v>0</v>
      </c>
      <c r="BG194" s="153">
        <f t="shared" ref="BG194:BG200" si="36">IF(N194="zákl. prenesená",J194,0)</f>
        <v>0</v>
      </c>
      <c r="BH194" s="153">
        <f t="shared" ref="BH194:BH200" si="37">IF(N194="zníž. prenesená",J194,0)</f>
        <v>0</v>
      </c>
      <c r="BI194" s="153">
        <f t="shared" ref="BI194:BI200" si="38">IF(N194="nulová",J194,0)</f>
        <v>0</v>
      </c>
      <c r="BJ194" s="13" t="s">
        <v>84</v>
      </c>
      <c r="BK194" s="153">
        <f t="shared" ref="BK194:BK200" si="39">ROUND(I194*H194,2)</f>
        <v>0</v>
      </c>
      <c r="BL194" s="13" t="s">
        <v>93</v>
      </c>
      <c r="BM194" s="152" t="s">
        <v>2277</v>
      </c>
    </row>
    <row r="195" spans="2:65" s="1" customFormat="1" ht="24.2" customHeight="1">
      <c r="B195" s="139"/>
      <c r="C195" s="140" t="s">
        <v>431</v>
      </c>
      <c r="D195" s="140" t="s">
        <v>212</v>
      </c>
      <c r="E195" s="141" t="s">
        <v>2278</v>
      </c>
      <c r="F195" s="142" t="s">
        <v>2279</v>
      </c>
      <c r="G195" s="143" t="s">
        <v>215</v>
      </c>
      <c r="H195" s="144">
        <v>296</v>
      </c>
      <c r="I195" s="145"/>
      <c r="J195" s="146">
        <f t="shared" si="30"/>
        <v>0</v>
      </c>
      <c r="K195" s="147"/>
      <c r="L195" s="28"/>
      <c r="M195" s="148" t="s">
        <v>1</v>
      </c>
      <c r="N195" s="149" t="s">
        <v>38</v>
      </c>
      <c r="P195" s="150">
        <f t="shared" si="31"/>
        <v>0</v>
      </c>
      <c r="Q195" s="150">
        <v>0</v>
      </c>
      <c r="R195" s="150">
        <f t="shared" si="32"/>
        <v>0</v>
      </c>
      <c r="S195" s="150">
        <v>0</v>
      </c>
      <c r="T195" s="151">
        <f t="shared" si="33"/>
        <v>0</v>
      </c>
      <c r="AR195" s="152" t="s">
        <v>93</v>
      </c>
      <c r="AT195" s="152" t="s">
        <v>212</v>
      </c>
      <c r="AU195" s="152" t="s">
        <v>88</v>
      </c>
      <c r="AY195" s="13" t="s">
        <v>207</v>
      </c>
      <c r="BE195" s="153">
        <f t="shared" si="34"/>
        <v>0</v>
      </c>
      <c r="BF195" s="153">
        <f t="shared" si="35"/>
        <v>0</v>
      </c>
      <c r="BG195" s="153">
        <f t="shared" si="36"/>
        <v>0</v>
      </c>
      <c r="BH195" s="153">
        <f t="shared" si="37"/>
        <v>0</v>
      </c>
      <c r="BI195" s="153">
        <f t="shared" si="38"/>
        <v>0</v>
      </c>
      <c r="BJ195" s="13" t="s">
        <v>84</v>
      </c>
      <c r="BK195" s="153">
        <f t="shared" si="39"/>
        <v>0</v>
      </c>
      <c r="BL195" s="13" t="s">
        <v>93</v>
      </c>
      <c r="BM195" s="152" t="s">
        <v>2280</v>
      </c>
    </row>
    <row r="196" spans="2:65" s="1" customFormat="1" ht="33" customHeight="1">
      <c r="B196" s="139"/>
      <c r="C196" s="140" t="s">
        <v>435</v>
      </c>
      <c r="D196" s="140" t="s">
        <v>212</v>
      </c>
      <c r="E196" s="141" t="s">
        <v>2281</v>
      </c>
      <c r="F196" s="142" t="s">
        <v>2282</v>
      </c>
      <c r="G196" s="143" t="s">
        <v>253</v>
      </c>
      <c r="H196" s="144">
        <v>41</v>
      </c>
      <c r="I196" s="145"/>
      <c r="J196" s="146">
        <f t="shared" si="30"/>
        <v>0</v>
      </c>
      <c r="K196" s="147"/>
      <c r="L196" s="28"/>
      <c r="M196" s="148" t="s">
        <v>1</v>
      </c>
      <c r="N196" s="149" t="s">
        <v>38</v>
      </c>
      <c r="P196" s="150">
        <f t="shared" si="31"/>
        <v>0</v>
      </c>
      <c r="Q196" s="150">
        <v>0</v>
      </c>
      <c r="R196" s="150">
        <f t="shared" si="32"/>
        <v>0</v>
      </c>
      <c r="S196" s="150">
        <v>0</v>
      </c>
      <c r="T196" s="151">
        <f t="shared" si="33"/>
        <v>0</v>
      </c>
      <c r="AR196" s="152" t="s">
        <v>93</v>
      </c>
      <c r="AT196" s="152" t="s">
        <v>212</v>
      </c>
      <c r="AU196" s="152" t="s">
        <v>88</v>
      </c>
      <c r="AY196" s="13" t="s">
        <v>207</v>
      </c>
      <c r="BE196" s="153">
        <f t="shared" si="34"/>
        <v>0</v>
      </c>
      <c r="BF196" s="153">
        <f t="shared" si="35"/>
        <v>0</v>
      </c>
      <c r="BG196" s="153">
        <f t="shared" si="36"/>
        <v>0</v>
      </c>
      <c r="BH196" s="153">
        <f t="shared" si="37"/>
        <v>0</v>
      </c>
      <c r="BI196" s="153">
        <f t="shared" si="38"/>
        <v>0</v>
      </c>
      <c r="BJ196" s="13" t="s">
        <v>84</v>
      </c>
      <c r="BK196" s="153">
        <f t="shared" si="39"/>
        <v>0</v>
      </c>
      <c r="BL196" s="13" t="s">
        <v>93</v>
      </c>
      <c r="BM196" s="152" t="s">
        <v>2283</v>
      </c>
    </row>
    <row r="197" spans="2:65" s="1" customFormat="1" ht="16.5" customHeight="1">
      <c r="B197" s="139"/>
      <c r="C197" s="140" t="s">
        <v>439</v>
      </c>
      <c r="D197" s="140" t="s">
        <v>212</v>
      </c>
      <c r="E197" s="141" t="s">
        <v>2090</v>
      </c>
      <c r="F197" s="142" t="s">
        <v>2091</v>
      </c>
      <c r="G197" s="143" t="s">
        <v>2087</v>
      </c>
      <c r="H197" s="144">
        <v>1</v>
      </c>
      <c r="I197" s="145"/>
      <c r="J197" s="146">
        <f t="shared" si="30"/>
        <v>0</v>
      </c>
      <c r="K197" s="147"/>
      <c r="L197" s="28"/>
      <c r="M197" s="148" t="s">
        <v>1</v>
      </c>
      <c r="N197" s="149" t="s">
        <v>38</v>
      </c>
      <c r="P197" s="150">
        <f t="shared" si="31"/>
        <v>0</v>
      </c>
      <c r="Q197" s="150">
        <v>0</v>
      </c>
      <c r="R197" s="150">
        <f t="shared" si="32"/>
        <v>0</v>
      </c>
      <c r="S197" s="150">
        <v>0</v>
      </c>
      <c r="T197" s="151">
        <f t="shared" si="33"/>
        <v>0</v>
      </c>
      <c r="AR197" s="152" t="s">
        <v>93</v>
      </c>
      <c r="AT197" s="152" t="s">
        <v>212</v>
      </c>
      <c r="AU197" s="152" t="s">
        <v>88</v>
      </c>
      <c r="AY197" s="13" t="s">
        <v>207</v>
      </c>
      <c r="BE197" s="153">
        <f t="shared" si="34"/>
        <v>0</v>
      </c>
      <c r="BF197" s="153">
        <f t="shared" si="35"/>
        <v>0</v>
      </c>
      <c r="BG197" s="153">
        <f t="shared" si="36"/>
        <v>0</v>
      </c>
      <c r="BH197" s="153">
        <f t="shared" si="37"/>
        <v>0</v>
      </c>
      <c r="BI197" s="153">
        <f t="shared" si="38"/>
        <v>0</v>
      </c>
      <c r="BJ197" s="13" t="s">
        <v>84</v>
      </c>
      <c r="BK197" s="153">
        <f t="shared" si="39"/>
        <v>0</v>
      </c>
      <c r="BL197" s="13" t="s">
        <v>93</v>
      </c>
      <c r="BM197" s="152" t="s">
        <v>2284</v>
      </c>
    </row>
    <row r="198" spans="2:65" s="1" customFormat="1" ht="24.2" customHeight="1">
      <c r="B198" s="139"/>
      <c r="C198" s="140" t="s">
        <v>443</v>
      </c>
      <c r="D198" s="140" t="s">
        <v>212</v>
      </c>
      <c r="E198" s="141" t="s">
        <v>2114</v>
      </c>
      <c r="F198" s="142" t="s">
        <v>2115</v>
      </c>
      <c r="G198" s="143" t="s">
        <v>215</v>
      </c>
      <c r="H198" s="144">
        <v>296</v>
      </c>
      <c r="I198" s="145"/>
      <c r="J198" s="146">
        <f t="shared" si="30"/>
        <v>0</v>
      </c>
      <c r="K198" s="147"/>
      <c r="L198" s="28"/>
      <c r="M198" s="148" t="s">
        <v>1</v>
      </c>
      <c r="N198" s="149" t="s">
        <v>38</v>
      </c>
      <c r="P198" s="150">
        <f t="shared" si="31"/>
        <v>0</v>
      </c>
      <c r="Q198" s="150">
        <v>0</v>
      </c>
      <c r="R198" s="150">
        <f t="shared" si="32"/>
        <v>0</v>
      </c>
      <c r="S198" s="150">
        <v>0</v>
      </c>
      <c r="T198" s="151">
        <f t="shared" si="33"/>
        <v>0</v>
      </c>
      <c r="AR198" s="152" t="s">
        <v>93</v>
      </c>
      <c r="AT198" s="152" t="s">
        <v>212</v>
      </c>
      <c r="AU198" s="152" t="s">
        <v>88</v>
      </c>
      <c r="AY198" s="13" t="s">
        <v>207</v>
      </c>
      <c r="BE198" s="153">
        <f t="shared" si="34"/>
        <v>0</v>
      </c>
      <c r="BF198" s="153">
        <f t="shared" si="35"/>
        <v>0</v>
      </c>
      <c r="BG198" s="153">
        <f t="shared" si="36"/>
        <v>0</v>
      </c>
      <c r="BH198" s="153">
        <f t="shared" si="37"/>
        <v>0</v>
      </c>
      <c r="BI198" s="153">
        <f t="shared" si="38"/>
        <v>0</v>
      </c>
      <c r="BJ198" s="13" t="s">
        <v>84</v>
      </c>
      <c r="BK198" s="153">
        <f t="shared" si="39"/>
        <v>0</v>
      </c>
      <c r="BL198" s="13" t="s">
        <v>93</v>
      </c>
      <c r="BM198" s="152" t="s">
        <v>2285</v>
      </c>
    </row>
    <row r="199" spans="2:65" s="1" customFormat="1" ht="24.2" customHeight="1">
      <c r="B199" s="139"/>
      <c r="C199" s="140" t="s">
        <v>447</v>
      </c>
      <c r="D199" s="140" t="s">
        <v>212</v>
      </c>
      <c r="E199" s="141" t="s">
        <v>2134</v>
      </c>
      <c r="F199" s="142" t="s">
        <v>2135</v>
      </c>
      <c r="G199" s="143" t="s">
        <v>253</v>
      </c>
      <c r="H199" s="144">
        <v>1</v>
      </c>
      <c r="I199" s="145"/>
      <c r="J199" s="146">
        <f t="shared" si="30"/>
        <v>0</v>
      </c>
      <c r="K199" s="147"/>
      <c r="L199" s="28"/>
      <c r="M199" s="148" t="s">
        <v>1</v>
      </c>
      <c r="N199" s="149" t="s">
        <v>38</v>
      </c>
      <c r="P199" s="150">
        <f t="shared" si="31"/>
        <v>0</v>
      </c>
      <c r="Q199" s="150">
        <v>0</v>
      </c>
      <c r="R199" s="150">
        <f t="shared" si="32"/>
        <v>0</v>
      </c>
      <c r="S199" s="150">
        <v>0</v>
      </c>
      <c r="T199" s="151">
        <f t="shared" si="33"/>
        <v>0</v>
      </c>
      <c r="AR199" s="152" t="s">
        <v>216</v>
      </c>
      <c r="AT199" s="152" t="s">
        <v>212</v>
      </c>
      <c r="AU199" s="152" t="s">
        <v>88</v>
      </c>
      <c r="AY199" s="13" t="s">
        <v>207</v>
      </c>
      <c r="BE199" s="153">
        <f t="shared" si="34"/>
        <v>0</v>
      </c>
      <c r="BF199" s="153">
        <f t="shared" si="35"/>
        <v>0</v>
      </c>
      <c r="BG199" s="153">
        <f t="shared" si="36"/>
        <v>0</v>
      </c>
      <c r="BH199" s="153">
        <f t="shared" si="37"/>
        <v>0</v>
      </c>
      <c r="BI199" s="153">
        <f t="shared" si="38"/>
        <v>0</v>
      </c>
      <c r="BJ199" s="13" t="s">
        <v>84</v>
      </c>
      <c r="BK199" s="153">
        <f t="shared" si="39"/>
        <v>0</v>
      </c>
      <c r="BL199" s="13" t="s">
        <v>216</v>
      </c>
      <c r="BM199" s="152" t="s">
        <v>2286</v>
      </c>
    </row>
    <row r="200" spans="2:65" s="1" customFormat="1" ht="24.2" customHeight="1">
      <c r="B200" s="139"/>
      <c r="C200" s="140" t="s">
        <v>451</v>
      </c>
      <c r="D200" s="140" t="s">
        <v>212</v>
      </c>
      <c r="E200" s="141" t="s">
        <v>2138</v>
      </c>
      <c r="F200" s="142" t="s">
        <v>2139</v>
      </c>
      <c r="G200" s="143" t="s">
        <v>215</v>
      </c>
      <c r="H200" s="144">
        <v>296</v>
      </c>
      <c r="I200" s="145"/>
      <c r="J200" s="146">
        <f t="shared" si="30"/>
        <v>0</v>
      </c>
      <c r="K200" s="147"/>
      <c r="L200" s="28"/>
      <c r="M200" s="148" t="s">
        <v>1</v>
      </c>
      <c r="N200" s="149" t="s">
        <v>38</v>
      </c>
      <c r="P200" s="150">
        <f t="shared" si="31"/>
        <v>0</v>
      </c>
      <c r="Q200" s="150">
        <v>0</v>
      </c>
      <c r="R200" s="150">
        <f t="shared" si="32"/>
        <v>0</v>
      </c>
      <c r="S200" s="150">
        <v>0</v>
      </c>
      <c r="T200" s="151">
        <f t="shared" si="33"/>
        <v>0</v>
      </c>
      <c r="AR200" s="152" t="s">
        <v>93</v>
      </c>
      <c r="AT200" s="152" t="s">
        <v>212</v>
      </c>
      <c r="AU200" s="152" t="s">
        <v>88</v>
      </c>
      <c r="AY200" s="13" t="s">
        <v>207</v>
      </c>
      <c r="BE200" s="153">
        <f t="shared" si="34"/>
        <v>0</v>
      </c>
      <c r="BF200" s="153">
        <f t="shared" si="35"/>
        <v>0</v>
      </c>
      <c r="BG200" s="153">
        <f t="shared" si="36"/>
        <v>0</v>
      </c>
      <c r="BH200" s="153">
        <f t="shared" si="37"/>
        <v>0</v>
      </c>
      <c r="BI200" s="153">
        <f t="shared" si="38"/>
        <v>0</v>
      </c>
      <c r="BJ200" s="13" t="s">
        <v>84</v>
      </c>
      <c r="BK200" s="153">
        <f t="shared" si="39"/>
        <v>0</v>
      </c>
      <c r="BL200" s="13" t="s">
        <v>93</v>
      </c>
      <c r="BM200" s="152" t="s">
        <v>2287</v>
      </c>
    </row>
    <row r="201" spans="2:65" s="11" customFormat="1" ht="25.9" customHeight="1">
      <c r="B201" s="127"/>
      <c r="D201" s="128" t="s">
        <v>71</v>
      </c>
      <c r="E201" s="129" t="s">
        <v>2153</v>
      </c>
      <c r="F201" s="129" t="s">
        <v>2154</v>
      </c>
      <c r="I201" s="130"/>
      <c r="J201" s="131">
        <f>BK201</f>
        <v>0</v>
      </c>
      <c r="L201" s="127"/>
      <c r="M201" s="132"/>
      <c r="P201" s="133">
        <f>P202</f>
        <v>0</v>
      </c>
      <c r="R201" s="133">
        <f>R202</f>
        <v>0</v>
      </c>
      <c r="T201" s="134">
        <f>T202</f>
        <v>0</v>
      </c>
      <c r="AR201" s="128" t="s">
        <v>168</v>
      </c>
      <c r="AT201" s="135" t="s">
        <v>71</v>
      </c>
      <c r="AU201" s="135" t="s">
        <v>72</v>
      </c>
      <c r="AY201" s="128" t="s">
        <v>207</v>
      </c>
      <c r="BK201" s="136">
        <f>BK202</f>
        <v>0</v>
      </c>
    </row>
    <row r="202" spans="2:65" s="1" customFormat="1" ht="44.25" customHeight="1">
      <c r="B202" s="139"/>
      <c r="C202" s="140" t="s">
        <v>455</v>
      </c>
      <c r="D202" s="140" t="s">
        <v>212</v>
      </c>
      <c r="E202" s="141" t="s">
        <v>2156</v>
      </c>
      <c r="F202" s="142" t="s">
        <v>2157</v>
      </c>
      <c r="G202" s="143" t="s">
        <v>2158</v>
      </c>
      <c r="H202" s="144">
        <v>2.5000000000000001E-2</v>
      </c>
      <c r="I202" s="145"/>
      <c r="J202" s="146">
        <f>ROUND(I202*H202,2)</f>
        <v>0</v>
      </c>
      <c r="K202" s="147"/>
      <c r="L202" s="28"/>
      <c r="M202" s="166" t="s">
        <v>1</v>
      </c>
      <c r="N202" s="167" t="s">
        <v>38</v>
      </c>
      <c r="O202" s="168"/>
      <c r="P202" s="169">
        <f>O202*H202</f>
        <v>0</v>
      </c>
      <c r="Q202" s="169">
        <v>0</v>
      </c>
      <c r="R202" s="169">
        <f>Q202*H202</f>
        <v>0</v>
      </c>
      <c r="S202" s="169">
        <v>0</v>
      </c>
      <c r="T202" s="170">
        <f>S202*H202</f>
        <v>0</v>
      </c>
      <c r="AR202" s="152" t="s">
        <v>2159</v>
      </c>
      <c r="AT202" s="152" t="s">
        <v>212</v>
      </c>
      <c r="AU202" s="152" t="s">
        <v>79</v>
      </c>
      <c r="AY202" s="13" t="s">
        <v>207</v>
      </c>
      <c r="BE202" s="153">
        <f>IF(N202="základná",J202,0)</f>
        <v>0</v>
      </c>
      <c r="BF202" s="153">
        <f>IF(N202="znížená",J202,0)</f>
        <v>0</v>
      </c>
      <c r="BG202" s="153">
        <f>IF(N202="zákl. prenesená",J202,0)</f>
        <v>0</v>
      </c>
      <c r="BH202" s="153">
        <f>IF(N202="zníž. prenesená",J202,0)</f>
        <v>0</v>
      </c>
      <c r="BI202" s="153">
        <f>IF(N202="nulová",J202,0)</f>
        <v>0</v>
      </c>
      <c r="BJ202" s="13" t="s">
        <v>84</v>
      </c>
      <c r="BK202" s="153">
        <f>ROUND(I202*H202,2)</f>
        <v>0</v>
      </c>
      <c r="BL202" s="13" t="s">
        <v>2159</v>
      </c>
      <c r="BM202" s="152" t="s">
        <v>2288</v>
      </c>
    </row>
    <row r="203" spans="2:65" s="1" customFormat="1" ht="6.95" customHeight="1">
      <c r="B203" s="43"/>
      <c r="C203" s="44"/>
      <c r="D203" s="44"/>
      <c r="E203" s="44"/>
      <c r="F203" s="44"/>
      <c r="G203" s="44"/>
      <c r="H203" s="44"/>
      <c r="I203" s="44"/>
      <c r="J203" s="44"/>
      <c r="K203" s="44"/>
      <c r="L203" s="28"/>
    </row>
  </sheetData>
  <autoFilter ref="C131:K202" xr:uid="{00000000-0009-0000-0000-000002000000}"/>
  <mergeCells count="15">
    <mergeCell ref="E118:H118"/>
    <mergeCell ref="E122:H122"/>
    <mergeCell ref="E120:H120"/>
    <mergeCell ref="E124:H124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97"/>
  <sheetViews>
    <sheetView showGridLines="0" workbookViewId="0">
      <selection activeCell="L2" sqref="L2:V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100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170</v>
      </c>
      <c r="L4" s="16"/>
      <c r="M4" s="92" t="s">
        <v>8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13</v>
      </c>
      <c r="L6" s="16"/>
    </row>
    <row r="7" spans="2:46" ht="16.5" customHeight="1">
      <c r="B7" s="16"/>
      <c r="E7" s="220" t="str">
        <f>'Rekapitulácia stavby'!K6</f>
        <v>III.etapa – Vetva V2 Mesto – časť od bodu č.17  po AUPARK</v>
      </c>
      <c r="F7" s="221"/>
      <c r="G7" s="221"/>
      <c r="H7" s="221"/>
      <c r="L7" s="16"/>
    </row>
    <row r="8" spans="2:46" ht="12.75">
      <c r="B8" s="16"/>
      <c r="D8" s="23" t="s">
        <v>171</v>
      </c>
      <c r="L8" s="16"/>
    </row>
    <row r="9" spans="2:46" ht="16.5" customHeight="1">
      <c r="B9" s="16"/>
      <c r="E9" s="220" t="s">
        <v>172</v>
      </c>
      <c r="F9" s="184"/>
      <c r="G9" s="184"/>
      <c r="H9" s="184"/>
      <c r="L9" s="16"/>
    </row>
    <row r="10" spans="2:46" ht="12" customHeight="1">
      <c r="B10" s="16"/>
      <c r="D10" s="23" t="s">
        <v>173</v>
      </c>
      <c r="L10" s="16"/>
    </row>
    <row r="11" spans="2:46" s="1" customFormat="1" ht="16.5" customHeight="1">
      <c r="B11" s="28"/>
      <c r="E11" s="212" t="s">
        <v>174</v>
      </c>
      <c r="F11" s="222"/>
      <c r="G11" s="222"/>
      <c r="H11" s="222"/>
      <c r="L11" s="28"/>
    </row>
    <row r="12" spans="2:46" s="1" customFormat="1" ht="12" customHeight="1">
      <c r="B12" s="28"/>
      <c r="D12" s="23" t="s">
        <v>175</v>
      </c>
      <c r="L12" s="28"/>
    </row>
    <row r="13" spans="2:46" s="1" customFormat="1" ht="16.5" customHeight="1">
      <c r="B13" s="28"/>
      <c r="E13" s="199" t="s">
        <v>2289</v>
      </c>
      <c r="F13" s="222"/>
      <c r="G13" s="222"/>
      <c r="H13" s="222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15</v>
      </c>
      <c r="F15" s="21" t="s">
        <v>1</v>
      </c>
      <c r="I15" s="23" t="s">
        <v>16</v>
      </c>
      <c r="J15" s="21" t="s">
        <v>1</v>
      </c>
      <c r="L15" s="28"/>
    </row>
    <row r="16" spans="2:46" s="1" customFormat="1" ht="12" customHeight="1">
      <c r="B16" s="28"/>
      <c r="D16" s="23" t="s">
        <v>17</v>
      </c>
      <c r="F16" s="21" t="s">
        <v>18</v>
      </c>
      <c r="I16" s="23" t="s">
        <v>19</v>
      </c>
      <c r="J16" s="51" t="str">
        <f>'Rekapitulácia stavby'!AN8</f>
        <v>13. 5. 2022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21</v>
      </c>
      <c r="I18" s="23" t="s">
        <v>22</v>
      </c>
      <c r="J18" s="172">
        <v>36211541</v>
      </c>
      <c r="L18" s="28"/>
    </row>
    <row r="19" spans="2:12" s="1" customFormat="1" ht="18" customHeight="1">
      <c r="B19" s="28"/>
      <c r="E19" s="171" t="s">
        <v>5451</v>
      </c>
      <c r="I19" s="23" t="s">
        <v>23</v>
      </c>
      <c r="J19" s="171" t="s">
        <v>5452</v>
      </c>
      <c r="L19" s="28"/>
    </row>
    <row r="20" spans="2:12" s="1" customFormat="1" ht="6.95" customHeight="1">
      <c r="B20" s="28"/>
      <c r="L20" s="28"/>
    </row>
    <row r="21" spans="2:12" s="1" customFormat="1" ht="12" customHeight="1">
      <c r="B21" s="28"/>
      <c r="D21" s="23" t="s">
        <v>24</v>
      </c>
      <c r="I21" s="23" t="s">
        <v>22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23" t="str">
        <f>'Rekapitulácia stavby'!E14</f>
        <v>Vyplň údaj</v>
      </c>
      <c r="F22" s="191"/>
      <c r="G22" s="191"/>
      <c r="H22" s="191"/>
      <c r="I22" s="23" t="s">
        <v>23</v>
      </c>
      <c r="J22" s="24" t="str">
        <f>'Rekapitulácia stavby'!AN14</f>
        <v>Vyplň údaj</v>
      </c>
      <c r="L22" s="28"/>
    </row>
    <row r="23" spans="2:12" s="1" customFormat="1" ht="6.95" customHeight="1">
      <c r="B23" s="28"/>
      <c r="L23" s="28"/>
    </row>
    <row r="24" spans="2:12" s="1" customFormat="1" ht="12" customHeight="1">
      <c r="B24" s="28"/>
      <c r="D24" s="23" t="s">
        <v>26</v>
      </c>
      <c r="I24" s="23" t="s">
        <v>22</v>
      </c>
      <c r="J24" s="21" t="s">
        <v>1</v>
      </c>
      <c r="L24" s="28"/>
    </row>
    <row r="25" spans="2:12" s="1" customFormat="1" ht="18" customHeight="1">
      <c r="B25" s="28"/>
      <c r="E25" s="21" t="s">
        <v>27</v>
      </c>
      <c r="I25" s="23" t="s">
        <v>23</v>
      </c>
      <c r="J25" s="21" t="s">
        <v>1</v>
      </c>
      <c r="L25" s="28"/>
    </row>
    <row r="26" spans="2:12" s="1" customFormat="1" ht="6.95" customHeight="1">
      <c r="B26" s="28"/>
      <c r="L26" s="28"/>
    </row>
    <row r="27" spans="2:12" s="1" customFormat="1" ht="12" customHeight="1">
      <c r="B27" s="28"/>
      <c r="D27" s="23" t="s">
        <v>29</v>
      </c>
      <c r="I27" s="23" t="s">
        <v>22</v>
      </c>
      <c r="J27" s="21" t="s">
        <v>1</v>
      </c>
      <c r="L27" s="28"/>
    </row>
    <row r="28" spans="2:12" s="1" customFormat="1" ht="18" customHeight="1">
      <c r="B28" s="28"/>
      <c r="E28" s="21" t="s">
        <v>30</v>
      </c>
      <c r="I28" s="23" t="s">
        <v>23</v>
      </c>
      <c r="J28" s="21" t="s">
        <v>1</v>
      </c>
      <c r="L28" s="28"/>
    </row>
    <row r="29" spans="2:12" s="1" customFormat="1" ht="6.95" customHeight="1">
      <c r="B29" s="28"/>
      <c r="L29" s="28"/>
    </row>
    <row r="30" spans="2:12" s="1" customFormat="1" ht="12" customHeight="1">
      <c r="B30" s="28"/>
      <c r="D30" s="23" t="s">
        <v>31</v>
      </c>
      <c r="L30" s="28"/>
    </row>
    <row r="31" spans="2:12" s="7" customFormat="1" ht="16.5" customHeight="1">
      <c r="B31" s="93"/>
      <c r="E31" s="195" t="s">
        <v>1</v>
      </c>
      <c r="F31" s="195"/>
      <c r="G31" s="195"/>
      <c r="H31" s="195"/>
      <c r="L31" s="93"/>
    </row>
    <row r="32" spans="2:12" s="1" customFormat="1" ht="6.95" customHeight="1">
      <c r="B32" s="28"/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35" customHeight="1">
      <c r="B34" s="28"/>
      <c r="D34" s="94" t="s">
        <v>32</v>
      </c>
      <c r="J34" s="65">
        <f>ROUND(J134, 2)</f>
        <v>0</v>
      </c>
      <c r="L34" s="28"/>
    </row>
    <row r="35" spans="2:12" s="1" customFormat="1" ht="6.95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45" customHeight="1">
      <c r="B36" s="28"/>
      <c r="F36" s="31" t="s">
        <v>34</v>
      </c>
      <c r="I36" s="31" t="s">
        <v>33</v>
      </c>
      <c r="J36" s="31" t="s">
        <v>35</v>
      </c>
      <c r="L36" s="28"/>
    </row>
    <row r="37" spans="2:12" s="1" customFormat="1" ht="14.45" customHeight="1">
      <c r="B37" s="28"/>
      <c r="D37" s="54" t="s">
        <v>36</v>
      </c>
      <c r="E37" s="33" t="s">
        <v>37</v>
      </c>
      <c r="F37" s="95">
        <f>ROUND((SUM(BE134:BE196)),  2)</f>
        <v>0</v>
      </c>
      <c r="G37" s="96"/>
      <c r="H37" s="96"/>
      <c r="I37" s="97">
        <v>0.2</v>
      </c>
      <c r="J37" s="95">
        <f>ROUND(((SUM(BE134:BE196))*I37),  2)</f>
        <v>0</v>
      </c>
      <c r="L37" s="28"/>
    </row>
    <row r="38" spans="2:12" s="1" customFormat="1" ht="14.45" customHeight="1">
      <c r="B38" s="28"/>
      <c r="E38" s="33" t="s">
        <v>38</v>
      </c>
      <c r="F38" s="95">
        <f>ROUND((SUM(BF134:BF196)),  2)</f>
        <v>0</v>
      </c>
      <c r="G38" s="96"/>
      <c r="H38" s="96"/>
      <c r="I38" s="97">
        <v>0.2</v>
      </c>
      <c r="J38" s="95">
        <f>ROUND(((SUM(BF134:BF196))*I38),  2)</f>
        <v>0</v>
      </c>
      <c r="L38" s="28"/>
    </row>
    <row r="39" spans="2:12" s="1" customFormat="1" ht="14.45" hidden="1" customHeight="1">
      <c r="B39" s="28"/>
      <c r="E39" s="23" t="s">
        <v>39</v>
      </c>
      <c r="F39" s="84">
        <f>ROUND((SUM(BG134:BG196)),  2)</f>
        <v>0</v>
      </c>
      <c r="I39" s="98">
        <v>0.2</v>
      </c>
      <c r="J39" s="84">
        <f>0</f>
        <v>0</v>
      </c>
      <c r="L39" s="28"/>
    </row>
    <row r="40" spans="2:12" s="1" customFormat="1" ht="14.45" hidden="1" customHeight="1">
      <c r="B40" s="28"/>
      <c r="E40" s="23" t="s">
        <v>40</v>
      </c>
      <c r="F40" s="84">
        <f>ROUND((SUM(BH134:BH196)),  2)</f>
        <v>0</v>
      </c>
      <c r="I40" s="98">
        <v>0.2</v>
      </c>
      <c r="J40" s="84">
        <f>0</f>
        <v>0</v>
      </c>
      <c r="L40" s="28"/>
    </row>
    <row r="41" spans="2:12" s="1" customFormat="1" ht="14.45" hidden="1" customHeight="1">
      <c r="B41" s="28"/>
      <c r="E41" s="33" t="s">
        <v>41</v>
      </c>
      <c r="F41" s="95">
        <f>ROUND((SUM(BI134:BI196)),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6.95" customHeight="1">
      <c r="B42" s="28"/>
      <c r="L42" s="28"/>
    </row>
    <row r="43" spans="2:12" s="1" customFormat="1" ht="25.35" customHeight="1">
      <c r="B43" s="28"/>
      <c r="C43" s="99"/>
      <c r="D43" s="100" t="s">
        <v>42</v>
      </c>
      <c r="E43" s="56"/>
      <c r="F43" s="56"/>
      <c r="G43" s="101" t="s">
        <v>43</v>
      </c>
      <c r="H43" s="102" t="s">
        <v>44</v>
      </c>
      <c r="I43" s="56"/>
      <c r="J43" s="103">
        <f>SUM(J34:J41)</f>
        <v>0</v>
      </c>
      <c r="K43" s="104"/>
      <c r="L43" s="28"/>
    </row>
    <row r="44" spans="2:12" s="1" customFormat="1" ht="14.45" customHeight="1">
      <c r="B44" s="28"/>
      <c r="L44" s="28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47</v>
      </c>
      <c r="E61" s="30"/>
      <c r="F61" s="105" t="s">
        <v>48</v>
      </c>
      <c r="G61" s="42" t="s">
        <v>47</v>
      </c>
      <c r="H61" s="30"/>
      <c r="I61" s="30"/>
      <c r="J61" s="106" t="s">
        <v>48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49</v>
      </c>
      <c r="E65" s="41"/>
      <c r="F65" s="41"/>
      <c r="G65" s="40" t="s">
        <v>50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47</v>
      </c>
      <c r="E76" s="30"/>
      <c r="F76" s="105" t="s">
        <v>48</v>
      </c>
      <c r="G76" s="42" t="s">
        <v>47</v>
      </c>
      <c r="H76" s="30"/>
      <c r="I76" s="30"/>
      <c r="J76" s="106" t="s">
        <v>48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hidden="1" customHeight="1">
      <c r="B82" s="28"/>
      <c r="C82" s="17" t="s">
        <v>177</v>
      </c>
      <c r="L82" s="28"/>
    </row>
    <row r="83" spans="2:12" s="1" customFormat="1" ht="6.95" hidden="1" customHeight="1">
      <c r="B83" s="28"/>
      <c r="L83" s="28"/>
    </row>
    <row r="84" spans="2:12" s="1" customFormat="1" ht="12" hidden="1" customHeight="1">
      <c r="B84" s="28"/>
      <c r="C84" s="23" t="s">
        <v>13</v>
      </c>
      <c r="L84" s="28"/>
    </row>
    <row r="85" spans="2:12" s="1" customFormat="1" ht="16.5" hidden="1" customHeight="1">
      <c r="B85" s="28"/>
      <c r="E85" s="220" t="str">
        <f>E7</f>
        <v>III.etapa – Vetva V2 Mesto – časť od bodu č.17  po AUPARK</v>
      </c>
      <c r="F85" s="221"/>
      <c r="G85" s="221"/>
      <c r="H85" s="221"/>
      <c r="L85" s="28"/>
    </row>
    <row r="86" spans="2:12" ht="12" hidden="1" customHeight="1">
      <c r="B86" s="16"/>
      <c r="C86" s="23" t="s">
        <v>171</v>
      </c>
      <c r="L86" s="16"/>
    </row>
    <row r="87" spans="2:12" ht="16.5" hidden="1" customHeight="1">
      <c r="B87" s="16"/>
      <c r="E87" s="220" t="s">
        <v>172</v>
      </c>
      <c r="F87" s="184"/>
      <c r="G87" s="184"/>
      <c r="H87" s="184"/>
      <c r="L87" s="16"/>
    </row>
    <row r="88" spans="2:12" ht="12" hidden="1" customHeight="1">
      <c r="B88" s="16"/>
      <c r="C88" s="23" t="s">
        <v>173</v>
      </c>
      <c r="L88" s="16"/>
    </row>
    <row r="89" spans="2:12" s="1" customFormat="1" ht="16.5" hidden="1" customHeight="1">
      <c r="B89" s="28"/>
      <c r="E89" s="212" t="s">
        <v>174</v>
      </c>
      <c r="F89" s="222"/>
      <c r="G89" s="222"/>
      <c r="H89" s="222"/>
      <c r="L89" s="28"/>
    </row>
    <row r="90" spans="2:12" s="1" customFormat="1" ht="12" hidden="1" customHeight="1">
      <c r="B90" s="28"/>
      <c r="C90" s="23" t="s">
        <v>175</v>
      </c>
      <c r="L90" s="28"/>
    </row>
    <row r="91" spans="2:12" s="1" customFormat="1" ht="16.5" hidden="1" customHeight="1">
      <c r="B91" s="28"/>
      <c r="E91" s="199" t="str">
        <f>E13</f>
        <v>a7 - SO 02.100.1 Potrubná časť - Odbočka O7</v>
      </c>
      <c r="F91" s="222"/>
      <c r="G91" s="222"/>
      <c r="H91" s="222"/>
      <c r="L91" s="28"/>
    </row>
    <row r="92" spans="2:12" s="1" customFormat="1" ht="6.95" hidden="1" customHeight="1">
      <c r="B92" s="28"/>
      <c r="L92" s="28"/>
    </row>
    <row r="93" spans="2:12" s="1" customFormat="1" ht="12" hidden="1" customHeight="1">
      <c r="B93" s="28"/>
      <c r="C93" s="23" t="s">
        <v>17</v>
      </c>
      <c r="F93" s="21" t="str">
        <f>F16</f>
        <v>Žilina</v>
      </c>
      <c r="I93" s="23" t="s">
        <v>19</v>
      </c>
      <c r="J93" s="51" t="str">
        <f>IF(J16="","",J16)</f>
        <v>13. 5. 2022</v>
      </c>
      <c r="L93" s="28"/>
    </row>
    <row r="94" spans="2:12" s="1" customFormat="1" ht="6.95" hidden="1" customHeight="1">
      <c r="B94" s="28"/>
      <c r="L94" s="28"/>
    </row>
    <row r="95" spans="2:12" s="1" customFormat="1" ht="15.2" hidden="1" customHeight="1">
      <c r="B95" s="28"/>
      <c r="C95" s="23" t="s">
        <v>21</v>
      </c>
      <c r="F95" s="21" t="str">
        <f>E19</f>
        <v>MH Teplárenský holding, a.s.</v>
      </c>
      <c r="I95" s="23" t="s">
        <v>26</v>
      </c>
      <c r="J95" s="26" t="str">
        <f>E25</f>
        <v>ENERGIA, s.r.o.</v>
      </c>
      <c r="L95" s="28"/>
    </row>
    <row r="96" spans="2:12" s="1" customFormat="1" ht="15.2" hidden="1" customHeight="1">
      <c r="B96" s="28"/>
      <c r="C96" s="23" t="s">
        <v>24</v>
      </c>
      <c r="F96" s="21" t="str">
        <f>IF(E22="","",E22)</f>
        <v>Vyplň údaj</v>
      </c>
      <c r="I96" s="23" t="s">
        <v>29</v>
      </c>
      <c r="J96" s="26" t="str">
        <f>E28</f>
        <v>Balog</v>
      </c>
      <c r="L96" s="28"/>
    </row>
    <row r="97" spans="2:47" s="1" customFormat="1" ht="10.35" hidden="1" customHeight="1">
      <c r="B97" s="28"/>
      <c r="L97" s="28"/>
    </row>
    <row r="98" spans="2:47" s="1" customFormat="1" ht="29.25" hidden="1" customHeight="1">
      <c r="B98" s="28"/>
      <c r="C98" s="107" t="s">
        <v>178</v>
      </c>
      <c r="D98" s="99"/>
      <c r="E98" s="99"/>
      <c r="F98" s="99"/>
      <c r="G98" s="99"/>
      <c r="H98" s="99"/>
      <c r="I98" s="99"/>
      <c r="J98" s="108" t="s">
        <v>179</v>
      </c>
      <c r="K98" s="99"/>
      <c r="L98" s="28"/>
    </row>
    <row r="99" spans="2:47" s="1" customFormat="1" ht="10.35" hidden="1" customHeight="1">
      <c r="B99" s="28"/>
      <c r="L99" s="28"/>
    </row>
    <row r="100" spans="2:47" s="1" customFormat="1" ht="22.9" hidden="1" customHeight="1">
      <c r="B100" s="28"/>
      <c r="C100" s="109" t="s">
        <v>180</v>
      </c>
      <c r="J100" s="65">
        <f>J134</f>
        <v>0</v>
      </c>
      <c r="L100" s="28"/>
      <c r="AU100" s="13" t="s">
        <v>181</v>
      </c>
    </row>
    <row r="101" spans="2:47" s="8" customFormat="1" ht="24.95" hidden="1" customHeight="1">
      <c r="B101" s="110"/>
      <c r="D101" s="111" t="s">
        <v>182</v>
      </c>
      <c r="E101" s="112"/>
      <c r="F101" s="112"/>
      <c r="G101" s="112"/>
      <c r="H101" s="112"/>
      <c r="I101" s="112"/>
      <c r="J101" s="113">
        <f>J135</f>
        <v>0</v>
      </c>
      <c r="L101" s="110"/>
    </row>
    <row r="102" spans="2:47" s="9" customFormat="1" ht="19.899999999999999" hidden="1" customHeight="1">
      <c r="B102" s="114"/>
      <c r="D102" s="115" t="s">
        <v>183</v>
      </c>
      <c r="E102" s="116"/>
      <c r="F102" s="116"/>
      <c r="G102" s="116"/>
      <c r="H102" s="116"/>
      <c r="I102" s="116"/>
      <c r="J102" s="117">
        <f>J136</f>
        <v>0</v>
      </c>
      <c r="L102" s="114"/>
    </row>
    <row r="103" spans="2:47" s="9" customFormat="1" ht="14.85" hidden="1" customHeight="1">
      <c r="B103" s="114"/>
      <c r="D103" s="115" t="s">
        <v>184</v>
      </c>
      <c r="E103" s="116"/>
      <c r="F103" s="116"/>
      <c r="G103" s="116"/>
      <c r="H103" s="116"/>
      <c r="I103" s="116"/>
      <c r="J103" s="117">
        <f>J137</f>
        <v>0</v>
      </c>
      <c r="L103" s="114"/>
    </row>
    <row r="104" spans="2:47" s="9" customFormat="1" ht="14.85" hidden="1" customHeight="1">
      <c r="B104" s="114"/>
      <c r="D104" s="115" t="s">
        <v>185</v>
      </c>
      <c r="E104" s="116"/>
      <c r="F104" s="116"/>
      <c r="G104" s="116"/>
      <c r="H104" s="116"/>
      <c r="I104" s="116"/>
      <c r="J104" s="117">
        <f>J150</f>
        <v>0</v>
      </c>
      <c r="L104" s="114"/>
    </row>
    <row r="105" spans="2:47" s="9" customFormat="1" ht="14.85" hidden="1" customHeight="1">
      <c r="B105" s="114"/>
      <c r="D105" s="115" t="s">
        <v>186</v>
      </c>
      <c r="E105" s="116"/>
      <c r="F105" s="116"/>
      <c r="G105" s="116"/>
      <c r="H105" s="116"/>
      <c r="I105" s="116"/>
      <c r="J105" s="117">
        <f>J154</f>
        <v>0</v>
      </c>
      <c r="L105" s="114"/>
    </row>
    <row r="106" spans="2:47" s="9" customFormat="1" ht="14.85" hidden="1" customHeight="1">
      <c r="B106" s="114"/>
      <c r="D106" s="115" t="s">
        <v>188</v>
      </c>
      <c r="E106" s="116"/>
      <c r="F106" s="116"/>
      <c r="G106" s="116"/>
      <c r="H106" s="116"/>
      <c r="I106" s="116"/>
      <c r="J106" s="117">
        <f>J169</f>
        <v>0</v>
      </c>
      <c r="L106" s="114"/>
    </row>
    <row r="107" spans="2:47" s="9" customFormat="1" ht="14.85" hidden="1" customHeight="1">
      <c r="B107" s="114"/>
      <c r="D107" s="115" t="s">
        <v>189</v>
      </c>
      <c r="E107" s="116"/>
      <c r="F107" s="116"/>
      <c r="G107" s="116"/>
      <c r="H107" s="116"/>
      <c r="I107" s="116"/>
      <c r="J107" s="117">
        <f>J175</f>
        <v>0</v>
      </c>
      <c r="L107" s="114"/>
    </row>
    <row r="108" spans="2:47" s="9" customFormat="1" ht="14.85" hidden="1" customHeight="1">
      <c r="B108" s="114"/>
      <c r="D108" s="115" t="s">
        <v>190</v>
      </c>
      <c r="E108" s="116"/>
      <c r="F108" s="116"/>
      <c r="G108" s="116"/>
      <c r="H108" s="116"/>
      <c r="I108" s="116"/>
      <c r="J108" s="117">
        <f>J184</f>
        <v>0</v>
      </c>
      <c r="L108" s="114"/>
    </row>
    <row r="109" spans="2:47" s="9" customFormat="1" ht="14.85" hidden="1" customHeight="1">
      <c r="B109" s="114"/>
      <c r="D109" s="115" t="s">
        <v>191</v>
      </c>
      <c r="E109" s="116"/>
      <c r="F109" s="116"/>
      <c r="G109" s="116"/>
      <c r="H109" s="116"/>
      <c r="I109" s="116"/>
      <c r="J109" s="117">
        <f>J187</f>
        <v>0</v>
      </c>
      <c r="L109" s="114"/>
    </row>
    <row r="110" spans="2:47" s="8" customFormat="1" ht="24.95" hidden="1" customHeight="1">
      <c r="B110" s="110"/>
      <c r="D110" s="111" t="s">
        <v>192</v>
      </c>
      <c r="E110" s="112"/>
      <c r="F110" s="112"/>
      <c r="G110" s="112"/>
      <c r="H110" s="112"/>
      <c r="I110" s="112"/>
      <c r="J110" s="113">
        <f>J195</f>
        <v>0</v>
      </c>
      <c r="L110" s="110"/>
    </row>
    <row r="111" spans="2:47" s="1" customFormat="1" ht="21.75" hidden="1" customHeight="1">
      <c r="B111" s="28"/>
      <c r="L111" s="28"/>
    </row>
    <row r="112" spans="2:47" s="1" customFormat="1" ht="6.95" hidden="1" customHeight="1">
      <c r="B112" s="43"/>
      <c r="C112" s="44"/>
      <c r="D112" s="44"/>
      <c r="E112" s="44"/>
      <c r="F112" s="44"/>
      <c r="G112" s="44"/>
      <c r="H112" s="44"/>
      <c r="I112" s="44"/>
      <c r="J112" s="44"/>
      <c r="K112" s="44"/>
      <c r="L112" s="28"/>
    </row>
    <row r="113" spans="2:12" hidden="1"/>
    <row r="114" spans="2:12" hidden="1"/>
    <row r="115" spans="2:12" hidden="1"/>
    <row r="116" spans="2:12" s="1" customFormat="1" ht="6.95" customHeight="1">
      <c r="B116" s="45"/>
      <c r="C116" s="46"/>
      <c r="D116" s="46"/>
      <c r="E116" s="46"/>
      <c r="F116" s="46"/>
      <c r="G116" s="46"/>
      <c r="H116" s="46"/>
      <c r="I116" s="46"/>
      <c r="J116" s="46"/>
      <c r="K116" s="46"/>
      <c r="L116" s="28"/>
    </row>
    <row r="117" spans="2:12" s="1" customFormat="1" ht="24.95" customHeight="1">
      <c r="B117" s="28"/>
      <c r="C117" s="17" t="s">
        <v>193</v>
      </c>
      <c r="L117" s="28"/>
    </row>
    <row r="118" spans="2:12" s="1" customFormat="1" ht="6.95" customHeight="1">
      <c r="B118" s="28"/>
      <c r="L118" s="28"/>
    </row>
    <row r="119" spans="2:12" s="1" customFormat="1" ht="12" customHeight="1">
      <c r="B119" s="28"/>
      <c r="C119" s="23" t="s">
        <v>13</v>
      </c>
      <c r="L119" s="28"/>
    </row>
    <row r="120" spans="2:12" s="1" customFormat="1" ht="16.5" customHeight="1">
      <c r="B120" s="28"/>
      <c r="E120" s="220" t="str">
        <f>E7</f>
        <v>III.etapa – Vetva V2 Mesto – časť od bodu č.17  po AUPARK</v>
      </c>
      <c r="F120" s="221"/>
      <c r="G120" s="221"/>
      <c r="H120" s="221"/>
      <c r="L120" s="28"/>
    </row>
    <row r="121" spans="2:12" ht="12" customHeight="1">
      <c r="B121" s="16"/>
      <c r="C121" s="23" t="s">
        <v>171</v>
      </c>
      <c r="L121" s="16"/>
    </row>
    <row r="122" spans="2:12" ht="16.5" customHeight="1">
      <c r="B122" s="16"/>
      <c r="E122" s="220" t="s">
        <v>172</v>
      </c>
      <c r="F122" s="184"/>
      <c r="G122" s="184"/>
      <c r="H122" s="184"/>
      <c r="L122" s="16"/>
    </row>
    <row r="123" spans="2:12" ht="12" customHeight="1">
      <c r="B123" s="16"/>
      <c r="C123" s="23" t="s">
        <v>173</v>
      </c>
      <c r="L123" s="16"/>
    </row>
    <row r="124" spans="2:12" s="1" customFormat="1" ht="16.5" customHeight="1">
      <c r="B124" s="28"/>
      <c r="E124" s="212" t="s">
        <v>174</v>
      </c>
      <c r="F124" s="222"/>
      <c r="G124" s="222"/>
      <c r="H124" s="222"/>
      <c r="L124" s="28"/>
    </row>
    <row r="125" spans="2:12" s="1" customFormat="1" ht="12" customHeight="1">
      <c r="B125" s="28"/>
      <c r="C125" s="23" t="s">
        <v>175</v>
      </c>
      <c r="L125" s="28"/>
    </row>
    <row r="126" spans="2:12" s="1" customFormat="1" ht="16.5" customHeight="1">
      <c r="B126" s="28"/>
      <c r="E126" s="199" t="str">
        <f>E13</f>
        <v>a7 - SO 02.100.1 Potrubná časť - Odbočka O7</v>
      </c>
      <c r="F126" s="222"/>
      <c r="G126" s="222"/>
      <c r="H126" s="222"/>
      <c r="L126" s="28"/>
    </row>
    <row r="127" spans="2:12" s="1" customFormat="1" ht="6.95" customHeight="1">
      <c r="B127" s="28"/>
      <c r="L127" s="28"/>
    </row>
    <row r="128" spans="2:12" s="1" customFormat="1" ht="12" customHeight="1">
      <c r="B128" s="28"/>
      <c r="C128" s="23" t="s">
        <v>17</v>
      </c>
      <c r="F128" s="21" t="str">
        <f>F16</f>
        <v>Žilina</v>
      </c>
      <c r="I128" s="23" t="s">
        <v>19</v>
      </c>
      <c r="J128" s="51" t="str">
        <f>IF(J16="","",J16)</f>
        <v>13. 5. 2022</v>
      </c>
      <c r="L128" s="28"/>
    </row>
    <row r="129" spans="2:65" s="1" customFormat="1" ht="6.95" customHeight="1">
      <c r="B129" s="28"/>
      <c r="L129" s="28"/>
    </row>
    <row r="130" spans="2:65" s="1" customFormat="1" ht="15.2" customHeight="1">
      <c r="B130" s="28"/>
      <c r="C130" s="23" t="s">
        <v>21</v>
      </c>
      <c r="F130" s="21" t="str">
        <f>E19</f>
        <v>MH Teplárenský holding, a.s.</v>
      </c>
      <c r="I130" s="23" t="s">
        <v>26</v>
      </c>
      <c r="J130" s="26" t="str">
        <f>E25</f>
        <v>ENERGIA, s.r.o.</v>
      </c>
      <c r="L130" s="28"/>
    </row>
    <row r="131" spans="2:65" s="1" customFormat="1" ht="15.2" customHeight="1">
      <c r="B131" s="28"/>
      <c r="C131" s="23" t="s">
        <v>24</v>
      </c>
      <c r="F131" s="21" t="str">
        <f>IF(E22="","",E22)</f>
        <v>Vyplň údaj</v>
      </c>
      <c r="I131" s="23" t="s">
        <v>29</v>
      </c>
      <c r="J131" s="26" t="str">
        <f>E28</f>
        <v>Balog</v>
      </c>
      <c r="L131" s="28"/>
    </row>
    <row r="132" spans="2:65" s="1" customFormat="1" ht="10.35" customHeight="1">
      <c r="B132" s="28"/>
      <c r="L132" s="28"/>
    </row>
    <row r="133" spans="2:65" s="10" customFormat="1" ht="29.25" customHeight="1">
      <c r="B133" s="118"/>
      <c r="C133" s="119" t="s">
        <v>194</v>
      </c>
      <c r="D133" s="120" t="s">
        <v>57</v>
      </c>
      <c r="E133" s="120" t="s">
        <v>53</v>
      </c>
      <c r="F133" s="120" t="s">
        <v>54</v>
      </c>
      <c r="G133" s="120" t="s">
        <v>195</v>
      </c>
      <c r="H133" s="120" t="s">
        <v>196</v>
      </c>
      <c r="I133" s="120" t="s">
        <v>197</v>
      </c>
      <c r="J133" s="121" t="s">
        <v>179</v>
      </c>
      <c r="K133" s="122" t="s">
        <v>198</v>
      </c>
      <c r="L133" s="118"/>
      <c r="M133" s="58" t="s">
        <v>1</v>
      </c>
      <c r="N133" s="59" t="s">
        <v>36</v>
      </c>
      <c r="O133" s="59" t="s">
        <v>199</v>
      </c>
      <c r="P133" s="59" t="s">
        <v>200</v>
      </c>
      <c r="Q133" s="59" t="s">
        <v>201</v>
      </c>
      <c r="R133" s="59" t="s">
        <v>202</v>
      </c>
      <c r="S133" s="59" t="s">
        <v>203</v>
      </c>
      <c r="T133" s="60" t="s">
        <v>204</v>
      </c>
    </row>
    <row r="134" spans="2:65" s="1" customFormat="1" ht="22.9" customHeight="1">
      <c r="B134" s="28"/>
      <c r="C134" s="63" t="s">
        <v>180</v>
      </c>
      <c r="J134" s="123">
        <f>BK134</f>
        <v>0</v>
      </c>
      <c r="L134" s="28"/>
      <c r="M134" s="61"/>
      <c r="N134" s="52"/>
      <c r="O134" s="52"/>
      <c r="P134" s="124">
        <f>P135+P195</f>
        <v>0</v>
      </c>
      <c r="Q134" s="52"/>
      <c r="R134" s="124">
        <f>R135+R195</f>
        <v>3.5152000000000003E-2</v>
      </c>
      <c r="S134" s="52"/>
      <c r="T134" s="125">
        <f>T135+T195</f>
        <v>1.7462356999999999</v>
      </c>
      <c r="AT134" s="13" t="s">
        <v>71</v>
      </c>
      <c r="AU134" s="13" t="s">
        <v>181</v>
      </c>
      <c r="BK134" s="126">
        <f>BK135+BK195</f>
        <v>0</v>
      </c>
    </row>
    <row r="135" spans="2:65" s="11" customFormat="1" ht="25.9" customHeight="1">
      <c r="B135" s="127"/>
      <c r="D135" s="128" t="s">
        <v>71</v>
      </c>
      <c r="E135" s="129" t="s">
        <v>205</v>
      </c>
      <c r="F135" s="129" t="s">
        <v>206</v>
      </c>
      <c r="I135" s="130"/>
      <c r="J135" s="131">
        <f>BK135</f>
        <v>0</v>
      </c>
      <c r="L135" s="127"/>
      <c r="M135" s="132"/>
      <c r="P135" s="133">
        <f>P136</f>
        <v>0</v>
      </c>
      <c r="R135" s="133">
        <f>R136</f>
        <v>3.5152000000000003E-2</v>
      </c>
      <c r="T135" s="134">
        <f>T136</f>
        <v>1.7462356999999999</v>
      </c>
      <c r="AR135" s="128" t="s">
        <v>79</v>
      </c>
      <c r="AT135" s="135" t="s">
        <v>71</v>
      </c>
      <c r="AU135" s="135" t="s">
        <v>72</v>
      </c>
      <c r="AY135" s="128" t="s">
        <v>207</v>
      </c>
      <c r="BK135" s="136">
        <f>BK136</f>
        <v>0</v>
      </c>
    </row>
    <row r="136" spans="2:65" s="11" customFormat="1" ht="22.9" customHeight="1">
      <c r="B136" s="127"/>
      <c r="D136" s="128" t="s">
        <v>71</v>
      </c>
      <c r="E136" s="137" t="s">
        <v>208</v>
      </c>
      <c r="F136" s="137" t="s">
        <v>209</v>
      </c>
      <c r="I136" s="130"/>
      <c r="J136" s="138">
        <f>BK136</f>
        <v>0</v>
      </c>
      <c r="L136" s="127"/>
      <c r="M136" s="132"/>
      <c r="P136" s="133">
        <f>P137+P150+P154+P169+P175+P184+P187</f>
        <v>0</v>
      </c>
      <c r="R136" s="133">
        <f>R137+R150+R154+R169+R175+R184+R187</f>
        <v>3.5152000000000003E-2</v>
      </c>
      <c r="T136" s="134">
        <f>T137+T150+T154+T169+T175+T184+T187</f>
        <v>1.7462356999999999</v>
      </c>
      <c r="AR136" s="128" t="s">
        <v>79</v>
      </c>
      <c r="AT136" s="135" t="s">
        <v>71</v>
      </c>
      <c r="AU136" s="135" t="s">
        <v>79</v>
      </c>
      <c r="AY136" s="128" t="s">
        <v>207</v>
      </c>
      <c r="BK136" s="136">
        <f>BK137+BK150+BK154+BK169+BK175+BK184+BK187</f>
        <v>0</v>
      </c>
    </row>
    <row r="137" spans="2:65" s="11" customFormat="1" ht="20.85" customHeight="1">
      <c r="B137" s="127"/>
      <c r="D137" s="128" t="s">
        <v>71</v>
      </c>
      <c r="E137" s="137" t="s">
        <v>210</v>
      </c>
      <c r="F137" s="137" t="s">
        <v>211</v>
      </c>
      <c r="I137" s="130"/>
      <c r="J137" s="138">
        <f>BK137</f>
        <v>0</v>
      </c>
      <c r="L137" s="127"/>
      <c r="M137" s="132"/>
      <c r="P137" s="133">
        <f>SUM(P138:P149)</f>
        <v>0</v>
      </c>
      <c r="R137" s="133">
        <f>SUM(R138:R149)</f>
        <v>0</v>
      </c>
      <c r="T137" s="134">
        <f>SUM(T138:T149)</f>
        <v>0</v>
      </c>
      <c r="AR137" s="128" t="s">
        <v>79</v>
      </c>
      <c r="AT137" s="135" t="s">
        <v>71</v>
      </c>
      <c r="AU137" s="135" t="s">
        <v>84</v>
      </c>
      <c r="AY137" s="128" t="s">
        <v>207</v>
      </c>
      <c r="BK137" s="136">
        <f>SUM(BK138:BK149)</f>
        <v>0</v>
      </c>
    </row>
    <row r="138" spans="2:65" s="1" customFormat="1" ht="33" customHeight="1">
      <c r="B138" s="139"/>
      <c r="C138" s="140" t="s">
        <v>79</v>
      </c>
      <c r="D138" s="140" t="s">
        <v>212</v>
      </c>
      <c r="E138" s="141" t="s">
        <v>213</v>
      </c>
      <c r="F138" s="142" t="s">
        <v>2290</v>
      </c>
      <c r="G138" s="143" t="s">
        <v>215</v>
      </c>
      <c r="H138" s="144">
        <v>185</v>
      </c>
      <c r="I138" s="145"/>
      <c r="J138" s="146">
        <f t="shared" ref="J138:J149" si="0">ROUND(I138*H138,2)</f>
        <v>0</v>
      </c>
      <c r="K138" s="147"/>
      <c r="L138" s="28"/>
      <c r="M138" s="148" t="s">
        <v>1</v>
      </c>
      <c r="N138" s="149" t="s">
        <v>38</v>
      </c>
      <c r="P138" s="150">
        <f t="shared" ref="P138:P149" si="1">O138*H138</f>
        <v>0</v>
      </c>
      <c r="Q138" s="150">
        <v>0</v>
      </c>
      <c r="R138" s="150">
        <f t="shared" ref="R138:R149" si="2">Q138*H138</f>
        <v>0</v>
      </c>
      <c r="S138" s="150">
        <v>0</v>
      </c>
      <c r="T138" s="151">
        <f t="shared" ref="T138:T149" si="3">S138*H138</f>
        <v>0</v>
      </c>
      <c r="AR138" s="152" t="s">
        <v>216</v>
      </c>
      <c r="AT138" s="152" t="s">
        <v>212</v>
      </c>
      <c r="AU138" s="152" t="s">
        <v>88</v>
      </c>
      <c r="AY138" s="13" t="s">
        <v>207</v>
      </c>
      <c r="BE138" s="153">
        <f t="shared" ref="BE138:BE149" si="4">IF(N138="základná",J138,0)</f>
        <v>0</v>
      </c>
      <c r="BF138" s="153">
        <f t="shared" ref="BF138:BF149" si="5">IF(N138="znížená",J138,0)</f>
        <v>0</v>
      </c>
      <c r="BG138" s="153">
        <f t="shared" ref="BG138:BG149" si="6">IF(N138="zákl. prenesená",J138,0)</f>
        <v>0</v>
      </c>
      <c r="BH138" s="153">
        <f t="shared" ref="BH138:BH149" si="7">IF(N138="zníž. prenesená",J138,0)</f>
        <v>0</v>
      </c>
      <c r="BI138" s="153">
        <f t="shared" ref="BI138:BI149" si="8">IF(N138="nulová",J138,0)</f>
        <v>0</v>
      </c>
      <c r="BJ138" s="13" t="s">
        <v>84</v>
      </c>
      <c r="BK138" s="153">
        <f t="shared" ref="BK138:BK149" si="9">ROUND(I138*H138,2)</f>
        <v>0</v>
      </c>
      <c r="BL138" s="13" t="s">
        <v>216</v>
      </c>
      <c r="BM138" s="152" t="s">
        <v>2291</v>
      </c>
    </row>
    <row r="139" spans="2:65" s="1" customFormat="1" ht="33" customHeight="1">
      <c r="B139" s="139"/>
      <c r="C139" s="140" t="s">
        <v>84</v>
      </c>
      <c r="D139" s="140" t="s">
        <v>212</v>
      </c>
      <c r="E139" s="141" t="s">
        <v>218</v>
      </c>
      <c r="F139" s="142" t="s">
        <v>2292</v>
      </c>
      <c r="G139" s="143" t="s">
        <v>215</v>
      </c>
      <c r="H139" s="144">
        <v>185</v>
      </c>
      <c r="I139" s="145"/>
      <c r="J139" s="146">
        <f t="shared" si="0"/>
        <v>0</v>
      </c>
      <c r="K139" s="147"/>
      <c r="L139" s="28"/>
      <c r="M139" s="148" t="s">
        <v>1</v>
      </c>
      <c r="N139" s="149" t="s">
        <v>38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216</v>
      </c>
      <c r="AT139" s="152" t="s">
        <v>212</v>
      </c>
      <c r="AU139" s="152" t="s">
        <v>88</v>
      </c>
      <c r="AY139" s="13" t="s">
        <v>207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84</v>
      </c>
      <c r="BK139" s="153">
        <f t="shared" si="9"/>
        <v>0</v>
      </c>
      <c r="BL139" s="13" t="s">
        <v>216</v>
      </c>
      <c r="BM139" s="152" t="s">
        <v>2293</v>
      </c>
    </row>
    <row r="140" spans="2:65" s="1" customFormat="1" ht="37.9" customHeight="1">
      <c r="B140" s="139"/>
      <c r="C140" s="140" t="s">
        <v>88</v>
      </c>
      <c r="D140" s="140" t="s">
        <v>212</v>
      </c>
      <c r="E140" s="141" t="s">
        <v>260</v>
      </c>
      <c r="F140" s="142" t="s">
        <v>2294</v>
      </c>
      <c r="G140" s="143" t="s">
        <v>253</v>
      </c>
      <c r="H140" s="144">
        <v>8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38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216</v>
      </c>
      <c r="AT140" s="152" t="s">
        <v>212</v>
      </c>
      <c r="AU140" s="152" t="s">
        <v>88</v>
      </c>
      <c r="AY140" s="13" t="s">
        <v>207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84</v>
      </c>
      <c r="BK140" s="153">
        <f t="shared" si="9"/>
        <v>0</v>
      </c>
      <c r="BL140" s="13" t="s">
        <v>216</v>
      </c>
      <c r="BM140" s="152" t="s">
        <v>2295</v>
      </c>
    </row>
    <row r="141" spans="2:65" s="1" customFormat="1" ht="37.9" customHeight="1">
      <c r="B141" s="139"/>
      <c r="C141" s="140" t="s">
        <v>93</v>
      </c>
      <c r="D141" s="140" t="s">
        <v>212</v>
      </c>
      <c r="E141" s="141" t="s">
        <v>264</v>
      </c>
      <c r="F141" s="142" t="s">
        <v>2296</v>
      </c>
      <c r="G141" s="143" t="s">
        <v>253</v>
      </c>
      <c r="H141" s="144">
        <v>8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38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216</v>
      </c>
      <c r="AT141" s="152" t="s">
        <v>212</v>
      </c>
      <c r="AU141" s="152" t="s">
        <v>88</v>
      </c>
      <c r="AY141" s="13" t="s">
        <v>207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84</v>
      </c>
      <c r="BK141" s="153">
        <f t="shared" si="9"/>
        <v>0</v>
      </c>
      <c r="BL141" s="13" t="s">
        <v>216</v>
      </c>
      <c r="BM141" s="152" t="s">
        <v>2297</v>
      </c>
    </row>
    <row r="142" spans="2:65" s="1" customFormat="1" ht="24.2" customHeight="1">
      <c r="B142" s="139"/>
      <c r="C142" s="140" t="s">
        <v>168</v>
      </c>
      <c r="D142" s="140" t="s">
        <v>212</v>
      </c>
      <c r="E142" s="141" t="s">
        <v>436</v>
      </c>
      <c r="F142" s="142" t="s">
        <v>2298</v>
      </c>
      <c r="G142" s="143" t="s">
        <v>253</v>
      </c>
      <c r="H142" s="144">
        <v>2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38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216</v>
      </c>
      <c r="AT142" s="152" t="s">
        <v>212</v>
      </c>
      <c r="AU142" s="152" t="s">
        <v>88</v>
      </c>
      <c r="AY142" s="13" t="s">
        <v>207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84</v>
      </c>
      <c r="BK142" s="153">
        <f t="shared" si="9"/>
        <v>0</v>
      </c>
      <c r="BL142" s="13" t="s">
        <v>216</v>
      </c>
      <c r="BM142" s="152" t="s">
        <v>2299</v>
      </c>
    </row>
    <row r="143" spans="2:65" s="1" customFormat="1" ht="24.2" customHeight="1">
      <c r="B143" s="139"/>
      <c r="C143" s="140" t="s">
        <v>230</v>
      </c>
      <c r="D143" s="140" t="s">
        <v>212</v>
      </c>
      <c r="E143" s="141" t="s">
        <v>440</v>
      </c>
      <c r="F143" s="142" t="s">
        <v>2300</v>
      </c>
      <c r="G143" s="143" t="s">
        <v>253</v>
      </c>
      <c r="H143" s="144">
        <v>2</v>
      </c>
      <c r="I143" s="145"/>
      <c r="J143" s="146">
        <f t="shared" si="0"/>
        <v>0</v>
      </c>
      <c r="K143" s="147"/>
      <c r="L143" s="28"/>
      <c r="M143" s="148" t="s">
        <v>1</v>
      </c>
      <c r="N143" s="149" t="s">
        <v>38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216</v>
      </c>
      <c r="AT143" s="152" t="s">
        <v>212</v>
      </c>
      <c r="AU143" s="152" t="s">
        <v>88</v>
      </c>
      <c r="AY143" s="13" t="s">
        <v>207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84</v>
      </c>
      <c r="BK143" s="153">
        <f t="shared" si="9"/>
        <v>0</v>
      </c>
      <c r="BL143" s="13" t="s">
        <v>216</v>
      </c>
      <c r="BM143" s="152" t="s">
        <v>2301</v>
      </c>
    </row>
    <row r="144" spans="2:65" s="1" customFormat="1" ht="24.2" customHeight="1">
      <c r="B144" s="139"/>
      <c r="C144" s="140" t="s">
        <v>234</v>
      </c>
      <c r="D144" s="140" t="s">
        <v>212</v>
      </c>
      <c r="E144" s="141" t="s">
        <v>444</v>
      </c>
      <c r="F144" s="142" t="s">
        <v>2302</v>
      </c>
      <c r="G144" s="143" t="s">
        <v>253</v>
      </c>
      <c r="H144" s="144">
        <v>62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38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216</v>
      </c>
      <c r="AT144" s="152" t="s">
        <v>212</v>
      </c>
      <c r="AU144" s="152" t="s">
        <v>88</v>
      </c>
      <c r="AY144" s="13" t="s">
        <v>207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84</v>
      </c>
      <c r="BK144" s="153">
        <f t="shared" si="9"/>
        <v>0</v>
      </c>
      <c r="BL144" s="13" t="s">
        <v>216</v>
      </c>
      <c r="BM144" s="152" t="s">
        <v>2303</v>
      </c>
    </row>
    <row r="145" spans="2:65" s="1" customFormat="1" ht="24.2" customHeight="1">
      <c r="B145" s="139"/>
      <c r="C145" s="140" t="s">
        <v>238</v>
      </c>
      <c r="D145" s="140" t="s">
        <v>212</v>
      </c>
      <c r="E145" s="141" t="s">
        <v>448</v>
      </c>
      <c r="F145" s="142" t="s">
        <v>2304</v>
      </c>
      <c r="G145" s="143" t="s">
        <v>253</v>
      </c>
      <c r="H145" s="144">
        <v>36</v>
      </c>
      <c r="I145" s="145"/>
      <c r="J145" s="146">
        <f t="shared" si="0"/>
        <v>0</v>
      </c>
      <c r="K145" s="147"/>
      <c r="L145" s="28"/>
      <c r="M145" s="148" t="s">
        <v>1</v>
      </c>
      <c r="N145" s="149" t="s">
        <v>38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216</v>
      </c>
      <c r="AT145" s="152" t="s">
        <v>212</v>
      </c>
      <c r="AU145" s="152" t="s">
        <v>88</v>
      </c>
      <c r="AY145" s="13" t="s">
        <v>207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84</v>
      </c>
      <c r="BK145" s="153">
        <f t="shared" si="9"/>
        <v>0</v>
      </c>
      <c r="BL145" s="13" t="s">
        <v>216</v>
      </c>
      <c r="BM145" s="152" t="s">
        <v>2305</v>
      </c>
    </row>
    <row r="146" spans="2:65" s="1" customFormat="1" ht="33" customHeight="1">
      <c r="B146" s="139"/>
      <c r="C146" s="140" t="s">
        <v>242</v>
      </c>
      <c r="D146" s="140" t="s">
        <v>212</v>
      </c>
      <c r="E146" s="141" t="s">
        <v>452</v>
      </c>
      <c r="F146" s="142" t="s">
        <v>2306</v>
      </c>
      <c r="G146" s="143" t="s">
        <v>253</v>
      </c>
      <c r="H146" s="144">
        <v>2</v>
      </c>
      <c r="I146" s="145"/>
      <c r="J146" s="146">
        <f t="shared" si="0"/>
        <v>0</v>
      </c>
      <c r="K146" s="147"/>
      <c r="L146" s="28"/>
      <c r="M146" s="148" t="s">
        <v>1</v>
      </c>
      <c r="N146" s="149" t="s">
        <v>38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216</v>
      </c>
      <c r="AT146" s="152" t="s">
        <v>212</v>
      </c>
      <c r="AU146" s="152" t="s">
        <v>88</v>
      </c>
      <c r="AY146" s="13" t="s">
        <v>207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84</v>
      </c>
      <c r="BK146" s="153">
        <f t="shared" si="9"/>
        <v>0</v>
      </c>
      <c r="BL146" s="13" t="s">
        <v>216</v>
      </c>
      <c r="BM146" s="152" t="s">
        <v>2307</v>
      </c>
    </row>
    <row r="147" spans="2:65" s="1" customFormat="1" ht="33" customHeight="1">
      <c r="B147" s="139"/>
      <c r="C147" s="140" t="s">
        <v>246</v>
      </c>
      <c r="D147" s="140" t="s">
        <v>212</v>
      </c>
      <c r="E147" s="141" t="s">
        <v>456</v>
      </c>
      <c r="F147" s="142" t="s">
        <v>2308</v>
      </c>
      <c r="G147" s="143" t="s">
        <v>253</v>
      </c>
      <c r="H147" s="144">
        <v>2</v>
      </c>
      <c r="I147" s="145"/>
      <c r="J147" s="146">
        <f t="shared" si="0"/>
        <v>0</v>
      </c>
      <c r="K147" s="147"/>
      <c r="L147" s="28"/>
      <c r="M147" s="148" t="s">
        <v>1</v>
      </c>
      <c r="N147" s="149" t="s">
        <v>38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216</v>
      </c>
      <c r="AT147" s="152" t="s">
        <v>212</v>
      </c>
      <c r="AU147" s="152" t="s">
        <v>88</v>
      </c>
      <c r="AY147" s="13" t="s">
        <v>207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84</v>
      </c>
      <c r="BK147" s="153">
        <f t="shared" si="9"/>
        <v>0</v>
      </c>
      <c r="BL147" s="13" t="s">
        <v>216</v>
      </c>
      <c r="BM147" s="152" t="s">
        <v>2309</v>
      </c>
    </row>
    <row r="148" spans="2:65" s="1" customFormat="1" ht="16.5" customHeight="1">
      <c r="B148" s="139"/>
      <c r="C148" s="140" t="s">
        <v>250</v>
      </c>
      <c r="D148" s="140" t="s">
        <v>212</v>
      </c>
      <c r="E148" s="141" t="s">
        <v>460</v>
      </c>
      <c r="F148" s="142" t="s">
        <v>580</v>
      </c>
      <c r="G148" s="143" t="s">
        <v>215</v>
      </c>
      <c r="H148" s="144">
        <v>370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38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216</v>
      </c>
      <c r="AT148" s="152" t="s">
        <v>212</v>
      </c>
      <c r="AU148" s="152" t="s">
        <v>88</v>
      </c>
      <c r="AY148" s="13" t="s">
        <v>207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84</v>
      </c>
      <c r="BK148" s="153">
        <f t="shared" si="9"/>
        <v>0</v>
      </c>
      <c r="BL148" s="13" t="s">
        <v>216</v>
      </c>
      <c r="BM148" s="152" t="s">
        <v>2310</v>
      </c>
    </row>
    <row r="149" spans="2:65" s="1" customFormat="1" ht="16.5" customHeight="1">
      <c r="B149" s="139"/>
      <c r="C149" s="140" t="s">
        <v>255</v>
      </c>
      <c r="D149" s="140" t="s">
        <v>212</v>
      </c>
      <c r="E149" s="141" t="s">
        <v>499</v>
      </c>
      <c r="F149" s="142" t="s">
        <v>584</v>
      </c>
      <c r="G149" s="143" t="s">
        <v>2311</v>
      </c>
      <c r="H149" s="144">
        <v>1</v>
      </c>
      <c r="I149" s="145"/>
      <c r="J149" s="146">
        <f t="shared" si="0"/>
        <v>0</v>
      </c>
      <c r="K149" s="147"/>
      <c r="L149" s="28"/>
      <c r="M149" s="148" t="s">
        <v>1</v>
      </c>
      <c r="N149" s="149" t="s">
        <v>38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216</v>
      </c>
      <c r="AT149" s="152" t="s">
        <v>212</v>
      </c>
      <c r="AU149" s="152" t="s">
        <v>88</v>
      </c>
      <c r="AY149" s="13" t="s">
        <v>207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84</v>
      </c>
      <c r="BK149" s="153">
        <f t="shared" si="9"/>
        <v>0</v>
      </c>
      <c r="BL149" s="13" t="s">
        <v>216</v>
      </c>
      <c r="BM149" s="152" t="s">
        <v>2312</v>
      </c>
    </row>
    <row r="150" spans="2:65" s="11" customFormat="1" ht="20.85" customHeight="1">
      <c r="B150" s="127"/>
      <c r="D150" s="128" t="s">
        <v>71</v>
      </c>
      <c r="E150" s="137" t="s">
        <v>587</v>
      </c>
      <c r="F150" s="137" t="s">
        <v>588</v>
      </c>
      <c r="I150" s="130"/>
      <c r="J150" s="138">
        <f>BK150</f>
        <v>0</v>
      </c>
      <c r="L150" s="127"/>
      <c r="M150" s="132"/>
      <c r="P150" s="133">
        <f>SUM(P151:P153)</f>
        <v>0</v>
      </c>
      <c r="R150" s="133">
        <f>SUM(R151:R153)</f>
        <v>0</v>
      </c>
      <c r="T150" s="134">
        <f>SUM(T151:T153)</f>
        <v>0</v>
      </c>
      <c r="AR150" s="128" t="s">
        <v>79</v>
      </c>
      <c r="AT150" s="135" t="s">
        <v>71</v>
      </c>
      <c r="AU150" s="135" t="s">
        <v>84</v>
      </c>
      <c r="AY150" s="128" t="s">
        <v>207</v>
      </c>
      <c r="BK150" s="136">
        <f>SUM(BK151:BK153)</f>
        <v>0</v>
      </c>
    </row>
    <row r="151" spans="2:65" s="1" customFormat="1" ht="16.5" customHeight="1">
      <c r="B151" s="139"/>
      <c r="C151" s="140" t="s">
        <v>259</v>
      </c>
      <c r="D151" s="140" t="s">
        <v>212</v>
      </c>
      <c r="E151" s="141" t="s">
        <v>590</v>
      </c>
      <c r="F151" s="142" t="s">
        <v>591</v>
      </c>
      <c r="G151" s="143" t="s">
        <v>592</v>
      </c>
      <c r="H151" s="144">
        <v>1</v>
      </c>
      <c r="I151" s="145"/>
      <c r="J151" s="146">
        <f>ROUND(I151*H151,2)</f>
        <v>0</v>
      </c>
      <c r="K151" s="147"/>
      <c r="L151" s="28"/>
      <c r="M151" s="148" t="s">
        <v>1</v>
      </c>
      <c r="N151" s="149" t="s">
        <v>38</v>
      </c>
      <c r="P151" s="150">
        <f>O151*H151</f>
        <v>0</v>
      </c>
      <c r="Q151" s="150">
        <v>0</v>
      </c>
      <c r="R151" s="150">
        <f>Q151*H151</f>
        <v>0</v>
      </c>
      <c r="S151" s="150">
        <v>0</v>
      </c>
      <c r="T151" s="151">
        <f>S151*H151</f>
        <v>0</v>
      </c>
      <c r="AR151" s="152" t="s">
        <v>216</v>
      </c>
      <c r="AT151" s="152" t="s">
        <v>212</v>
      </c>
      <c r="AU151" s="152" t="s">
        <v>88</v>
      </c>
      <c r="AY151" s="13" t="s">
        <v>207</v>
      </c>
      <c r="BE151" s="153">
        <f>IF(N151="základná",J151,0)</f>
        <v>0</v>
      </c>
      <c r="BF151" s="153">
        <f>IF(N151="znížená",J151,0)</f>
        <v>0</v>
      </c>
      <c r="BG151" s="153">
        <f>IF(N151="zákl. prenesená",J151,0)</f>
        <v>0</v>
      </c>
      <c r="BH151" s="153">
        <f>IF(N151="zníž. prenesená",J151,0)</f>
        <v>0</v>
      </c>
      <c r="BI151" s="153">
        <f>IF(N151="nulová",J151,0)</f>
        <v>0</v>
      </c>
      <c r="BJ151" s="13" t="s">
        <v>84</v>
      </c>
      <c r="BK151" s="153">
        <f>ROUND(I151*H151,2)</f>
        <v>0</v>
      </c>
      <c r="BL151" s="13" t="s">
        <v>216</v>
      </c>
      <c r="BM151" s="152" t="s">
        <v>2313</v>
      </c>
    </row>
    <row r="152" spans="2:65" s="1" customFormat="1" ht="21.75" customHeight="1">
      <c r="B152" s="139"/>
      <c r="C152" s="140" t="s">
        <v>263</v>
      </c>
      <c r="D152" s="140" t="s">
        <v>212</v>
      </c>
      <c r="E152" s="141" t="s">
        <v>595</v>
      </c>
      <c r="F152" s="142" t="s">
        <v>596</v>
      </c>
      <c r="G152" s="143" t="s">
        <v>405</v>
      </c>
      <c r="H152" s="144">
        <v>7</v>
      </c>
      <c r="I152" s="145"/>
      <c r="J152" s="146">
        <f>ROUND(I152*H152,2)</f>
        <v>0</v>
      </c>
      <c r="K152" s="147"/>
      <c r="L152" s="28"/>
      <c r="M152" s="148" t="s">
        <v>1</v>
      </c>
      <c r="N152" s="149" t="s">
        <v>38</v>
      </c>
      <c r="P152" s="150">
        <f>O152*H152</f>
        <v>0</v>
      </c>
      <c r="Q152" s="150">
        <v>0</v>
      </c>
      <c r="R152" s="150">
        <f>Q152*H152</f>
        <v>0</v>
      </c>
      <c r="S152" s="150">
        <v>0</v>
      </c>
      <c r="T152" s="151">
        <f>S152*H152</f>
        <v>0</v>
      </c>
      <c r="AR152" s="152" t="s">
        <v>216</v>
      </c>
      <c r="AT152" s="152" t="s">
        <v>212</v>
      </c>
      <c r="AU152" s="152" t="s">
        <v>88</v>
      </c>
      <c r="AY152" s="13" t="s">
        <v>207</v>
      </c>
      <c r="BE152" s="153">
        <f>IF(N152="základná",J152,0)</f>
        <v>0</v>
      </c>
      <c r="BF152" s="153">
        <f>IF(N152="znížená",J152,0)</f>
        <v>0</v>
      </c>
      <c r="BG152" s="153">
        <f>IF(N152="zákl. prenesená",J152,0)</f>
        <v>0</v>
      </c>
      <c r="BH152" s="153">
        <f>IF(N152="zníž. prenesená",J152,0)</f>
        <v>0</v>
      </c>
      <c r="BI152" s="153">
        <f>IF(N152="nulová",J152,0)</f>
        <v>0</v>
      </c>
      <c r="BJ152" s="13" t="s">
        <v>84</v>
      </c>
      <c r="BK152" s="153">
        <f>ROUND(I152*H152,2)</f>
        <v>0</v>
      </c>
      <c r="BL152" s="13" t="s">
        <v>216</v>
      </c>
      <c r="BM152" s="152" t="s">
        <v>2314</v>
      </c>
    </row>
    <row r="153" spans="2:65" s="1" customFormat="1" ht="16.5" customHeight="1">
      <c r="B153" s="139"/>
      <c r="C153" s="140" t="s">
        <v>267</v>
      </c>
      <c r="D153" s="140" t="s">
        <v>212</v>
      </c>
      <c r="E153" s="141" t="s">
        <v>599</v>
      </c>
      <c r="F153" s="142" t="s">
        <v>600</v>
      </c>
      <c r="G153" s="143" t="s">
        <v>592</v>
      </c>
      <c r="H153" s="144">
        <v>1</v>
      </c>
      <c r="I153" s="145"/>
      <c r="J153" s="146">
        <f>ROUND(I153*H153,2)</f>
        <v>0</v>
      </c>
      <c r="K153" s="147"/>
      <c r="L153" s="28"/>
      <c r="M153" s="148" t="s">
        <v>1</v>
      </c>
      <c r="N153" s="149" t="s">
        <v>38</v>
      </c>
      <c r="P153" s="150">
        <f>O153*H153</f>
        <v>0</v>
      </c>
      <c r="Q153" s="150">
        <v>0</v>
      </c>
      <c r="R153" s="150">
        <f>Q153*H153</f>
        <v>0</v>
      </c>
      <c r="S153" s="150">
        <v>0</v>
      </c>
      <c r="T153" s="151">
        <f>S153*H153</f>
        <v>0</v>
      </c>
      <c r="AR153" s="152" t="s">
        <v>216</v>
      </c>
      <c r="AT153" s="152" t="s">
        <v>212</v>
      </c>
      <c r="AU153" s="152" t="s">
        <v>88</v>
      </c>
      <c r="AY153" s="13" t="s">
        <v>207</v>
      </c>
      <c r="BE153" s="153">
        <f>IF(N153="základná",J153,0)</f>
        <v>0</v>
      </c>
      <c r="BF153" s="153">
        <f>IF(N153="znížená",J153,0)</f>
        <v>0</v>
      </c>
      <c r="BG153" s="153">
        <f>IF(N153="zákl. prenesená",J153,0)</f>
        <v>0</v>
      </c>
      <c r="BH153" s="153">
        <f>IF(N153="zníž. prenesená",J153,0)</f>
        <v>0</v>
      </c>
      <c r="BI153" s="153">
        <f>IF(N153="nulová",J153,0)</f>
        <v>0</v>
      </c>
      <c r="BJ153" s="13" t="s">
        <v>84</v>
      </c>
      <c r="BK153" s="153">
        <f>ROUND(I153*H153,2)</f>
        <v>0</v>
      </c>
      <c r="BL153" s="13" t="s">
        <v>216</v>
      </c>
      <c r="BM153" s="152" t="s">
        <v>2315</v>
      </c>
    </row>
    <row r="154" spans="2:65" s="11" customFormat="1" ht="20.85" customHeight="1">
      <c r="B154" s="127"/>
      <c r="D154" s="128" t="s">
        <v>71</v>
      </c>
      <c r="E154" s="137" t="s">
        <v>602</v>
      </c>
      <c r="F154" s="137" t="s">
        <v>603</v>
      </c>
      <c r="I154" s="130"/>
      <c r="J154" s="138">
        <f>BK154</f>
        <v>0</v>
      </c>
      <c r="L154" s="127"/>
      <c r="M154" s="132"/>
      <c r="P154" s="133">
        <f>SUM(P155:P168)</f>
        <v>0</v>
      </c>
      <c r="R154" s="133">
        <f>SUM(R155:R168)</f>
        <v>0</v>
      </c>
      <c r="T154" s="134">
        <f>SUM(T155:T168)</f>
        <v>0</v>
      </c>
      <c r="AR154" s="128" t="s">
        <v>79</v>
      </c>
      <c r="AT154" s="135" t="s">
        <v>71</v>
      </c>
      <c r="AU154" s="135" t="s">
        <v>84</v>
      </c>
      <c r="AY154" s="128" t="s">
        <v>207</v>
      </c>
      <c r="BK154" s="136">
        <f>SUM(BK155:BK168)</f>
        <v>0</v>
      </c>
    </row>
    <row r="155" spans="2:65" s="1" customFormat="1" ht="16.5" customHeight="1">
      <c r="B155" s="139"/>
      <c r="C155" s="140" t="s">
        <v>271</v>
      </c>
      <c r="D155" s="140" t="s">
        <v>212</v>
      </c>
      <c r="E155" s="141" t="s">
        <v>605</v>
      </c>
      <c r="F155" s="142" t="s">
        <v>606</v>
      </c>
      <c r="G155" s="143" t="s">
        <v>607</v>
      </c>
      <c r="H155" s="154"/>
      <c r="I155" s="145"/>
      <c r="J155" s="146">
        <f t="shared" ref="J155:J168" si="10">ROUND(I155*H155,2)</f>
        <v>0</v>
      </c>
      <c r="K155" s="147"/>
      <c r="L155" s="28"/>
      <c r="M155" s="148" t="s">
        <v>1</v>
      </c>
      <c r="N155" s="149" t="s">
        <v>38</v>
      </c>
      <c r="P155" s="150">
        <f t="shared" ref="P155:P168" si="11">O155*H155</f>
        <v>0</v>
      </c>
      <c r="Q155" s="150">
        <v>0</v>
      </c>
      <c r="R155" s="150">
        <f t="shared" ref="R155:R168" si="12">Q155*H155</f>
        <v>0</v>
      </c>
      <c r="S155" s="150">
        <v>0</v>
      </c>
      <c r="T155" s="151">
        <f t="shared" ref="T155:T168" si="13">S155*H155</f>
        <v>0</v>
      </c>
      <c r="AR155" s="152" t="s">
        <v>608</v>
      </c>
      <c r="AT155" s="152" t="s">
        <v>212</v>
      </c>
      <c r="AU155" s="152" t="s">
        <v>88</v>
      </c>
      <c r="AY155" s="13" t="s">
        <v>207</v>
      </c>
      <c r="BE155" s="153">
        <f t="shared" ref="BE155:BE168" si="14">IF(N155="základná",J155,0)</f>
        <v>0</v>
      </c>
      <c r="BF155" s="153">
        <f t="shared" ref="BF155:BF168" si="15">IF(N155="znížená",J155,0)</f>
        <v>0</v>
      </c>
      <c r="BG155" s="153">
        <f t="shared" ref="BG155:BG168" si="16">IF(N155="zákl. prenesená",J155,0)</f>
        <v>0</v>
      </c>
      <c r="BH155" s="153">
        <f t="shared" ref="BH155:BH168" si="17">IF(N155="zníž. prenesená",J155,0)</f>
        <v>0</v>
      </c>
      <c r="BI155" s="153">
        <f t="shared" ref="BI155:BI168" si="18">IF(N155="nulová",J155,0)</f>
        <v>0</v>
      </c>
      <c r="BJ155" s="13" t="s">
        <v>84</v>
      </c>
      <c r="BK155" s="153">
        <f t="shared" ref="BK155:BK168" si="19">ROUND(I155*H155,2)</f>
        <v>0</v>
      </c>
      <c r="BL155" s="13" t="s">
        <v>608</v>
      </c>
      <c r="BM155" s="152" t="s">
        <v>2316</v>
      </c>
    </row>
    <row r="156" spans="2:65" s="1" customFormat="1" ht="16.5" customHeight="1">
      <c r="B156" s="139"/>
      <c r="C156" s="140" t="s">
        <v>275</v>
      </c>
      <c r="D156" s="140" t="s">
        <v>212</v>
      </c>
      <c r="E156" s="141" t="s">
        <v>611</v>
      </c>
      <c r="F156" s="142" t="s">
        <v>612</v>
      </c>
      <c r="G156" s="143" t="s">
        <v>607</v>
      </c>
      <c r="H156" s="154"/>
      <c r="I156" s="145"/>
      <c r="J156" s="146">
        <f t="shared" si="10"/>
        <v>0</v>
      </c>
      <c r="K156" s="147"/>
      <c r="L156" s="28"/>
      <c r="M156" s="148" t="s">
        <v>1</v>
      </c>
      <c r="N156" s="149" t="s">
        <v>38</v>
      </c>
      <c r="P156" s="150">
        <f t="shared" si="11"/>
        <v>0</v>
      </c>
      <c r="Q156" s="150">
        <v>0</v>
      </c>
      <c r="R156" s="150">
        <f t="shared" si="12"/>
        <v>0</v>
      </c>
      <c r="S156" s="150">
        <v>0</v>
      </c>
      <c r="T156" s="151">
        <f t="shared" si="13"/>
        <v>0</v>
      </c>
      <c r="AR156" s="152" t="s">
        <v>608</v>
      </c>
      <c r="AT156" s="152" t="s">
        <v>212</v>
      </c>
      <c r="AU156" s="152" t="s">
        <v>88</v>
      </c>
      <c r="AY156" s="13" t="s">
        <v>207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84</v>
      </c>
      <c r="BK156" s="153">
        <f t="shared" si="19"/>
        <v>0</v>
      </c>
      <c r="BL156" s="13" t="s">
        <v>608</v>
      </c>
      <c r="BM156" s="152" t="s">
        <v>2317</v>
      </c>
    </row>
    <row r="157" spans="2:65" s="1" customFormat="1" ht="33" customHeight="1">
      <c r="B157" s="139"/>
      <c r="C157" s="140" t="s">
        <v>279</v>
      </c>
      <c r="D157" s="140" t="s">
        <v>212</v>
      </c>
      <c r="E157" s="141" t="s">
        <v>615</v>
      </c>
      <c r="F157" s="142" t="s">
        <v>2318</v>
      </c>
      <c r="G157" s="143" t="s">
        <v>215</v>
      </c>
      <c r="H157" s="144">
        <v>2</v>
      </c>
      <c r="I157" s="145"/>
      <c r="J157" s="146">
        <f t="shared" si="10"/>
        <v>0</v>
      </c>
      <c r="K157" s="147"/>
      <c r="L157" s="28"/>
      <c r="M157" s="148" t="s">
        <v>1</v>
      </c>
      <c r="N157" s="149" t="s">
        <v>38</v>
      </c>
      <c r="P157" s="150">
        <f t="shared" si="11"/>
        <v>0</v>
      </c>
      <c r="Q157" s="150">
        <v>0</v>
      </c>
      <c r="R157" s="150">
        <f t="shared" si="12"/>
        <v>0</v>
      </c>
      <c r="S157" s="150">
        <v>0</v>
      </c>
      <c r="T157" s="151">
        <f t="shared" si="13"/>
        <v>0</v>
      </c>
      <c r="AR157" s="152" t="s">
        <v>216</v>
      </c>
      <c r="AT157" s="152" t="s">
        <v>212</v>
      </c>
      <c r="AU157" s="152" t="s">
        <v>88</v>
      </c>
      <c r="AY157" s="13" t="s">
        <v>207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84</v>
      </c>
      <c r="BK157" s="153">
        <f t="shared" si="19"/>
        <v>0</v>
      </c>
      <c r="BL157" s="13" t="s">
        <v>216</v>
      </c>
      <c r="BM157" s="152" t="s">
        <v>2319</v>
      </c>
    </row>
    <row r="158" spans="2:65" s="1" customFormat="1" ht="33" customHeight="1">
      <c r="B158" s="139"/>
      <c r="C158" s="140" t="s">
        <v>283</v>
      </c>
      <c r="D158" s="140" t="s">
        <v>212</v>
      </c>
      <c r="E158" s="141" t="s">
        <v>655</v>
      </c>
      <c r="F158" s="142" t="s">
        <v>2320</v>
      </c>
      <c r="G158" s="143" t="s">
        <v>253</v>
      </c>
      <c r="H158" s="144">
        <v>2</v>
      </c>
      <c r="I158" s="145"/>
      <c r="J158" s="146">
        <f t="shared" si="10"/>
        <v>0</v>
      </c>
      <c r="K158" s="147"/>
      <c r="L158" s="28"/>
      <c r="M158" s="148" t="s">
        <v>1</v>
      </c>
      <c r="N158" s="149" t="s">
        <v>38</v>
      </c>
      <c r="P158" s="150">
        <f t="shared" si="11"/>
        <v>0</v>
      </c>
      <c r="Q158" s="150">
        <v>0</v>
      </c>
      <c r="R158" s="150">
        <f t="shared" si="12"/>
        <v>0</v>
      </c>
      <c r="S158" s="150">
        <v>0</v>
      </c>
      <c r="T158" s="151">
        <f t="shared" si="13"/>
        <v>0</v>
      </c>
      <c r="AR158" s="152" t="s">
        <v>216</v>
      </c>
      <c r="AT158" s="152" t="s">
        <v>212</v>
      </c>
      <c r="AU158" s="152" t="s">
        <v>88</v>
      </c>
      <c r="AY158" s="13" t="s">
        <v>207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84</v>
      </c>
      <c r="BK158" s="153">
        <f t="shared" si="19"/>
        <v>0</v>
      </c>
      <c r="BL158" s="13" t="s">
        <v>216</v>
      </c>
      <c r="BM158" s="152" t="s">
        <v>2321</v>
      </c>
    </row>
    <row r="159" spans="2:65" s="1" customFormat="1" ht="37.9" customHeight="1">
      <c r="B159" s="139"/>
      <c r="C159" s="140" t="s">
        <v>7</v>
      </c>
      <c r="D159" s="140" t="s">
        <v>212</v>
      </c>
      <c r="E159" s="141" t="s">
        <v>758</v>
      </c>
      <c r="F159" s="142" t="s">
        <v>2322</v>
      </c>
      <c r="G159" s="143" t="s">
        <v>253</v>
      </c>
      <c r="H159" s="144">
        <v>2</v>
      </c>
      <c r="I159" s="145"/>
      <c r="J159" s="146">
        <f t="shared" si="10"/>
        <v>0</v>
      </c>
      <c r="K159" s="147"/>
      <c r="L159" s="28"/>
      <c r="M159" s="148" t="s">
        <v>1</v>
      </c>
      <c r="N159" s="149" t="s">
        <v>38</v>
      </c>
      <c r="P159" s="150">
        <f t="shared" si="11"/>
        <v>0</v>
      </c>
      <c r="Q159" s="150">
        <v>0</v>
      </c>
      <c r="R159" s="150">
        <f t="shared" si="12"/>
        <v>0</v>
      </c>
      <c r="S159" s="150">
        <v>0</v>
      </c>
      <c r="T159" s="151">
        <f t="shared" si="13"/>
        <v>0</v>
      </c>
      <c r="AR159" s="152" t="s">
        <v>216</v>
      </c>
      <c r="AT159" s="152" t="s">
        <v>212</v>
      </c>
      <c r="AU159" s="152" t="s">
        <v>88</v>
      </c>
      <c r="AY159" s="13" t="s">
        <v>207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84</v>
      </c>
      <c r="BK159" s="153">
        <f t="shared" si="19"/>
        <v>0</v>
      </c>
      <c r="BL159" s="13" t="s">
        <v>216</v>
      </c>
      <c r="BM159" s="152" t="s">
        <v>2323</v>
      </c>
    </row>
    <row r="160" spans="2:65" s="1" customFormat="1" ht="24.2" customHeight="1">
      <c r="B160" s="139"/>
      <c r="C160" s="140" t="s">
        <v>290</v>
      </c>
      <c r="D160" s="140" t="s">
        <v>212</v>
      </c>
      <c r="E160" s="141" t="s">
        <v>790</v>
      </c>
      <c r="F160" s="142" t="s">
        <v>815</v>
      </c>
      <c r="G160" s="143" t="s">
        <v>253</v>
      </c>
      <c r="H160" s="144">
        <v>4</v>
      </c>
      <c r="I160" s="145"/>
      <c r="J160" s="146">
        <f t="shared" si="10"/>
        <v>0</v>
      </c>
      <c r="K160" s="147"/>
      <c r="L160" s="28"/>
      <c r="M160" s="148" t="s">
        <v>1</v>
      </c>
      <c r="N160" s="149" t="s">
        <v>38</v>
      </c>
      <c r="P160" s="150">
        <f t="shared" si="11"/>
        <v>0</v>
      </c>
      <c r="Q160" s="150">
        <v>0</v>
      </c>
      <c r="R160" s="150">
        <f t="shared" si="12"/>
        <v>0</v>
      </c>
      <c r="S160" s="150">
        <v>0</v>
      </c>
      <c r="T160" s="151">
        <f t="shared" si="13"/>
        <v>0</v>
      </c>
      <c r="AR160" s="152" t="s">
        <v>216</v>
      </c>
      <c r="AT160" s="152" t="s">
        <v>212</v>
      </c>
      <c r="AU160" s="152" t="s">
        <v>88</v>
      </c>
      <c r="AY160" s="13" t="s">
        <v>207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84</v>
      </c>
      <c r="BK160" s="153">
        <f t="shared" si="19"/>
        <v>0</v>
      </c>
      <c r="BL160" s="13" t="s">
        <v>216</v>
      </c>
      <c r="BM160" s="152" t="s">
        <v>2324</v>
      </c>
    </row>
    <row r="161" spans="2:65" s="1" customFormat="1" ht="16.5" customHeight="1">
      <c r="B161" s="139"/>
      <c r="C161" s="140" t="s">
        <v>294</v>
      </c>
      <c r="D161" s="140" t="s">
        <v>212</v>
      </c>
      <c r="E161" s="141" t="s">
        <v>810</v>
      </c>
      <c r="F161" s="142" t="s">
        <v>851</v>
      </c>
      <c r="G161" s="143" t="s">
        <v>253</v>
      </c>
      <c r="H161" s="144">
        <v>4</v>
      </c>
      <c r="I161" s="145"/>
      <c r="J161" s="146">
        <f t="shared" si="10"/>
        <v>0</v>
      </c>
      <c r="K161" s="147"/>
      <c r="L161" s="28"/>
      <c r="M161" s="148" t="s">
        <v>1</v>
      </c>
      <c r="N161" s="149" t="s">
        <v>38</v>
      </c>
      <c r="P161" s="150">
        <f t="shared" si="11"/>
        <v>0</v>
      </c>
      <c r="Q161" s="150">
        <v>0</v>
      </c>
      <c r="R161" s="150">
        <f t="shared" si="12"/>
        <v>0</v>
      </c>
      <c r="S161" s="150">
        <v>0</v>
      </c>
      <c r="T161" s="151">
        <f t="shared" si="13"/>
        <v>0</v>
      </c>
      <c r="AR161" s="152" t="s">
        <v>216</v>
      </c>
      <c r="AT161" s="152" t="s">
        <v>212</v>
      </c>
      <c r="AU161" s="152" t="s">
        <v>88</v>
      </c>
      <c r="AY161" s="13" t="s">
        <v>207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84</v>
      </c>
      <c r="BK161" s="153">
        <f t="shared" si="19"/>
        <v>0</v>
      </c>
      <c r="BL161" s="13" t="s">
        <v>216</v>
      </c>
      <c r="BM161" s="152" t="s">
        <v>2325</v>
      </c>
    </row>
    <row r="162" spans="2:65" s="1" customFormat="1" ht="37.9" customHeight="1">
      <c r="B162" s="139"/>
      <c r="C162" s="140" t="s">
        <v>298</v>
      </c>
      <c r="D162" s="140" t="s">
        <v>212</v>
      </c>
      <c r="E162" s="141" t="s">
        <v>830</v>
      </c>
      <c r="F162" s="142" t="s">
        <v>2326</v>
      </c>
      <c r="G162" s="143" t="s">
        <v>253</v>
      </c>
      <c r="H162" s="144">
        <v>3</v>
      </c>
      <c r="I162" s="145"/>
      <c r="J162" s="146">
        <f t="shared" si="10"/>
        <v>0</v>
      </c>
      <c r="K162" s="147"/>
      <c r="L162" s="28"/>
      <c r="M162" s="148" t="s">
        <v>1</v>
      </c>
      <c r="N162" s="149" t="s">
        <v>38</v>
      </c>
      <c r="P162" s="150">
        <f t="shared" si="11"/>
        <v>0</v>
      </c>
      <c r="Q162" s="150">
        <v>0</v>
      </c>
      <c r="R162" s="150">
        <f t="shared" si="12"/>
        <v>0</v>
      </c>
      <c r="S162" s="150">
        <v>0</v>
      </c>
      <c r="T162" s="151">
        <f t="shared" si="13"/>
        <v>0</v>
      </c>
      <c r="AR162" s="152" t="s">
        <v>216</v>
      </c>
      <c r="AT162" s="152" t="s">
        <v>212</v>
      </c>
      <c r="AU162" s="152" t="s">
        <v>88</v>
      </c>
      <c r="AY162" s="13" t="s">
        <v>207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84</v>
      </c>
      <c r="BK162" s="153">
        <f t="shared" si="19"/>
        <v>0</v>
      </c>
      <c r="BL162" s="13" t="s">
        <v>216</v>
      </c>
      <c r="BM162" s="152" t="s">
        <v>2327</v>
      </c>
    </row>
    <row r="163" spans="2:65" s="1" customFormat="1" ht="37.9" customHeight="1">
      <c r="B163" s="139"/>
      <c r="C163" s="140" t="s">
        <v>302</v>
      </c>
      <c r="D163" s="140" t="s">
        <v>212</v>
      </c>
      <c r="E163" s="141" t="s">
        <v>834</v>
      </c>
      <c r="F163" s="142" t="s">
        <v>2328</v>
      </c>
      <c r="G163" s="143" t="s">
        <v>253</v>
      </c>
      <c r="H163" s="144">
        <v>5</v>
      </c>
      <c r="I163" s="145"/>
      <c r="J163" s="146">
        <f t="shared" si="10"/>
        <v>0</v>
      </c>
      <c r="K163" s="147"/>
      <c r="L163" s="28"/>
      <c r="M163" s="148" t="s">
        <v>1</v>
      </c>
      <c r="N163" s="149" t="s">
        <v>38</v>
      </c>
      <c r="P163" s="150">
        <f t="shared" si="11"/>
        <v>0</v>
      </c>
      <c r="Q163" s="150">
        <v>0</v>
      </c>
      <c r="R163" s="150">
        <f t="shared" si="12"/>
        <v>0</v>
      </c>
      <c r="S163" s="150">
        <v>0</v>
      </c>
      <c r="T163" s="151">
        <f t="shared" si="13"/>
        <v>0</v>
      </c>
      <c r="AR163" s="152" t="s">
        <v>216</v>
      </c>
      <c r="AT163" s="152" t="s">
        <v>212</v>
      </c>
      <c r="AU163" s="152" t="s">
        <v>88</v>
      </c>
      <c r="AY163" s="13" t="s">
        <v>207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84</v>
      </c>
      <c r="BK163" s="153">
        <f t="shared" si="19"/>
        <v>0</v>
      </c>
      <c r="BL163" s="13" t="s">
        <v>216</v>
      </c>
      <c r="BM163" s="152" t="s">
        <v>2329</v>
      </c>
    </row>
    <row r="164" spans="2:65" s="1" customFormat="1" ht="33" customHeight="1">
      <c r="B164" s="139"/>
      <c r="C164" s="140" t="s">
        <v>306</v>
      </c>
      <c r="D164" s="140" t="s">
        <v>212</v>
      </c>
      <c r="E164" s="141" t="s">
        <v>838</v>
      </c>
      <c r="F164" s="142" t="s">
        <v>2330</v>
      </c>
      <c r="G164" s="143" t="s">
        <v>253</v>
      </c>
      <c r="H164" s="144">
        <v>5</v>
      </c>
      <c r="I164" s="145"/>
      <c r="J164" s="146">
        <f t="shared" si="10"/>
        <v>0</v>
      </c>
      <c r="K164" s="147"/>
      <c r="L164" s="28"/>
      <c r="M164" s="148" t="s">
        <v>1</v>
      </c>
      <c r="N164" s="149" t="s">
        <v>38</v>
      </c>
      <c r="P164" s="150">
        <f t="shared" si="11"/>
        <v>0</v>
      </c>
      <c r="Q164" s="150">
        <v>0</v>
      </c>
      <c r="R164" s="150">
        <f t="shared" si="12"/>
        <v>0</v>
      </c>
      <c r="S164" s="150">
        <v>0</v>
      </c>
      <c r="T164" s="151">
        <f t="shared" si="13"/>
        <v>0</v>
      </c>
      <c r="AR164" s="152" t="s">
        <v>216</v>
      </c>
      <c r="AT164" s="152" t="s">
        <v>212</v>
      </c>
      <c r="AU164" s="152" t="s">
        <v>88</v>
      </c>
      <c r="AY164" s="13" t="s">
        <v>207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84</v>
      </c>
      <c r="BK164" s="153">
        <f t="shared" si="19"/>
        <v>0</v>
      </c>
      <c r="BL164" s="13" t="s">
        <v>216</v>
      </c>
      <c r="BM164" s="152" t="s">
        <v>2331</v>
      </c>
    </row>
    <row r="165" spans="2:65" s="1" customFormat="1" ht="37.9" customHeight="1">
      <c r="B165" s="139"/>
      <c r="C165" s="140" t="s">
        <v>310</v>
      </c>
      <c r="D165" s="140" t="s">
        <v>212</v>
      </c>
      <c r="E165" s="141" t="s">
        <v>846</v>
      </c>
      <c r="F165" s="142" t="s">
        <v>2332</v>
      </c>
      <c r="G165" s="143" t="s">
        <v>215</v>
      </c>
      <c r="H165" s="144">
        <v>2</v>
      </c>
      <c r="I165" s="145"/>
      <c r="J165" s="146">
        <f t="shared" si="10"/>
        <v>0</v>
      </c>
      <c r="K165" s="147"/>
      <c r="L165" s="28"/>
      <c r="M165" s="148" t="s">
        <v>1</v>
      </c>
      <c r="N165" s="149" t="s">
        <v>38</v>
      </c>
      <c r="P165" s="150">
        <f t="shared" si="11"/>
        <v>0</v>
      </c>
      <c r="Q165" s="150">
        <v>0</v>
      </c>
      <c r="R165" s="150">
        <f t="shared" si="12"/>
        <v>0</v>
      </c>
      <c r="S165" s="150">
        <v>0</v>
      </c>
      <c r="T165" s="151">
        <f t="shared" si="13"/>
        <v>0</v>
      </c>
      <c r="AR165" s="152" t="s">
        <v>216</v>
      </c>
      <c r="AT165" s="152" t="s">
        <v>212</v>
      </c>
      <c r="AU165" s="152" t="s">
        <v>88</v>
      </c>
      <c r="AY165" s="13" t="s">
        <v>207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84</v>
      </c>
      <c r="BK165" s="153">
        <f t="shared" si="19"/>
        <v>0</v>
      </c>
      <c r="BL165" s="13" t="s">
        <v>216</v>
      </c>
      <c r="BM165" s="152" t="s">
        <v>2333</v>
      </c>
    </row>
    <row r="166" spans="2:65" s="1" customFormat="1" ht="37.9" customHeight="1">
      <c r="B166" s="139"/>
      <c r="C166" s="140" t="s">
        <v>314</v>
      </c>
      <c r="D166" s="140" t="s">
        <v>212</v>
      </c>
      <c r="E166" s="141" t="s">
        <v>850</v>
      </c>
      <c r="F166" s="142" t="s">
        <v>2334</v>
      </c>
      <c r="G166" s="143" t="s">
        <v>253</v>
      </c>
      <c r="H166" s="144">
        <v>2</v>
      </c>
      <c r="I166" s="145"/>
      <c r="J166" s="146">
        <f t="shared" si="10"/>
        <v>0</v>
      </c>
      <c r="K166" s="147"/>
      <c r="L166" s="28"/>
      <c r="M166" s="148" t="s">
        <v>1</v>
      </c>
      <c r="N166" s="149" t="s">
        <v>38</v>
      </c>
      <c r="P166" s="150">
        <f t="shared" si="11"/>
        <v>0</v>
      </c>
      <c r="Q166" s="150">
        <v>0</v>
      </c>
      <c r="R166" s="150">
        <f t="shared" si="12"/>
        <v>0</v>
      </c>
      <c r="S166" s="150">
        <v>0</v>
      </c>
      <c r="T166" s="151">
        <f t="shared" si="13"/>
        <v>0</v>
      </c>
      <c r="AR166" s="152" t="s">
        <v>216</v>
      </c>
      <c r="AT166" s="152" t="s">
        <v>212</v>
      </c>
      <c r="AU166" s="152" t="s">
        <v>88</v>
      </c>
      <c r="AY166" s="13" t="s">
        <v>207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84</v>
      </c>
      <c r="BK166" s="153">
        <f t="shared" si="19"/>
        <v>0</v>
      </c>
      <c r="BL166" s="13" t="s">
        <v>216</v>
      </c>
      <c r="BM166" s="152" t="s">
        <v>2335</v>
      </c>
    </row>
    <row r="167" spans="2:65" s="1" customFormat="1" ht="37.9" customHeight="1">
      <c r="B167" s="139"/>
      <c r="C167" s="140" t="s">
        <v>318</v>
      </c>
      <c r="D167" s="140" t="s">
        <v>212</v>
      </c>
      <c r="E167" s="141" t="s">
        <v>854</v>
      </c>
      <c r="F167" s="142" t="s">
        <v>2336</v>
      </c>
      <c r="G167" s="143" t="s">
        <v>253</v>
      </c>
      <c r="H167" s="144">
        <v>1</v>
      </c>
      <c r="I167" s="145"/>
      <c r="J167" s="146">
        <f t="shared" si="10"/>
        <v>0</v>
      </c>
      <c r="K167" s="147"/>
      <c r="L167" s="28"/>
      <c r="M167" s="148" t="s">
        <v>1</v>
      </c>
      <c r="N167" s="149" t="s">
        <v>38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216</v>
      </c>
      <c r="AT167" s="152" t="s">
        <v>212</v>
      </c>
      <c r="AU167" s="152" t="s">
        <v>88</v>
      </c>
      <c r="AY167" s="13" t="s">
        <v>207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84</v>
      </c>
      <c r="BK167" s="153">
        <f t="shared" si="19"/>
        <v>0</v>
      </c>
      <c r="BL167" s="13" t="s">
        <v>216</v>
      </c>
      <c r="BM167" s="152" t="s">
        <v>2337</v>
      </c>
    </row>
    <row r="168" spans="2:65" s="1" customFormat="1" ht="37.9" customHeight="1">
      <c r="B168" s="139"/>
      <c r="C168" s="140" t="s">
        <v>322</v>
      </c>
      <c r="D168" s="140" t="s">
        <v>212</v>
      </c>
      <c r="E168" s="141" t="s">
        <v>858</v>
      </c>
      <c r="F168" s="142" t="s">
        <v>2338</v>
      </c>
      <c r="G168" s="143" t="s">
        <v>253</v>
      </c>
      <c r="H168" s="144">
        <v>4</v>
      </c>
      <c r="I168" s="145"/>
      <c r="J168" s="146">
        <f t="shared" si="10"/>
        <v>0</v>
      </c>
      <c r="K168" s="147"/>
      <c r="L168" s="28"/>
      <c r="M168" s="148" t="s">
        <v>1</v>
      </c>
      <c r="N168" s="149" t="s">
        <v>38</v>
      </c>
      <c r="P168" s="150">
        <f t="shared" si="11"/>
        <v>0</v>
      </c>
      <c r="Q168" s="150">
        <v>0</v>
      </c>
      <c r="R168" s="150">
        <f t="shared" si="12"/>
        <v>0</v>
      </c>
      <c r="S168" s="150">
        <v>0</v>
      </c>
      <c r="T168" s="151">
        <f t="shared" si="13"/>
        <v>0</v>
      </c>
      <c r="AR168" s="152" t="s">
        <v>216</v>
      </c>
      <c r="AT168" s="152" t="s">
        <v>212</v>
      </c>
      <c r="AU168" s="152" t="s">
        <v>88</v>
      </c>
      <c r="AY168" s="13" t="s">
        <v>207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84</v>
      </c>
      <c r="BK168" s="153">
        <f t="shared" si="19"/>
        <v>0</v>
      </c>
      <c r="BL168" s="13" t="s">
        <v>216</v>
      </c>
      <c r="BM168" s="152" t="s">
        <v>2339</v>
      </c>
    </row>
    <row r="169" spans="2:65" s="11" customFormat="1" ht="20.85" customHeight="1">
      <c r="B169" s="127"/>
      <c r="D169" s="128" t="s">
        <v>71</v>
      </c>
      <c r="E169" s="137" t="s">
        <v>71</v>
      </c>
      <c r="F169" s="137" t="s">
        <v>1876</v>
      </c>
      <c r="I169" s="130"/>
      <c r="J169" s="138">
        <f>BK169</f>
        <v>0</v>
      </c>
      <c r="L169" s="127"/>
      <c r="M169" s="132"/>
      <c r="P169" s="133">
        <f>SUM(P170:P174)</f>
        <v>0</v>
      </c>
      <c r="R169" s="133">
        <f>SUM(R170:R174)</f>
        <v>0</v>
      </c>
      <c r="T169" s="134">
        <f>SUM(T170:T174)</f>
        <v>1.7462356999999999</v>
      </c>
      <c r="AR169" s="128" t="s">
        <v>79</v>
      </c>
      <c r="AT169" s="135" t="s">
        <v>71</v>
      </c>
      <c r="AU169" s="135" t="s">
        <v>84</v>
      </c>
      <c r="AY169" s="128" t="s">
        <v>207</v>
      </c>
      <c r="BK169" s="136">
        <f>SUM(BK170:BK174)</f>
        <v>0</v>
      </c>
    </row>
    <row r="170" spans="2:65" s="1" customFormat="1" ht="24.2" customHeight="1">
      <c r="B170" s="139"/>
      <c r="C170" s="140" t="s">
        <v>326</v>
      </c>
      <c r="D170" s="140" t="s">
        <v>212</v>
      </c>
      <c r="E170" s="141" t="s">
        <v>2340</v>
      </c>
      <c r="F170" s="142" t="s">
        <v>2341</v>
      </c>
      <c r="G170" s="143" t="s">
        <v>1786</v>
      </c>
      <c r="H170" s="144">
        <v>3149</v>
      </c>
      <c r="I170" s="145"/>
      <c r="J170" s="146">
        <f>ROUND(I170*H170,2)</f>
        <v>0</v>
      </c>
      <c r="K170" s="147"/>
      <c r="L170" s="28"/>
      <c r="M170" s="148" t="s">
        <v>1</v>
      </c>
      <c r="N170" s="149" t="s">
        <v>38</v>
      </c>
      <c r="P170" s="150">
        <f>O170*H170</f>
        <v>0</v>
      </c>
      <c r="Q170" s="150">
        <v>0</v>
      </c>
      <c r="R170" s="150">
        <f>Q170*H170</f>
        <v>0</v>
      </c>
      <c r="S170" s="150">
        <v>0</v>
      </c>
      <c r="T170" s="151">
        <f>S170*H170</f>
        <v>0</v>
      </c>
      <c r="AR170" s="152" t="s">
        <v>216</v>
      </c>
      <c r="AT170" s="152" t="s">
        <v>212</v>
      </c>
      <c r="AU170" s="152" t="s">
        <v>88</v>
      </c>
      <c r="AY170" s="13" t="s">
        <v>207</v>
      </c>
      <c r="BE170" s="153">
        <f>IF(N170="základná",J170,0)</f>
        <v>0</v>
      </c>
      <c r="BF170" s="153">
        <f>IF(N170="znížená",J170,0)</f>
        <v>0</v>
      </c>
      <c r="BG170" s="153">
        <f>IF(N170="zákl. prenesená",J170,0)</f>
        <v>0</v>
      </c>
      <c r="BH170" s="153">
        <f>IF(N170="zníž. prenesená",J170,0)</f>
        <v>0</v>
      </c>
      <c r="BI170" s="153">
        <f>IF(N170="nulová",J170,0)</f>
        <v>0</v>
      </c>
      <c r="BJ170" s="13" t="s">
        <v>84</v>
      </c>
      <c r="BK170" s="153">
        <f>ROUND(I170*H170,2)</f>
        <v>0</v>
      </c>
      <c r="BL170" s="13" t="s">
        <v>216</v>
      </c>
      <c r="BM170" s="152" t="s">
        <v>2342</v>
      </c>
    </row>
    <row r="171" spans="2:65" s="1" customFormat="1" ht="16.5" customHeight="1">
      <c r="B171" s="139"/>
      <c r="C171" s="140" t="s">
        <v>330</v>
      </c>
      <c r="D171" s="140" t="s">
        <v>212</v>
      </c>
      <c r="E171" s="141" t="s">
        <v>1882</v>
      </c>
      <c r="F171" s="142" t="s">
        <v>1883</v>
      </c>
      <c r="G171" s="143" t="s">
        <v>405</v>
      </c>
      <c r="H171" s="144">
        <v>288.63400000000001</v>
      </c>
      <c r="I171" s="145"/>
      <c r="J171" s="146">
        <f>ROUND(I171*H171,2)</f>
        <v>0</v>
      </c>
      <c r="K171" s="147"/>
      <c r="L171" s="28"/>
      <c r="M171" s="148" t="s">
        <v>1</v>
      </c>
      <c r="N171" s="149" t="s">
        <v>38</v>
      </c>
      <c r="P171" s="150">
        <f>O171*H171</f>
        <v>0</v>
      </c>
      <c r="Q171" s="150">
        <v>0</v>
      </c>
      <c r="R171" s="150">
        <f>Q171*H171</f>
        <v>0</v>
      </c>
      <c r="S171" s="150">
        <v>6.0499999999999998E-3</v>
      </c>
      <c r="T171" s="151">
        <f>S171*H171</f>
        <v>1.7462356999999999</v>
      </c>
      <c r="AR171" s="152" t="s">
        <v>271</v>
      </c>
      <c r="AT171" s="152" t="s">
        <v>212</v>
      </c>
      <c r="AU171" s="152" t="s">
        <v>88</v>
      </c>
      <c r="AY171" s="13" t="s">
        <v>207</v>
      </c>
      <c r="BE171" s="153">
        <f>IF(N171="základná",J171,0)</f>
        <v>0</v>
      </c>
      <c r="BF171" s="153">
        <f>IF(N171="znížená",J171,0)</f>
        <v>0</v>
      </c>
      <c r="BG171" s="153">
        <f>IF(N171="zákl. prenesená",J171,0)</f>
        <v>0</v>
      </c>
      <c r="BH171" s="153">
        <f>IF(N171="zníž. prenesená",J171,0)</f>
        <v>0</v>
      </c>
      <c r="BI171" s="153">
        <f>IF(N171="nulová",J171,0)</f>
        <v>0</v>
      </c>
      <c r="BJ171" s="13" t="s">
        <v>84</v>
      </c>
      <c r="BK171" s="153">
        <f>ROUND(I171*H171,2)</f>
        <v>0</v>
      </c>
      <c r="BL171" s="13" t="s">
        <v>271</v>
      </c>
      <c r="BM171" s="152" t="s">
        <v>2343</v>
      </c>
    </row>
    <row r="172" spans="2:65" s="1" customFormat="1" ht="16.5" customHeight="1">
      <c r="B172" s="139"/>
      <c r="C172" s="140" t="s">
        <v>334</v>
      </c>
      <c r="D172" s="140" t="s">
        <v>212</v>
      </c>
      <c r="E172" s="141" t="s">
        <v>1886</v>
      </c>
      <c r="F172" s="142" t="s">
        <v>1887</v>
      </c>
      <c r="G172" s="143" t="s">
        <v>405</v>
      </c>
      <c r="H172" s="144">
        <v>317.49700000000001</v>
      </c>
      <c r="I172" s="145"/>
      <c r="J172" s="146">
        <f>ROUND(I172*H172,2)</f>
        <v>0</v>
      </c>
      <c r="K172" s="147"/>
      <c r="L172" s="28"/>
      <c r="M172" s="148" t="s">
        <v>1</v>
      </c>
      <c r="N172" s="149" t="s">
        <v>38</v>
      </c>
      <c r="P172" s="150">
        <f>O172*H172</f>
        <v>0</v>
      </c>
      <c r="Q172" s="150">
        <v>0</v>
      </c>
      <c r="R172" s="150">
        <f>Q172*H172</f>
        <v>0</v>
      </c>
      <c r="S172" s="150">
        <v>0</v>
      </c>
      <c r="T172" s="151">
        <f>S172*H172</f>
        <v>0</v>
      </c>
      <c r="AR172" s="152" t="s">
        <v>271</v>
      </c>
      <c r="AT172" s="152" t="s">
        <v>212</v>
      </c>
      <c r="AU172" s="152" t="s">
        <v>88</v>
      </c>
      <c r="AY172" s="13" t="s">
        <v>207</v>
      </c>
      <c r="BE172" s="153">
        <f>IF(N172="základná",J172,0)</f>
        <v>0</v>
      </c>
      <c r="BF172" s="153">
        <f>IF(N172="znížená",J172,0)</f>
        <v>0</v>
      </c>
      <c r="BG172" s="153">
        <f>IF(N172="zákl. prenesená",J172,0)</f>
        <v>0</v>
      </c>
      <c r="BH172" s="153">
        <f>IF(N172="zníž. prenesená",J172,0)</f>
        <v>0</v>
      </c>
      <c r="BI172" s="153">
        <f>IF(N172="nulová",J172,0)</f>
        <v>0</v>
      </c>
      <c r="BJ172" s="13" t="s">
        <v>84</v>
      </c>
      <c r="BK172" s="153">
        <f>ROUND(I172*H172,2)</f>
        <v>0</v>
      </c>
      <c r="BL172" s="13" t="s">
        <v>271</v>
      </c>
      <c r="BM172" s="152" t="s">
        <v>2344</v>
      </c>
    </row>
    <row r="173" spans="2:65" s="1" customFormat="1" ht="21.75" customHeight="1">
      <c r="B173" s="139"/>
      <c r="C173" s="140" t="s">
        <v>338</v>
      </c>
      <c r="D173" s="140" t="s">
        <v>212</v>
      </c>
      <c r="E173" s="141" t="s">
        <v>1890</v>
      </c>
      <c r="F173" s="142" t="s">
        <v>1891</v>
      </c>
      <c r="G173" s="143" t="s">
        <v>1892</v>
      </c>
      <c r="H173" s="144">
        <v>1.74</v>
      </c>
      <c r="I173" s="145"/>
      <c r="J173" s="146">
        <f>ROUND(I173*H173,2)</f>
        <v>0</v>
      </c>
      <c r="K173" s="147"/>
      <c r="L173" s="28"/>
      <c r="M173" s="148" t="s">
        <v>1</v>
      </c>
      <c r="N173" s="149" t="s">
        <v>38</v>
      </c>
      <c r="P173" s="150">
        <f>O173*H173</f>
        <v>0</v>
      </c>
      <c r="Q173" s="150">
        <v>0</v>
      </c>
      <c r="R173" s="150">
        <f>Q173*H173</f>
        <v>0</v>
      </c>
      <c r="S173" s="150">
        <v>0</v>
      </c>
      <c r="T173" s="151">
        <f>S173*H173</f>
        <v>0</v>
      </c>
      <c r="AR173" s="152" t="s">
        <v>93</v>
      </c>
      <c r="AT173" s="152" t="s">
        <v>212</v>
      </c>
      <c r="AU173" s="152" t="s">
        <v>88</v>
      </c>
      <c r="AY173" s="13" t="s">
        <v>207</v>
      </c>
      <c r="BE173" s="153">
        <f>IF(N173="základná",J173,0)</f>
        <v>0</v>
      </c>
      <c r="BF173" s="153">
        <f>IF(N173="znížená",J173,0)</f>
        <v>0</v>
      </c>
      <c r="BG173" s="153">
        <f>IF(N173="zákl. prenesená",J173,0)</f>
        <v>0</v>
      </c>
      <c r="BH173" s="153">
        <f>IF(N173="zníž. prenesená",J173,0)</f>
        <v>0</v>
      </c>
      <c r="BI173" s="153">
        <f>IF(N173="nulová",J173,0)</f>
        <v>0</v>
      </c>
      <c r="BJ173" s="13" t="s">
        <v>84</v>
      </c>
      <c r="BK173" s="153">
        <f>ROUND(I173*H173,2)</f>
        <v>0</v>
      </c>
      <c r="BL173" s="13" t="s">
        <v>93</v>
      </c>
      <c r="BM173" s="152" t="s">
        <v>2345</v>
      </c>
    </row>
    <row r="174" spans="2:65" s="1" customFormat="1" ht="33" customHeight="1">
      <c r="B174" s="139"/>
      <c r="C174" s="140" t="s">
        <v>342</v>
      </c>
      <c r="D174" s="140" t="s">
        <v>212</v>
      </c>
      <c r="E174" s="141" t="s">
        <v>1895</v>
      </c>
      <c r="F174" s="142" t="s">
        <v>1896</v>
      </c>
      <c r="G174" s="143" t="s">
        <v>1892</v>
      </c>
      <c r="H174" s="144">
        <v>1.74</v>
      </c>
      <c r="I174" s="145"/>
      <c r="J174" s="146">
        <f>ROUND(I174*H174,2)</f>
        <v>0</v>
      </c>
      <c r="K174" s="147"/>
      <c r="L174" s="28"/>
      <c r="M174" s="148" t="s">
        <v>1</v>
      </c>
      <c r="N174" s="149" t="s">
        <v>38</v>
      </c>
      <c r="P174" s="150">
        <f>O174*H174</f>
        <v>0</v>
      </c>
      <c r="Q174" s="150">
        <v>0</v>
      </c>
      <c r="R174" s="150">
        <f>Q174*H174</f>
        <v>0</v>
      </c>
      <c r="S174" s="150">
        <v>0</v>
      </c>
      <c r="T174" s="151">
        <f>S174*H174</f>
        <v>0</v>
      </c>
      <c r="AR174" s="152" t="s">
        <v>93</v>
      </c>
      <c r="AT174" s="152" t="s">
        <v>212</v>
      </c>
      <c r="AU174" s="152" t="s">
        <v>88</v>
      </c>
      <c r="AY174" s="13" t="s">
        <v>207</v>
      </c>
      <c r="BE174" s="153">
        <f>IF(N174="základná",J174,0)</f>
        <v>0</v>
      </c>
      <c r="BF174" s="153">
        <f>IF(N174="znížená",J174,0)</f>
        <v>0</v>
      </c>
      <c r="BG174" s="153">
        <f>IF(N174="zákl. prenesená",J174,0)</f>
        <v>0</v>
      </c>
      <c r="BH174" s="153">
        <f>IF(N174="zníž. prenesená",J174,0)</f>
        <v>0</v>
      </c>
      <c r="BI174" s="153">
        <f>IF(N174="nulová",J174,0)</f>
        <v>0</v>
      </c>
      <c r="BJ174" s="13" t="s">
        <v>84</v>
      </c>
      <c r="BK174" s="153">
        <f>ROUND(I174*H174,2)</f>
        <v>0</v>
      </c>
      <c r="BL174" s="13" t="s">
        <v>93</v>
      </c>
      <c r="BM174" s="152" t="s">
        <v>2346</v>
      </c>
    </row>
    <row r="175" spans="2:65" s="11" customFormat="1" ht="20.85" customHeight="1">
      <c r="B175" s="127"/>
      <c r="D175" s="128" t="s">
        <v>71</v>
      </c>
      <c r="E175" s="137" t="s">
        <v>1898</v>
      </c>
      <c r="F175" s="137" t="s">
        <v>1899</v>
      </c>
      <c r="I175" s="130"/>
      <c r="J175" s="138">
        <f>BK175</f>
        <v>0</v>
      </c>
      <c r="L175" s="127"/>
      <c r="M175" s="132"/>
      <c r="P175" s="133">
        <f>SUM(P176:P183)</f>
        <v>0</v>
      </c>
      <c r="R175" s="133">
        <f>SUM(R176:R183)</f>
        <v>3.4512000000000001E-2</v>
      </c>
      <c r="T175" s="134">
        <f>SUM(T176:T183)</f>
        <v>0</v>
      </c>
      <c r="AR175" s="128" t="s">
        <v>84</v>
      </c>
      <c r="AT175" s="135" t="s">
        <v>71</v>
      </c>
      <c r="AU175" s="135" t="s">
        <v>84</v>
      </c>
      <c r="AY175" s="128" t="s">
        <v>207</v>
      </c>
      <c r="BK175" s="136">
        <f>SUM(BK176:BK183)</f>
        <v>0</v>
      </c>
    </row>
    <row r="176" spans="2:65" s="1" customFormat="1" ht="21.75" customHeight="1">
      <c r="B176" s="139"/>
      <c r="C176" s="140" t="s">
        <v>346</v>
      </c>
      <c r="D176" s="140" t="s">
        <v>212</v>
      </c>
      <c r="E176" s="141" t="s">
        <v>1901</v>
      </c>
      <c r="F176" s="142" t="s">
        <v>2347</v>
      </c>
      <c r="G176" s="143" t="s">
        <v>405</v>
      </c>
      <c r="H176" s="144">
        <v>5</v>
      </c>
      <c r="I176" s="145"/>
      <c r="J176" s="146">
        <f t="shared" ref="J176:J183" si="20">ROUND(I176*H176,2)</f>
        <v>0</v>
      </c>
      <c r="K176" s="147"/>
      <c r="L176" s="28"/>
      <c r="M176" s="148" t="s">
        <v>1</v>
      </c>
      <c r="N176" s="149" t="s">
        <v>38</v>
      </c>
      <c r="P176" s="150">
        <f t="shared" ref="P176:P183" si="21">O176*H176</f>
        <v>0</v>
      </c>
      <c r="Q176" s="150">
        <v>1E-4</v>
      </c>
      <c r="R176" s="150">
        <f t="shared" ref="R176:R183" si="22">Q176*H176</f>
        <v>5.0000000000000001E-4</v>
      </c>
      <c r="S176" s="150">
        <v>0</v>
      </c>
      <c r="T176" s="151">
        <f t="shared" ref="T176:T183" si="23">S176*H176</f>
        <v>0</v>
      </c>
      <c r="AR176" s="152" t="s">
        <v>271</v>
      </c>
      <c r="AT176" s="152" t="s">
        <v>212</v>
      </c>
      <c r="AU176" s="152" t="s">
        <v>88</v>
      </c>
      <c r="AY176" s="13" t="s">
        <v>207</v>
      </c>
      <c r="BE176" s="153">
        <f t="shared" ref="BE176:BE183" si="24">IF(N176="základná",J176,0)</f>
        <v>0</v>
      </c>
      <c r="BF176" s="153">
        <f t="shared" ref="BF176:BF183" si="25">IF(N176="znížená",J176,0)</f>
        <v>0</v>
      </c>
      <c r="BG176" s="153">
        <f t="shared" ref="BG176:BG183" si="26">IF(N176="zákl. prenesená",J176,0)</f>
        <v>0</v>
      </c>
      <c r="BH176" s="153">
        <f t="shared" ref="BH176:BH183" si="27">IF(N176="zníž. prenesená",J176,0)</f>
        <v>0</v>
      </c>
      <c r="BI176" s="153">
        <f t="shared" ref="BI176:BI183" si="28">IF(N176="nulová",J176,0)</f>
        <v>0</v>
      </c>
      <c r="BJ176" s="13" t="s">
        <v>84</v>
      </c>
      <c r="BK176" s="153">
        <f t="shared" ref="BK176:BK183" si="29">ROUND(I176*H176,2)</f>
        <v>0</v>
      </c>
      <c r="BL176" s="13" t="s">
        <v>271</v>
      </c>
      <c r="BM176" s="152" t="s">
        <v>2348</v>
      </c>
    </row>
    <row r="177" spans="2:65" s="1" customFormat="1" ht="21.75" customHeight="1">
      <c r="B177" s="139"/>
      <c r="C177" s="155" t="s">
        <v>350</v>
      </c>
      <c r="D177" s="155" t="s">
        <v>205</v>
      </c>
      <c r="E177" s="156" t="s">
        <v>1905</v>
      </c>
      <c r="F177" s="157" t="s">
        <v>1906</v>
      </c>
      <c r="G177" s="158" t="s">
        <v>405</v>
      </c>
      <c r="H177" s="159">
        <v>1.02</v>
      </c>
      <c r="I177" s="160"/>
      <c r="J177" s="161">
        <f t="shared" si="20"/>
        <v>0</v>
      </c>
      <c r="K177" s="162"/>
      <c r="L177" s="163"/>
      <c r="M177" s="164" t="s">
        <v>1</v>
      </c>
      <c r="N177" s="165" t="s">
        <v>38</v>
      </c>
      <c r="P177" s="150">
        <f t="shared" si="21"/>
        <v>0</v>
      </c>
      <c r="Q177" s="150">
        <v>3.2000000000000002E-3</v>
      </c>
      <c r="R177" s="150">
        <f t="shared" si="22"/>
        <v>3.2640000000000004E-3</v>
      </c>
      <c r="S177" s="150">
        <v>0</v>
      </c>
      <c r="T177" s="151">
        <f t="shared" si="23"/>
        <v>0</v>
      </c>
      <c r="AR177" s="152" t="s">
        <v>334</v>
      </c>
      <c r="AT177" s="152" t="s">
        <v>205</v>
      </c>
      <c r="AU177" s="152" t="s">
        <v>88</v>
      </c>
      <c r="AY177" s="13" t="s">
        <v>207</v>
      </c>
      <c r="BE177" s="153">
        <f t="shared" si="24"/>
        <v>0</v>
      </c>
      <c r="BF177" s="153">
        <f t="shared" si="25"/>
        <v>0</v>
      </c>
      <c r="BG177" s="153">
        <f t="shared" si="26"/>
        <v>0</v>
      </c>
      <c r="BH177" s="153">
        <f t="shared" si="27"/>
        <v>0</v>
      </c>
      <c r="BI177" s="153">
        <f t="shared" si="28"/>
        <v>0</v>
      </c>
      <c r="BJ177" s="13" t="s">
        <v>84</v>
      </c>
      <c r="BK177" s="153">
        <f t="shared" si="29"/>
        <v>0</v>
      </c>
      <c r="BL177" s="13" t="s">
        <v>271</v>
      </c>
      <c r="BM177" s="152" t="s">
        <v>2349</v>
      </c>
    </row>
    <row r="178" spans="2:65" s="1" customFormat="1" ht="21.75" customHeight="1">
      <c r="B178" s="139"/>
      <c r="C178" s="155" t="s">
        <v>354</v>
      </c>
      <c r="D178" s="155" t="s">
        <v>205</v>
      </c>
      <c r="E178" s="156" t="s">
        <v>1909</v>
      </c>
      <c r="F178" s="157" t="s">
        <v>1910</v>
      </c>
      <c r="G178" s="158" t="s">
        <v>405</v>
      </c>
      <c r="H178" s="159">
        <v>2.04</v>
      </c>
      <c r="I178" s="160"/>
      <c r="J178" s="161">
        <f t="shared" si="20"/>
        <v>0</v>
      </c>
      <c r="K178" s="162"/>
      <c r="L178" s="163"/>
      <c r="M178" s="164" t="s">
        <v>1</v>
      </c>
      <c r="N178" s="165" t="s">
        <v>38</v>
      </c>
      <c r="P178" s="150">
        <f t="shared" si="21"/>
        <v>0</v>
      </c>
      <c r="Q178" s="150">
        <v>4.7999999999999996E-3</v>
      </c>
      <c r="R178" s="150">
        <f t="shared" si="22"/>
        <v>9.7919999999999986E-3</v>
      </c>
      <c r="S178" s="150">
        <v>0</v>
      </c>
      <c r="T178" s="151">
        <f t="shared" si="23"/>
        <v>0</v>
      </c>
      <c r="AR178" s="152" t="s">
        <v>334</v>
      </c>
      <c r="AT178" s="152" t="s">
        <v>205</v>
      </c>
      <c r="AU178" s="152" t="s">
        <v>88</v>
      </c>
      <c r="AY178" s="13" t="s">
        <v>207</v>
      </c>
      <c r="BE178" s="153">
        <f t="shared" si="24"/>
        <v>0</v>
      </c>
      <c r="BF178" s="153">
        <f t="shared" si="25"/>
        <v>0</v>
      </c>
      <c r="BG178" s="153">
        <f t="shared" si="26"/>
        <v>0</v>
      </c>
      <c r="BH178" s="153">
        <f t="shared" si="27"/>
        <v>0</v>
      </c>
      <c r="BI178" s="153">
        <f t="shared" si="28"/>
        <v>0</v>
      </c>
      <c r="BJ178" s="13" t="s">
        <v>84</v>
      </c>
      <c r="BK178" s="153">
        <f t="shared" si="29"/>
        <v>0</v>
      </c>
      <c r="BL178" s="13" t="s">
        <v>271</v>
      </c>
      <c r="BM178" s="152" t="s">
        <v>2350</v>
      </c>
    </row>
    <row r="179" spans="2:65" s="1" customFormat="1" ht="21.75" customHeight="1">
      <c r="B179" s="139"/>
      <c r="C179" s="155" t="s">
        <v>358</v>
      </c>
      <c r="D179" s="155" t="s">
        <v>205</v>
      </c>
      <c r="E179" s="156" t="s">
        <v>1913</v>
      </c>
      <c r="F179" s="157" t="s">
        <v>1914</v>
      </c>
      <c r="G179" s="158" t="s">
        <v>405</v>
      </c>
      <c r="H179" s="159">
        <v>2.04</v>
      </c>
      <c r="I179" s="160"/>
      <c r="J179" s="161">
        <f t="shared" si="20"/>
        <v>0</v>
      </c>
      <c r="K179" s="162"/>
      <c r="L179" s="163"/>
      <c r="M179" s="164" t="s">
        <v>1</v>
      </c>
      <c r="N179" s="165" t="s">
        <v>38</v>
      </c>
      <c r="P179" s="150">
        <f t="shared" si="21"/>
        <v>0</v>
      </c>
      <c r="Q179" s="150">
        <v>6.4000000000000003E-3</v>
      </c>
      <c r="R179" s="150">
        <f t="shared" si="22"/>
        <v>1.3056000000000002E-2</v>
      </c>
      <c r="S179" s="150">
        <v>0</v>
      </c>
      <c r="T179" s="151">
        <f t="shared" si="23"/>
        <v>0</v>
      </c>
      <c r="AR179" s="152" t="s">
        <v>334</v>
      </c>
      <c r="AT179" s="152" t="s">
        <v>205</v>
      </c>
      <c r="AU179" s="152" t="s">
        <v>88</v>
      </c>
      <c r="AY179" s="13" t="s">
        <v>207</v>
      </c>
      <c r="BE179" s="153">
        <f t="shared" si="24"/>
        <v>0</v>
      </c>
      <c r="BF179" s="153">
        <f t="shared" si="25"/>
        <v>0</v>
      </c>
      <c r="BG179" s="153">
        <f t="shared" si="26"/>
        <v>0</v>
      </c>
      <c r="BH179" s="153">
        <f t="shared" si="27"/>
        <v>0</v>
      </c>
      <c r="BI179" s="153">
        <f t="shared" si="28"/>
        <v>0</v>
      </c>
      <c r="BJ179" s="13" t="s">
        <v>84</v>
      </c>
      <c r="BK179" s="153">
        <f t="shared" si="29"/>
        <v>0</v>
      </c>
      <c r="BL179" s="13" t="s">
        <v>271</v>
      </c>
      <c r="BM179" s="152" t="s">
        <v>2351</v>
      </c>
    </row>
    <row r="180" spans="2:65" s="1" customFormat="1" ht="24.2" customHeight="1">
      <c r="B180" s="139"/>
      <c r="C180" s="140" t="s">
        <v>362</v>
      </c>
      <c r="D180" s="140" t="s">
        <v>212</v>
      </c>
      <c r="E180" s="141" t="s">
        <v>1921</v>
      </c>
      <c r="F180" s="142" t="s">
        <v>1922</v>
      </c>
      <c r="G180" s="143" t="s">
        <v>405</v>
      </c>
      <c r="H180" s="144">
        <v>5</v>
      </c>
      <c r="I180" s="145"/>
      <c r="J180" s="146">
        <f t="shared" si="20"/>
        <v>0</v>
      </c>
      <c r="K180" s="147"/>
      <c r="L180" s="28"/>
      <c r="M180" s="148" t="s">
        <v>1</v>
      </c>
      <c r="N180" s="149" t="s">
        <v>38</v>
      </c>
      <c r="P180" s="150">
        <f t="shared" si="21"/>
        <v>0</v>
      </c>
      <c r="Q180" s="150">
        <v>8.0000000000000007E-5</v>
      </c>
      <c r="R180" s="150">
        <f t="shared" si="22"/>
        <v>4.0000000000000002E-4</v>
      </c>
      <c r="S180" s="150">
        <v>0</v>
      </c>
      <c r="T180" s="151">
        <f t="shared" si="23"/>
        <v>0</v>
      </c>
      <c r="AR180" s="152" t="s">
        <v>271</v>
      </c>
      <c r="AT180" s="152" t="s">
        <v>212</v>
      </c>
      <c r="AU180" s="152" t="s">
        <v>88</v>
      </c>
      <c r="AY180" s="13" t="s">
        <v>207</v>
      </c>
      <c r="BE180" s="153">
        <f t="shared" si="24"/>
        <v>0</v>
      </c>
      <c r="BF180" s="153">
        <f t="shared" si="25"/>
        <v>0</v>
      </c>
      <c r="BG180" s="153">
        <f t="shared" si="26"/>
        <v>0</v>
      </c>
      <c r="BH180" s="153">
        <f t="shared" si="27"/>
        <v>0</v>
      </c>
      <c r="BI180" s="153">
        <f t="shared" si="28"/>
        <v>0</v>
      </c>
      <c r="BJ180" s="13" t="s">
        <v>84</v>
      </c>
      <c r="BK180" s="153">
        <f t="shared" si="29"/>
        <v>0</v>
      </c>
      <c r="BL180" s="13" t="s">
        <v>271</v>
      </c>
      <c r="BM180" s="152" t="s">
        <v>2352</v>
      </c>
    </row>
    <row r="181" spans="2:65" s="1" customFormat="1" ht="24.2" customHeight="1">
      <c r="B181" s="139"/>
      <c r="C181" s="155" t="s">
        <v>366</v>
      </c>
      <c r="D181" s="155" t="s">
        <v>205</v>
      </c>
      <c r="E181" s="156" t="s">
        <v>1925</v>
      </c>
      <c r="F181" s="157" t="s">
        <v>1926</v>
      </c>
      <c r="G181" s="158" t="s">
        <v>1892</v>
      </c>
      <c r="H181" s="159">
        <v>7.0000000000000001E-3</v>
      </c>
      <c r="I181" s="160"/>
      <c r="J181" s="161">
        <f t="shared" si="20"/>
        <v>0</v>
      </c>
      <c r="K181" s="162"/>
      <c r="L181" s="163"/>
      <c r="M181" s="164" t="s">
        <v>1</v>
      </c>
      <c r="N181" s="165" t="s">
        <v>38</v>
      </c>
      <c r="P181" s="150">
        <f t="shared" si="21"/>
        <v>0</v>
      </c>
      <c r="Q181" s="150">
        <v>1</v>
      </c>
      <c r="R181" s="150">
        <f t="shared" si="22"/>
        <v>7.0000000000000001E-3</v>
      </c>
      <c r="S181" s="150">
        <v>0</v>
      </c>
      <c r="T181" s="151">
        <f t="shared" si="23"/>
        <v>0</v>
      </c>
      <c r="AR181" s="152" t="s">
        <v>334</v>
      </c>
      <c r="AT181" s="152" t="s">
        <v>205</v>
      </c>
      <c r="AU181" s="152" t="s">
        <v>88</v>
      </c>
      <c r="AY181" s="13" t="s">
        <v>207</v>
      </c>
      <c r="BE181" s="153">
        <f t="shared" si="24"/>
        <v>0</v>
      </c>
      <c r="BF181" s="153">
        <f t="shared" si="25"/>
        <v>0</v>
      </c>
      <c r="BG181" s="153">
        <f t="shared" si="26"/>
        <v>0</v>
      </c>
      <c r="BH181" s="153">
        <f t="shared" si="27"/>
        <v>0</v>
      </c>
      <c r="BI181" s="153">
        <f t="shared" si="28"/>
        <v>0</v>
      </c>
      <c r="BJ181" s="13" t="s">
        <v>84</v>
      </c>
      <c r="BK181" s="153">
        <f t="shared" si="29"/>
        <v>0</v>
      </c>
      <c r="BL181" s="13" t="s">
        <v>271</v>
      </c>
      <c r="BM181" s="152" t="s">
        <v>2353</v>
      </c>
    </row>
    <row r="182" spans="2:65" s="1" customFormat="1" ht="33" customHeight="1">
      <c r="B182" s="139"/>
      <c r="C182" s="140" t="s">
        <v>370</v>
      </c>
      <c r="D182" s="140" t="s">
        <v>212</v>
      </c>
      <c r="E182" s="141" t="s">
        <v>1949</v>
      </c>
      <c r="F182" s="142" t="s">
        <v>2354</v>
      </c>
      <c r="G182" s="143" t="s">
        <v>253</v>
      </c>
      <c r="H182" s="144">
        <v>2</v>
      </c>
      <c r="I182" s="145"/>
      <c r="J182" s="146">
        <f t="shared" si="20"/>
        <v>0</v>
      </c>
      <c r="K182" s="147"/>
      <c r="L182" s="28"/>
      <c r="M182" s="148" t="s">
        <v>1</v>
      </c>
      <c r="N182" s="149" t="s">
        <v>38</v>
      </c>
      <c r="P182" s="150">
        <f t="shared" si="21"/>
        <v>0</v>
      </c>
      <c r="Q182" s="150">
        <v>1E-4</v>
      </c>
      <c r="R182" s="150">
        <f t="shared" si="22"/>
        <v>2.0000000000000001E-4</v>
      </c>
      <c r="S182" s="150">
        <v>0</v>
      </c>
      <c r="T182" s="151">
        <f t="shared" si="23"/>
        <v>0</v>
      </c>
      <c r="AR182" s="152" t="s">
        <v>271</v>
      </c>
      <c r="AT182" s="152" t="s">
        <v>212</v>
      </c>
      <c r="AU182" s="152" t="s">
        <v>88</v>
      </c>
      <c r="AY182" s="13" t="s">
        <v>207</v>
      </c>
      <c r="BE182" s="153">
        <f t="shared" si="24"/>
        <v>0</v>
      </c>
      <c r="BF182" s="153">
        <f t="shared" si="25"/>
        <v>0</v>
      </c>
      <c r="BG182" s="153">
        <f t="shared" si="26"/>
        <v>0</v>
      </c>
      <c r="BH182" s="153">
        <f t="shared" si="27"/>
        <v>0</v>
      </c>
      <c r="BI182" s="153">
        <f t="shared" si="28"/>
        <v>0</v>
      </c>
      <c r="BJ182" s="13" t="s">
        <v>84</v>
      </c>
      <c r="BK182" s="153">
        <f t="shared" si="29"/>
        <v>0</v>
      </c>
      <c r="BL182" s="13" t="s">
        <v>271</v>
      </c>
      <c r="BM182" s="152" t="s">
        <v>2355</v>
      </c>
    </row>
    <row r="183" spans="2:65" s="1" customFormat="1" ht="33" customHeight="1">
      <c r="B183" s="139"/>
      <c r="C183" s="140" t="s">
        <v>374</v>
      </c>
      <c r="D183" s="140" t="s">
        <v>212</v>
      </c>
      <c r="E183" s="141" t="s">
        <v>1973</v>
      </c>
      <c r="F183" s="142" t="s">
        <v>1974</v>
      </c>
      <c r="G183" s="143" t="s">
        <v>253</v>
      </c>
      <c r="H183" s="144">
        <v>3</v>
      </c>
      <c r="I183" s="145"/>
      <c r="J183" s="146">
        <f t="shared" si="20"/>
        <v>0</v>
      </c>
      <c r="K183" s="147"/>
      <c r="L183" s="28"/>
      <c r="M183" s="148" t="s">
        <v>1</v>
      </c>
      <c r="N183" s="149" t="s">
        <v>38</v>
      </c>
      <c r="P183" s="150">
        <f t="shared" si="21"/>
        <v>0</v>
      </c>
      <c r="Q183" s="150">
        <v>1E-4</v>
      </c>
      <c r="R183" s="150">
        <f t="shared" si="22"/>
        <v>3.0000000000000003E-4</v>
      </c>
      <c r="S183" s="150">
        <v>0</v>
      </c>
      <c r="T183" s="151">
        <f t="shared" si="23"/>
        <v>0</v>
      </c>
      <c r="AR183" s="152" t="s">
        <v>271</v>
      </c>
      <c r="AT183" s="152" t="s">
        <v>212</v>
      </c>
      <c r="AU183" s="152" t="s">
        <v>88</v>
      </c>
      <c r="AY183" s="13" t="s">
        <v>207</v>
      </c>
      <c r="BE183" s="153">
        <f t="shared" si="24"/>
        <v>0</v>
      </c>
      <c r="BF183" s="153">
        <f t="shared" si="25"/>
        <v>0</v>
      </c>
      <c r="BG183" s="153">
        <f t="shared" si="26"/>
        <v>0</v>
      </c>
      <c r="BH183" s="153">
        <f t="shared" si="27"/>
        <v>0</v>
      </c>
      <c r="BI183" s="153">
        <f t="shared" si="28"/>
        <v>0</v>
      </c>
      <c r="BJ183" s="13" t="s">
        <v>84</v>
      </c>
      <c r="BK183" s="153">
        <f t="shared" si="29"/>
        <v>0</v>
      </c>
      <c r="BL183" s="13" t="s">
        <v>271</v>
      </c>
      <c r="BM183" s="152" t="s">
        <v>2356</v>
      </c>
    </row>
    <row r="184" spans="2:65" s="11" customFormat="1" ht="20.85" customHeight="1">
      <c r="B184" s="127"/>
      <c r="D184" s="128" t="s">
        <v>71</v>
      </c>
      <c r="E184" s="137" t="s">
        <v>1988</v>
      </c>
      <c r="F184" s="137" t="s">
        <v>1989</v>
      </c>
      <c r="I184" s="130"/>
      <c r="J184" s="138">
        <f>BK184</f>
        <v>0</v>
      </c>
      <c r="L184" s="127"/>
      <c r="M184" s="132"/>
      <c r="P184" s="133">
        <f>SUM(P185:P186)</f>
        <v>0</v>
      </c>
      <c r="R184" s="133">
        <f>SUM(R185:R186)</f>
        <v>6.4000000000000005E-4</v>
      </c>
      <c r="T184" s="134">
        <f>SUM(T185:T186)</f>
        <v>0</v>
      </c>
      <c r="AR184" s="128" t="s">
        <v>84</v>
      </c>
      <c r="AT184" s="135" t="s">
        <v>71</v>
      </c>
      <c r="AU184" s="135" t="s">
        <v>84</v>
      </c>
      <c r="AY184" s="128" t="s">
        <v>207</v>
      </c>
      <c r="BK184" s="136">
        <f>SUM(BK185:BK186)</f>
        <v>0</v>
      </c>
    </row>
    <row r="185" spans="2:65" s="1" customFormat="1" ht="21.75" customHeight="1">
      <c r="B185" s="139"/>
      <c r="C185" s="140" t="s">
        <v>378</v>
      </c>
      <c r="D185" s="140" t="s">
        <v>212</v>
      </c>
      <c r="E185" s="141" t="s">
        <v>1991</v>
      </c>
      <c r="F185" s="142" t="s">
        <v>1992</v>
      </c>
      <c r="G185" s="143" t="s">
        <v>405</v>
      </c>
      <c r="H185" s="144">
        <v>2</v>
      </c>
      <c r="I185" s="145"/>
      <c r="J185" s="146">
        <f>ROUND(I185*H185,2)</f>
        <v>0</v>
      </c>
      <c r="K185" s="147"/>
      <c r="L185" s="28"/>
      <c r="M185" s="148" t="s">
        <v>1</v>
      </c>
      <c r="N185" s="149" t="s">
        <v>38</v>
      </c>
      <c r="P185" s="150">
        <f>O185*H185</f>
        <v>0</v>
      </c>
      <c r="Q185" s="150">
        <v>1.6000000000000001E-4</v>
      </c>
      <c r="R185" s="150">
        <f>Q185*H185</f>
        <v>3.2000000000000003E-4</v>
      </c>
      <c r="S185" s="150">
        <v>0</v>
      </c>
      <c r="T185" s="151">
        <f>S185*H185</f>
        <v>0</v>
      </c>
      <c r="AR185" s="152" t="s">
        <v>271</v>
      </c>
      <c r="AT185" s="152" t="s">
        <v>212</v>
      </c>
      <c r="AU185" s="152" t="s">
        <v>88</v>
      </c>
      <c r="AY185" s="13" t="s">
        <v>207</v>
      </c>
      <c r="BE185" s="153">
        <f>IF(N185="základná",J185,0)</f>
        <v>0</v>
      </c>
      <c r="BF185" s="153">
        <f>IF(N185="znížená",J185,0)</f>
        <v>0</v>
      </c>
      <c r="BG185" s="153">
        <f>IF(N185="zákl. prenesená",J185,0)</f>
        <v>0</v>
      </c>
      <c r="BH185" s="153">
        <f>IF(N185="zníž. prenesená",J185,0)</f>
        <v>0</v>
      </c>
      <c r="BI185" s="153">
        <f>IF(N185="nulová",J185,0)</f>
        <v>0</v>
      </c>
      <c r="BJ185" s="13" t="s">
        <v>84</v>
      </c>
      <c r="BK185" s="153">
        <f>ROUND(I185*H185,2)</f>
        <v>0</v>
      </c>
      <c r="BL185" s="13" t="s">
        <v>271</v>
      </c>
      <c r="BM185" s="152" t="s">
        <v>2357</v>
      </c>
    </row>
    <row r="186" spans="2:65" s="1" customFormat="1" ht="16.5" customHeight="1">
      <c r="B186" s="139"/>
      <c r="C186" s="140" t="s">
        <v>382</v>
      </c>
      <c r="D186" s="140" t="s">
        <v>212</v>
      </c>
      <c r="E186" s="141" t="s">
        <v>1995</v>
      </c>
      <c r="F186" s="142" t="s">
        <v>2358</v>
      </c>
      <c r="G186" s="143" t="s">
        <v>405</v>
      </c>
      <c r="H186" s="144">
        <v>2</v>
      </c>
      <c r="I186" s="145"/>
      <c r="J186" s="146">
        <f>ROUND(I186*H186,2)</f>
        <v>0</v>
      </c>
      <c r="K186" s="147"/>
      <c r="L186" s="28"/>
      <c r="M186" s="148" t="s">
        <v>1</v>
      </c>
      <c r="N186" s="149" t="s">
        <v>38</v>
      </c>
      <c r="P186" s="150">
        <f>O186*H186</f>
        <v>0</v>
      </c>
      <c r="Q186" s="150">
        <v>1.6000000000000001E-4</v>
      </c>
      <c r="R186" s="150">
        <f>Q186*H186</f>
        <v>3.2000000000000003E-4</v>
      </c>
      <c r="S186" s="150">
        <v>0</v>
      </c>
      <c r="T186" s="151">
        <f>S186*H186</f>
        <v>0</v>
      </c>
      <c r="AR186" s="152" t="s">
        <v>271</v>
      </c>
      <c r="AT186" s="152" t="s">
        <v>212</v>
      </c>
      <c r="AU186" s="152" t="s">
        <v>88</v>
      </c>
      <c r="AY186" s="13" t="s">
        <v>207</v>
      </c>
      <c r="BE186" s="153">
        <f>IF(N186="základná",J186,0)</f>
        <v>0</v>
      </c>
      <c r="BF186" s="153">
        <f>IF(N186="znížená",J186,0)</f>
        <v>0</v>
      </c>
      <c r="BG186" s="153">
        <f>IF(N186="zákl. prenesená",J186,0)</f>
        <v>0</v>
      </c>
      <c r="BH186" s="153">
        <f>IF(N186="zníž. prenesená",J186,0)</f>
        <v>0</v>
      </c>
      <c r="BI186" s="153">
        <f>IF(N186="nulová",J186,0)</f>
        <v>0</v>
      </c>
      <c r="BJ186" s="13" t="s">
        <v>84</v>
      </c>
      <c r="BK186" s="153">
        <f>ROUND(I186*H186,2)</f>
        <v>0</v>
      </c>
      <c r="BL186" s="13" t="s">
        <v>271</v>
      </c>
      <c r="BM186" s="152" t="s">
        <v>2359</v>
      </c>
    </row>
    <row r="187" spans="2:65" s="11" customFormat="1" ht="20.85" customHeight="1">
      <c r="B187" s="127"/>
      <c r="D187" s="128" t="s">
        <v>71</v>
      </c>
      <c r="E187" s="137" t="s">
        <v>1998</v>
      </c>
      <c r="F187" s="137" t="s">
        <v>1999</v>
      </c>
      <c r="I187" s="130"/>
      <c r="J187" s="138">
        <f>BK187</f>
        <v>0</v>
      </c>
      <c r="L187" s="127"/>
      <c r="M187" s="132"/>
      <c r="P187" s="133">
        <f>SUM(P188:P194)</f>
        <v>0</v>
      </c>
      <c r="R187" s="133">
        <f>SUM(R188:R194)</f>
        <v>0</v>
      </c>
      <c r="T187" s="134">
        <f>SUM(T188:T194)</f>
        <v>0</v>
      </c>
      <c r="AR187" s="128" t="s">
        <v>93</v>
      </c>
      <c r="AT187" s="135" t="s">
        <v>71</v>
      </c>
      <c r="AU187" s="135" t="s">
        <v>84</v>
      </c>
      <c r="AY187" s="128" t="s">
        <v>207</v>
      </c>
      <c r="BK187" s="136">
        <f>SUM(BK188:BK194)</f>
        <v>0</v>
      </c>
    </row>
    <row r="188" spans="2:65" s="1" customFormat="1" ht="16.5" customHeight="1">
      <c r="B188" s="139"/>
      <c r="C188" s="140" t="s">
        <v>386</v>
      </c>
      <c r="D188" s="140" t="s">
        <v>212</v>
      </c>
      <c r="E188" s="141" t="s">
        <v>2360</v>
      </c>
      <c r="F188" s="142" t="s">
        <v>2361</v>
      </c>
      <c r="G188" s="143" t="s">
        <v>215</v>
      </c>
      <c r="H188" s="144">
        <v>56</v>
      </c>
      <c r="I188" s="145"/>
      <c r="J188" s="146">
        <f t="shared" ref="J188:J194" si="30">ROUND(I188*H188,2)</f>
        <v>0</v>
      </c>
      <c r="K188" s="147"/>
      <c r="L188" s="28"/>
      <c r="M188" s="148" t="s">
        <v>1</v>
      </c>
      <c r="N188" s="149" t="s">
        <v>38</v>
      </c>
      <c r="P188" s="150">
        <f t="shared" ref="P188:P194" si="31">O188*H188</f>
        <v>0</v>
      </c>
      <c r="Q188" s="150">
        <v>0</v>
      </c>
      <c r="R188" s="150">
        <f t="shared" ref="R188:R194" si="32">Q188*H188</f>
        <v>0</v>
      </c>
      <c r="S188" s="150">
        <v>0</v>
      </c>
      <c r="T188" s="151">
        <f t="shared" ref="T188:T194" si="33">S188*H188</f>
        <v>0</v>
      </c>
      <c r="AR188" s="152" t="s">
        <v>93</v>
      </c>
      <c r="AT188" s="152" t="s">
        <v>212</v>
      </c>
      <c r="AU188" s="152" t="s">
        <v>88</v>
      </c>
      <c r="AY188" s="13" t="s">
        <v>207</v>
      </c>
      <c r="BE188" s="153">
        <f t="shared" ref="BE188:BE194" si="34">IF(N188="základná",J188,0)</f>
        <v>0</v>
      </c>
      <c r="BF188" s="153">
        <f t="shared" ref="BF188:BF194" si="35">IF(N188="znížená",J188,0)</f>
        <v>0</v>
      </c>
      <c r="BG188" s="153">
        <f t="shared" ref="BG188:BG194" si="36">IF(N188="zákl. prenesená",J188,0)</f>
        <v>0</v>
      </c>
      <c r="BH188" s="153">
        <f t="shared" ref="BH188:BH194" si="37">IF(N188="zníž. prenesená",J188,0)</f>
        <v>0</v>
      </c>
      <c r="BI188" s="153">
        <f t="shared" ref="BI188:BI194" si="38">IF(N188="nulová",J188,0)</f>
        <v>0</v>
      </c>
      <c r="BJ188" s="13" t="s">
        <v>84</v>
      </c>
      <c r="BK188" s="153">
        <f t="shared" ref="BK188:BK194" si="39">ROUND(I188*H188,2)</f>
        <v>0</v>
      </c>
      <c r="BL188" s="13" t="s">
        <v>93</v>
      </c>
      <c r="BM188" s="152" t="s">
        <v>2362</v>
      </c>
    </row>
    <row r="189" spans="2:65" s="1" customFormat="1" ht="24.2" customHeight="1">
      <c r="B189" s="139"/>
      <c r="C189" s="140" t="s">
        <v>390</v>
      </c>
      <c r="D189" s="140" t="s">
        <v>212</v>
      </c>
      <c r="E189" s="141" t="s">
        <v>2037</v>
      </c>
      <c r="F189" s="142" t="s">
        <v>2038</v>
      </c>
      <c r="G189" s="143" t="s">
        <v>215</v>
      </c>
      <c r="H189" s="144">
        <v>372</v>
      </c>
      <c r="I189" s="145"/>
      <c r="J189" s="146">
        <f t="shared" si="30"/>
        <v>0</v>
      </c>
      <c r="K189" s="147"/>
      <c r="L189" s="28"/>
      <c r="M189" s="148" t="s">
        <v>1</v>
      </c>
      <c r="N189" s="149" t="s">
        <v>38</v>
      </c>
      <c r="P189" s="150">
        <f t="shared" si="31"/>
        <v>0</v>
      </c>
      <c r="Q189" s="150">
        <v>0</v>
      </c>
      <c r="R189" s="150">
        <f t="shared" si="32"/>
        <v>0</v>
      </c>
      <c r="S189" s="150">
        <v>0</v>
      </c>
      <c r="T189" s="151">
        <f t="shared" si="33"/>
        <v>0</v>
      </c>
      <c r="AR189" s="152" t="s">
        <v>93</v>
      </c>
      <c r="AT189" s="152" t="s">
        <v>212</v>
      </c>
      <c r="AU189" s="152" t="s">
        <v>88</v>
      </c>
      <c r="AY189" s="13" t="s">
        <v>207</v>
      </c>
      <c r="BE189" s="153">
        <f t="shared" si="34"/>
        <v>0</v>
      </c>
      <c r="BF189" s="153">
        <f t="shared" si="35"/>
        <v>0</v>
      </c>
      <c r="BG189" s="153">
        <f t="shared" si="36"/>
        <v>0</v>
      </c>
      <c r="BH189" s="153">
        <f t="shared" si="37"/>
        <v>0</v>
      </c>
      <c r="BI189" s="153">
        <f t="shared" si="38"/>
        <v>0</v>
      </c>
      <c r="BJ189" s="13" t="s">
        <v>84</v>
      </c>
      <c r="BK189" s="153">
        <f t="shared" si="39"/>
        <v>0</v>
      </c>
      <c r="BL189" s="13" t="s">
        <v>93</v>
      </c>
      <c r="BM189" s="152" t="s">
        <v>2363</v>
      </c>
    </row>
    <row r="190" spans="2:65" s="1" customFormat="1" ht="33" customHeight="1">
      <c r="B190" s="139"/>
      <c r="C190" s="140" t="s">
        <v>394</v>
      </c>
      <c r="D190" s="140" t="s">
        <v>212</v>
      </c>
      <c r="E190" s="141" t="s">
        <v>2069</v>
      </c>
      <c r="F190" s="142" t="s">
        <v>2070</v>
      </c>
      <c r="G190" s="143" t="s">
        <v>253</v>
      </c>
      <c r="H190" s="144">
        <v>62</v>
      </c>
      <c r="I190" s="145"/>
      <c r="J190" s="146">
        <f t="shared" si="30"/>
        <v>0</v>
      </c>
      <c r="K190" s="147"/>
      <c r="L190" s="28"/>
      <c r="M190" s="148" t="s">
        <v>1</v>
      </c>
      <c r="N190" s="149" t="s">
        <v>38</v>
      </c>
      <c r="P190" s="150">
        <f t="shared" si="31"/>
        <v>0</v>
      </c>
      <c r="Q190" s="150">
        <v>0</v>
      </c>
      <c r="R190" s="150">
        <f t="shared" si="32"/>
        <v>0</v>
      </c>
      <c r="S190" s="150">
        <v>0</v>
      </c>
      <c r="T190" s="151">
        <f t="shared" si="33"/>
        <v>0</v>
      </c>
      <c r="AR190" s="152" t="s">
        <v>93</v>
      </c>
      <c r="AT190" s="152" t="s">
        <v>212</v>
      </c>
      <c r="AU190" s="152" t="s">
        <v>88</v>
      </c>
      <c r="AY190" s="13" t="s">
        <v>207</v>
      </c>
      <c r="BE190" s="153">
        <f t="shared" si="34"/>
        <v>0</v>
      </c>
      <c r="BF190" s="153">
        <f t="shared" si="35"/>
        <v>0</v>
      </c>
      <c r="BG190" s="153">
        <f t="shared" si="36"/>
        <v>0</v>
      </c>
      <c r="BH190" s="153">
        <f t="shared" si="37"/>
        <v>0</v>
      </c>
      <c r="BI190" s="153">
        <f t="shared" si="38"/>
        <v>0</v>
      </c>
      <c r="BJ190" s="13" t="s">
        <v>84</v>
      </c>
      <c r="BK190" s="153">
        <f t="shared" si="39"/>
        <v>0</v>
      </c>
      <c r="BL190" s="13" t="s">
        <v>93</v>
      </c>
      <c r="BM190" s="152" t="s">
        <v>2364</v>
      </c>
    </row>
    <row r="191" spans="2:65" s="1" customFormat="1" ht="16.5" customHeight="1">
      <c r="B191" s="139"/>
      <c r="C191" s="140" t="s">
        <v>398</v>
      </c>
      <c r="D191" s="140" t="s">
        <v>212</v>
      </c>
      <c r="E191" s="141" t="s">
        <v>2094</v>
      </c>
      <c r="F191" s="142" t="s">
        <v>2095</v>
      </c>
      <c r="G191" s="143" t="s">
        <v>2087</v>
      </c>
      <c r="H191" s="144">
        <v>1</v>
      </c>
      <c r="I191" s="145"/>
      <c r="J191" s="146">
        <f t="shared" si="30"/>
        <v>0</v>
      </c>
      <c r="K191" s="147"/>
      <c r="L191" s="28"/>
      <c r="M191" s="148" t="s">
        <v>1</v>
      </c>
      <c r="N191" s="149" t="s">
        <v>38</v>
      </c>
      <c r="P191" s="150">
        <f t="shared" si="31"/>
        <v>0</v>
      </c>
      <c r="Q191" s="150">
        <v>0</v>
      </c>
      <c r="R191" s="150">
        <f t="shared" si="32"/>
        <v>0</v>
      </c>
      <c r="S191" s="150">
        <v>0</v>
      </c>
      <c r="T191" s="151">
        <f t="shared" si="33"/>
        <v>0</v>
      </c>
      <c r="AR191" s="152" t="s">
        <v>93</v>
      </c>
      <c r="AT191" s="152" t="s">
        <v>212</v>
      </c>
      <c r="AU191" s="152" t="s">
        <v>88</v>
      </c>
      <c r="AY191" s="13" t="s">
        <v>207</v>
      </c>
      <c r="BE191" s="153">
        <f t="shared" si="34"/>
        <v>0</v>
      </c>
      <c r="BF191" s="153">
        <f t="shared" si="35"/>
        <v>0</v>
      </c>
      <c r="BG191" s="153">
        <f t="shared" si="36"/>
        <v>0</v>
      </c>
      <c r="BH191" s="153">
        <f t="shared" si="37"/>
        <v>0</v>
      </c>
      <c r="BI191" s="153">
        <f t="shared" si="38"/>
        <v>0</v>
      </c>
      <c r="BJ191" s="13" t="s">
        <v>84</v>
      </c>
      <c r="BK191" s="153">
        <f t="shared" si="39"/>
        <v>0</v>
      </c>
      <c r="BL191" s="13" t="s">
        <v>93</v>
      </c>
      <c r="BM191" s="152" t="s">
        <v>2365</v>
      </c>
    </row>
    <row r="192" spans="2:65" s="1" customFormat="1" ht="24.2" customHeight="1">
      <c r="B192" s="139"/>
      <c r="C192" s="140" t="s">
        <v>402</v>
      </c>
      <c r="D192" s="140" t="s">
        <v>212</v>
      </c>
      <c r="E192" s="141" t="s">
        <v>2118</v>
      </c>
      <c r="F192" s="142" t="s">
        <v>2119</v>
      </c>
      <c r="G192" s="143" t="s">
        <v>215</v>
      </c>
      <c r="H192" s="144">
        <v>372</v>
      </c>
      <c r="I192" s="145"/>
      <c r="J192" s="146">
        <f t="shared" si="30"/>
        <v>0</v>
      </c>
      <c r="K192" s="147"/>
      <c r="L192" s="28"/>
      <c r="M192" s="148" t="s">
        <v>1</v>
      </c>
      <c r="N192" s="149" t="s">
        <v>38</v>
      </c>
      <c r="P192" s="150">
        <f t="shared" si="31"/>
        <v>0</v>
      </c>
      <c r="Q192" s="150">
        <v>0</v>
      </c>
      <c r="R192" s="150">
        <f t="shared" si="32"/>
        <v>0</v>
      </c>
      <c r="S192" s="150">
        <v>0</v>
      </c>
      <c r="T192" s="151">
        <f t="shared" si="33"/>
        <v>0</v>
      </c>
      <c r="AR192" s="152" t="s">
        <v>93</v>
      </c>
      <c r="AT192" s="152" t="s">
        <v>212</v>
      </c>
      <c r="AU192" s="152" t="s">
        <v>88</v>
      </c>
      <c r="AY192" s="13" t="s">
        <v>207</v>
      </c>
      <c r="BE192" s="153">
        <f t="shared" si="34"/>
        <v>0</v>
      </c>
      <c r="BF192" s="153">
        <f t="shared" si="35"/>
        <v>0</v>
      </c>
      <c r="BG192" s="153">
        <f t="shared" si="36"/>
        <v>0</v>
      </c>
      <c r="BH192" s="153">
        <f t="shared" si="37"/>
        <v>0</v>
      </c>
      <c r="BI192" s="153">
        <f t="shared" si="38"/>
        <v>0</v>
      </c>
      <c r="BJ192" s="13" t="s">
        <v>84</v>
      </c>
      <c r="BK192" s="153">
        <f t="shared" si="39"/>
        <v>0</v>
      </c>
      <c r="BL192" s="13" t="s">
        <v>93</v>
      </c>
      <c r="BM192" s="152" t="s">
        <v>2366</v>
      </c>
    </row>
    <row r="193" spans="2:65" s="1" customFormat="1" ht="24.2" customHeight="1">
      <c r="B193" s="139"/>
      <c r="C193" s="140" t="s">
        <v>407</v>
      </c>
      <c r="D193" s="140" t="s">
        <v>212</v>
      </c>
      <c r="E193" s="141" t="s">
        <v>2134</v>
      </c>
      <c r="F193" s="142" t="s">
        <v>2135</v>
      </c>
      <c r="G193" s="143" t="s">
        <v>253</v>
      </c>
      <c r="H193" s="144">
        <v>1</v>
      </c>
      <c r="I193" s="145"/>
      <c r="J193" s="146">
        <f t="shared" si="30"/>
        <v>0</v>
      </c>
      <c r="K193" s="147"/>
      <c r="L193" s="28"/>
      <c r="M193" s="148" t="s">
        <v>1</v>
      </c>
      <c r="N193" s="149" t="s">
        <v>38</v>
      </c>
      <c r="P193" s="150">
        <f t="shared" si="31"/>
        <v>0</v>
      </c>
      <c r="Q193" s="150">
        <v>0</v>
      </c>
      <c r="R193" s="150">
        <f t="shared" si="32"/>
        <v>0</v>
      </c>
      <c r="S193" s="150">
        <v>0</v>
      </c>
      <c r="T193" s="151">
        <f t="shared" si="33"/>
        <v>0</v>
      </c>
      <c r="AR193" s="152" t="s">
        <v>216</v>
      </c>
      <c r="AT193" s="152" t="s">
        <v>212</v>
      </c>
      <c r="AU193" s="152" t="s">
        <v>88</v>
      </c>
      <c r="AY193" s="13" t="s">
        <v>207</v>
      </c>
      <c r="BE193" s="153">
        <f t="shared" si="34"/>
        <v>0</v>
      </c>
      <c r="BF193" s="153">
        <f t="shared" si="35"/>
        <v>0</v>
      </c>
      <c r="BG193" s="153">
        <f t="shared" si="36"/>
        <v>0</v>
      </c>
      <c r="BH193" s="153">
        <f t="shared" si="37"/>
        <v>0</v>
      </c>
      <c r="BI193" s="153">
        <f t="shared" si="38"/>
        <v>0</v>
      </c>
      <c r="BJ193" s="13" t="s">
        <v>84</v>
      </c>
      <c r="BK193" s="153">
        <f t="shared" si="39"/>
        <v>0</v>
      </c>
      <c r="BL193" s="13" t="s">
        <v>216</v>
      </c>
      <c r="BM193" s="152" t="s">
        <v>2367</v>
      </c>
    </row>
    <row r="194" spans="2:65" s="1" customFormat="1" ht="24.2" customHeight="1">
      <c r="B194" s="139"/>
      <c r="C194" s="140" t="s">
        <v>411</v>
      </c>
      <c r="D194" s="140" t="s">
        <v>212</v>
      </c>
      <c r="E194" s="141" t="s">
        <v>2142</v>
      </c>
      <c r="F194" s="142" t="s">
        <v>2143</v>
      </c>
      <c r="G194" s="143" t="s">
        <v>215</v>
      </c>
      <c r="H194" s="144">
        <v>372</v>
      </c>
      <c r="I194" s="145"/>
      <c r="J194" s="146">
        <f t="shared" si="30"/>
        <v>0</v>
      </c>
      <c r="K194" s="147"/>
      <c r="L194" s="28"/>
      <c r="M194" s="148" t="s">
        <v>1</v>
      </c>
      <c r="N194" s="149" t="s">
        <v>38</v>
      </c>
      <c r="P194" s="150">
        <f t="shared" si="31"/>
        <v>0</v>
      </c>
      <c r="Q194" s="150">
        <v>0</v>
      </c>
      <c r="R194" s="150">
        <f t="shared" si="32"/>
        <v>0</v>
      </c>
      <c r="S194" s="150">
        <v>0</v>
      </c>
      <c r="T194" s="151">
        <f t="shared" si="33"/>
        <v>0</v>
      </c>
      <c r="AR194" s="152" t="s">
        <v>93</v>
      </c>
      <c r="AT194" s="152" t="s">
        <v>212</v>
      </c>
      <c r="AU194" s="152" t="s">
        <v>88</v>
      </c>
      <c r="AY194" s="13" t="s">
        <v>207</v>
      </c>
      <c r="BE194" s="153">
        <f t="shared" si="34"/>
        <v>0</v>
      </c>
      <c r="BF194" s="153">
        <f t="shared" si="35"/>
        <v>0</v>
      </c>
      <c r="BG194" s="153">
        <f t="shared" si="36"/>
        <v>0</v>
      </c>
      <c r="BH194" s="153">
        <f t="shared" si="37"/>
        <v>0</v>
      </c>
      <c r="BI194" s="153">
        <f t="shared" si="38"/>
        <v>0</v>
      </c>
      <c r="BJ194" s="13" t="s">
        <v>84</v>
      </c>
      <c r="BK194" s="153">
        <f t="shared" si="39"/>
        <v>0</v>
      </c>
      <c r="BL194" s="13" t="s">
        <v>93</v>
      </c>
      <c r="BM194" s="152" t="s">
        <v>2368</v>
      </c>
    </row>
    <row r="195" spans="2:65" s="11" customFormat="1" ht="25.9" customHeight="1">
      <c r="B195" s="127"/>
      <c r="D195" s="128" t="s">
        <v>71</v>
      </c>
      <c r="E195" s="129" t="s">
        <v>2153</v>
      </c>
      <c r="F195" s="129" t="s">
        <v>2154</v>
      </c>
      <c r="I195" s="130"/>
      <c r="J195" s="131">
        <f>BK195</f>
        <v>0</v>
      </c>
      <c r="L195" s="127"/>
      <c r="M195" s="132"/>
      <c r="P195" s="133">
        <f>P196</f>
        <v>0</v>
      </c>
      <c r="R195" s="133">
        <f>R196</f>
        <v>0</v>
      </c>
      <c r="T195" s="134">
        <f>T196</f>
        <v>0</v>
      </c>
      <c r="AR195" s="128" t="s">
        <v>168</v>
      </c>
      <c r="AT195" s="135" t="s">
        <v>71</v>
      </c>
      <c r="AU195" s="135" t="s">
        <v>72</v>
      </c>
      <c r="AY195" s="128" t="s">
        <v>207</v>
      </c>
      <c r="BK195" s="136">
        <f>BK196</f>
        <v>0</v>
      </c>
    </row>
    <row r="196" spans="2:65" s="1" customFormat="1" ht="44.25" customHeight="1">
      <c r="B196" s="139"/>
      <c r="C196" s="140" t="s">
        <v>415</v>
      </c>
      <c r="D196" s="140" t="s">
        <v>212</v>
      </c>
      <c r="E196" s="141" t="s">
        <v>2156</v>
      </c>
      <c r="F196" s="142" t="s">
        <v>2157</v>
      </c>
      <c r="G196" s="143" t="s">
        <v>2158</v>
      </c>
      <c r="H196" s="144">
        <v>2.5000000000000001E-2</v>
      </c>
      <c r="I196" s="145"/>
      <c r="J196" s="146">
        <f>ROUND(I196*H196,2)</f>
        <v>0</v>
      </c>
      <c r="K196" s="147"/>
      <c r="L196" s="28"/>
      <c r="M196" s="166" t="s">
        <v>1</v>
      </c>
      <c r="N196" s="167" t="s">
        <v>38</v>
      </c>
      <c r="O196" s="168"/>
      <c r="P196" s="169">
        <f>O196*H196</f>
        <v>0</v>
      </c>
      <c r="Q196" s="169">
        <v>0</v>
      </c>
      <c r="R196" s="169">
        <f>Q196*H196</f>
        <v>0</v>
      </c>
      <c r="S196" s="169">
        <v>0</v>
      </c>
      <c r="T196" s="170">
        <f>S196*H196</f>
        <v>0</v>
      </c>
      <c r="AR196" s="152" t="s">
        <v>2159</v>
      </c>
      <c r="AT196" s="152" t="s">
        <v>212</v>
      </c>
      <c r="AU196" s="152" t="s">
        <v>79</v>
      </c>
      <c r="AY196" s="13" t="s">
        <v>207</v>
      </c>
      <c r="BE196" s="153">
        <f>IF(N196="základná",J196,0)</f>
        <v>0</v>
      </c>
      <c r="BF196" s="153">
        <f>IF(N196="znížená",J196,0)</f>
        <v>0</v>
      </c>
      <c r="BG196" s="153">
        <f>IF(N196="zákl. prenesená",J196,0)</f>
        <v>0</v>
      </c>
      <c r="BH196" s="153">
        <f>IF(N196="zníž. prenesená",J196,0)</f>
        <v>0</v>
      </c>
      <c r="BI196" s="153">
        <f>IF(N196="nulová",J196,0)</f>
        <v>0</v>
      </c>
      <c r="BJ196" s="13" t="s">
        <v>84</v>
      </c>
      <c r="BK196" s="153">
        <f>ROUND(I196*H196,2)</f>
        <v>0</v>
      </c>
      <c r="BL196" s="13" t="s">
        <v>2159</v>
      </c>
      <c r="BM196" s="152" t="s">
        <v>2369</v>
      </c>
    </row>
    <row r="197" spans="2:65" s="1" customFormat="1" ht="6.95" customHeight="1">
      <c r="B197" s="43"/>
      <c r="C197" s="44"/>
      <c r="D197" s="44"/>
      <c r="E197" s="44"/>
      <c r="F197" s="44"/>
      <c r="G197" s="44"/>
      <c r="H197" s="44"/>
      <c r="I197" s="44"/>
      <c r="J197" s="44"/>
      <c r="K197" s="44"/>
      <c r="L197" s="28"/>
    </row>
  </sheetData>
  <autoFilter ref="C133:K196" xr:uid="{00000000-0009-0000-0000-000003000000}"/>
  <mergeCells count="15">
    <mergeCell ref="E120:H120"/>
    <mergeCell ref="E124:H124"/>
    <mergeCell ref="E122:H122"/>
    <mergeCell ref="E126:H126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428"/>
  <sheetViews>
    <sheetView showGridLines="0" workbookViewId="0">
      <selection activeCell="L2" sqref="L2:V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106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170</v>
      </c>
      <c r="L4" s="16"/>
      <c r="M4" s="92" t="s">
        <v>8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13</v>
      </c>
      <c r="L6" s="16"/>
    </row>
    <row r="7" spans="2:46" ht="16.5" customHeight="1">
      <c r="B7" s="16"/>
      <c r="E7" s="220" t="str">
        <f>'Rekapitulácia stavby'!K6</f>
        <v>III.etapa – Vetva V2 Mesto – časť od bodu č.17  po AUPARK</v>
      </c>
      <c r="F7" s="221"/>
      <c r="G7" s="221"/>
      <c r="H7" s="221"/>
      <c r="L7" s="16"/>
    </row>
    <row r="8" spans="2:46" ht="12.75">
      <c r="B8" s="16"/>
      <c r="D8" s="23" t="s">
        <v>171</v>
      </c>
      <c r="L8" s="16"/>
    </row>
    <row r="9" spans="2:46" ht="16.5" customHeight="1">
      <c r="B9" s="16"/>
      <c r="E9" s="220" t="s">
        <v>172</v>
      </c>
      <c r="F9" s="184"/>
      <c r="G9" s="184"/>
      <c r="H9" s="184"/>
      <c r="L9" s="16"/>
    </row>
    <row r="10" spans="2:46" ht="12" customHeight="1">
      <c r="B10" s="16"/>
      <c r="D10" s="23" t="s">
        <v>173</v>
      </c>
      <c r="L10" s="16"/>
    </row>
    <row r="11" spans="2:46" s="1" customFormat="1" ht="16.5" customHeight="1">
      <c r="B11" s="28"/>
      <c r="E11" s="212" t="s">
        <v>174</v>
      </c>
      <c r="F11" s="222"/>
      <c r="G11" s="222"/>
      <c r="H11" s="222"/>
      <c r="L11" s="28"/>
    </row>
    <row r="12" spans="2:46" s="1" customFormat="1" ht="12" customHeight="1">
      <c r="B12" s="28"/>
      <c r="D12" s="23" t="s">
        <v>175</v>
      </c>
      <c r="L12" s="28"/>
    </row>
    <row r="13" spans="2:46" s="1" customFormat="1" ht="30" customHeight="1">
      <c r="B13" s="28"/>
      <c r="E13" s="199" t="s">
        <v>2370</v>
      </c>
      <c r="F13" s="222"/>
      <c r="G13" s="222"/>
      <c r="H13" s="222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15</v>
      </c>
      <c r="F15" s="21" t="s">
        <v>1</v>
      </c>
      <c r="I15" s="23" t="s">
        <v>16</v>
      </c>
      <c r="J15" s="21" t="s">
        <v>1</v>
      </c>
      <c r="L15" s="28"/>
    </row>
    <row r="16" spans="2:46" s="1" customFormat="1" ht="12" customHeight="1">
      <c r="B16" s="28"/>
      <c r="D16" s="23" t="s">
        <v>17</v>
      </c>
      <c r="F16" s="21" t="s">
        <v>18</v>
      </c>
      <c r="I16" s="23" t="s">
        <v>19</v>
      </c>
      <c r="J16" s="51" t="str">
        <f>'Rekapitulácia stavby'!AN8</f>
        <v>13. 5. 2022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21</v>
      </c>
      <c r="I18" s="23" t="s">
        <v>22</v>
      </c>
      <c r="J18" s="172">
        <v>36211541</v>
      </c>
      <c r="L18" s="28"/>
    </row>
    <row r="19" spans="2:12" s="1" customFormat="1" ht="18" customHeight="1">
      <c r="B19" s="28"/>
      <c r="E19" s="171" t="s">
        <v>5451</v>
      </c>
      <c r="I19" s="23" t="s">
        <v>23</v>
      </c>
      <c r="J19" s="171" t="s">
        <v>5452</v>
      </c>
      <c r="L19" s="28"/>
    </row>
    <row r="20" spans="2:12" s="1" customFormat="1" ht="6.95" customHeight="1">
      <c r="B20" s="28"/>
      <c r="L20" s="28"/>
    </row>
    <row r="21" spans="2:12" s="1" customFormat="1" ht="12" customHeight="1">
      <c r="B21" s="28"/>
      <c r="D21" s="23" t="s">
        <v>24</v>
      </c>
      <c r="I21" s="23" t="s">
        <v>22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23" t="str">
        <f>'Rekapitulácia stavby'!E14</f>
        <v>Vyplň údaj</v>
      </c>
      <c r="F22" s="191"/>
      <c r="G22" s="191"/>
      <c r="H22" s="191"/>
      <c r="I22" s="23" t="s">
        <v>23</v>
      </c>
      <c r="J22" s="24" t="str">
        <f>'Rekapitulácia stavby'!AN14</f>
        <v>Vyplň údaj</v>
      </c>
      <c r="L22" s="28"/>
    </row>
    <row r="23" spans="2:12" s="1" customFormat="1" ht="6.95" customHeight="1">
      <c r="B23" s="28"/>
      <c r="L23" s="28"/>
    </row>
    <row r="24" spans="2:12" s="1" customFormat="1" ht="12" customHeight="1">
      <c r="B24" s="28"/>
      <c r="D24" s="23" t="s">
        <v>26</v>
      </c>
      <c r="I24" s="23" t="s">
        <v>22</v>
      </c>
      <c r="J24" s="21" t="s">
        <v>1</v>
      </c>
      <c r="L24" s="28"/>
    </row>
    <row r="25" spans="2:12" s="1" customFormat="1" ht="18" customHeight="1">
      <c r="B25" s="28"/>
      <c r="E25" s="21" t="s">
        <v>27</v>
      </c>
      <c r="I25" s="23" t="s">
        <v>23</v>
      </c>
      <c r="J25" s="21" t="s">
        <v>1</v>
      </c>
      <c r="L25" s="28"/>
    </row>
    <row r="26" spans="2:12" s="1" customFormat="1" ht="6.95" customHeight="1">
      <c r="B26" s="28"/>
      <c r="L26" s="28"/>
    </row>
    <row r="27" spans="2:12" s="1" customFormat="1" ht="12" customHeight="1">
      <c r="B27" s="28"/>
      <c r="D27" s="23" t="s">
        <v>29</v>
      </c>
      <c r="I27" s="23" t="s">
        <v>22</v>
      </c>
      <c r="J27" s="21" t="s">
        <v>1</v>
      </c>
      <c r="L27" s="28"/>
    </row>
    <row r="28" spans="2:12" s="1" customFormat="1" ht="18" customHeight="1">
      <c r="B28" s="28"/>
      <c r="E28" s="21" t="s">
        <v>30</v>
      </c>
      <c r="I28" s="23" t="s">
        <v>23</v>
      </c>
      <c r="J28" s="21" t="s">
        <v>1</v>
      </c>
      <c r="L28" s="28"/>
    </row>
    <row r="29" spans="2:12" s="1" customFormat="1" ht="6.95" customHeight="1">
      <c r="B29" s="28"/>
      <c r="L29" s="28"/>
    </row>
    <row r="30" spans="2:12" s="1" customFormat="1" ht="12" customHeight="1">
      <c r="B30" s="28"/>
      <c r="D30" s="23" t="s">
        <v>31</v>
      </c>
      <c r="L30" s="28"/>
    </row>
    <row r="31" spans="2:12" s="7" customFormat="1" ht="16.5" customHeight="1">
      <c r="B31" s="93"/>
      <c r="E31" s="195" t="s">
        <v>1</v>
      </c>
      <c r="F31" s="195"/>
      <c r="G31" s="195"/>
      <c r="H31" s="195"/>
      <c r="L31" s="93"/>
    </row>
    <row r="32" spans="2:12" s="1" customFormat="1" ht="6.95" customHeight="1">
      <c r="B32" s="28"/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35" customHeight="1">
      <c r="B34" s="28"/>
      <c r="D34" s="94" t="s">
        <v>32</v>
      </c>
      <c r="J34" s="65">
        <f>ROUND(J135, 2)</f>
        <v>0</v>
      </c>
      <c r="L34" s="28"/>
    </row>
    <row r="35" spans="2:12" s="1" customFormat="1" ht="6.95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45" customHeight="1">
      <c r="B36" s="28"/>
      <c r="F36" s="31" t="s">
        <v>34</v>
      </c>
      <c r="I36" s="31" t="s">
        <v>33</v>
      </c>
      <c r="J36" s="31" t="s">
        <v>35</v>
      </c>
      <c r="L36" s="28"/>
    </row>
    <row r="37" spans="2:12" s="1" customFormat="1" ht="14.45" customHeight="1">
      <c r="B37" s="28"/>
      <c r="D37" s="54" t="s">
        <v>36</v>
      </c>
      <c r="E37" s="33" t="s">
        <v>37</v>
      </c>
      <c r="F37" s="95">
        <f>ROUND((SUM(BE135:BE427)),  2)</f>
        <v>0</v>
      </c>
      <c r="G37" s="96"/>
      <c r="H37" s="96"/>
      <c r="I37" s="97">
        <v>0.2</v>
      </c>
      <c r="J37" s="95">
        <f>ROUND(((SUM(BE135:BE427))*I37),  2)</f>
        <v>0</v>
      </c>
      <c r="L37" s="28"/>
    </row>
    <row r="38" spans="2:12" s="1" customFormat="1" ht="14.45" customHeight="1">
      <c r="B38" s="28"/>
      <c r="E38" s="33" t="s">
        <v>38</v>
      </c>
      <c r="F38" s="95">
        <f>ROUND((SUM(BF135:BF427)),  2)</f>
        <v>0</v>
      </c>
      <c r="G38" s="96"/>
      <c r="H38" s="96"/>
      <c r="I38" s="97">
        <v>0.2</v>
      </c>
      <c r="J38" s="95">
        <f>ROUND(((SUM(BF135:BF427))*I38),  2)</f>
        <v>0</v>
      </c>
      <c r="L38" s="28"/>
    </row>
    <row r="39" spans="2:12" s="1" customFormat="1" ht="14.45" hidden="1" customHeight="1">
      <c r="B39" s="28"/>
      <c r="E39" s="23" t="s">
        <v>39</v>
      </c>
      <c r="F39" s="84">
        <f>ROUND((SUM(BG135:BG427)),  2)</f>
        <v>0</v>
      </c>
      <c r="I39" s="98">
        <v>0.2</v>
      </c>
      <c r="J39" s="84">
        <f>0</f>
        <v>0</v>
      </c>
      <c r="L39" s="28"/>
    </row>
    <row r="40" spans="2:12" s="1" customFormat="1" ht="14.45" hidden="1" customHeight="1">
      <c r="B40" s="28"/>
      <c r="E40" s="23" t="s">
        <v>40</v>
      </c>
      <c r="F40" s="84">
        <f>ROUND((SUM(BH135:BH427)),  2)</f>
        <v>0</v>
      </c>
      <c r="I40" s="98">
        <v>0.2</v>
      </c>
      <c r="J40" s="84">
        <f>0</f>
        <v>0</v>
      </c>
      <c r="L40" s="28"/>
    </row>
    <row r="41" spans="2:12" s="1" customFormat="1" ht="14.45" hidden="1" customHeight="1">
      <c r="B41" s="28"/>
      <c r="E41" s="33" t="s">
        <v>41</v>
      </c>
      <c r="F41" s="95">
        <f>ROUND((SUM(BI135:BI427)),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6.95" customHeight="1">
      <c r="B42" s="28"/>
      <c r="L42" s="28"/>
    </row>
    <row r="43" spans="2:12" s="1" customFormat="1" ht="25.35" customHeight="1">
      <c r="B43" s="28"/>
      <c r="C43" s="99"/>
      <c r="D43" s="100" t="s">
        <v>42</v>
      </c>
      <c r="E43" s="56"/>
      <c r="F43" s="56"/>
      <c r="G43" s="101" t="s">
        <v>43</v>
      </c>
      <c r="H43" s="102" t="s">
        <v>44</v>
      </c>
      <c r="I43" s="56"/>
      <c r="J43" s="103">
        <f>SUM(J34:J41)</f>
        <v>0</v>
      </c>
      <c r="K43" s="104"/>
      <c r="L43" s="28"/>
    </row>
    <row r="44" spans="2:12" s="1" customFormat="1" ht="14.45" customHeight="1">
      <c r="B44" s="28"/>
      <c r="L44" s="28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47</v>
      </c>
      <c r="E61" s="30"/>
      <c r="F61" s="105" t="s">
        <v>48</v>
      </c>
      <c r="G61" s="42" t="s">
        <v>47</v>
      </c>
      <c r="H61" s="30"/>
      <c r="I61" s="30"/>
      <c r="J61" s="106" t="s">
        <v>48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49</v>
      </c>
      <c r="E65" s="41"/>
      <c r="F65" s="41"/>
      <c r="G65" s="40" t="s">
        <v>50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47</v>
      </c>
      <c r="E76" s="30"/>
      <c r="F76" s="105" t="s">
        <v>48</v>
      </c>
      <c r="G76" s="42" t="s">
        <v>47</v>
      </c>
      <c r="H76" s="30"/>
      <c r="I76" s="30"/>
      <c r="J76" s="106" t="s">
        <v>48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hidden="1" customHeight="1">
      <c r="B82" s="28"/>
      <c r="C82" s="17" t="s">
        <v>177</v>
      </c>
      <c r="L82" s="28"/>
    </row>
    <row r="83" spans="2:12" s="1" customFormat="1" ht="6.95" hidden="1" customHeight="1">
      <c r="B83" s="28"/>
      <c r="L83" s="28"/>
    </row>
    <row r="84" spans="2:12" s="1" customFormat="1" ht="12" hidden="1" customHeight="1">
      <c r="B84" s="28"/>
      <c r="C84" s="23" t="s">
        <v>13</v>
      </c>
      <c r="L84" s="28"/>
    </row>
    <row r="85" spans="2:12" s="1" customFormat="1" ht="16.5" hidden="1" customHeight="1">
      <c r="B85" s="28"/>
      <c r="E85" s="220" t="str">
        <f>E7</f>
        <v>III.etapa – Vetva V2 Mesto – časť od bodu č.17  po AUPARK</v>
      </c>
      <c r="F85" s="221"/>
      <c r="G85" s="221"/>
      <c r="H85" s="221"/>
      <c r="L85" s="28"/>
    </row>
    <row r="86" spans="2:12" ht="12" hidden="1" customHeight="1">
      <c r="B86" s="16"/>
      <c r="C86" s="23" t="s">
        <v>171</v>
      </c>
      <c r="L86" s="16"/>
    </row>
    <row r="87" spans="2:12" ht="16.5" hidden="1" customHeight="1">
      <c r="B87" s="16"/>
      <c r="E87" s="220" t="s">
        <v>172</v>
      </c>
      <c r="F87" s="184"/>
      <c r="G87" s="184"/>
      <c r="H87" s="184"/>
      <c r="L87" s="16"/>
    </row>
    <row r="88" spans="2:12" ht="12" hidden="1" customHeight="1">
      <c r="B88" s="16"/>
      <c r="C88" s="23" t="s">
        <v>173</v>
      </c>
      <c r="L88" s="16"/>
    </row>
    <row r="89" spans="2:12" s="1" customFormat="1" ht="16.5" hidden="1" customHeight="1">
      <c r="B89" s="28"/>
      <c r="E89" s="212" t="s">
        <v>174</v>
      </c>
      <c r="F89" s="222"/>
      <c r="G89" s="222"/>
      <c r="H89" s="222"/>
      <c r="L89" s="28"/>
    </row>
    <row r="90" spans="2:12" s="1" customFormat="1" ht="12" hidden="1" customHeight="1">
      <c r="B90" s="28"/>
      <c r="C90" s="23" t="s">
        <v>175</v>
      </c>
      <c r="L90" s="28"/>
    </row>
    <row r="91" spans="2:12" s="1" customFormat="1" ht="30" hidden="1" customHeight="1">
      <c r="B91" s="28"/>
      <c r="E91" s="199" t="str">
        <f>E13</f>
        <v>O1 - SO 02.100.1 Potrubná časť - Odbočka O1, O1.5, O1.6</v>
      </c>
      <c r="F91" s="222"/>
      <c r="G91" s="222"/>
      <c r="H91" s="222"/>
      <c r="L91" s="28"/>
    </row>
    <row r="92" spans="2:12" s="1" customFormat="1" ht="6.95" hidden="1" customHeight="1">
      <c r="B92" s="28"/>
      <c r="L92" s="28"/>
    </row>
    <row r="93" spans="2:12" s="1" customFormat="1" ht="12" hidden="1" customHeight="1">
      <c r="B93" s="28"/>
      <c r="C93" s="23" t="s">
        <v>17</v>
      </c>
      <c r="F93" s="21" t="str">
        <f>F16</f>
        <v>Žilina</v>
      </c>
      <c r="I93" s="23" t="s">
        <v>19</v>
      </c>
      <c r="J93" s="51" t="str">
        <f>IF(J16="","",J16)</f>
        <v>13. 5. 2022</v>
      </c>
      <c r="L93" s="28"/>
    </row>
    <row r="94" spans="2:12" s="1" customFormat="1" ht="6.95" hidden="1" customHeight="1">
      <c r="B94" s="28"/>
      <c r="L94" s="28"/>
    </row>
    <row r="95" spans="2:12" s="1" customFormat="1" ht="15.2" hidden="1" customHeight="1">
      <c r="B95" s="28"/>
      <c r="C95" s="23" t="s">
        <v>21</v>
      </c>
      <c r="F95" s="21" t="str">
        <f>E19</f>
        <v>MH Teplárenský holding, a.s.</v>
      </c>
      <c r="I95" s="23" t="s">
        <v>26</v>
      </c>
      <c r="J95" s="26" t="str">
        <f>E25</f>
        <v>ENERGIA, s.r.o.</v>
      </c>
      <c r="L95" s="28"/>
    </row>
    <row r="96" spans="2:12" s="1" customFormat="1" ht="15.2" hidden="1" customHeight="1">
      <c r="B96" s="28"/>
      <c r="C96" s="23" t="s">
        <v>24</v>
      </c>
      <c r="F96" s="21" t="str">
        <f>IF(E22="","",E22)</f>
        <v>Vyplň údaj</v>
      </c>
      <c r="I96" s="23" t="s">
        <v>29</v>
      </c>
      <c r="J96" s="26" t="str">
        <f>E28</f>
        <v>Balog</v>
      </c>
      <c r="L96" s="28"/>
    </row>
    <row r="97" spans="2:47" s="1" customFormat="1" ht="10.35" hidden="1" customHeight="1">
      <c r="B97" s="28"/>
      <c r="L97" s="28"/>
    </row>
    <row r="98" spans="2:47" s="1" customFormat="1" ht="29.25" hidden="1" customHeight="1">
      <c r="B98" s="28"/>
      <c r="C98" s="107" t="s">
        <v>178</v>
      </c>
      <c r="D98" s="99"/>
      <c r="E98" s="99"/>
      <c r="F98" s="99"/>
      <c r="G98" s="99"/>
      <c r="H98" s="99"/>
      <c r="I98" s="99"/>
      <c r="J98" s="108" t="s">
        <v>179</v>
      </c>
      <c r="K98" s="99"/>
      <c r="L98" s="28"/>
    </row>
    <row r="99" spans="2:47" s="1" customFormat="1" ht="10.35" hidden="1" customHeight="1">
      <c r="B99" s="28"/>
      <c r="L99" s="28"/>
    </row>
    <row r="100" spans="2:47" s="1" customFormat="1" ht="22.9" hidden="1" customHeight="1">
      <c r="B100" s="28"/>
      <c r="C100" s="109" t="s">
        <v>180</v>
      </c>
      <c r="J100" s="65">
        <f>J135</f>
        <v>0</v>
      </c>
      <c r="L100" s="28"/>
      <c r="AU100" s="13" t="s">
        <v>181</v>
      </c>
    </row>
    <row r="101" spans="2:47" s="8" customFormat="1" ht="24.95" hidden="1" customHeight="1">
      <c r="B101" s="110"/>
      <c r="D101" s="111" t="s">
        <v>182</v>
      </c>
      <c r="E101" s="112"/>
      <c r="F101" s="112"/>
      <c r="G101" s="112"/>
      <c r="H101" s="112"/>
      <c r="I101" s="112"/>
      <c r="J101" s="113">
        <f>J136</f>
        <v>0</v>
      </c>
      <c r="L101" s="110"/>
    </row>
    <row r="102" spans="2:47" s="9" customFormat="1" ht="19.899999999999999" hidden="1" customHeight="1">
      <c r="B102" s="114"/>
      <c r="D102" s="115" t="s">
        <v>183</v>
      </c>
      <c r="E102" s="116"/>
      <c r="F102" s="116"/>
      <c r="G102" s="116"/>
      <c r="H102" s="116"/>
      <c r="I102" s="116"/>
      <c r="J102" s="117">
        <f>J137</f>
        <v>0</v>
      </c>
      <c r="L102" s="114"/>
    </row>
    <row r="103" spans="2:47" s="9" customFormat="1" ht="14.85" hidden="1" customHeight="1">
      <c r="B103" s="114"/>
      <c r="D103" s="115" t="s">
        <v>184</v>
      </c>
      <c r="E103" s="116"/>
      <c r="F103" s="116"/>
      <c r="G103" s="116"/>
      <c r="H103" s="116"/>
      <c r="I103" s="116"/>
      <c r="J103" s="117">
        <f>J138</f>
        <v>0</v>
      </c>
      <c r="L103" s="114"/>
    </row>
    <row r="104" spans="2:47" s="9" customFormat="1" ht="14.85" hidden="1" customHeight="1">
      <c r="B104" s="114"/>
      <c r="D104" s="115" t="s">
        <v>185</v>
      </c>
      <c r="E104" s="116"/>
      <c r="F104" s="116"/>
      <c r="G104" s="116"/>
      <c r="H104" s="116"/>
      <c r="I104" s="116"/>
      <c r="J104" s="117">
        <f>J195</f>
        <v>0</v>
      </c>
      <c r="L104" s="114"/>
    </row>
    <row r="105" spans="2:47" s="9" customFormat="1" ht="14.85" hidden="1" customHeight="1">
      <c r="B105" s="114"/>
      <c r="D105" s="115" t="s">
        <v>186</v>
      </c>
      <c r="E105" s="116"/>
      <c r="F105" s="116"/>
      <c r="G105" s="116"/>
      <c r="H105" s="116"/>
      <c r="I105" s="116"/>
      <c r="J105" s="117">
        <f>J199</f>
        <v>0</v>
      </c>
      <c r="L105" s="114"/>
    </row>
    <row r="106" spans="2:47" s="9" customFormat="1" ht="14.85" hidden="1" customHeight="1">
      <c r="B106" s="114"/>
      <c r="D106" s="115" t="s">
        <v>2371</v>
      </c>
      <c r="E106" s="116"/>
      <c r="F106" s="116"/>
      <c r="G106" s="116"/>
      <c r="H106" s="116"/>
      <c r="I106" s="116"/>
      <c r="J106" s="117">
        <f>J351</f>
        <v>0</v>
      </c>
      <c r="L106" s="114"/>
    </row>
    <row r="107" spans="2:47" s="9" customFormat="1" ht="14.85" hidden="1" customHeight="1">
      <c r="B107" s="114"/>
      <c r="D107" s="115" t="s">
        <v>188</v>
      </c>
      <c r="E107" s="116"/>
      <c r="F107" s="116"/>
      <c r="G107" s="116"/>
      <c r="H107" s="116"/>
      <c r="I107" s="116"/>
      <c r="J107" s="117">
        <f>J372</f>
        <v>0</v>
      </c>
      <c r="L107" s="114"/>
    </row>
    <row r="108" spans="2:47" s="9" customFormat="1" ht="14.85" hidden="1" customHeight="1">
      <c r="B108" s="114"/>
      <c r="D108" s="115" t="s">
        <v>189</v>
      </c>
      <c r="E108" s="116"/>
      <c r="F108" s="116"/>
      <c r="G108" s="116"/>
      <c r="H108" s="116"/>
      <c r="I108" s="116"/>
      <c r="J108" s="117">
        <f>J378</f>
        <v>0</v>
      </c>
      <c r="L108" s="114"/>
    </row>
    <row r="109" spans="2:47" s="9" customFormat="1" ht="14.85" hidden="1" customHeight="1">
      <c r="B109" s="114"/>
      <c r="D109" s="115" t="s">
        <v>190</v>
      </c>
      <c r="E109" s="116"/>
      <c r="F109" s="116"/>
      <c r="G109" s="116"/>
      <c r="H109" s="116"/>
      <c r="I109" s="116"/>
      <c r="J109" s="117">
        <f>J398</f>
        <v>0</v>
      </c>
      <c r="L109" s="114"/>
    </row>
    <row r="110" spans="2:47" s="9" customFormat="1" ht="14.85" hidden="1" customHeight="1">
      <c r="B110" s="114"/>
      <c r="D110" s="115" t="s">
        <v>191</v>
      </c>
      <c r="E110" s="116"/>
      <c r="F110" s="116"/>
      <c r="G110" s="116"/>
      <c r="H110" s="116"/>
      <c r="I110" s="116"/>
      <c r="J110" s="117">
        <f>J401</f>
        <v>0</v>
      </c>
      <c r="L110" s="114"/>
    </row>
    <row r="111" spans="2:47" s="8" customFormat="1" ht="24.95" hidden="1" customHeight="1">
      <c r="B111" s="110"/>
      <c r="D111" s="111" t="s">
        <v>192</v>
      </c>
      <c r="E111" s="112"/>
      <c r="F111" s="112"/>
      <c r="G111" s="112"/>
      <c r="H111" s="112"/>
      <c r="I111" s="112"/>
      <c r="J111" s="113">
        <f>J426</f>
        <v>0</v>
      </c>
      <c r="L111" s="110"/>
    </row>
    <row r="112" spans="2:47" s="1" customFormat="1" ht="21.75" hidden="1" customHeight="1">
      <c r="B112" s="28"/>
      <c r="L112" s="28"/>
    </row>
    <row r="113" spans="2:12" s="1" customFormat="1" ht="6.95" hidden="1" customHeight="1"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28"/>
    </row>
    <row r="114" spans="2:12" hidden="1"/>
    <row r="115" spans="2:12" hidden="1"/>
    <row r="116" spans="2:12" hidden="1"/>
    <row r="117" spans="2:12" s="1" customFormat="1" ht="6.95" customHeight="1">
      <c r="B117" s="45"/>
      <c r="C117" s="46"/>
      <c r="D117" s="46"/>
      <c r="E117" s="46"/>
      <c r="F117" s="46"/>
      <c r="G117" s="46"/>
      <c r="H117" s="46"/>
      <c r="I117" s="46"/>
      <c r="J117" s="46"/>
      <c r="K117" s="46"/>
      <c r="L117" s="28"/>
    </row>
    <row r="118" spans="2:12" s="1" customFormat="1" ht="24.95" customHeight="1">
      <c r="B118" s="28"/>
      <c r="C118" s="17" t="s">
        <v>193</v>
      </c>
      <c r="L118" s="28"/>
    </row>
    <row r="119" spans="2:12" s="1" customFormat="1" ht="6.95" customHeight="1">
      <c r="B119" s="28"/>
      <c r="L119" s="28"/>
    </row>
    <row r="120" spans="2:12" s="1" customFormat="1" ht="12" customHeight="1">
      <c r="B120" s="28"/>
      <c r="C120" s="23" t="s">
        <v>13</v>
      </c>
      <c r="L120" s="28"/>
    </row>
    <row r="121" spans="2:12" s="1" customFormat="1" ht="16.5" customHeight="1">
      <c r="B121" s="28"/>
      <c r="E121" s="220" t="str">
        <f>E7</f>
        <v>III.etapa – Vetva V2 Mesto – časť od bodu č.17  po AUPARK</v>
      </c>
      <c r="F121" s="221"/>
      <c r="G121" s="221"/>
      <c r="H121" s="221"/>
      <c r="L121" s="28"/>
    </row>
    <row r="122" spans="2:12" ht="12" customHeight="1">
      <c r="B122" s="16"/>
      <c r="C122" s="23" t="s">
        <v>171</v>
      </c>
      <c r="L122" s="16"/>
    </row>
    <row r="123" spans="2:12" ht="16.5" customHeight="1">
      <c r="B123" s="16"/>
      <c r="E123" s="220" t="s">
        <v>172</v>
      </c>
      <c r="F123" s="184"/>
      <c r="G123" s="184"/>
      <c r="H123" s="184"/>
      <c r="L123" s="16"/>
    </row>
    <row r="124" spans="2:12" ht="12" customHeight="1">
      <c r="B124" s="16"/>
      <c r="C124" s="23" t="s">
        <v>173</v>
      </c>
      <c r="L124" s="16"/>
    </row>
    <row r="125" spans="2:12" s="1" customFormat="1" ht="16.5" customHeight="1">
      <c r="B125" s="28"/>
      <c r="E125" s="212" t="s">
        <v>174</v>
      </c>
      <c r="F125" s="222"/>
      <c r="G125" s="222"/>
      <c r="H125" s="222"/>
      <c r="L125" s="28"/>
    </row>
    <row r="126" spans="2:12" s="1" customFormat="1" ht="12" customHeight="1">
      <c r="B126" s="28"/>
      <c r="C126" s="23" t="s">
        <v>175</v>
      </c>
      <c r="L126" s="28"/>
    </row>
    <row r="127" spans="2:12" s="1" customFormat="1" ht="30" customHeight="1">
      <c r="B127" s="28"/>
      <c r="E127" s="199" t="str">
        <f>E13</f>
        <v>O1 - SO 02.100.1 Potrubná časť - Odbočka O1, O1.5, O1.6</v>
      </c>
      <c r="F127" s="222"/>
      <c r="G127" s="222"/>
      <c r="H127" s="222"/>
      <c r="L127" s="28"/>
    </row>
    <row r="128" spans="2:12" s="1" customFormat="1" ht="6.95" customHeight="1">
      <c r="B128" s="28"/>
      <c r="L128" s="28"/>
    </row>
    <row r="129" spans="2:65" s="1" customFormat="1" ht="12" customHeight="1">
      <c r="B129" s="28"/>
      <c r="C129" s="23" t="s">
        <v>17</v>
      </c>
      <c r="F129" s="21" t="str">
        <f>F16</f>
        <v>Žilina</v>
      </c>
      <c r="I129" s="23" t="s">
        <v>19</v>
      </c>
      <c r="J129" s="51" t="str">
        <f>IF(J16="","",J16)</f>
        <v>13. 5. 2022</v>
      </c>
      <c r="L129" s="28"/>
    </row>
    <row r="130" spans="2:65" s="1" customFormat="1" ht="6.95" customHeight="1">
      <c r="B130" s="28"/>
      <c r="L130" s="28"/>
    </row>
    <row r="131" spans="2:65" s="1" customFormat="1" ht="15.2" customHeight="1">
      <c r="B131" s="28"/>
      <c r="C131" s="23" t="s">
        <v>21</v>
      </c>
      <c r="F131" s="21" t="str">
        <f>E19</f>
        <v>MH Teplárenský holding, a.s.</v>
      </c>
      <c r="I131" s="23" t="s">
        <v>26</v>
      </c>
      <c r="J131" s="26" t="str">
        <f>E25</f>
        <v>ENERGIA, s.r.o.</v>
      </c>
      <c r="L131" s="28"/>
    </row>
    <row r="132" spans="2:65" s="1" customFormat="1" ht="15.2" customHeight="1">
      <c r="B132" s="28"/>
      <c r="C132" s="23" t="s">
        <v>24</v>
      </c>
      <c r="F132" s="21" t="str">
        <f>IF(E22="","",E22)</f>
        <v>Vyplň údaj</v>
      </c>
      <c r="I132" s="23" t="s">
        <v>29</v>
      </c>
      <c r="J132" s="26" t="str">
        <f>E28</f>
        <v>Balog</v>
      </c>
      <c r="L132" s="28"/>
    </row>
    <row r="133" spans="2:65" s="1" customFormat="1" ht="10.35" customHeight="1">
      <c r="B133" s="28"/>
      <c r="L133" s="28"/>
    </row>
    <row r="134" spans="2:65" s="10" customFormat="1" ht="29.25" customHeight="1">
      <c r="B134" s="118"/>
      <c r="C134" s="119" t="s">
        <v>194</v>
      </c>
      <c r="D134" s="120" t="s">
        <v>57</v>
      </c>
      <c r="E134" s="120" t="s">
        <v>53</v>
      </c>
      <c r="F134" s="120" t="s">
        <v>54</v>
      </c>
      <c r="G134" s="120" t="s">
        <v>195</v>
      </c>
      <c r="H134" s="120" t="s">
        <v>196</v>
      </c>
      <c r="I134" s="120" t="s">
        <v>197</v>
      </c>
      <c r="J134" s="121" t="s">
        <v>179</v>
      </c>
      <c r="K134" s="122" t="s">
        <v>198</v>
      </c>
      <c r="L134" s="118"/>
      <c r="M134" s="58" t="s">
        <v>1</v>
      </c>
      <c r="N134" s="59" t="s">
        <v>36</v>
      </c>
      <c r="O134" s="59" t="s">
        <v>199</v>
      </c>
      <c r="P134" s="59" t="s">
        <v>200</v>
      </c>
      <c r="Q134" s="59" t="s">
        <v>201</v>
      </c>
      <c r="R134" s="59" t="s">
        <v>202</v>
      </c>
      <c r="S134" s="59" t="s">
        <v>203</v>
      </c>
      <c r="T134" s="60" t="s">
        <v>204</v>
      </c>
    </row>
    <row r="135" spans="2:65" s="1" customFormat="1" ht="22.9" customHeight="1">
      <c r="B135" s="28"/>
      <c r="C135" s="63" t="s">
        <v>180</v>
      </c>
      <c r="J135" s="123">
        <f>BK135</f>
        <v>0</v>
      </c>
      <c r="L135" s="28"/>
      <c r="M135" s="61"/>
      <c r="N135" s="52"/>
      <c r="O135" s="52"/>
      <c r="P135" s="124">
        <f>P136+P426</f>
        <v>0</v>
      </c>
      <c r="Q135" s="52"/>
      <c r="R135" s="124">
        <f>R136+R426</f>
        <v>0.73124799999999979</v>
      </c>
      <c r="S135" s="52"/>
      <c r="T135" s="125">
        <f>T136+T426</f>
        <v>48.257240000000003</v>
      </c>
      <c r="AT135" s="13" t="s">
        <v>71</v>
      </c>
      <c r="AU135" s="13" t="s">
        <v>181</v>
      </c>
      <c r="BK135" s="126">
        <f>BK136+BK426</f>
        <v>0</v>
      </c>
    </row>
    <row r="136" spans="2:65" s="11" customFormat="1" ht="25.9" customHeight="1">
      <c r="B136" s="127"/>
      <c r="D136" s="128" t="s">
        <v>71</v>
      </c>
      <c r="E136" s="129" t="s">
        <v>205</v>
      </c>
      <c r="F136" s="129" t="s">
        <v>206</v>
      </c>
      <c r="I136" s="130"/>
      <c r="J136" s="131">
        <f>BK136</f>
        <v>0</v>
      </c>
      <c r="L136" s="127"/>
      <c r="M136" s="132"/>
      <c r="P136" s="133">
        <f>P137</f>
        <v>0</v>
      </c>
      <c r="R136" s="133">
        <f>R137</f>
        <v>0.73124799999999979</v>
      </c>
      <c r="T136" s="134">
        <f>T137</f>
        <v>48.257240000000003</v>
      </c>
      <c r="AR136" s="128" t="s">
        <v>79</v>
      </c>
      <c r="AT136" s="135" t="s">
        <v>71</v>
      </c>
      <c r="AU136" s="135" t="s">
        <v>72</v>
      </c>
      <c r="AY136" s="128" t="s">
        <v>207</v>
      </c>
      <c r="BK136" s="136">
        <f>BK137</f>
        <v>0</v>
      </c>
    </row>
    <row r="137" spans="2:65" s="11" customFormat="1" ht="22.9" customHeight="1">
      <c r="B137" s="127"/>
      <c r="D137" s="128" t="s">
        <v>71</v>
      </c>
      <c r="E137" s="137" t="s">
        <v>208</v>
      </c>
      <c r="F137" s="137" t="s">
        <v>209</v>
      </c>
      <c r="I137" s="130"/>
      <c r="J137" s="138">
        <f>BK137</f>
        <v>0</v>
      </c>
      <c r="L137" s="127"/>
      <c r="M137" s="132"/>
      <c r="P137" s="133">
        <f>P138+P195+P199+P351+P372+P378+P398+P401</f>
        <v>0</v>
      </c>
      <c r="R137" s="133">
        <f>R138+R195+R199+R351+R372+R378+R398+R401</f>
        <v>0.73124799999999979</v>
      </c>
      <c r="T137" s="134">
        <f>T138+T195+T199+T351+T372+T378+T398+T401</f>
        <v>48.257240000000003</v>
      </c>
      <c r="AR137" s="128" t="s">
        <v>79</v>
      </c>
      <c r="AT137" s="135" t="s">
        <v>71</v>
      </c>
      <c r="AU137" s="135" t="s">
        <v>79</v>
      </c>
      <c r="AY137" s="128" t="s">
        <v>207</v>
      </c>
      <c r="BK137" s="136">
        <f>BK138+BK195+BK199+BK351+BK372+BK378+BK398+BK401</f>
        <v>0</v>
      </c>
    </row>
    <row r="138" spans="2:65" s="11" customFormat="1" ht="20.85" customHeight="1">
      <c r="B138" s="127"/>
      <c r="D138" s="128" t="s">
        <v>71</v>
      </c>
      <c r="E138" s="137" t="s">
        <v>210</v>
      </c>
      <c r="F138" s="137" t="s">
        <v>211</v>
      </c>
      <c r="I138" s="130"/>
      <c r="J138" s="138">
        <f>BK138</f>
        <v>0</v>
      </c>
      <c r="L138" s="127"/>
      <c r="M138" s="132"/>
      <c r="P138" s="133">
        <f>SUM(P139:P194)</f>
        <v>0</v>
      </c>
      <c r="R138" s="133">
        <f>SUM(R139:R194)</f>
        <v>0</v>
      </c>
      <c r="T138" s="134">
        <f>SUM(T139:T194)</f>
        <v>0</v>
      </c>
      <c r="AR138" s="128" t="s">
        <v>79</v>
      </c>
      <c r="AT138" s="135" t="s">
        <v>71</v>
      </c>
      <c r="AU138" s="135" t="s">
        <v>84</v>
      </c>
      <c r="AY138" s="128" t="s">
        <v>207</v>
      </c>
      <c r="BK138" s="136">
        <f>SUM(BK139:BK194)</f>
        <v>0</v>
      </c>
    </row>
    <row r="139" spans="2:65" s="1" customFormat="1" ht="33" customHeight="1">
      <c r="B139" s="139"/>
      <c r="C139" s="140" t="s">
        <v>79</v>
      </c>
      <c r="D139" s="140" t="s">
        <v>212</v>
      </c>
      <c r="E139" s="141" t="s">
        <v>213</v>
      </c>
      <c r="F139" s="142" t="s">
        <v>228</v>
      </c>
      <c r="G139" s="143" t="s">
        <v>215</v>
      </c>
      <c r="H139" s="144">
        <v>401</v>
      </c>
      <c r="I139" s="145"/>
      <c r="J139" s="146">
        <f t="shared" ref="J139:J170" si="0">ROUND(I139*H139,2)</f>
        <v>0</v>
      </c>
      <c r="K139" s="147"/>
      <c r="L139" s="28"/>
      <c r="M139" s="148" t="s">
        <v>1</v>
      </c>
      <c r="N139" s="149" t="s">
        <v>38</v>
      </c>
      <c r="P139" s="150">
        <f t="shared" ref="P139:P170" si="1">O139*H139</f>
        <v>0</v>
      </c>
      <c r="Q139" s="150">
        <v>0</v>
      </c>
      <c r="R139" s="150">
        <f t="shared" ref="R139:R170" si="2">Q139*H139</f>
        <v>0</v>
      </c>
      <c r="S139" s="150">
        <v>0</v>
      </c>
      <c r="T139" s="151">
        <f t="shared" ref="T139:T170" si="3">S139*H139</f>
        <v>0</v>
      </c>
      <c r="AR139" s="152" t="s">
        <v>216</v>
      </c>
      <c r="AT139" s="152" t="s">
        <v>212</v>
      </c>
      <c r="AU139" s="152" t="s">
        <v>88</v>
      </c>
      <c r="AY139" s="13" t="s">
        <v>207</v>
      </c>
      <c r="BE139" s="153">
        <f t="shared" ref="BE139:BE170" si="4">IF(N139="základná",J139,0)</f>
        <v>0</v>
      </c>
      <c r="BF139" s="153">
        <f t="shared" ref="BF139:BF170" si="5">IF(N139="znížená",J139,0)</f>
        <v>0</v>
      </c>
      <c r="BG139" s="153">
        <f t="shared" ref="BG139:BG170" si="6">IF(N139="zákl. prenesená",J139,0)</f>
        <v>0</v>
      </c>
      <c r="BH139" s="153">
        <f t="shared" ref="BH139:BH170" si="7">IF(N139="zníž. prenesená",J139,0)</f>
        <v>0</v>
      </c>
      <c r="BI139" s="153">
        <f t="shared" ref="BI139:BI170" si="8">IF(N139="nulová",J139,0)</f>
        <v>0</v>
      </c>
      <c r="BJ139" s="13" t="s">
        <v>84</v>
      </c>
      <c r="BK139" s="153">
        <f t="shared" ref="BK139:BK170" si="9">ROUND(I139*H139,2)</f>
        <v>0</v>
      </c>
      <c r="BL139" s="13" t="s">
        <v>216</v>
      </c>
      <c r="BM139" s="152" t="s">
        <v>2372</v>
      </c>
    </row>
    <row r="140" spans="2:65" s="1" customFormat="1" ht="33" customHeight="1">
      <c r="B140" s="139"/>
      <c r="C140" s="140" t="s">
        <v>84</v>
      </c>
      <c r="D140" s="140" t="s">
        <v>212</v>
      </c>
      <c r="E140" s="141" t="s">
        <v>218</v>
      </c>
      <c r="F140" s="142" t="s">
        <v>232</v>
      </c>
      <c r="G140" s="143" t="s">
        <v>215</v>
      </c>
      <c r="H140" s="144">
        <v>475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38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216</v>
      </c>
      <c r="AT140" s="152" t="s">
        <v>212</v>
      </c>
      <c r="AU140" s="152" t="s">
        <v>88</v>
      </c>
      <c r="AY140" s="13" t="s">
        <v>207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84</v>
      </c>
      <c r="BK140" s="153">
        <f t="shared" si="9"/>
        <v>0</v>
      </c>
      <c r="BL140" s="13" t="s">
        <v>216</v>
      </c>
      <c r="BM140" s="152" t="s">
        <v>2373</v>
      </c>
    </row>
    <row r="141" spans="2:65" s="1" customFormat="1" ht="33" customHeight="1">
      <c r="B141" s="139"/>
      <c r="C141" s="140" t="s">
        <v>88</v>
      </c>
      <c r="D141" s="140" t="s">
        <v>212</v>
      </c>
      <c r="E141" s="141" t="s">
        <v>221</v>
      </c>
      <c r="F141" s="142" t="s">
        <v>2374</v>
      </c>
      <c r="G141" s="143" t="s">
        <v>215</v>
      </c>
      <c r="H141" s="144">
        <v>812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38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216</v>
      </c>
      <c r="AT141" s="152" t="s">
        <v>212</v>
      </c>
      <c r="AU141" s="152" t="s">
        <v>88</v>
      </c>
      <c r="AY141" s="13" t="s">
        <v>207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84</v>
      </c>
      <c r="BK141" s="153">
        <f t="shared" si="9"/>
        <v>0</v>
      </c>
      <c r="BL141" s="13" t="s">
        <v>216</v>
      </c>
      <c r="BM141" s="152" t="s">
        <v>2375</v>
      </c>
    </row>
    <row r="142" spans="2:65" s="1" customFormat="1" ht="33" customHeight="1">
      <c r="B142" s="139"/>
      <c r="C142" s="140" t="s">
        <v>93</v>
      </c>
      <c r="D142" s="140" t="s">
        <v>212</v>
      </c>
      <c r="E142" s="141" t="s">
        <v>224</v>
      </c>
      <c r="F142" s="142" t="s">
        <v>2376</v>
      </c>
      <c r="G142" s="143" t="s">
        <v>215</v>
      </c>
      <c r="H142" s="144">
        <v>812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38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216</v>
      </c>
      <c r="AT142" s="152" t="s">
        <v>212</v>
      </c>
      <c r="AU142" s="152" t="s">
        <v>88</v>
      </c>
      <c r="AY142" s="13" t="s">
        <v>207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84</v>
      </c>
      <c r="BK142" s="153">
        <f t="shared" si="9"/>
        <v>0</v>
      </c>
      <c r="BL142" s="13" t="s">
        <v>216</v>
      </c>
      <c r="BM142" s="152" t="s">
        <v>2377</v>
      </c>
    </row>
    <row r="143" spans="2:65" s="1" customFormat="1" ht="33" customHeight="1">
      <c r="B143" s="139"/>
      <c r="C143" s="140" t="s">
        <v>168</v>
      </c>
      <c r="D143" s="140" t="s">
        <v>212</v>
      </c>
      <c r="E143" s="141" t="s">
        <v>227</v>
      </c>
      <c r="F143" s="142" t="s">
        <v>236</v>
      </c>
      <c r="G143" s="143" t="s">
        <v>215</v>
      </c>
      <c r="H143" s="144">
        <v>4</v>
      </c>
      <c r="I143" s="145"/>
      <c r="J143" s="146">
        <f t="shared" si="0"/>
        <v>0</v>
      </c>
      <c r="K143" s="147"/>
      <c r="L143" s="28"/>
      <c r="M143" s="148" t="s">
        <v>1</v>
      </c>
      <c r="N143" s="149" t="s">
        <v>38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216</v>
      </c>
      <c r="AT143" s="152" t="s">
        <v>212</v>
      </c>
      <c r="AU143" s="152" t="s">
        <v>88</v>
      </c>
      <c r="AY143" s="13" t="s">
        <v>207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84</v>
      </c>
      <c r="BK143" s="153">
        <f t="shared" si="9"/>
        <v>0</v>
      </c>
      <c r="BL143" s="13" t="s">
        <v>216</v>
      </c>
      <c r="BM143" s="152" t="s">
        <v>2378</v>
      </c>
    </row>
    <row r="144" spans="2:65" s="1" customFormat="1" ht="33" customHeight="1">
      <c r="B144" s="139"/>
      <c r="C144" s="140" t="s">
        <v>230</v>
      </c>
      <c r="D144" s="140" t="s">
        <v>212</v>
      </c>
      <c r="E144" s="141" t="s">
        <v>231</v>
      </c>
      <c r="F144" s="142" t="s">
        <v>240</v>
      </c>
      <c r="G144" s="143" t="s">
        <v>215</v>
      </c>
      <c r="H144" s="144">
        <v>4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38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216</v>
      </c>
      <c r="AT144" s="152" t="s">
        <v>212</v>
      </c>
      <c r="AU144" s="152" t="s">
        <v>88</v>
      </c>
      <c r="AY144" s="13" t="s">
        <v>207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84</v>
      </c>
      <c r="BK144" s="153">
        <f t="shared" si="9"/>
        <v>0</v>
      </c>
      <c r="BL144" s="13" t="s">
        <v>216</v>
      </c>
      <c r="BM144" s="152" t="s">
        <v>2379</v>
      </c>
    </row>
    <row r="145" spans="2:65" s="1" customFormat="1" ht="44.25" customHeight="1">
      <c r="B145" s="139"/>
      <c r="C145" s="140" t="s">
        <v>234</v>
      </c>
      <c r="D145" s="140" t="s">
        <v>212</v>
      </c>
      <c r="E145" s="141" t="s">
        <v>260</v>
      </c>
      <c r="F145" s="142" t="s">
        <v>2380</v>
      </c>
      <c r="G145" s="143" t="s">
        <v>253</v>
      </c>
      <c r="H145" s="144">
        <v>11</v>
      </c>
      <c r="I145" s="145"/>
      <c r="J145" s="146">
        <f t="shared" si="0"/>
        <v>0</v>
      </c>
      <c r="K145" s="147"/>
      <c r="L145" s="28"/>
      <c r="M145" s="148" t="s">
        <v>1</v>
      </c>
      <c r="N145" s="149" t="s">
        <v>38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216</v>
      </c>
      <c r="AT145" s="152" t="s">
        <v>212</v>
      </c>
      <c r="AU145" s="152" t="s">
        <v>88</v>
      </c>
      <c r="AY145" s="13" t="s">
        <v>207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84</v>
      </c>
      <c r="BK145" s="153">
        <f t="shared" si="9"/>
        <v>0</v>
      </c>
      <c r="BL145" s="13" t="s">
        <v>216</v>
      </c>
      <c r="BM145" s="152" t="s">
        <v>2381</v>
      </c>
    </row>
    <row r="146" spans="2:65" s="1" customFormat="1" ht="44.25" customHeight="1">
      <c r="B146" s="139"/>
      <c r="C146" s="140" t="s">
        <v>238</v>
      </c>
      <c r="D146" s="140" t="s">
        <v>212</v>
      </c>
      <c r="E146" s="141" t="s">
        <v>264</v>
      </c>
      <c r="F146" s="142" t="s">
        <v>2382</v>
      </c>
      <c r="G146" s="143" t="s">
        <v>253</v>
      </c>
      <c r="H146" s="144">
        <v>11</v>
      </c>
      <c r="I146" s="145"/>
      <c r="J146" s="146">
        <f t="shared" si="0"/>
        <v>0</v>
      </c>
      <c r="K146" s="147"/>
      <c r="L146" s="28"/>
      <c r="M146" s="148" t="s">
        <v>1</v>
      </c>
      <c r="N146" s="149" t="s">
        <v>38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216</v>
      </c>
      <c r="AT146" s="152" t="s">
        <v>212</v>
      </c>
      <c r="AU146" s="152" t="s">
        <v>88</v>
      </c>
      <c r="AY146" s="13" t="s">
        <v>207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84</v>
      </c>
      <c r="BK146" s="153">
        <f t="shared" si="9"/>
        <v>0</v>
      </c>
      <c r="BL146" s="13" t="s">
        <v>216</v>
      </c>
      <c r="BM146" s="152" t="s">
        <v>2383</v>
      </c>
    </row>
    <row r="147" spans="2:65" s="1" customFormat="1" ht="37.9" customHeight="1">
      <c r="B147" s="139"/>
      <c r="C147" s="140" t="s">
        <v>242</v>
      </c>
      <c r="D147" s="140" t="s">
        <v>212</v>
      </c>
      <c r="E147" s="141" t="s">
        <v>268</v>
      </c>
      <c r="F147" s="142" t="s">
        <v>2384</v>
      </c>
      <c r="G147" s="143" t="s">
        <v>253</v>
      </c>
      <c r="H147" s="144">
        <v>10</v>
      </c>
      <c r="I147" s="145"/>
      <c r="J147" s="146">
        <f t="shared" si="0"/>
        <v>0</v>
      </c>
      <c r="K147" s="147"/>
      <c r="L147" s="28"/>
      <c r="M147" s="148" t="s">
        <v>1</v>
      </c>
      <c r="N147" s="149" t="s">
        <v>38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216</v>
      </c>
      <c r="AT147" s="152" t="s">
        <v>212</v>
      </c>
      <c r="AU147" s="152" t="s">
        <v>88</v>
      </c>
      <c r="AY147" s="13" t="s">
        <v>207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84</v>
      </c>
      <c r="BK147" s="153">
        <f t="shared" si="9"/>
        <v>0</v>
      </c>
      <c r="BL147" s="13" t="s">
        <v>216</v>
      </c>
      <c r="BM147" s="152" t="s">
        <v>2385</v>
      </c>
    </row>
    <row r="148" spans="2:65" s="1" customFormat="1" ht="37.9" customHeight="1">
      <c r="B148" s="139"/>
      <c r="C148" s="140" t="s">
        <v>246</v>
      </c>
      <c r="D148" s="140" t="s">
        <v>212</v>
      </c>
      <c r="E148" s="141" t="s">
        <v>272</v>
      </c>
      <c r="F148" s="142" t="s">
        <v>2386</v>
      </c>
      <c r="G148" s="143" t="s">
        <v>253</v>
      </c>
      <c r="H148" s="144">
        <v>10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38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216</v>
      </c>
      <c r="AT148" s="152" t="s">
        <v>212</v>
      </c>
      <c r="AU148" s="152" t="s">
        <v>88</v>
      </c>
      <c r="AY148" s="13" t="s">
        <v>207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84</v>
      </c>
      <c r="BK148" s="153">
        <f t="shared" si="9"/>
        <v>0</v>
      </c>
      <c r="BL148" s="13" t="s">
        <v>216</v>
      </c>
      <c r="BM148" s="152" t="s">
        <v>2387</v>
      </c>
    </row>
    <row r="149" spans="2:65" s="1" customFormat="1" ht="37.9" customHeight="1">
      <c r="B149" s="139"/>
      <c r="C149" s="140" t="s">
        <v>250</v>
      </c>
      <c r="D149" s="140" t="s">
        <v>212</v>
      </c>
      <c r="E149" s="141" t="s">
        <v>299</v>
      </c>
      <c r="F149" s="142" t="s">
        <v>2388</v>
      </c>
      <c r="G149" s="143" t="s">
        <v>253</v>
      </c>
      <c r="H149" s="144">
        <v>1</v>
      </c>
      <c r="I149" s="145"/>
      <c r="J149" s="146">
        <f t="shared" si="0"/>
        <v>0</v>
      </c>
      <c r="K149" s="147"/>
      <c r="L149" s="28"/>
      <c r="M149" s="148" t="s">
        <v>1</v>
      </c>
      <c r="N149" s="149" t="s">
        <v>38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216</v>
      </c>
      <c r="AT149" s="152" t="s">
        <v>212</v>
      </c>
      <c r="AU149" s="152" t="s">
        <v>88</v>
      </c>
      <c r="AY149" s="13" t="s">
        <v>207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84</v>
      </c>
      <c r="BK149" s="153">
        <f t="shared" si="9"/>
        <v>0</v>
      </c>
      <c r="BL149" s="13" t="s">
        <v>216</v>
      </c>
      <c r="BM149" s="152" t="s">
        <v>2389</v>
      </c>
    </row>
    <row r="150" spans="2:65" s="1" customFormat="1" ht="37.9" customHeight="1">
      <c r="B150" s="139"/>
      <c r="C150" s="140" t="s">
        <v>255</v>
      </c>
      <c r="D150" s="140" t="s">
        <v>212</v>
      </c>
      <c r="E150" s="141" t="s">
        <v>311</v>
      </c>
      <c r="F150" s="142" t="s">
        <v>2390</v>
      </c>
      <c r="G150" s="143" t="s">
        <v>253</v>
      </c>
      <c r="H150" s="144">
        <v>1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38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216</v>
      </c>
      <c r="AT150" s="152" t="s">
        <v>212</v>
      </c>
      <c r="AU150" s="152" t="s">
        <v>88</v>
      </c>
      <c r="AY150" s="13" t="s">
        <v>207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84</v>
      </c>
      <c r="BK150" s="153">
        <f t="shared" si="9"/>
        <v>0</v>
      </c>
      <c r="BL150" s="13" t="s">
        <v>216</v>
      </c>
      <c r="BM150" s="152" t="s">
        <v>2391</v>
      </c>
    </row>
    <row r="151" spans="2:65" s="1" customFormat="1" ht="37.9" customHeight="1">
      <c r="B151" s="139"/>
      <c r="C151" s="140" t="s">
        <v>259</v>
      </c>
      <c r="D151" s="140" t="s">
        <v>212</v>
      </c>
      <c r="E151" s="141" t="s">
        <v>315</v>
      </c>
      <c r="F151" s="142" t="s">
        <v>2392</v>
      </c>
      <c r="G151" s="143" t="s">
        <v>253</v>
      </c>
      <c r="H151" s="144">
        <v>1</v>
      </c>
      <c r="I151" s="145"/>
      <c r="J151" s="146">
        <f t="shared" si="0"/>
        <v>0</v>
      </c>
      <c r="K151" s="147"/>
      <c r="L151" s="28"/>
      <c r="M151" s="148" t="s">
        <v>1</v>
      </c>
      <c r="N151" s="149" t="s">
        <v>38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216</v>
      </c>
      <c r="AT151" s="152" t="s">
        <v>212</v>
      </c>
      <c r="AU151" s="152" t="s">
        <v>88</v>
      </c>
      <c r="AY151" s="13" t="s">
        <v>207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84</v>
      </c>
      <c r="BK151" s="153">
        <f t="shared" si="9"/>
        <v>0</v>
      </c>
      <c r="BL151" s="13" t="s">
        <v>216</v>
      </c>
      <c r="BM151" s="152" t="s">
        <v>2393</v>
      </c>
    </row>
    <row r="152" spans="2:65" s="1" customFormat="1" ht="33" customHeight="1">
      <c r="B152" s="139"/>
      <c r="C152" s="140" t="s">
        <v>263</v>
      </c>
      <c r="D152" s="140" t="s">
        <v>212</v>
      </c>
      <c r="E152" s="141" t="s">
        <v>323</v>
      </c>
      <c r="F152" s="142" t="s">
        <v>2394</v>
      </c>
      <c r="G152" s="143" t="s">
        <v>253</v>
      </c>
      <c r="H152" s="144">
        <v>1</v>
      </c>
      <c r="I152" s="145"/>
      <c r="J152" s="146">
        <f t="shared" si="0"/>
        <v>0</v>
      </c>
      <c r="K152" s="147"/>
      <c r="L152" s="28"/>
      <c r="M152" s="148" t="s">
        <v>1</v>
      </c>
      <c r="N152" s="149" t="s">
        <v>38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216</v>
      </c>
      <c r="AT152" s="152" t="s">
        <v>212</v>
      </c>
      <c r="AU152" s="152" t="s">
        <v>88</v>
      </c>
      <c r="AY152" s="13" t="s">
        <v>207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84</v>
      </c>
      <c r="BK152" s="153">
        <f t="shared" si="9"/>
        <v>0</v>
      </c>
      <c r="BL152" s="13" t="s">
        <v>216</v>
      </c>
      <c r="BM152" s="152" t="s">
        <v>2395</v>
      </c>
    </row>
    <row r="153" spans="2:65" s="1" customFormat="1" ht="33" customHeight="1">
      <c r="B153" s="139"/>
      <c r="C153" s="140" t="s">
        <v>267</v>
      </c>
      <c r="D153" s="140" t="s">
        <v>212</v>
      </c>
      <c r="E153" s="141" t="s">
        <v>327</v>
      </c>
      <c r="F153" s="142" t="s">
        <v>2396</v>
      </c>
      <c r="G153" s="143" t="s">
        <v>253</v>
      </c>
      <c r="H153" s="144">
        <v>1</v>
      </c>
      <c r="I153" s="145"/>
      <c r="J153" s="146">
        <f t="shared" si="0"/>
        <v>0</v>
      </c>
      <c r="K153" s="147"/>
      <c r="L153" s="28"/>
      <c r="M153" s="148" t="s">
        <v>1</v>
      </c>
      <c r="N153" s="149" t="s">
        <v>38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216</v>
      </c>
      <c r="AT153" s="152" t="s">
        <v>212</v>
      </c>
      <c r="AU153" s="152" t="s">
        <v>88</v>
      </c>
      <c r="AY153" s="13" t="s">
        <v>207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84</v>
      </c>
      <c r="BK153" s="153">
        <f t="shared" si="9"/>
        <v>0</v>
      </c>
      <c r="BL153" s="13" t="s">
        <v>216</v>
      </c>
      <c r="BM153" s="152" t="s">
        <v>2397</v>
      </c>
    </row>
    <row r="154" spans="2:65" s="1" customFormat="1" ht="33" customHeight="1">
      <c r="B154" s="139"/>
      <c r="C154" s="140" t="s">
        <v>271</v>
      </c>
      <c r="D154" s="140" t="s">
        <v>212</v>
      </c>
      <c r="E154" s="141" t="s">
        <v>2398</v>
      </c>
      <c r="F154" s="142" t="s">
        <v>2399</v>
      </c>
      <c r="G154" s="143" t="s">
        <v>253</v>
      </c>
      <c r="H154" s="144">
        <v>1</v>
      </c>
      <c r="I154" s="145"/>
      <c r="J154" s="146">
        <f t="shared" si="0"/>
        <v>0</v>
      </c>
      <c r="K154" s="147"/>
      <c r="L154" s="28"/>
      <c r="M154" s="148" t="s">
        <v>1</v>
      </c>
      <c r="N154" s="149" t="s">
        <v>38</v>
      </c>
      <c r="P154" s="150">
        <f t="shared" si="1"/>
        <v>0</v>
      </c>
      <c r="Q154" s="150">
        <v>0</v>
      </c>
      <c r="R154" s="150">
        <f t="shared" si="2"/>
        <v>0</v>
      </c>
      <c r="S154" s="150">
        <v>0</v>
      </c>
      <c r="T154" s="151">
        <f t="shared" si="3"/>
        <v>0</v>
      </c>
      <c r="AR154" s="152" t="s">
        <v>216</v>
      </c>
      <c r="AT154" s="152" t="s">
        <v>212</v>
      </c>
      <c r="AU154" s="152" t="s">
        <v>88</v>
      </c>
      <c r="AY154" s="13" t="s">
        <v>207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84</v>
      </c>
      <c r="BK154" s="153">
        <f t="shared" si="9"/>
        <v>0</v>
      </c>
      <c r="BL154" s="13" t="s">
        <v>216</v>
      </c>
      <c r="BM154" s="152" t="s">
        <v>2400</v>
      </c>
    </row>
    <row r="155" spans="2:65" s="1" customFormat="1" ht="33" customHeight="1">
      <c r="B155" s="139"/>
      <c r="C155" s="140" t="s">
        <v>275</v>
      </c>
      <c r="D155" s="140" t="s">
        <v>212</v>
      </c>
      <c r="E155" s="141" t="s">
        <v>2401</v>
      </c>
      <c r="F155" s="142" t="s">
        <v>2402</v>
      </c>
      <c r="G155" s="143" t="s">
        <v>253</v>
      </c>
      <c r="H155" s="144">
        <v>1</v>
      </c>
      <c r="I155" s="145"/>
      <c r="J155" s="146">
        <f t="shared" si="0"/>
        <v>0</v>
      </c>
      <c r="K155" s="147"/>
      <c r="L155" s="28"/>
      <c r="M155" s="148" t="s">
        <v>1</v>
      </c>
      <c r="N155" s="149" t="s">
        <v>38</v>
      </c>
      <c r="P155" s="150">
        <f t="shared" si="1"/>
        <v>0</v>
      </c>
      <c r="Q155" s="150">
        <v>0</v>
      </c>
      <c r="R155" s="150">
        <f t="shared" si="2"/>
        <v>0</v>
      </c>
      <c r="S155" s="150">
        <v>0</v>
      </c>
      <c r="T155" s="151">
        <f t="shared" si="3"/>
        <v>0</v>
      </c>
      <c r="AR155" s="152" t="s">
        <v>216</v>
      </c>
      <c r="AT155" s="152" t="s">
        <v>212</v>
      </c>
      <c r="AU155" s="152" t="s">
        <v>88</v>
      </c>
      <c r="AY155" s="13" t="s">
        <v>207</v>
      </c>
      <c r="BE155" s="153">
        <f t="shared" si="4"/>
        <v>0</v>
      </c>
      <c r="BF155" s="153">
        <f t="shared" si="5"/>
        <v>0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3" t="s">
        <v>84</v>
      </c>
      <c r="BK155" s="153">
        <f t="shared" si="9"/>
        <v>0</v>
      </c>
      <c r="BL155" s="13" t="s">
        <v>216</v>
      </c>
      <c r="BM155" s="152" t="s">
        <v>2403</v>
      </c>
    </row>
    <row r="156" spans="2:65" s="1" customFormat="1" ht="37.9" customHeight="1">
      <c r="B156" s="139"/>
      <c r="C156" s="140" t="s">
        <v>279</v>
      </c>
      <c r="D156" s="140" t="s">
        <v>212</v>
      </c>
      <c r="E156" s="141" t="s">
        <v>347</v>
      </c>
      <c r="F156" s="142" t="s">
        <v>2404</v>
      </c>
      <c r="G156" s="143" t="s">
        <v>253</v>
      </c>
      <c r="H156" s="144">
        <v>5</v>
      </c>
      <c r="I156" s="145"/>
      <c r="J156" s="146">
        <f t="shared" si="0"/>
        <v>0</v>
      </c>
      <c r="K156" s="147"/>
      <c r="L156" s="28"/>
      <c r="M156" s="148" t="s">
        <v>1</v>
      </c>
      <c r="N156" s="149" t="s">
        <v>38</v>
      </c>
      <c r="P156" s="150">
        <f t="shared" si="1"/>
        <v>0</v>
      </c>
      <c r="Q156" s="150">
        <v>0</v>
      </c>
      <c r="R156" s="150">
        <f t="shared" si="2"/>
        <v>0</v>
      </c>
      <c r="S156" s="150">
        <v>0</v>
      </c>
      <c r="T156" s="151">
        <f t="shared" si="3"/>
        <v>0</v>
      </c>
      <c r="AR156" s="152" t="s">
        <v>216</v>
      </c>
      <c r="AT156" s="152" t="s">
        <v>212</v>
      </c>
      <c r="AU156" s="152" t="s">
        <v>88</v>
      </c>
      <c r="AY156" s="13" t="s">
        <v>207</v>
      </c>
      <c r="BE156" s="153">
        <f t="shared" si="4"/>
        <v>0</v>
      </c>
      <c r="BF156" s="153">
        <f t="shared" si="5"/>
        <v>0</v>
      </c>
      <c r="BG156" s="153">
        <f t="shared" si="6"/>
        <v>0</v>
      </c>
      <c r="BH156" s="153">
        <f t="shared" si="7"/>
        <v>0</v>
      </c>
      <c r="BI156" s="153">
        <f t="shared" si="8"/>
        <v>0</v>
      </c>
      <c r="BJ156" s="13" t="s">
        <v>84</v>
      </c>
      <c r="BK156" s="153">
        <f t="shared" si="9"/>
        <v>0</v>
      </c>
      <c r="BL156" s="13" t="s">
        <v>216</v>
      </c>
      <c r="BM156" s="152" t="s">
        <v>2405</v>
      </c>
    </row>
    <row r="157" spans="2:65" s="1" customFormat="1" ht="37.9" customHeight="1">
      <c r="B157" s="139"/>
      <c r="C157" s="140" t="s">
        <v>283</v>
      </c>
      <c r="D157" s="140" t="s">
        <v>212</v>
      </c>
      <c r="E157" s="141" t="s">
        <v>351</v>
      </c>
      <c r="F157" s="142" t="s">
        <v>2406</v>
      </c>
      <c r="G157" s="143" t="s">
        <v>253</v>
      </c>
      <c r="H157" s="144">
        <v>5</v>
      </c>
      <c r="I157" s="145"/>
      <c r="J157" s="146">
        <f t="shared" si="0"/>
        <v>0</v>
      </c>
      <c r="K157" s="147"/>
      <c r="L157" s="28"/>
      <c r="M157" s="148" t="s">
        <v>1</v>
      </c>
      <c r="N157" s="149" t="s">
        <v>38</v>
      </c>
      <c r="P157" s="150">
        <f t="shared" si="1"/>
        <v>0</v>
      </c>
      <c r="Q157" s="150">
        <v>0</v>
      </c>
      <c r="R157" s="150">
        <f t="shared" si="2"/>
        <v>0</v>
      </c>
      <c r="S157" s="150">
        <v>0</v>
      </c>
      <c r="T157" s="151">
        <f t="shared" si="3"/>
        <v>0</v>
      </c>
      <c r="AR157" s="152" t="s">
        <v>216</v>
      </c>
      <c r="AT157" s="152" t="s">
        <v>212</v>
      </c>
      <c r="AU157" s="152" t="s">
        <v>88</v>
      </c>
      <c r="AY157" s="13" t="s">
        <v>207</v>
      </c>
      <c r="BE157" s="153">
        <f t="shared" si="4"/>
        <v>0</v>
      </c>
      <c r="BF157" s="153">
        <f t="shared" si="5"/>
        <v>0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3" t="s">
        <v>84</v>
      </c>
      <c r="BK157" s="153">
        <f t="shared" si="9"/>
        <v>0</v>
      </c>
      <c r="BL157" s="13" t="s">
        <v>216</v>
      </c>
      <c r="BM157" s="152" t="s">
        <v>2407</v>
      </c>
    </row>
    <row r="158" spans="2:65" s="1" customFormat="1" ht="37.9" customHeight="1">
      <c r="B158" s="139"/>
      <c r="C158" s="140" t="s">
        <v>7</v>
      </c>
      <c r="D158" s="140" t="s">
        <v>212</v>
      </c>
      <c r="E158" s="141" t="s">
        <v>355</v>
      </c>
      <c r="F158" s="142" t="s">
        <v>2408</v>
      </c>
      <c r="G158" s="143" t="s">
        <v>253</v>
      </c>
      <c r="H158" s="144">
        <v>13</v>
      </c>
      <c r="I158" s="145"/>
      <c r="J158" s="146">
        <f t="shared" si="0"/>
        <v>0</v>
      </c>
      <c r="K158" s="147"/>
      <c r="L158" s="28"/>
      <c r="M158" s="148" t="s">
        <v>1</v>
      </c>
      <c r="N158" s="149" t="s">
        <v>38</v>
      </c>
      <c r="P158" s="150">
        <f t="shared" si="1"/>
        <v>0</v>
      </c>
      <c r="Q158" s="150">
        <v>0</v>
      </c>
      <c r="R158" s="150">
        <f t="shared" si="2"/>
        <v>0</v>
      </c>
      <c r="S158" s="150">
        <v>0</v>
      </c>
      <c r="T158" s="151">
        <f t="shared" si="3"/>
        <v>0</v>
      </c>
      <c r="AR158" s="152" t="s">
        <v>216</v>
      </c>
      <c r="AT158" s="152" t="s">
        <v>212</v>
      </c>
      <c r="AU158" s="152" t="s">
        <v>88</v>
      </c>
      <c r="AY158" s="13" t="s">
        <v>207</v>
      </c>
      <c r="BE158" s="153">
        <f t="shared" si="4"/>
        <v>0</v>
      </c>
      <c r="BF158" s="153">
        <f t="shared" si="5"/>
        <v>0</v>
      </c>
      <c r="BG158" s="153">
        <f t="shared" si="6"/>
        <v>0</v>
      </c>
      <c r="BH158" s="153">
        <f t="shared" si="7"/>
        <v>0</v>
      </c>
      <c r="BI158" s="153">
        <f t="shared" si="8"/>
        <v>0</v>
      </c>
      <c r="BJ158" s="13" t="s">
        <v>84</v>
      </c>
      <c r="BK158" s="153">
        <f t="shared" si="9"/>
        <v>0</v>
      </c>
      <c r="BL158" s="13" t="s">
        <v>216</v>
      </c>
      <c r="BM158" s="152" t="s">
        <v>2409</v>
      </c>
    </row>
    <row r="159" spans="2:65" s="1" customFormat="1" ht="37.9" customHeight="1">
      <c r="B159" s="139"/>
      <c r="C159" s="140" t="s">
        <v>290</v>
      </c>
      <c r="D159" s="140" t="s">
        <v>212</v>
      </c>
      <c r="E159" s="141" t="s">
        <v>359</v>
      </c>
      <c r="F159" s="142" t="s">
        <v>2410</v>
      </c>
      <c r="G159" s="143" t="s">
        <v>253</v>
      </c>
      <c r="H159" s="144">
        <v>13</v>
      </c>
      <c r="I159" s="145"/>
      <c r="J159" s="146">
        <f t="shared" si="0"/>
        <v>0</v>
      </c>
      <c r="K159" s="147"/>
      <c r="L159" s="28"/>
      <c r="M159" s="148" t="s">
        <v>1</v>
      </c>
      <c r="N159" s="149" t="s">
        <v>38</v>
      </c>
      <c r="P159" s="150">
        <f t="shared" si="1"/>
        <v>0</v>
      </c>
      <c r="Q159" s="150">
        <v>0</v>
      </c>
      <c r="R159" s="150">
        <f t="shared" si="2"/>
        <v>0</v>
      </c>
      <c r="S159" s="150">
        <v>0</v>
      </c>
      <c r="T159" s="151">
        <f t="shared" si="3"/>
        <v>0</v>
      </c>
      <c r="AR159" s="152" t="s">
        <v>216</v>
      </c>
      <c r="AT159" s="152" t="s">
        <v>212</v>
      </c>
      <c r="AU159" s="152" t="s">
        <v>88</v>
      </c>
      <c r="AY159" s="13" t="s">
        <v>207</v>
      </c>
      <c r="BE159" s="153">
        <f t="shared" si="4"/>
        <v>0</v>
      </c>
      <c r="BF159" s="153">
        <f t="shared" si="5"/>
        <v>0</v>
      </c>
      <c r="BG159" s="153">
        <f t="shared" si="6"/>
        <v>0</v>
      </c>
      <c r="BH159" s="153">
        <f t="shared" si="7"/>
        <v>0</v>
      </c>
      <c r="BI159" s="153">
        <f t="shared" si="8"/>
        <v>0</v>
      </c>
      <c r="BJ159" s="13" t="s">
        <v>84</v>
      </c>
      <c r="BK159" s="153">
        <f t="shared" si="9"/>
        <v>0</v>
      </c>
      <c r="BL159" s="13" t="s">
        <v>216</v>
      </c>
      <c r="BM159" s="152" t="s">
        <v>2411</v>
      </c>
    </row>
    <row r="160" spans="2:65" s="1" customFormat="1" ht="24.2" customHeight="1">
      <c r="B160" s="139"/>
      <c r="C160" s="140" t="s">
        <v>294</v>
      </c>
      <c r="D160" s="140" t="s">
        <v>212</v>
      </c>
      <c r="E160" s="141" t="s">
        <v>387</v>
      </c>
      <c r="F160" s="142" t="s">
        <v>2412</v>
      </c>
      <c r="G160" s="143" t="s">
        <v>253</v>
      </c>
      <c r="H160" s="144">
        <v>5</v>
      </c>
      <c r="I160" s="145"/>
      <c r="J160" s="146">
        <f t="shared" si="0"/>
        <v>0</v>
      </c>
      <c r="K160" s="147"/>
      <c r="L160" s="28"/>
      <c r="M160" s="148" t="s">
        <v>1</v>
      </c>
      <c r="N160" s="149" t="s">
        <v>38</v>
      </c>
      <c r="P160" s="150">
        <f t="shared" si="1"/>
        <v>0</v>
      </c>
      <c r="Q160" s="150">
        <v>0</v>
      </c>
      <c r="R160" s="150">
        <f t="shared" si="2"/>
        <v>0</v>
      </c>
      <c r="S160" s="150">
        <v>0</v>
      </c>
      <c r="T160" s="151">
        <f t="shared" si="3"/>
        <v>0</v>
      </c>
      <c r="AR160" s="152" t="s">
        <v>216</v>
      </c>
      <c r="AT160" s="152" t="s">
        <v>212</v>
      </c>
      <c r="AU160" s="152" t="s">
        <v>88</v>
      </c>
      <c r="AY160" s="13" t="s">
        <v>207</v>
      </c>
      <c r="BE160" s="153">
        <f t="shared" si="4"/>
        <v>0</v>
      </c>
      <c r="BF160" s="153">
        <f t="shared" si="5"/>
        <v>0</v>
      </c>
      <c r="BG160" s="153">
        <f t="shared" si="6"/>
        <v>0</v>
      </c>
      <c r="BH160" s="153">
        <f t="shared" si="7"/>
        <v>0</v>
      </c>
      <c r="BI160" s="153">
        <f t="shared" si="8"/>
        <v>0</v>
      </c>
      <c r="BJ160" s="13" t="s">
        <v>84</v>
      </c>
      <c r="BK160" s="153">
        <f t="shared" si="9"/>
        <v>0</v>
      </c>
      <c r="BL160" s="13" t="s">
        <v>216</v>
      </c>
      <c r="BM160" s="152" t="s">
        <v>2413</v>
      </c>
    </row>
    <row r="161" spans="2:65" s="1" customFormat="1" ht="24.2" customHeight="1">
      <c r="B161" s="139"/>
      <c r="C161" s="140" t="s">
        <v>298</v>
      </c>
      <c r="D161" s="140" t="s">
        <v>212</v>
      </c>
      <c r="E161" s="141" t="s">
        <v>391</v>
      </c>
      <c r="F161" s="142" t="s">
        <v>2414</v>
      </c>
      <c r="G161" s="143" t="s">
        <v>253</v>
      </c>
      <c r="H161" s="144">
        <v>5</v>
      </c>
      <c r="I161" s="145"/>
      <c r="J161" s="146">
        <f t="shared" si="0"/>
        <v>0</v>
      </c>
      <c r="K161" s="147"/>
      <c r="L161" s="28"/>
      <c r="M161" s="148" t="s">
        <v>1</v>
      </c>
      <c r="N161" s="149" t="s">
        <v>38</v>
      </c>
      <c r="P161" s="150">
        <f t="shared" si="1"/>
        <v>0</v>
      </c>
      <c r="Q161" s="150">
        <v>0</v>
      </c>
      <c r="R161" s="150">
        <f t="shared" si="2"/>
        <v>0</v>
      </c>
      <c r="S161" s="150">
        <v>0</v>
      </c>
      <c r="T161" s="151">
        <f t="shared" si="3"/>
        <v>0</v>
      </c>
      <c r="AR161" s="152" t="s">
        <v>216</v>
      </c>
      <c r="AT161" s="152" t="s">
        <v>212</v>
      </c>
      <c r="AU161" s="152" t="s">
        <v>88</v>
      </c>
      <c r="AY161" s="13" t="s">
        <v>207</v>
      </c>
      <c r="BE161" s="153">
        <f t="shared" si="4"/>
        <v>0</v>
      </c>
      <c r="BF161" s="153">
        <f t="shared" si="5"/>
        <v>0</v>
      </c>
      <c r="BG161" s="153">
        <f t="shared" si="6"/>
        <v>0</v>
      </c>
      <c r="BH161" s="153">
        <f t="shared" si="7"/>
        <v>0</v>
      </c>
      <c r="BI161" s="153">
        <f t="shared" si="8"/>
        <v>0</v>
      </c>
      <c r="BJ161" s="13" t="s">
        <v>84</v>
      </c>
      <c r="BK161" s="153">
        <f t="shared" si="9"/>
        <v>0</v>
      </c>
      <c r="BL161" s="13" t="s">
        <v>216</v>
      </c>
      <c r="BM161" s="152" t="s">
        <v>2415</v>
      </c>
    </row>
    <row r="162" spans="2:65" s="1" customFormat="1" ht="24.2" customHeight="1">
      <c r="B162" s="139"/>
      <c r="C162" s="140" t="s">
        <v>302</v>
      </c>
      <c r="D162" s="140" t="s">
        <v>212</v>
      </c>
      <c r="E162" s="141" t="s">
        <v>395</v>
      </c>
      <c r="F162" s="142" t="s">
        <v>2416</v>
      </c>
      <c r="G162" s="143" t="s">
        <v>253</v>
      </c>
      <c r="H162" s="144">
        <v>2</v>
      </c>
      <c r="I162" s="145"/>
      <c r="J162" s="146">
        <f t="shared" si="0"/>
        <v>0</v>
      </c>
      <c r="K162" s="147"/>
      <c r="L162" s="28"/>
      <c r="M162" s="148" t="s">
        <v>1</v>
      </c>
      <c r="N162" s="149" t="s">
        <v>38</v>
      </c>
      <c r="P162" s="150">
        <f t="shared" si="1"/>
        <v>0</v>
      </c>
      <c r="Q162" s="150">
        <v>0</v>
      </c>
      <c r="R162" s="150">
        <f t="shared" si="2"/>
        <v>0</v>
      </c>
      <c r="S162" s="150">
        <v>0</v>
      </c>
      <c r="T162" s="151">
        <f t="shared" si="3"/>
        <v>0</v>
      </c>
      <c r="AR162" s="152" t="s">
        <v>216</v>
      </c>
      <c r="AT162" s="152" t="s">
        <v>212</v>
      </c>
      <c r="AU162" s="152" t="s">
        <v>88</v>
      </c>
      <c r="AY162" s="13" t="s">
        <v>207</v>
      </c>
      <c r="BE162" s="153">
        <f t="shared" si="4"/>
        <v>0</v>
      </c>
      <c r="BF162" s="153">
        <f t="shared" si="5"/>
        <v>0</v>
      </c>
      <c r="BG162" s="153">
        <f t="shared" si="6"/>
        <v>0</v>
      </c>
      <c r="BH162" s="153">
        <f t="shared" si="7"/>
        <v>0</v>
      </c>
      <c r="BI162" s="153">
        <f t="shared" si="8"/>
        <v>0</v>
      </c>
      <c r="BJ162" s="13" t="s">
        <v>84</v>
      </c>
      <c r="BK162" s="153">
        <f t="shared" si="9"/>
        <v>0</v>
      </c>
      <c r="BL162" s="13" t="s">
        <v>216</v>
      </c>
      <c r="BM162" s="152" t="s">
        <v>2417</v>
      </c>
    </row>
    <row r="163" spans="2:65" s="1" customFormat="1" ht="24.2" customHeight="1">
      <c r="B163" s="139"/>
      <c r="C163" s="140" t="s">
        <v>306</v>
      </c>
      <c r="D163" s="140" t="s">
        <v>212</v>
      </c>
      <c r="E163" s="141" t="s">
        <v>399</v>
      </c>
      <c r="F163" s="142" t="s">
        <v>2418</v>
      </c>
      <c r="G163" s="143" t="s">
        <v>253</v>
      </c>
      <c r="H163" s="144">
        <v>2</v>
      </c>
      <c r="I163" s="145"/>
      <c r="J163" s="146">
        <f t="shared" si="0"/>
        <v>0</v>
      </c>
      <c r="K163" s="147"/>
      <c r="L163" s="28"/>
      <c r="M163" s="148" t="s">
        <v>1</v>
      </c>
      <c r="N163" s="149" t="s">
        <v>38</v>
      </c>
      <c r="P163" s="150">
        <f t="shared" si="1"/>
        <v>0</v>
      </c>
      <c r="Q163" s="150">
        <v>0</v>
      </c>
      <c r="R163" s="150">
        <f t="shared" si="2"/>
        <v>0</v>
      </c>
      <c r="S163" s="150">
        <v>0</v>
      </c>
      <c r="T163" s="151">
        <f t="shared" si="3"/>
        <v>0</v>
      </c>
      <c r="AR163" s="152" t="s">
        <v>216</v>
      </c>
      <c r="AT163" s="152" t="s">
        <v>212</v>
      </c>
      <c r="AU163" s="152" t="s">
        <v>88</v>
      </c>
      <c r="AY163" s="13" t="s">
        <v>207</v>
      </c>
      <c r="BE163" s="153">
        <f t="shared" si="4"/>
        <v>0</v>
      </c>
      <c r="BF163" s="153">
        <f t="shared" si="5"/>
        <v>0</v>
      </c>
      <c r="BG163" s="153">
        <f t="shared" si="6"/>
        <v>0</v>
      </c>
      <c r="BH163" s="153">
        <f t="shared" si="7"/>
        <v>0</v>
      </c>
      <c r="BI163" s="153">
        <f t="shared" si="8"/>
        <v>0</v>
      </c>
      <c r="BJ163" s="13" t="s">
        <v>84</v>
      </c>
      <c r="BK163" s="153">
        <f t="shared" si="9"/>
        <v>0</v>
      </c>
      <c r="BL163" s="13" t="s">
        <v>216</v>
      </c>
      <c r="BM163" s="152" t="s">
        <v>2419</v>
      </c>
    </row>
    <row r="164" spans="2:65" s="1" customFormat="1" ht="44.25" customHeight="1">
      <c r="B164" s="139"/>
      <c r="C164" s="140" t="s">
        <v>310</v>
      </c>
      <c r="D164" s="140" t="s">
        <v>212</v>
      </c>
      <c r="E164" s="141" t="s">
        <v>539</v>
      </c>
      <c r="F164" s="142" t="s">
        <v>2420</v>
      </c>
      <c r="G164" s="143" t="s">
        <v>253</v>
      </c>
      <c r="H164" s="144">
        <v>1</v>
      </c>
      <c r="I164" s="145"/>
      <c r="J164" s="146">
        <f t="shared" si="0"/>
        <v>0</v>
      </c>
      <c r="K164" s="147"/>
      <c r="L164" s="28"/>
      <c r="M164" s="148" t="s">
        <v>1</v>
      </c>
      <c r="N164" s="149" t="s">
        <v>38</v>
      </c>
      <c r="P164" s="150">
        <f t="shared" si="1"/>
        <v>0</v>
      </c>
      <c r="Q164" s="150">
        <v>0</v>
      </c>
      <c r="R164" s="150">
        <f t="shared" si="2"/>
        <v>0</v>
      </c>
      <c r="S164" s="150">
        <v>0</v>
      </c>
      <c r="T164" s="151">
        <f t="shared" si="3"/>
        <v>0</v>
      </c>
      <c r="AR164" s="152" t="s">
        <v>216</v>
      </c>
      <c r="AT164" s="152" t="s">
        <v>212</v>
      </c>
      <c r="AU164" s="152" t="s">
        <v>88</v>
      </c>
      <c r="AY164" s="13" t="s">
        <v>207</v>
      </c>
      <c r="BE164" s="153">
        <f t="shared" si="4"/>
        <v>0</v>
      </c>
      <c r="BF164" s="153">
        <f t="shared" si="5"/>
        <v>0</v>
      </c>
      <c r="BG164" s="153">
        <f t="shared" si="6"/>
        <v>0</v>
      </c>
      <c r="BH164" s="153">
        <f t="shared" si="7"/>
        <v>0</v>
      </c>
      <c r="BI164" s="153">
        <f t="shared" si="8"/>
        <v>0</v>
      </c>
      <c r="BJ164" s="13" t="s">
        <v>84</v>
      </c>
      <c r="BK164" s="153">
        <f t="shared" si="9"/>
        <v>0</v>
      </c>
      <c r="BL164" s="13" t="s">
        <v>216</v>
      </c>
      <c r="BM164" s="152" t="s">
        <v>2421</v>
      </c>
    </row>
    <row r="165" spans="2:65" s="1" customFormat="1" ht="44.25" customHeight="1">
      <c r="B165" s="139"/>
      <c r="C165" s="140" t="s">
        <v>314</v>
      </c>
      <c r="D165" s="140" t="s">
        <v>212</v>
      </c>
      <c r="E165" s="141" t="s">
        <v>543</v>
      </c>
      <c r="F165" s="142" t="s">
        <v>2422</v>
      </c>
      <c r="G165" s="143" t="s">
        <v>253</v>
      </c>
      <c r="H165" s="144">
        <v>1</v>
      </c>
      <c r="I165" s="145"/>
      <c r="J165" s="146">
        <f t="shared" si="0"/>
        <v>0</v>
      </c>
      <c r="K165" s="147"/>
      <c r="L165" s="28"/>
      <c r="M165" s="148" t="s">
        <v>1</v>
      </c>
      <c r="N165" s="149" t="s">
        <v>38</v>
      </c>
      <c r="P165" s="150">
        <f t="shared" si="1"/>
        <v>0</v>
      </c>
      <c r="Q165" s="150">
        <v>0</v>
      </c>
      <c r="R165" s="150">
        <f t="shared" si="2"/>
        <v>0</v>
      </c>
      <c r="S165" s="150">
        <v>0</v>
      </c>
      <c r="T165" s="151">
        <f t="shared" si="3"/>
        <v>0</v>
      </c>
      <c r="AR165" s="152" t="s">
        <v>216</v>
      </c>
      <c r="AT165" s="152" t="s">
        <v>212</v>
      </c>
      <c r="AU165" s="152" t="s">
        <v>88</v>
      </c>
      <c r="AY165" s="13" t="s">
        <v>207</v>
      </c>
      <c r="BE165" s="153">
        <f t="shared" si="4"/>
        <v>0</v>
      </c>
      <c r="BF165" s="153">
        <f t="shared" si="5"/>
        <v>0</v>
      </c>
      <c r="BG165" s="153">
        <f t="shared" si="6"/>
        <v>0</v>
      </c>
      <c r="BH165" s="153">
        <f t="shared" si="7"/>
        <v>0</v>
      </c>
      <c r="BI165" s="153">
        <f t="shared" si="8"/>
        <v>0</v>
      </c>
      <c r="BJ165" s="13" t="s">
        <v>84</v>
      </c>
      <c r="BK165" s="153">
        <f t="shared" si="9"/>
        <v>0</v>
      </c>
      <c r="BL165" s="13" t="s">
        <v>216</v>
      </c>
      <c r="BM165" s="152" t="s">
        <v>2423</v>
      </c>
    </row>
    <row r="166" spans="2:65" s="1" customFormat="1" ht="49.15" customHeight="1">
      <c r="B166" s="139"/>
      <c r="C166" s="140" t="s">
        <v>318</v>
      </c>
      <c r="D166" s="140" t="s">
        <v>212</v>
      </c>
      <c r="E166" s="141" t="s">
        <v>403</v>
      </c>
      <c r="F166" s="142" t="s">
        <v>2424</v>
      </c>
      <c r="G166" s="143" t="s">
        <v>253</v>
      </c>
      <c r="H166" s="144">
        <v>1</v>
      </c>
      <c r="I166" s="145"/>
      <c r="J166" s="146">
        <f t="shared" si="0"/>
        <v>0</v>
      </c>
      <c r="K166" s="147"/>
      <c r="L166" s="28"/>
      <c r="M166" s="148" t="s">
        <v>1</v>
      </c>
      <c r="N166" s="149" t="s">
        <v>38</v>
      </c>
      <c r="P166" s="150">
        <f t="shared" si="1"/>
        <v>0</v>
      </c>
      <c r="Q166" s="150">
        <v>0</v>
      </c>
      <c r="R166" s="150">
        <f t="shared" si="2"/>
        <v>0</v>
      </c>
      <c r="S166" s="150">
        <v>0</v>
      </c>
      <c r="T166" s="151">
        <f t="shared" si="3"/>
        <v>0</v>
      </c>
      <c r="AR166" s="152" t="s">
        <v>216</v>
      </c>
      <c r="AT166" s="152" t="s">
        <v>212</v>
      </c>
      <c r="AU166" s="152" t="s">
        <v>88</v>
      </c>
      <c r="AY166" s="13" t="s">
        <v>207</v>
      </c>
      <c r="BE166" s="153">
        <f t="shared" si="4"/>
        <v>0</v>
      </c>
      <c r="BF166" s="153">
        <f t="shared" si="5"/>
        <v>0</v>
      </c>
      <c r="BG166" s="153">
        <f t="shared" si="6"/>
        <v>0</v>
      </c>
      <c r="BH166" s="153">
        <f t="shared" si="7"/>
        <v>0</v>
      </c>
      <c r="BI166" s="153">
        <f t="shared" si="8"/>
        <v>0</v>
      </c>
      <c r="BJ166" s="13" t="s">
        <v>84</v>
      </c>
      <c r="BK166" s="153">
        <f t="shared" si="9"/>
        <v>0</v>
      </c>
      <c r="BL166" s="13" t="s">
        <v>216</v>
      </c>
      <c r="BM166" s="152" t="s">
        <v>2425</v>
      </c>
    </row>
    <row r="167" spans="2:65" s="1" customFormat="1" ht="49.15" customHeight="1">
      <c r="B167" s="139"/>
      <c r="C167" s="140" t="s">
        <v>322</v>
      </c>
      <c r="D167" s="140" t="s">
        <v>212</v>
      </c>
      <c r="E167" s="141" t="s">
        <v>408</v>
      </c>
      <c r="F167" s="142" t="s">
        <v>2426</v>
      </c>
      <c r="G167" s="143" t="s">
        <v>253</v>
      </c>
      <c r="H167" s="144">
        <v>1</v>
      </c>
      <c r="I167" s="145"/>
      <c r="J167" s="146">
        <f t="shared" si="0"/>
        <v>0</v>
      </c>
      <c r="K167" s="147"/>
      <c r="L167" s="28"/>
      <c r="M167" s="148" t="s">
        <v>1</v>
      </c>
      <c r="N167" s="149" t="s">
        <v>38</v>
      </c>
      <c r="P167" s="150">
        <f t="shared" si="1"/>
        <v>0</v>
      </c>
      <c r="Q167" s="150">
        <v>0</v>
      </c>
      <c r="R167" s="150">
        <f t="shared" si="2"/>
        <v>0</v>
      </c>
      <c r="S167" s="150">
        <v>0</v>
      </c>
      <c r="T167" s="151">
        <f t="shared" si="3"/>
        <v>0</v>
      </c>
      <c r="AR167" s="152" t="s">
        <v>216</v>
      </c>
      <c r="AT167" s="152" t="s">
        <v>212</v>
      </c>
      <c r="AU167" s="152" t="s">
        <v>88</v>
      </c>
      <c r="AY167" s="13" t="s">
        <v>207</v>
      </c>
      <c r="BE167" s="153">
        <f t="shared" si="4"/>
        <v>0</v>
      </c>
      <c r="BF167" s="153">
        <f t="shared" si="5"/>
        <v>0</v>
      </c>
      <c r="BG167" s="153">
        <f t="shared" si="6"/>
        <v>0</v>
      </c>
      <c r="BH167" s="153">
        <f t="shared" si="7"/>
        <v>0</v>
      </c>
      <c r="BI167" s="153">
        <f t="shared" si="8"/>
        <v>0</v>
      </c>
      <c r="BJ167" s="13" t="s">
        <v>84</v>
      </c>
      <c r="BK167" s="153">
        <f t="shared" si="9"/>
        <v>0</v>
      </c>
      <c r="BL167" s="13" t="s">
        <v>216</v>
      </c>
      <c r="BM167" s="152" t="s">
        <v>2427</v>
      </c>
    </row>
    <row r="168" spans="2:65" s="1" customFormat="1" ht="66.75" customHeight="1">
      <c r="B168" s="139"/>
      <c r="C168" s="140" t="s">
        <v>326</v>
      </c>
      <c r="D168" s="140" t="s">
        <v>212</v>
      </c>
      <c r="E168" s="141" t="s">
        <v>436</v>
      </c>
      <c r="F168" s="142" t="s">
        <v>2428</v>
      </c>
      <c r="G168" s="143" t="s">
        <v>253</v>
      </c>
      <c r="H168" s="144">
        <v>1</v>
      </c>
      <c r="I168" s="145"/>
      <c r="J168" s="146">
        <f t="shared" si="0"/>
        <v>0</v>
      </c>
      <c r="K168" s="147"/>
      <c r="L168" s="28"/>
      <c r="M168" s="148" t="s">
        <v>1</v>
      </c>
      <c r="N168" s="149" t="s">
        <v>38</v>
      </c>
      <c r="P168" s="150">
        <f t="shared" si="1"/>
        <v>0</v>
      </c>
      <c r="Q168" s="150">
        <v>0</v>
      </c>
      <c r="R168" s="150">
        <f t="shared" si="2"/>
        <v>0</v>
      </c>
      <c r="S168" s="150">
        <v>0</v>
      </c>
      <c r="T168" s="151">
        <f t="shared" si="3"/>
        <v>0</v>
      </c>
      <c r="AR168" s="152" t="s">
        <v>216</v>
      </c>
      <c r="AT168" s="152" t="s">
        <v>212</v>
      </c>
      <c r="AU168" s="152" t="s">
        <v>88</v>
      </c>
      <c r="AY168" s="13" t="s">
        <v>207</v>
      </c>
      <c r="BE168" s="153">
        <f t="shared" si="4"/>
        <v>0</v>
      </c>
      <c r="BF168" s="153">
        <f t="shared" si="5"/>
        <v>0</v>
      </c>
      <c r="BG168" s="153">
        <f t="shared" si="6"/>
        <v>0</v>
      </c>
      <c r="BH168" s="153">
        <f t="shared" si="7"/>
        <v>0</v>
      </c>
      <c r="BI168" s="153">
        <f t="shared" si="8"/>
        <v>0</v>
      </c>
      <c r="BJ168" s="13" t="s">
        <v>84</v>
      </c>
      <c r="BK168" s="153">
        <f t="shared" si="9"/>
        <v>0</v>
      </c>
      <c r="BL168" s="13" t="s">
        <v>216</v>
      </c>
      <c r="BM168" s="152" t="s">
        <v>2429</v>
      </c>
    </row>
    <row r="169" spans="2:65" s="1" customFormat="1" ht="66.75" customHeight="1">
      <c r="B169" s="139"/>
      <c r="C169" s="140" t="s">
        <v>330</v>
      </c>
      <c r="D169" s="140" t="s">
        <v>212</v>
      </c>
      <c r="E169" s="141" t="s">
        <v>440</v>
      </c>
      <c r="F169" s="142" t="s">
        <v>2430</v>
      </c>
      <c r="G169" s="143" t="s">
        <v>253</v>
      </c>
      <c r="H169" s="144">
        <v>1</v>
      </c>
      <c r="I169" s="145"/>
      <c r="J169" s="146">
        <f t="shared" si="0"/>
        <v>0</v>
      </c>
      <c r="K169" s="147"/>
      <c r="L169" s="28"/>
      <c r="M169" s="148" t="s">
        <v>1</v>
      </c>
      <c r="N169" s="149" t="s">
        <v>38</v>
      </c>
      <c r="P169" s="150">
        <f t="shared" si="1"/>
        <v>0</v>
      </c>
      <c r="Q169" s="150">
        <v>0</v>
      </c>
      <c r="R169" s="150">
        <f t="shared" si="2"/>
        <v>0</v>
      </c>
      <c r="S169" s="150">
        <v>0</v>
      </c>
      <c r="T169" s="151">
        <f t="shared" si="3"/>
        <v>0</v>
      </c>
      <c r="AR169" s="152" t="s">
        <v>216</v>
      </c>
      <c r="AT169" s="152" t="s">
        <v>212</v>
      </c>
      <c r="AU169" s="152" t="s">
        <v>88</v>
      </c>
      <c r="AY169" s="13" t="s">
        <v>207</v>
      </c>
      <c r="BE169" s="153">
        <f t="shared" si="4"/>
        <v>0</v>
      </c>
      <c r="BF169" s="153">
        <f t="shared" si="5"/>
        <v>0</v>
      </c>
      <c r="BG169" s="153">
        <f t="shared" si="6"/>
        <v>0</v>
      </c>
      <c r="BH169" s="153">
        <f t="shared" si="7"/>
        <v>0</v>
      </c>
      <c r="BI169" s="153">
        <f t="shared" si="8"/>
        <v>0</v>
      </c>
      <c r="BJ169" s="13" t="s">
        <v>84</v>
      </c>
      <c r="BK169" s="153">
        <f t="shared" si="9"/>
        <v>0</v>
      </c>
      <c r="BL169" s="13" t="s">
        <v>216</v>
      </c>
      <c r="BM169" s="152" t="s">
        <v>2431</v>
      </c>
    </row>
    <row r="170" spans="2:65" s="1" customFormat="1" ht="24.2" customHeight="1">
      <c r="B170" s="139"/>
      <c r="C170" s="140" t="s">
        <v>334</v>
      </c>
      <c r="D170" s="140" t="s">
        <v>212</v>
      </c>
      <c r="E170" s="141" t="s">
        <v>444</v>
      </c>
      <c r="F170" s="142" t="s">
        <v>2432</v>
      </c>
      <c r="G170" s="143" t="s">
        <v>405</v>
      </c>
      <c r="H170" s="144">
        <v>342</v>
      </c>
      <c r="I170" s="145"/>
      <c r="J170" s="146">
        <f t="shared" si="0"/>
        <v>0</v>
      </c>
      <c r="K170" s="147"/>
      <c r="L170" s="28"/>
      <c r="M170" s="148" t="s">
        <v>1</v>
      </c>
      <c r="N170" s="149" t="s">
        <v>38</v>
      </c>
      <c r="P170" s="150">
        <f t="shared" si="1"/>
        <v>0</v>
      </c>
      <c r="Q170" s="150">
        <v>0</v>
      </c>
      <c r="R170" s="150">
        <f t="shared" si="2"/>
        <v>0</v>
      </c>
      <c r="S170" s="150">
        <v>0</v>
      </c>
      <c r="T170" s="151">
        <f t="shared" si="3"/>
        <v>0</v>
      </c>
      <c r="AR170" s="152" t="s">
        <v>216</v>
      </c>
      <c r="AT170" s="152" t="s">
        <v>212</v>
      </c>
      <c r="AU170" s="152" t="s">
        <v>88</v>
      </c>
      <c r="AY170" s="13" t="s">
        <v>207</v>
      </c>
      <c r="BE170" s="153">
        <f t="shared" si="4"/>
        <v>0</v>
      </c>
      <c r="BF170" s="153">
        <f t="shared" si="5"/>
        <v>0</v>
      </c>
      <c r="BG170" s="153">
        <f t="shared" si="6"/>
        <v>0</v>
      </c>
      <c r="BH170" s="153">
        <f t="shared" si="7"/>
        <v>0</v>
      </c>
      <c r="BI170" s="153">
        <f t="shared" si="8"/>
        <v>0</v>
      </c>
      <c r="BJ170" s="13" t="s">
        <v>84</v>
      </c>
      <c r="BK170" s="153">
        <f t="shared" si="9"/>
        <v>0</v>
      </c>
      <c r="BL170" s="13" t="s">
        <v>216</v>
      </c>
      <c r="BM170" s="152" t="s">
        <v>2433</v>
      </c>
    </row>
    <row r="171" spans="2:65" s="1" customFormat="1" ht="24.2" customHeight="1">
      <c r="B171" s="139"/>
      <c r="C171" s="140" t="s">
        <v>338</v>
      </c>
      <c r="D171" s="140" t="s">
        <v>212</v>
      </c>
      <c r="E171" s="141" t="s">
        <v>448</v>
      </c>
      <c r="F171" s="142" t="s">
        <v>2434</v>
      </c>
      <c r="G171" s="143" t="s">
        <v>405</v>
      </c>
      <c r="H171" s="144">
        <v>309</v>
      </c>
      <c r="I171" s="145"/>
      <c r="J171" s="146">
        <f t="shared" ref="J171:J194" si="10">ROUND(I171*H171,2)</f>
        <v>0</v>
      </c>
      <c r="K171" s="147"/>
      <c r="L171" s="28"/>
      <c r="M171" s="148" t="s">
        <v>1</v>
      </c>
      <c r="N171" s="149" t="s">
        <v>38</v>
      </c>
      <c r="P171" s="150">
        <f t="shared" ref="P171:P194" si="11">O171*H171</f>
        <v>0</v>
      </c>
      <c r="Q171" s="150">
        <v>0</v>
      </c>
      <c r="R171" s="150">
        <f t="shared" ref="R171:R194" si="12">Q171*H171</f>
        <v>0</v>
      </c>
      <c r="S171" s="150">
        <v>0</v>
      </c>
      <c r="T171" s="151">
        <f t="shared" ref="T171:T194" si="13">S171*H171</f>
        <v>0</v>
      </c>
      <c r="AR171" s="152" t="s">
        <v>216</v>
      </c>
      <c r="AT171" s="152" t="s">
        <v>212</v>
      </c>
      <c r="AU171" s="152" t="s">
        <v>88</v>
      </c>
      <c r="AY171" s="13" t="s">
        <v>207</v>
      </c>
      <c r="BE171" s="153">
        <f t="shared" ref="BE171:BE194" si="14">IF(N171="základná",J171,0)</f>
        <v>0</v>
      </c>
      <c r="BF171" s="153">
        <f t="shared" ref="BF171:BF194" si="15">IF(N171="znížená",J171,0)</f>
        <v>0</v>
      </c>
      <c r="BG171" s="153">
        <f t="shared" ref="BG171:BG194" si="16">IF(N171="zákl. prenesená",J171,0)</f>
        <v>0</v>
      </c>
      <c r="BH171" s="153">
        <f t="shared" ref="BH171:BH194" si="17">IF(N171="zníž. prenesená",J171,0)</f>
        <v>0</v>
      </c>
      <c r="BI171" s="153">
        <f t="shared" ref="BI171:BI194" si="18">IF(N171="nulová",J171,0)</f>
        <v>0</v>
      </c>
      <c r="BJ171" s="13" t="s">
        <v>84</v>
      </c>
      <c r="BK171" s="153">
        <f t="shared" ref="BK171:BK194" si="19">ROUND(I171*H171,2)</f>
        <v>0</v>
      </c>
      <c r="BL171" s="13" t="s">
        <v>216</v>
      </c>
      <c r="BM171" s="152" t="s">
        <v>2435</v>
      </c>
    </row>
    <row r="172" spans="2:65" s="1" customFormat="1" ht="24.2" customHeight="1">
      <c r="B172" s="139"/>
      <c r="C172" s="140" t="s">
        <v>342</v>
      </c>
      <c r="D172" s="140" t="s">
        <v>212</v>
      </c>
      <c r="E172" s="141" t="s">
        <v>2436</v>
      </c>
      <c r="F172" s="142" t="s">
        <v>2437</v>
      </c>
      <c r="G172" s="143" t="s">
        <v>405</v>
      </c>
      <c r="H172" s="144">
        <v>555</v>
      </c>
      <c r="I172" s="145"/>
      <c r="J172" s="146">
        <f t="shared" si="10"/>
        <v>0</v>
      </c>
      <c r="K172" s="147"/>
      <c r="L172" s="28"/>
      <c r="M172" s="148" t="s">
        <v>1</v>
      </c>
      <c r="N172" s="149" t="s">
        <v>38</v>
      </c>
      <c r="P172" s="150">
        <f t="shared" si="11"/>
        <v>0</v>
      </c>
      <c r="Q172" s="150">
        <v>0</v>
      </c>
      <c r="R172" s="150">
        <f t="shared" si="12"/>
        <v>0</v>
      </c>
      <c r="S172" s="150">
        <v>0</v>
      </c>
      <c r="T172" s="151">
        <f t="shared" si="13"/>
        <v>0</v>
      </c>
      <c r="AR172" s="152" t="s">
        <v>216</v>
      </c>
      <c r="AT172" s="152" t="s">
        <v>212</v>
      </c>
      <c r="AU172" s="152" t="s">
        <v>88</v>
      </c>
      <c r="AY172" s="13" t="s">
        <v>207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84</v>
      </c>
      <c r="BK172" s="153">
        <f t="shared" si="19"/>
        <v>0</v>
      </c>
      <c r="BL172" s="13" t="s">
        <v>216</v>
      </c>
      <c r="BM172" s="152" t="s">
        <v>2438</v>
      </c>
    </row>
    <row r="173" spans="2:65" s="1" customFormat="1" ht="24.2" customHeight="1">
      <c r="B173" s="139"/>
      <c r="C173" s="140" t="s">
        <v>346</v>
      </c>
      <c r="D173" s="140" t="s">
        <v>212</v>
      </c>
      <c r="E173" s="141" t="s">
        <v>2439</v>
      </c>
      <c r="F173" s="142" t="s">
        <v>2440</v>
      </c>
      <c r="G173" s="143" t="s">
        <v>405</v>
      </c>
      <c r="H173" s="144">
        <v>490</v>
      </c>
      <c r="I173" s="145"/>
      <c r="J173" s="146">
        <f t="shared" si="10"/>
        <v>0</v>
      </c>
      <c r="K173" s="147"/>
      <c r="L173" s="28"/>
      <c r="M173" s="148" t="s">
        <v>1</v>
      </c>
      <c r="N173" s="149" t="s">
        <v>38</v>
      </c>
      <c r="P173" s="150">
        <f t="shared" si="11"/>
        <v>0</v>
      </c>
      <c r="Q173" s="150">
        <v>0</v>
      </c>
      <c r="R173" s="150">
        <f t="shared" si="12"/>
        <v>0</v>
      </c>
      <c r="S173" s="150">
        <v>0</v>
      </c>
      <c r="T173" s="151">
        <f t="shared" si="13"/>
        <v>0</v>
      </c>
      <c r="AR173" s="152" t="s">
        <v>216</v>
      </c>
      <c r="AT173" s="152" t="s">
        <v>212</v>
      </c>
      <c r="AU173" s="152" t="s">
        <v>88</v>
      </c>
      <c r="AY173" s="13" t="s">
        <v>207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84</v>
      </c>
      <c r="BK173" s="153">
        <f t="shared" si="19"/>
        <v>0</v>
      </c>
      <c r="BL173" s="13" t="s">
        <v>216</v>
      </c>
      <c r="BM173" s="152" t="s">
        <v>2441</v>
      </c>
    </row>
    <row r="174" spans="2:65" s="1" customFormat="1" ht="24.2" customHeight="1">
      <c r="B174" s="139"/>
      <c r="C174" s="140" t="s">
        <v>350</v>
      </c>
      <c r="D174" s="140" t="s">
        <v>212</v>
      </c>
      <c r="E174" s="141" t="s">
        <v>452</v>
      </c>
      <c r="F174" s="142" t="s">
        <v>476</v>
      </c>
      <c r="G174" s="143" t="s">
        <v>253</v>
      </c>
      <c r="H174" s="144">
        <v>4</v>
      </c>
      <c r="I174" s="145"/>
      <c r="J174" s="146">
        <f t="shared" si="10"/>
        <v>0</v>
      </c>
      <c r="K174" s="147"/>
      <c r="L174" s="28"/>
      <c r="M174" s="148" t="s">
        <v>1</v>
      </c>
      <c r="N174" s="149" t="s">
        <v>38</v>
      </c>
      <c r="P174" s="150">
        <f t="shared" si="11"/>
        <v>0</v>
      </c>
      <c r="Q174" s="150">
        <v>0</v>
      </c>
      <c r="R174" s="150">
        <f t="shared" si="12"/>
        <v>0</v>
      </c>
      <c r="S174" s="150">
        <v>0</v>
      </c>
      <c r="T174" s="151">
        <f t="shared" si="13"/>
        <v>0</v>
      </c>
      <c r="AR174" s="152" t="s">
        <v>216</v>
      </c>
      <c r="AT174" s="152" t="s">
        <v>212</v>
      </c>
      <c r="AU174" s="152" t="s">
        <v>88</v>
      </c>
      <c r="AY174" s="13" t="s">
        <v>207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3" t="s">
        <v>84</v>
      </c>
      <c r="BK174" s="153">
        <f t="shared" si="19"/>
        <v>0</v>
      </c>
      <c r="BL174" s="13" t="s">
        <v>216</v>
      </c>
      <c r="BM174" s="152" t="s">
        <v>2442</v>
      </c>
    </row>
    <row r="175" spans="2:65" s="1" customFormat="1" ht="24.2" customHeight="1">
      <c r="B175" s="139"/>
      <c r="C175" s="140" t="s">
        <v>354</v>
      </c>
      <c r="D175" s="140" t="s">
        <v>212</v>
      </c>
      <c r="E175" s="141" t="s">
        <v>456</v>
      </c>
      <c r="F175" s="142" t="s">
        <v>480</v>
      </c>
      <c r="G175" s="143" t="s">
        <v>253</v>
      </c>
      <c r="H175" s="144">
        <v>4</v>
      </c>
      <c r="I175" s="145"/>
      <c r="J175" s="146">
        <f t="shared" si="10"/>
        <v>0</v>
      </c>
      <c r="K175" s="147"/>
      <c r="L175" s="28"/>
      <c r="M175" s="148" t="s">
        <v>1</v>
      </c>
      <c r="N175" s="149" t="s">
        <v>38</v>
      </c>
      <c r="P175" s="150">
        <f t="shared" si="11"/>
        <v>0</v>
      </c>
      <c r="Q175" s="150">
        <v>0</v>
      </c>
      <c r="R175" s="150">
        <f t="shared" si="12"/>
        <v>0</v>
      </c>
      <c r="S175" s="150">
        <v>0</v>
      </c>
      <c r="T175" s="151">
        <f t="shared" si="13"/>
        <v>0</v>
      </c>
      <c r="AR175" s="152" t="s">
        <v>216</v>
      </c>
      <c r="AT175" s="152" t="s">
        <v>212</v>
      </c>
      <c r="AU175" s="152" t="s">
        <v>88</v>
      </c>
      <c r="AY175" s="13" t="s">
        <v>207</v>
      </c>
      <c r="BE175" s="153">
        <f t="shared" si="14"/>
        <v>0</v>
      </c>
      <c r="BF175" s="153">
        <f t="shared" si="15"/>
        <v>0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3" t="s">
        <v>84</v>
      </c>
      <c r="BK175" s="153">
        <f t="shared" si="19"/>
        <v>0</v>
      </c>
      <c r="BL175" s="13" t="s">
        <v>216</v>
      </c>
      <c r="BM175" s="152" t="s">
        <v>2443</v>
      </c>
    </row>
    <row r="176" spans="2:65" s="1" customFormat="1" ht="24.2" customHeight="1">
      <c r="B176" s="139"/>
      <c r="C176" s="140" t="s">
        <v>358</v>
      </c>
      <c r="D176" s="140" t="s">
        <v>212</v>
      </c>
      <c r="E176" s="141" t="s">
        <v>2444</v>
      </c>
      <c r="F176" s="142" t="s">
        <v>2445</v>
      </c>
      <c r="G176" s="143" t="s">
        <v>253</v>
      </c>
      <c r="H176" s="144">
        <v>2</v>
      </c>
      <c r="I176" s="145"/>
      <c r="J176" s="146">
        <f t="shared" si="10"/>
        <v>0</v>
      </c>
      <c r="K176" s="147"/>
      <c r="L176" s="28"/>
      <c r="M176" s="148" t="s">
        <v>1</v>
      </c>
      <c r="N176" s="149" t="s">
        <v>38</v>
      </c>
      <c r="P176" s="150">
        <f t="shared" si="11"/>
        <v>0</v>
      </c>
      <c r="Q176" s="150">
        <v>0</v>
      </c>
      <c r="R176" s="150">
        <f t="shared" si="12"/>
        <v>0</v>
      </c>
      <c r="S176" s="150">
        <v>0</v>
      </c>
      <c r="T176" s="151">
        <f t="shared" si="13"/>
        <v>0</v>
      </c>
      <c r="AR176" s="152" t="s">
        <v>216</v>
      </c>
      <c r="AT176" s="152" t="s">
        <v>212</v>
      </c>
      <c r="AU176" s="152" t="s">
        <v>88</v>
      </c>
      <c r="AY176" s="13" t="s">
        <v>207</v>
      </c>
      <c r="BE176" s="153">
        <f t="shared" si="14"/>
        <v>0</v>
      </c>
      <c r="BF176" s="153">
        <f t="shared" si="15"/>
        <v>0</v>
      </c>
      <c r="BG176" s="153">
        <f t="shared" si="16"/>
        <v>0</v>
      </c>
      <c r="BH176" s="153">
        <f t="shared" si="17"/>
        <v>0</v>
      </c>
      <c r="BI176" s="153">
        <f t="shared" si="18"/>
        <v>0</v>
      </c>
      <c r="BJ176" s="13" t="s">
        <v>84</v>
      </c>
      <c r="BK176" s="153">
        <f t="shared" si="19"/>
        <v>0</v>
      </c>
      <c r="BL176" s="13" t="s">
        <v>216</v>
      </c>
      <c r="BM176" s="152" t="s">
        <v>2446</v>
      </c>
    </row>
    <row r="177" spans="2:65" s="1" customFormat="1" ht="24.2" customHeight="1">
      <c r="B177" s="139"/>
      <c r="C177" s="140" t="s">
        <v>362</v>
      </c>
      <c r="D177" s="140" t="s">
        <v>212</v>
      </c>
      <c r="E177" s="141" t="s">
        <v>2447</v>
      </c>
      <c r="F177" s="142" t="s">
        <v>2448</v>
      </c>
      <c r="G177" s="143" t="s">
        <v>253</v>
      </c>
      <c r="H177" s="144">
        <v>2</v>
      </c>
      <c r="I177" s="145"/>
      <c r="J177" s="146">
        <f t="shared" si="10"/>
        <v>0</v>
      </c>
      <c r="K177" s="147"/>
      <c r="L177" s="28"/>
      <c r="M177" s="148" t="s">
        <v>1</v>
      </c>
      <c r="N177" s="149" t="s">
        <v>38</v>
      </c>
      <c r="P177" s="150">
        <f t="shared" si="11"/>
        <v>0</v>
      </c>
      <c r="Q177" s="150">
        <v>0</v>
      </c>
      <c r="R177" s="150">
        <f t="shared" si="12"/>
        <v>0</v>
      </c>
      <c r="S177" s="150">
        <v>0</v>
      </c>
      <c r="T177" s="151">
        <f t="shared" si="13"/>
        <v>0</v>
      </c>
      <c r="AR177" s="152" t="s">
        <v>216</v>
      </c>
      <c r="AT177" s="152" t="s">
        <v>212</v>
      </c>
      <c r="AU177" s="152" t="s">
        <v>88</v>
      </c>
      <c r="AY177" s="13" t="s">
        <v>207</v>
      </c>
      <c r="BE177" s="153">
        <f t="shared" si="14"/>
        <v>0</v>
      </c>
      <c r="BF177" s="153">
        <f t="shared" si="15"/>
        <v>0</v>
      </c>
      <c r="BG177" s="153">
        <f t="shared" si="16"/>
        <v>0</v>
      </c>
      <c r="BH177" s="153">
        <f t="shared" si="17"/>
        <v>0</v>
      </c>
      <c r="BI177" s="153">
        <f t="shared" si="18"/>
        <v>0</v>
      </c>
      <c r="BJ177" s="13" t="s">
        <v>84</v>
      </c>
      <c r="BK177" s="153">
        <f t="shared" si="19"/>
        <v>0</v>
      </c>
      <c r="BL177" s="13" t="s">
        <v>216</v>
      </c>
      <c r="BM177" s="152" t="s">
        <v>2449</v>
      </c>
    </row>
    <row r="178" spans="2:65" s="1" customFormat="1" ht="33" customHeight="1">
      <c r="B178" s="139"/>
      <c r="C178" s="140" t="s">
        <v>366</v>
      </c>
      <c r="D178" s="140" t="s">
        <v>212</v>
      </c>
      <c r="E178" s="141" t="s">
        <v>460</v>
      </c>
      <c r="F178" s="142" t="s">
        <v>516</v>
      </c>
      <c r="G178" s="143" t="s">
        <v>253</v>
      </c>
      <c r="H178" s="144">
        <v>4</v>
      </c>
      <c r="I178" s="145"/>
      <c r="J178" s="146">
        <f t="shared" si="10"/>
        <v>0</v>
      </c>
      <c r="K178" s="147"/>
      <c r="L178" s="28"/>
      <c r="M178" s="148" t="s">
        <v>1</v>
      </c>
      <c r="N178" s="149" t="s">
        <v>38</v>
      </c>
      <c r="P178" s="150">
        <f t="shared" si="11"/>
        <v>0</v>
      </c>
      <c r="Q178" s="150">
        <v>0</v>
      </c>
      <c r="R178" s="150">
        <f t="shared" si="12"/>
        <v>0</v>
      </c>
      <c r="S178" s="150">
        <v>0</v>
      </c>
      <c r="T178" s="151">
        <f t="shared" si="13"/>
        <v>0</v>
      </c>
      <c r="AR178" s="152" t="s">
        <v>216</v>
      </c>
      <c r="AT178" s="152" t="s">
        <v>212</v>
      </c>
      <c r="AU178" s="152" t="s">
        <v>88</v>
      </c>
      <c r="AY178" s="13" t="s">
        <v>207</v>
      </c>
      <c r="BE178" s="153">
        <f t="shared" si="14"/>
        <v>0</v>
      </c>
      <c r="BF178" s="153">
        <f t="shared" si="15"/>
        <v>0</v>
      </c>
      <c r="BG178" s="153">
        <f t="shared" si="16"/>
        <v>0</v>
      </c>
      <c r="BH178" s="153">
        <f t="shared" si="17"/>
        <v>0</v>
      </c>
      <c r="BI178" s="153">
        <f t="shared" si="18"/>
        <v>0</v>
      </c>
      <c r="BJ178" s="13" t="s">
        <v>84</v>
      </c>
      <c r="BK178" s="153">
        <f t="shared" si="19"/>
        <v>0</v>
      </c>
      <c r="BL178" s="13" t="s">
        <v>216</v>
      </c>
      <c r="BM178" s="152" t="s">
        <v>2450</v>
      </c>
    </row>
    <row r="179" spans="2:65" s="1" customFormat="1" ht="33" customHeight="1">
      <c r="B179" s="139"/>
      <c r="C179" s="140" t="s">
        <v>370</v>
      </c>
      <c r="D179" s="140" t="s">
        <v>212</v>
      </c>
      <c r="E179" s="141" t="s">
        <v>463</v>
      </c>
      <c r="F179" s="142" t="s">
        <v>520</v>
      </c>
      <c r="G179" s="143" t="s">
        <v>253</v>
      </c>
      <c r="H179" s="144">
        <v>4</v>
      </c>
      <c r="I179" s="145"/>
      <c r="J179" s="146">
        <f t="shared" si="10"/>
        <v>0</v>
      </c>
      <c r="K179" s="147"/>
      <c r="L179" s="28"/>
      <c r="M179" s="148" t="s">
        <v>1</v>
      </c>
      <c r="N179" s="149" t="s">
        <v>38</v>
      </c>
      <c r="P179" s="150">
        <f t="shared" si="11"/>
        <v>0</v>
      </c>
      <c r="Q179" s="150">
        <v>0</v>
      </c>
      <c r="R179" s="150">
        <f t="shared" si="12"/>
        <v>0</v>
      </c>
      <c r="S179" s="150">
        <v>0</v>
      </c>
      <c r="T179" s="151">
        <f t="shared" si="13"/>
        <v>0</v>
      </c>
      <c r="AR179" s="152" t="s">
        <v>216</v>
      </c>
      <c r="AT179" s="152" t="s">
        <v>212</v>
      </c>
      <c r="AU179" s="152" t="s">
        <v>88</v>
      </c>
      <c r="AY179" s="13" t="s">
        <v>207</v>
      </c>
      <c r="BE179" s="153">
        <f t="shared" si="14"/>
        <v>0</v>
      </c>
      <c r="BF179" s="153">
        <f t="shared" si="15"/>
        <v>0</v>
      </c>
      <c r="BG179" s="153">
        <f t="shared" si="16"/>
        <v>0</v>
      </c>
      <c r="BH179" s="153">
        <f t="shared" si="17"/>
        <v>0</v>
      </c>
      <c r="BI179" s="153">
        <f t="shared" si="18"/>
        <v>0</v>
      </c>
      <c r="BJ179" s="13" t="s">
        <v>84</v>
      </c>
      <c r="BK179" s="153">
        <f t="shared" si="19"/>
        <v>0</v>
      </c>
      <c r="BL179" s="13" t="s">
        <v>216</v>
      </c>
      <c r="BM179" s="152" t="s">
        <v>2451</v>
      </c>
    </row>
    <row r="180" spans="2:65" s="1" customFormat="1" ht="33" customHeight="1">
      <c r="B180" s="139"/>
      <c r="C180" s="140" t="s">
        <v>374</v>
      </c>
      <c r="D180" s="140" t="s">
        <v>212</v>
      </c>
      <c r="E180" s="141" t="s">
        <v>467</v>
      </c>
      <c r="F180" s="142" t="s">
        <v>2452</v>
      </c>
      <c r="G180" s="143" t="s">
        <v>253</v>
      </c>
      <c r="H180" s="144">
        <v>2</v>
      </c>
      <c r="I180" s="145"/>
      <c r="J180" s="146">
        <f t="shared" si="10"/>
        <v>0</v>
      </c>
      <c r="K180" s="147"/>
      <c r="L180" s="28"/>
      <c r="M180" s="148" t="s">
        <v>1</v>
      </c>
      <c r="N180" s="149" t="s">
        <v>38</v>
      </c>
      <c r="P180" s="150">
        <f t="shared" si="11"/>
        <v>0</v>
      </c>
      <c r="Q180" s="150">
        <v>0</v>
      </c>
      <c r="R180" s="150">
        <f t="shared" si="12"/>
        <v>0</v>
      </c>
      <c r="S180" s="150">
        <v>0</v>
      </c>
      <c r="T180" s="151">
        <f t="shared" si="13"/>
        <v>0</v>
      </c>
      <c r="AR180" s="152" t="s">
        <v>216</v>
      </c>
      <c r="AT180" s="152" t="s">
        <v>212</v>
      </c>
      <c r="AU180" s="152" t="s">
        <v>88</v>
      </c>
      <c r="AY180" s="13" t="s">
        <v>207</v>
      </c>
      <c r="BE180" s="153">
        <f t="shared" si="14"/>
        <v>0</v>
      </c>
      <c r="BF180" s="153">
        <f t="shared" si="15"/>
        <v>0</v>
      </c>
      <c r="BG180" s="153">
        <f t="shared" si="16"/>
        <v>0</v>
      </c>
      <c r="BH180" s="153">
        <f t="shared" si="17"/>
        <v>0</v>
      </c>
      <c r="BI180" s="153">
        <f t="shared" si="18"/>
        <v>0</v>
      </c>
      <c r="BJ180" s="13" t="s">
        <v>84</v>
      </c>
      <c r="BK180" s="153">
        <f t="shared" si="19"/>
        <v>0</v>
      </c>
      <c r="BL180" s="13" t="s">
        <v>216</v>
      </c>
      <c r="BM180" s="152" t="s">
        <v>2453</v>
      </c>
    </row>
    <row r="181" spans="2:65" s="1" customFormat="1" ht="33" customHeight="1">
      <c r="B181" s="139"/>
      <c r="C181" s="140" t="s">
        <v>378</v>
      </c>
      <c r="D181" s="140" t="s">
        <v>212</v>
      </c>
      <c r="E181" s="141" t="s">
        <v>471</v>
      </c>
      <c r="F181" s="142" t="s">
        <v>2454</v>
      </c>
      <c r="G181" s="143" t="s">
        <v>253</v>
      </c>
      <c r="H181" s="144">
        <v>2</v>
      </c>
      <c r="I181" s="145"/>
      <c r="J181" s="146">
        <f t="shared" si="10"/>
        <v>0</v>
      </c>
      <c r="K181" s="147"/>
      <c r="L181" s="28"/>
      <c r="M181" s="148" t="s">
        <v>1</v>
      </c>
      <c r="N181" s="149" t="s">
        <v>38</v>
      </c>
      <c r="P181" s="150">
        <f t="shared" si="11"/>
        <v>0</v>
      </c>
      <c r="Q181" s="150">
        <v>0</v>
      </c>
      <c r="R181" s="150">
        <f t="shared" si="12"/>
        <v>0</v>
      </c>
      <c r="S181" s="150">
        <v>0</v>
      </c>
      <c r="T181" s="151">
        <f t="shared" si="13"/>
        <v>0</v>
      </c>
      <c r="AR181" s="152" t="s">
        <v>216</v>
      </c>
      <c r="AT181" s="152" t="s">
        <v>212</v>
      </c>
      <c r="AU181" s="152" t="s">
        <v>88</v>
      </c>
      <c r="AY181" s="13" t="s">
        <v>207</v>
      </c>
      <c r="BE181" s="153">
        <f t="shared" si="14"/>
        <v>0</v>
      </c>
      <c r="BF181" s="153">
        <f t="shared" si="15"/>
        <v>0</v>
      </c>
      <c r="BG181" s="153">
        <f t="shared" si="16"/>
        <v>0</v>
      </c>
      <c r="BH181" s="153">
        <f t="shared" si="17"/>
        <v>0</v>
      </c>
      <c r="BI181" s="153">
        <f t="shared" si="18"/>
        <v>0</v>
      </c>
      <c r="BJ181" s="13" t="s">
        <v>84</v>
      </c>
      <c r="BK181" s="153">
        <f t="shared" si="19"/>
        <v>0</v>
      </c>
      <c r="BL181" s="13" t="s">
        <v>216</v>
      </c>
      <c r="BM181" s="152" t="s">
        <v>2455</v>
      </c>
    </row>
    <row r="182" spans="2:65" s="1" customFormat="1" ht="37.9" customHeight="1">
      <c r="B182" s="139"/>
      <c r="C182" s="140" t="s">
        <v>382</v>
      </c>
      <c r="D182" s="140" t="s">
        <v>212</v>
      </c>
      <c r="E182" s="141" t="s">
        <v>499</v>
      </c>
      <c r="F182" s="142" t="s">
        <v>2456</v>
      </c>
      <c r="G182" s="143" t="s">
        <v>253</v>
      </c>
      <c r="H182" s="144">
        <v>1</v>
      </c>
      <c r="I182" s="145"/>
      <c r="J182" s="146">
        <f t="shared" si="10"/>
        <v>0</v>
      </c>
      <c r="K182" s="147"/>
      <c r="L182" s="28"/>
      <c r="M182" s="148" t="s">
        <v>1</v>
      </c>
      <c r="N182" s="149" t="s">
        <v>38</v>
      </c>
      <c r="P182" s="150">
        <f t="shared" si="11"/>
        <v>0</v>
      </c>
      <c r="Q182" s="150">
        <v>0</v>
      </c>
      <c r="R182" s="150">
        <f t="shared" si="12"/>
        <v>0</v>
      </c>
      <c r="S182" s="150">
        <v>0</v>
      </c>
      <c r="T182" s="151">
        <f t="shared" si="13"/>
        <v>0</v>
      </c>
      <c r="AR182" s="152" t="s">
        <v>216</v>
      </c>
      <c r="AT182" s="152" t="s">
        <v>212</v>
      </c>
      <c r="AU182" s="152" t="s">
        <v>88</v>
      </c>
      <c r="AY182" s="13" t="s">
        <v>207</v>
      </c>
      <c r="BE182" s="153">
        <f t="shared" si="14"/>
        <v>0</v>
      </c>
      <c r="BF182" s="153">
        <f t="shared" si="15"/>
        <v>0</v>
      </c>
      <c r="BG182" s="153">
        <f t="shared" si="16"/>
        <v>0</v>
      </c>
      <c r="BH182" s="153">
        <f t="shared" si="17"/>
        <v>0</v>
      </c>
      <c r="BI182" s="153">
        <f t="shared" si="18"/>
        <v>0</v>
      </c>
      <c r="BJ182" s="13" t="s">
        <v>84</v>
      </c>
      <c r="BK182" s="153">
        <f t="shared" si="19"/>
        <v>0</v>
      </c>
      <c r="BL182" s="13" t="s">
        <v>216</v>
      </c>
      <c r="BM182" s="152" t="s">
        <v>2457</v>
      </c>
    </row>
    <row r="183" spans="2:65" s="1" customFormat="1" ht="37.9" customHeight="1">
      <c r="B183" s="139"/>
      <c r="C183" s="140" t="s">
        <v>386</v>
      </c>
      <c r="D183" s="140" t="s">
        <v>212</v>
      </c>
      <c r="E183" s="141" t="s">
        <v>503</v>
      </c>
      <c r="F183" s="142" t="s">
        <v>2458</v>
      </c>
      <c r="G183" s="143" t="s">
        <v>253</v>
      </c>
      <c r="H183" s="144">
        <v>1</v>
      </c>
      <c r="I183" s="145"/>
      <c r="J183" s="146">
        <f t="shared" si="10"/>
        <v>0</v>
      </c>
      <c r="K183" s="147"/>
      <c r="L183" s="28"/>
      <c r="M183" s="148" t="s">
        <v>1</v>
      </c>
      <c r="N183" s="149" t="s">
        <v>38</v>
      </c>
      <c r="P183" s="150">
        <f t="shared" si="11"/>
        <v>0</v>
      </c>
      <c r="Q183" s="150">
        <v>0</v>
      </c>
      <c r="R183" s="150">
        <f t="shared" si="12"/>
        <v>0</v>
      </c>
      <c r="S183" s="150">
        <v>0</v>
      </c>
      <c r="T183" s="151">
        <f t="shared" si="13"/>
        <v>0</v>
      </c>
      <c r="AR183" s="152" t="s">
        <v>216</v>
      </c>
      <c r="AT183" s="152" t="s">
        <v>212</v>
      </c>
      <c r="AU183" s="152" t="s">
        <v>88</v>
      </c>
      <c r="AY183" s="13" t="s">
        <v>207</v>
      </c>
      <c r="BE183" s="153">
        <f t="shared" si="14"/>
        <v>0</v>
      </c>
      <c r="BF183" s="153">
        <f t="shared" si="15"/>
        <v>0</v>
      </c>
      <c r="BG183" s="153">
        <f t="shared" si="16"/>
        <v>0</v>
      </c>
      <c r="BH183" s="153">
        <f t="shared" si="17"/>
        <v>0</v>
      </c>
      <c r="BI183" s="153">
        <f t="shared" si="18"/>
        <v>0</v>
      </c>
      <c r="BJ183" s="13" t="s">
        <v>84</v>
      </c>
      <c r="BK183" s="153">
        <f t="shared" si="19"/>
        <v>0</v>
      </c>
      <c r="BL183" s="13" t="s">
        <v>216</v>
      </c>
      <c r="BM183" s="152" t="s">
        <v>2459</v>
      </c>
    </row>
    <row r="184" spans="2:65" s="1" customFormat="1" ht="37.9" customHeight="1">
      <c r="B184" s="139"/>
      <c r="C184" s="140" t="s">
        <v>390</v>
      </c>
      <c r="D184" s="140" t="s">
        <v>212</v>
      </c>
      <c r="E184" s="141" t="s">
        <v>507</v>
      </c>
      <c r="F184" s="142" t="s">
        <v>2460</v>
      </c>
      <c r="G184" s="143" t="s">
        <v>253</v>
      </c>
      <c r="H184" s="144">
        <v>1</v>
      </c>
      <c r="I184" s="145"/>
      <c r="J184" s="146">
        <f t="shared" si="10"/>
        <v>0</v>
      </c>
      <c r="K184" s="147"/>
      <c r="L184" s="28"/>
      <c r="M184" s="148" t="s">
        <v>1</v>
      </c>
      <c r="N184" s="149" t="s">
        <v>38</v>
      </c>
      <c r="P184" s="150">
        <f t="shared" si="11"/>
        <v>0</v>
      </c>
      <c r="Q184" s="150">
        <v>0</v>
      </c>
      <c r="R184" s="150">
        <f t="shared" si="12"/>
        <v>0</v>
      </c>
      <c r="S184" s="150">
        <v>0</v>
      </c>
      <c r="T184" s="151">
        <f t="shared" si="13"/>
        <v>0</v>
      </c>
      <c r="AR184" s="152" t="s">
        <v>216</v>
      </c>
      <c r="AT184" s="152" t="s">
        <v>212</v>
      </c>
      <c r="AU184" s="152" t="s">
        <v>88</v>
      </c>
      <c r="AY184" s="13" t="s">
        <v>207</v>
      </c>
      <c r="BE184" s="153">
        <f t="shared" si="14"/>
        <v>0</v>
      </c>
      <c r="BF184" s="153">
        <f t="shared" si="15"/>
        <v>0</v>
      </c>
      <c r="BG184" s="153">
        <f t="shared" si="16"/>
        <v>0</v>
      </c>
      <c r="BH184" s="153">
        <f t="shared" si="17"/>
        <v>0</v>
      </c>
      <c r="BI184" s="153">
        <f t="shared" si="18"/>
        <v>0</v>
      </c>
      <c r="BJ184" s="13" t="s">
        <v>84</v>
      </c>
      <c r="BK184" s="153">
        <f t="shared" si="19"/>
        <v>0</v>
      </c>
      <c r="BL184" s="13" t="s">
        <v>216</v>
      </c>
      <c r="BM184" s="152" t="s">
        <v>2461</v>
      </c>
    </row>
    <row r="185" spans="2:65" s="1" customFormat="1" ht="37.9" customHeight="1">
      <c r="B185" s="139"/>
      <c r="C185" s="140" t="s">
        <v>394</v>
      </c>
      <c r="D185" s="140" t="s">
        <v>212</v>
      </c>
      <c r="E185" s="141" t="s">
        <v>511</v>
      </c>
      <c r="F185" s="142" t="s">
        <v>2462</v>
      </c>
      <c r="G185" s="143" t="s">
        <v>253</v>
      </c>
      <c r="H185" s="144">
        <v>1</v>
      </c>
      <c r="I185" s="145"/>
      <c r="J185" s="146">
        <f t="shared" si="10"/>
        <v>0</v>
      </c>
      <c r="K185" s="147"/>
      <c r="L185" s="28"/>
      <c r="M185" s="148" t="s">
        <v>1</v>
      </c>
      <c r="N185" s="149" t="s">
        <v>38</v>
      </c>
      <c r="P185" s="150">
        <f t="shared" si="11"/>
        <v>0</v>
      </c>
      <c r="Q185" s="150">
        <v>0</v>
      </c>
      <c r="R185" s="150">
        <f t="shared" si="12"/>
        <v>0</v>
      </c>
      <c r="S185" s="150">
        <v>0</v>
      </c>
      <c r="T185" s="151">
        <f t="shared" si="13"/>
        <v>0</v>
      </c>
      <c r="AR185" s="152" t="s">
        <v>216</v>
      </c>
      <c r="AT185" s="152" t="s">
        <v>212</v>
      </c>
      <c r="AU185" s="152" t="s">
        <v>88</v>
      </c>
      <c r="AY185" s="13" t="s">
        <v>207</v>
      </c>
      <c r="BE185" s="153">
        <f t="shared" si="14"/>
        <v>0</v>
      </c>
      <c r="BF185" s="153">
        <f t="shared" si="15"/>
        <v>0</v>
      </c>
      <c r="BG185" s="153">
        <f t="shared" si="16"/>
        <v>0</v>
      </c>
      <c r="BH185" s="153">
        <f t="shared" si="17"/>
        <v>0</v>
      </c>
      <c r="BI185" s="153">
        <f t="shared" si="18"/>
        <v>0</v>
      </c>
      <c r="BJ185" s="13" t="s">
        <v>84</v>
      </c>
      <c r="BK185" s="153">
        <f t="shared" si="19"/>
        <v>0</v>
      </c>
      <c r="BL185" s="13" t="s">
        <v>216</v>
      </c>
      <c r="BM185" s="152" t="s">
        <v>2463</v>
      </c>
    </row>
    <row r="186" spans="2:65" s="1" customFormat="1" ht="37.9" customHeight="1">
      <c r="B186" s="139"/>
      <c r="C186" s="140" t="s">
        <v>398</v>
      </c>
      <c r="D186" s="140" t="s">
        <v>212</v>
      </c>
      <c r="E186" s="141" t="s">
        <v>515</v>
      </c>
      <c r="F186" s="142" t="s">
        <v>2464</v>
      </c>
      <c r="G186" s="143" t="s">
        <v>253</v>
      </c>
      <c r="H186" s="144">
        <v>1</v>
      </c>
      <c r="I186" s="145"/>
      <c r="J186" s="146">
        <f t="shared" si="10"/>
        <v>0</v>
      </c>
      <c r="K186" s="147"/>
      <c r="L186" s="28"/>
      <c r="M186" s="148" t="s">
        <v>1</v>
      </c>
      <c r="N186" s="149" t="s">
        <v>38</v>
      </c>
      <c r="P186" s="150">
        <f t="shared" si="11"/>
        <v>0</v>
      </c>
      <c r="Q186" s="150">
        <v>0</v>
      </c>
      <c r="R186" s="150">
        <f t="shared" si="12"/>
        <v>0</v>
      </c>
      <c r="S186" s="150">
        <v>0</v>
      </c>
      <c r="T186" s="151">
        <f t="shared" si="13"/>
        <v>0</v>
      </c>
      <c r="AR186" s="152" t="s">
        <v>216</v>
      </c>
      <c r="AT186" s="152" t="s">
        <v>212</v>
      </c>
      <c r="AU186" s="152" t="s">
        <v>88</v>
      </c>
      <c r="AY186" s="13" t="s">
        <v>207</v>
      </c>
      <c r="BE186" s="153">
        <f t="shared" si="14"/>
        <v>0</v>
      </c>
      <c r="BF186" s="153">
        <f t="shared" si="15"/>
        <v>0</v>
      </c>
      <c r="BG186" s="153">
        <f t="shared" si="16"/>
        <v>0</v>
      </c>
      <c r="BH186" s="153">
        <f t="shared" si="17"/>
        <v>0</v>
      </c>
      <c r="BI186" s="153">
        <f t="shared" si="18"/>
        <v>0</v>
      </c>
      <c r="BJ186" s="13" t="s">
        <v>84</v>
      </c>
      <c r="BK186" s="153">
        <f t="shared" si="19"/>
        <v>0</v>
      </c>
      <c r="BL186" s="13" t="s">
        <v>216</v>
      </c>
      <c r="BM186" s="152" t="s">
        <v>2465</v>
      </c>
    </row>
    <row r="187" spans="2:65" s="1" customFormat="1" ht="37.9" customHeight="1">
      <c r="B187" s="139"/>
      <c r="C187" s="140" t="s">
        <v>402</v>
      </c>
      <c r="D187" s="140" t="s">
        <v>212</v>
      </c>
      <c r="E187" s="141" t="s">
        <v>519</v>
      </c>
      <c r="F187" s="142" t="s">
        <v>2466</v>
      </c>
      <c r="G187" s="143" t="s">
        <v>253</v>
      </c>
      <c r="H187" s="144">
        <v>1</v>
      </c>
      <c r="I187" s="145"/>
      <c r="J187" s="146">
        <f t="shared" si="10"/>
        <v>0</v>
      </c>
      <c r="K187" s="147"/>
      <c r="L187" s="28"/>
      <c r="M187" s="148" t="s">
        <v>1</v>
      </c>
      <c r="N187" s="149" t="s">
        <v>38</v>
      </c>
      <c r="P187" s="150">
        <f t="shared" si="11"/>
        <v>0</v>
      </c>
      <c r="Q187" s="150">
        <v>0</v>
      </c>
      <c r="R187" s="150">
        <f t="shared" si="12"/>
        <v>0</v>
      </c>
      <c r="S187" s="150">
        <v>0</v>
      </c>
      <c r="T187" s="151">
        <f t="shared" si="13"/>
        <v>0</v>
      </c>
      <c r="AR187" s="152" t="s">
        <v>216</v>
      </c>
      <c r="AT187" s="152" t="s">
        <v>212</v>
      </c>
      <c r="AU187" s="152" t="s">
        <v>88</v>
      </c>
      <c r="AY187" s="13" t="s">
        <v>207</v>
      </c>
      <c r="BE187" s="153">
        <f t="shared" si="14"/>
        <v>0</v>
      </c>
      <c r="BF187" s="153">
        <f t="shared" si="15"/>
        <v>0</v>
      </c>
      <c r="BG187" s="153">
        <f t="shared" si="16"/>
        <v>0</v>
      </c>
      <c r="BH187" s="153">
        <f t="shared" si="17"/>
        <v>0</v>
      </c>
      <c r="BI187" s="153">
        <f t="shared" si="18"/>
        <v>0</v>
      </c>
      <c r="BJ187" s="13" t="s">
        <v>84</v>
      </c>
      <c r="BK187" s="153">
        <f t="shared" si="19"/>
        <v>0</v>
      </c>
      <c r="BL187" s="13" t="s">
        <v>216</v>
      </c>
      <c r="BM187" s="152" t="s">
        <v>2467</v>
      </c>
    </row>
    <row r="188" spans="2:65" s="1" customFormat="1" ht="37.9" customHeight="1">
      <c r="B188" s="139"/>
      <c r="C188" s="140" t="s">
        <v>407</v>
      </c>
      <c r="D188" s="140" t="s">
        <v>212</v>
      </c>
      <c r="E188" s="141" t="s">
        <v>523</v>
      </c>
      <c r="F188" s="142" t="s">
        <v>2468</v>
      </c>
      <c r="G188" s="143" t="s">
        <v>253</v>
      </c>
      <c r="H188" s="144">
        <v>1</v>
      </c>
      <c r="I188" s="145"/>
      <c r="J188" s="146">
        <f t="shared" si="10"/>
        <v>0</v>
      </c>
      <c r="K188" s="147"/>
      <c r="L188" s="28"/>
      <c r="M188" s="148" t="s">
        <v>1</v>
      </c>
      <c r="N188" s="149" t="s">
        <v>38</v>
      </c>
      <c r="P188" s="150">
        <f t="shared" si="11"/>
        <v>0</v>
      </c>
      <c r="Q188" s="150">
        <v>0</v>
      </c>
      <c r="R188" s="150">
        <f t="shared" si="12"/>
        <v>0</v>
      </c>
      <c r="S188" s="150">
        <v>0</v>
      </c>
      <c r="T188" s="151">
        <f t="shared" si="13"/>
        <v>0</v>
      </c>
      <c r="AR188" s="152" t="s">
        <v>216</v>
      </c>
      <c r="AT188" s="152" t="s">
        <v>212</v>
      </c>
      <c r="AU188" s="152" t="s">
        <v>88</v>
      </c>
      <c r="AY188" s="13" t="s">
        <v>207</v>
      </c>
      <c r="BE188" s="153">
        <f t="shared" si="14"/>
        <v>0</v>
      </c>
      <c r="BF188" s="153">
        <f t="shared" si="15"/>
        <v>0</v>
      </c>
      <c r="BG188" s="153">
        <f t="shared" si="16"/>
        <v>0</v>
      </c>
      <c r="BH188" s="153">
        <f t="shared" si="17"/>
        <v>0</v>
      </c>
      <c r="BI188" s="153">
        <f t="shared" si="18"/>
        <v>0</v>
      </c>
      <c r="BJ188" s="13" t="s">
        <v>84</v>
      </c>
      <c r="BK188" s="153">
        <f t="shared" si="19"/>
        <v>0</v>
      </c>
      <c r="BL188" s="13" t="s">
        <v>216</v>
      </c>
      <c r="BM188" s="152" t="s">
        <v>2469</v>
      </c>
    </row>
    <row r="189" spans="2:65" s="1" customFormat="1" ht="24.2" customHeight="1">
      <c r="B189" s="139"/>
      <c r="C189" s="140" t="s">
        <v>411</v>
      </c>
      <c r="D189" s="140" t="s">
        <v>212</v>
      </c>
      <c r="E189" s="141" t="s">
        <v>547</v>
      </c>
      <c r="F189" s="142" t="s">
        <v>556</v>
      </c>
      <c r="G189" s="143" t="s">
        <v>253</v>
      </c>
      <c r="H189" s="144">
        <v>74</v>
      </c>
      <c r="I189" s="145"/>
      <c r="J189" s="146">
        <f t="shared" si="10"/>
        <v>0</v>
      </c>
      <c r="K189" s="147"/>
      <c r="L189" s="28"/>
      <c r="M189" s="148" t="s">
        <v>1</v>
      </c>
      <c r="N189" s="149" t="s">
        <v>38</v>
      </c>
      <c r="P189" s="150">
        <f t="shared" si="11"/>
        <v>0</v>
      </c>
      <c r="Q189" s="150">
        <v>0</v>
      </c>
      <c r="R189" s="150">
        <f t="shared" si="12"/>
        <v>0</v>
      </c>
      <c r="S189" s="150">
        <v>0</v>
      </c>
      <c r="T189" s="151">
        <f t="shared" si="13"/>
        <v>0</v>
      </c>
      <c r="AR189" s="152" t="s">
        <v>216</v>
      </c>
      <c r="AT189" s="152" t="s">
        <v>212</v>
      </c>
      <c r="AU189" s="152" t="s">
        <v>88</v>
      </c>
      <c r="AY189" s="13" t="s">
        <v>207</v>
      </c>
      <c r="BE189" s="153">
        <f t="shared" si="14"/>
        <v>0</v>
      </c>
      <c r="BF189" s="153">
        <f t="shared" si="15"/>
        <v>0</v>
      </c>
      <c r="BG189" s="153">
        <f t="shared" si="16"/>
        <v>0</v>
      </c>
      <c r="BH189" s="153">
        <f t="shared" si="17"/>
        <v>0</v>
      </c>
      <c r="BI189" s="153">
        <f t="shared" si="18"/>
        <v>0</v>
      </c>
      <c r="BJ189" s="13" t="s">
        <v>84</v>
      </c>
      <c r="BK189" s="153">
        <f t="shared" si="19"/>
        <v>0</v>
      </c>
      <c r="BL189" s="13" t="s">
        <v>216</v>
      </c>
      <c r="BM189" s="152" t="s">
        <v>2470</v>
      </c>
    </row>
    <row r="190" spans="2:65" s="1" customFormat="1" ht="24.2" customHeight="1">
      <c r="B190" s="139"/>
      <c r="C190" s="140" t="s">
        <v>415</v>
      </c>
      <c r="D190" s="140" t="s">
        <v>212</v>
      </c>
      <c r="E190" s="141" t="s">
        <v>551</v>
      </c>
      <c r="F190" s="142" t="s">
        <v>560</v>
      </c>
      <c r="G190" s="143" t="s">
        <v>253</v>
      </c>
      <c r="H190" s="144">
        <v>36</v>
      </c>
      <c r="I190" s="145"/>
      <c r="J190" s="146">
        <f t="shared" si="10"/>
        <v>0</v>
      </c>
      <c r="K190" s="147"/>
      <c r="L190" s="28"/>
      <c r="M190" s="148" t="s">
        <v>1</v>
      </c>
      <c r="N190" s="149" t="s">
        <v>38</v>
      </c>
      <c r="P190" s="150">
        <f t="shared" si="11"/>
        <v>0</v>
      </c>
      <c r="Q190" s="150">
        <v>0</v>
      </c>
      <c r="R190" s="150">
        <f t="shared" si="12"/>
        <v>0</v>
      </c>
      <c r="S190" s="150">
        <v>0</v>
      </c>
      <c r="T190" s="151">
        <f t="shared" si="13"/>
        <v>0</v>
      </c>
      <c r="AR190" s="152" t="s">
        <v>216</v>
      </c>
      <c r="AT190" s="152" t="s">
        <v>212</v>
      </c>
      <c r="AU190" s="152" t="s">
        <v>88</v>
      </c>
      <c r="AY190" s="13" t="s">
        <v>207</v>
      </c>
      <c r="BE190" s="153">
        <f t="shared" si="14"/>
        <v>0</v>
      </c>
      <c r="BF190" s="153">
        <f t="shared" si="15"/>
        <v>0</v>
      </c>
      <c r="BG190" s="153">
        <f t="shared" si="16"/>
        <v>0</v>
      </c>
      <c r="BH190" s="153">
        <f t="shared" si="17"/>
        <v>0</v>
      </c>
      <c r="BI190" s="153">
        <f t="shared" si="18"/>
        <v>0</v>
      </c>
      <c r="BJ190" s="13" t="s">
        <v>84</v>
      </c>
      <c r="BK190" s="153">
        <f t="shared" si="19"/>
        <v>0</v>
      </c>
      <c r="BL190" s="13" t="s">
        <v>216</v>
      </c>
      <c r="BM190" s="152" t="s">
        <v>2471</v>
      </c>
    </row>
    <row r="191" spans="2:65" s="1" customFormat="1" ht="24.2" customHeight="1">
      <c r="B191" s="139"/>
      <c r="C191" s="140" t="s">
        <v>419</v>
      </c>
      <c r="D191" s="140" t="s">
        <v>212</v>
      </c>
      <c r="E191" s="141" t="s">
        <v>555</v>
      </c>
      <c r="F191" s="142" t="s">
        <v>2472</v>
      </c>
      <c r="G191" s="143" t="s">
        <v>253</v>
      </c>
      <c r="H191" s="144">
        <v>144</v>
      </c>
      <c r="I191" s="145"/>
      <c r="J191" s="146">
        <f t="shared" si="10"/>
        <v>0</v>
      </c>
      <c r="K191" s="147"/>
      <c r="L191" s="28"/>
      <c r="M191" s="148" t="s">
        <v>1</v>
      </c>
      <c r="N191" s="149" t="s">
        <v>38</v>
      </c>
      <c r="P191" s="150">
        <f t="shared" si="11"/>
        <v>0</v>
      </c>
      <c r="Q191" s="150">
        <v>0</v>
      </c>
      <c r="R191" s="150">
        <f t="shared" si="12"/>
        <v>0</v>
      </c>
      <c r="S191" s="150">
        <v>0</v>
      </c>
      <c r="T191" s="151">
        <f t="shared" si="13"/>
        <v>0</v>
      </c>
      <c r="AR191" s="152" t="s">
        <v>216</v>
      </c>
      <c r="AT191" s="152" t="s">
        <v>212</v>
      </c>
      <c r="AU191" s="152" t="s">
        <v>88</v>
      </c>
      <c r="AY191" s="13" t="s">
        <v>207</v>
      </c>
      <c r="BE191" s="153">
        <f t="shared" si="14"/>
        <v>0</v>
      </c>
      <c r="BF191" s="153">
        <f t="shared" si="15"/>
        <v>0</v>
      </c>
      <c r="BG191" s="153">
        <f t="shared" si="16"/>
        <v>0</v>
      </c>
      <c r="BH191" s="153">
        <f t="shared" si="17"/>
        <v>0</v>
      </c>
      <c r="BI191" s="153">
        <f t="shared" si="18"/>
        <v>0</v>
      </c>
      <c r="BJ191" s="13" t="s">
        <v>84</v>
      </c>
      <c r="BK191" s="153">
        <f t="shared" si="19"/>
        <v>0</v>
      </c>
      <c r="BL191" s="13" t="s">
        <v>216</v>
      </c>
      <c r="BM191" s="152" t="s">
        <v>2473</v>
      </c>
    </row>
    <row r="192" spans="2:65" s="1" customFormat="1" ht="24.2" customHeight="1">
      <c r="B192" s="139"/>
      <c r="C192" s="140" t="s">
        <v>423</v>
      </c>
      <c r="D192" s="140" t="s">
        <v>212</v>
      </c>
      <c r="E192" s="141" t="s">
        <v>559</v>
      </c>
      <c r="F192" s="142" t="s">
        <v>2474</v>
      </c>
      <c r="G192" s="143" t="s">
        <v>253</v>
      </c>
      <c r="H192" s="144">
        <v>66</v>
      </c>
      <c r="I192" s="145"/>
      <c r="J192" s="146">
        <f t="shared" si="10"/>
        <v>0</v>
      </c>
      <c r="K192" s="147"/>
      <c r="L192" s="28"/>
      <c r="M192" s="148" t="s">
        <v>1</v>
      </c>
      <c r="N192" s="149" t="s">
        <v>38</v>
      </c>
      <c r="P192" s="150">
        <f t="shared" si="11"/>
        <v>0</v>
      </c>
      <c r="Q192" s="150">
        <v>0</v>
      </c>
      <c r="R192" s="150">
        <f t="shared" si="12"/>
        <v>0</v>
      </c>
      <c r="S192" s="150">
        <v>0</v>
      </c>
      <c r="T192" s="151">
        <f t="shared" si="13"/>
        <v>0</v>
      </c>
      <c r="AR192" s="152" t="s">
        <v>216</v>
      </c>
      <c r="AT192" s="152" t="s">
        <v>212</v>
      </c>
      <c r="AU192" s="152" t="s">
        <v>88</v>
      </c>
      <c r="AY192" s="13" t="s">
        <v>207</v>
      </c>
      <c r="BE192" s="153">
        <f t="shared" si="14"/>
        <v>0</v>
      </c>
      <c r="BF192" s="153">
        <f t="shared" si="15"/>
        <v>0</v>
      </c>
      <c r="BG192" s="153">
        <f t="shared" si="16"/>
        <v>0</v>
      </c>
      <c r="BH192" s="153">
        <f t="shared" si="17"/>
        <v>0</v>
      </c>
      <c r="BI192" s="153">
        <f t="shared" si="18"/>
        <v>0</v>
      </c>
      <c r="BJ192" s="13" t="s">
        <v>84</v>
      </c>
      <c r="BK192" s="153">
        <f t="shared" si="19"/>
        <v>0</v>
      </c>
      <c r="BL192" s="13" t="s">
        <v>216</v>
      </c>
      <c r="BM192" s="152" t="s">
        <v>2475</v>
      </c>
    </row>
    <row r="193" spans="2:65" s="1" customFormat="1" ht="16.5" customHeight="1">
      <c r="B193" s="139"/>
      <c r="C193" s="140" t="s">
        <v>427</v>
      </c>
      <c r="D193" s="140" t="s">
        <v>212</v>
      </c>
      <c r="E193" s="141" t="s">
        <v>579</v>
      </c>
      <c r="F193" s="142" t="s">
        <v>580</v>
      </c>
      <c r="G193" s="143" t="s">
        <v>215</v>
      </c>
      <c r="H193" s="144">
        <v>2508</v>
      </c>
      <c r="I193" s="145"/>
      <c r="J193" s="146">
        <f t="shared" si="10"/>
        <v>0</v>
      </c>
      <c r="K193" s="147"/>
      <c r="L193" s="28"/>
      <c r="M193" s="148" t="s">
        <v>1</v>
      </c>
      <c r="N193" s="149" t="s">
        <v>38</v>
      </c>
      <c r="P193" s="150">
        <f t="shared" si="11"/>
        <v>0</v>
      </c>
      <c r="Q193" s="150">
        <v>0</v>
      </c>
      <c r="R193" s="150">
        <f t="shared" si="12"/>
        <v>0</v>
      </c>
      <c r="S193" s="150">
        <v>0</v>
      </c>
      <c r="T193" s="151">
        <f t="shared" si="13"/>
        <v>0</v>
      </c>
      <c r="AR193" s="152" t="s">
        <v>216</v>
      </c>
      <c r="AT193" s="152" t="s">
        <v>212</v>
      </c>
      <c r="AU193" s="152" t="s">
        <v>88</v>
      </c>
      <c r="AY193" s="13" t="s">
        <v>207</v>
      </c>
      <c r="BE193" s="153">
        <f t="shared" si="14"/>
        <v>0</v>
      </c>
      <c r="BF193" s="153">
        <f t="shared" si="15"/>
        <v>0</v>
      </c>
      <c r="BG193" s="153">
        <f t="shared" si="16"/>
        <v>0</v>
      </c>
      <c r="BH193" s="153">
        <f t="shared" si="17"/>
        <v>0</v>
      </c>
      <c r="BI193" s="153">
        <f t="shared" si="18"/>
        <v>0</v>
      </c>
      <c r="BJ193" s="13" t="s">
        <v>84</v>
      </c>
      <c r="BK193" s="153">
        <f t="shared" si="19"/>
        <v>0</v>
      </c>
      <c r="BL193" s="13" t="s">
        <v>216</v>
      </c>
      <c r="BM193" s="152" t="s">
        <v>2476</v>
      </c>
    </row>
    <row r="194" spans="2:65" s="1" customFormat="1" ht="16.5" customHeight="1">
      <c r="B194" s="139"/>
      <c r="C194" s="140" t="s">
        <v>431</v>
      </c>
      <c r="D194" s="140" t="s">
        <v>212</v>
      </c>
      <c r="E194" s="141" t="s">
        <v>583</v>
      </c>
      <c r="F194" s="142" t="s">
        <v>584</v>
      </c>
      <c r="G194" s="143" t="s">
        <v>585</v>
      </c>
      <c r="H194" s="144">
        <v>1</v>
      </c>
      <c r="I194" s="145"/>
      <c r="J194" s="146">
        <f t="shared" si="10"/>
        <v>0</v>
      </c>
      <c r="K194" s="147"/>
      <c r="L194" s="28"/>
      <c r="M194" s="148" t="s">
        <v>1</v>
      </c>
      <c r="N194" s="149" t="s">
        <v>38</v>
      </c>
      <c r="P194" s="150">
        <f t="shared" si="11"/>
        <v>0</v>
      </c>
      <c r="Q194" s="150">
        <v>0</v>
      </c>
      <c r="R194" s="150">
        <f t="shared" si="12"/>
        <v>0</v>
      </c>
      <c r="S194" s="150">
        <v>0</v>
      </c>
      <c r="T194" s="151">
        <f t="shared" si="13"/>
        <v>0</v>
      </c>
      <c r="AR194" s="152" t="s">
        <v>216</v>
      </c>
      <c r="AT194" s="152" t="s">
        <v>212</v>
      </c>
      <c r="AU194" s="152" t="s">
        <v>88</v>
      </c>
      <c r="AY194" s="13" t="s">
        <v>207</v>
      </c>
      <c r="BE194" s="153">
        <f t="shared" si="14"/>
        <v>0</v>
      </c>
      <c r="BF194" s="153">
        <f t="shared" si="15"/>
        <v>0</v>
      </c>
      <c r="BG194" s="153">
        <f t="shared" si="16"/>
        <v>0</v>
      </c>
      <c r="BH194" s="153">
        <f t="shared" si="17"/>
        <v>0</v>
      </c>
      <c r="BI194" s="153">
        <f t="shared" si="18"/>
        <v>0</v>
      </c>
      <c r="BJ194" s="13" t="s">
        <v>84</v>
      </c>
      <c r="BK194" s="153">
        <f t="shared" si="19"/>
        <v>0</v>
      </c>
      <c r="BL194" s="13" t="s">
        <v>216</v>
      </c>
      <c r="BM194" s="152" t="s">
        <v>2477</v>
      </c>
    </row>
    <row r="195" spans="2:65" s="11" customFormat="1" ht="20.85" customHeight="1">
      <c r="B195" s="127"/>
      <c r="D195" s="128" t="s">
        <v>71</v>
      </c>
      <c r="E195" s="137" t="s">
        <v>587</v>
      </c>
      <c r="F195" s="137" t="s">
        <v>588</v>
      </c>
      <c r="I195" s="130"/>
      <c r="J195" s="138">
        <f>BK195</f>
        <v>0</v>
      </c>
      <c r="L195" s="127"/>
      <c r="M195" s="132"/>
      <c r="P195" s="133">
        <f>SUM(P196:P198)</f>
        <v>0</v>
      </c>
      <c r="R195" s="133">
        <f>SUM(R196:R198)</f>
        <v>0</v>
      </c>
      <c r="T195" s="134">
        <f>SUM(T196:T198)</f>
        <v>0</v>
      </c>
      <c r="AR195" s="128" t="s">
        <v>79</v>
      </c>
      <c r="AT195" s="135" t="s">
        <v>71</v>
      </c>
      <c r="AU195" s="135" t="s">
        <v>84</v>
      </c>
      <c r="AY195" s="128" t="s">
        <v>207</v>
      </c>
      <c r="BK195" s="136">
        <f>SUM(BK196:BK198)</f>
        <v>0</v>
      </c>
    </row>
    <row r="196" spans="2:65" s="1" customFormat="1" ht="16.5" customHeight="1">
      <c r="B196" s="139"/>
      <c r="C196" s="140" t="s">
        <v>435</v>
      </c>
      <c r="D196" s="140" t="s">
        <v>212</v>
      </c>
      <c r="E196" s="141" t="s">
        <v>590</v>
      </c>
      <c r="F196" s="142" t="s">
        <v>591</v>
      </c>
      <c r="G196" s="143" t="s">
        <v>592</v>
      </c>
      <c r="H196" s="144">
        <v>1</v>
      </c>
      <c r="I196" s="145"/>
      <c r="J196" s="146">
        <f>ROUND(I196*H196,2)</f>
        <v>0</v>
      </c>
      <c r="K196" s="147"/>
      <c r="L196" s="28"/>
      <c r="M196" s="148" t="s">
        <v>1</v>
      </c>
      <c r="N196" s="149" t="s">
        <v>38</v>
      </c>
      <c r="P196" s="150">
        <f>O196*H196</f>
        <v>0</v>
      </c>
      <c r="Q196" s="150">
        <v>0</v>
      </c>
      <c r="R196" s="150">
        <f>Q196*H196</f>
        <v>0</v>
      </c>
      <c r="S196" s="150">
        <v>0</v>
      </c>
      <c r="T196" s="151">
        <f>S196*H196</f>
        <v>0</v>
      </c>
      <c r="AR196" s="152" t="s">
        <v>216</v>
      </c>
      <c r="AT196" s="152" t="s">
        <v>212</v>
      </c>
      <c r="AU196" s="152" t="s">
        <v>88</v>
      </c>
      <c r="AY196" s="13" t="s">
        <v>207</v>
      </c>
      <c r="BE196" s="153">
        <f>IF(N196="základná",J196,0)</f>
        <v>0</v>
      </c>
      <c r="BF196" s="153">
        <f>IF(N196="znížená",J196,0)</f>
        <v>0</v>
      </c>
      <c r="BG196" s="153">
        <f>IF(N196="zákl. prenesená",J196,0)</f>
        <v>0</v>
      </c>
      <c r="BH196" s="153">
        <f>IF(N196="zníž. prenesená",J196,0)</f>
        <v>0</v>
      </c>
      <c r="BI196" s="153">
        <f>IF(N196="nulová",J196,0)</f>
        <v>0</v>
      </c>
      <c r="BJ196" s="13" t="s">
        <v>84</v>
      </c>
      <c r="BK196" s="153">
        <f>ROUND(I196*H196,2)</f>
        <v>0</v>
      </c>
      <c r="BL196" s="13" t="s">
        <v>216</v>
      </c>
      <c r="BM196" s="152" t="s">
        <v>2478</v>
      </c>
    </row>
    <row r="197" spans="2:65" s="1" customFormat="1" ht="21.75" customHeight="1">
      <c r="B197" s="139"/>
      <c r="C197" s="140" t="s">
        <v>439</v>
      </c>
      <c r="D197" s="140" t="s">
        <v>212</v>
      </c>
      <c r="E197" s="141" t="s">
        <v>595</v>
      </c>
      <c r="F197" s="142" t="s">
        <v>596</v>
      </c>
      <c r="G197" s="143" t="s">
        <v>405</v>
      </c>
      <c r="H197" s="144">
        <v>81</v>
      </c>
      <c r="I197" s="145"/>
      <c r="J197" s="146">
        <f>ROUND(I197*H197,2)</f>
        <v>0</v>
      </c>
      <c r="K197" s="147"/>
      <c r="L197" s="28"/>
      <c r="M197" s="148" t="s">
        <v>1</v>
      </c>
      <c r="N197" s="149" t="s">
        <v>38</v>
      </c>
      <c r="P197" s="150">
        <f>O197*H197</f>
        <v>0</v>
      </c>
      <c r="Q197" s="150">
        <v>0</v>
      </c>
      <c r="R197" s="150">
        <f>Q197*H197</f>
        <v>0</v>
      </c>
      <c r="S197" s="150">
        <v>0</v>
      </c>
      <c r="T197" s="151">
        <f>S197*H197</f>
        <v>0</v>
      </c>
      <c r="AR197" s="152" t="s">
        <v>216</v>
      </c>
      <c r="AT197" s="152" t="s">
        <v>212</v>
      </c>
      <c r="AU197" s="152" t="s">
        <v>88</v>
      </c>
      <c r="AY197" s="13" t="s">
        <v>207</v>
      </c>
      <c r="BE197" s="153">
        <f>IF(N197="základná",J197,0)</f>
        <v>0</v>
      </c>
      <c r="BF197" s="153">
        <f>IF(N197="znížená",J197,0)</f>
        <v>0</v>
      </c>
      <c r="BG197" s="153">
        <f>IF(N197="zákl. prenesená",J197,0)</f>
        <v>0</v>
      </c>
      <c r="BH197" s="153">
        <f>IF(N197="zníž. prenesená",J197,0)</f>
        <v>0</v>
      </c>
      <c r="BI197" s="153">
        <f>IF(N197="nulová",J197,0)</f>
        <v>0</v>
      </c>
      <c r="BJ197" s="13" t="s">
        <v>84</v>
      </c>
      <c r="BK197" s="153">
        <f>ROUND(I197*H197,2)</f>
        <v>0</v>
      </c>
      <c r="BL197" s="13" t="s">
        <v>216</v>
      </c>
      <c r="BM197" s="152" t="s">
        <v>2479</v>
      </c>
    </row>
    <row r="198" spans="2:65" s="1" customFormat="1" ht="16.5" customHeight="1">
      <c r="B198" s="139"/>
      <c r="C198" s="140" t="s">
        <v>443</v>
      </c>
      <c r="D198" s="140" t="s">
        <v>212</v>
      </c>
      <c r="E198" s="141" t="s">
        <v>599</v>
      </c>
      <c r="F198" s="142" t="s">
        <v>600</v>
      </c>
      <c r="G198" s="143" t="s">
        <v>592</v>
      </c>
      <c r="H198" s="144">
        <v>1</v>
      </c>
      <c r="I198" s="145"/>
      <c r="J198" s="146">
        <f>ROUND(I198*H198,2)</f>
        <v>0</v>
      </c>
      <c r="K198" s="147"/>
      <c r="L198" s="28"/>
      <c r="M198" s="148" t="s">
        <v>1</v>
      </c>
      <c r="N198" s="149" t="s">
        <v>38</v>
      </c>
      <c r="P198" s="150">
        <f>O198*H198</f>
        <v>0</v>
      </c>
      <c r="Q198" s="150">
        <v>0</v>
      </c>
      <c r="R198" s="150">
        <f>Q198*H198</f>
        <v>0</v>
      </c>
      <c r="S198" s="150">
        <v>0</v>
      </c>
      <c r="T198" s="151">
        <f>S198*H198</f>
        <v>0</v>
      </c>
      <c r="AR198" s="152" t="s">
        <v>216</v>
      </c>
      <c r="AT198" s="152" t="s">
        <v>212</v>
      </c>
      <c r="AU198" s="152" t="s">
        <v>88</v>
      </c>
      <c r="AY198" s="13" t="s">
        <v>207</v>
      </c>
      <c r="BE198" s="153">
        <f>IF(N198="základná",J198,0)</f>
        <v>0</v>
      </c>
      <c r="BF198" s="153">
        <f>IF(N198="znížená",J198,0)</f>
        <v>0</v>
      </c>
      <c r="BG198" s="153">
        <f>IF(N198="zákl. prenesená",J198,0)</f>
        <v>0</v>
      </c>
      <c r="BH198" s="153">
        <f>IF(N198="zníž. prenesená",J198,0)</f>
        <v>0</v>
      </c>
      <c r="BI198" s="153">
        <f>IF(N198="nulová",J198,0)</f>
        <v>0</v>
      </c>
      <c r="BJ198" s="13" t="s">
        <v>84</v>
      </c>
      <c r="BK198" s="153">
        <f>ROUND(I198*H198,2)</f>
        <v>0</v>
      </c>
      <c r="BL198" s="13" t="s">
        <v>216</v>
      </c>
      <c r="BM198" s="152" t="s">
        <v>2480</v>
      </c>
    </row>
    <row r="199" spans="2:65" s="11" customFormat="1" ht="20.85" customHeight="1">
      <c r="B199" s="127"/>
      <c r="D199" s="128" t="s">
        <v>71</v>
      </c>
      <c r="E199" s="137" t="s">
        <v>602</v>
      </c>
      <c r="F199" s="137" t="s">
        <v>603</v>
      </c>
      <c r="I199" s="130"/>
      <c r="J199" s="138">
        <f>BK199</f>
        <v>0</v>
      </c>
      <c r="L199" s="127"/>
      <c r="M199" s="132"/>
      <c r="P199" s="133">
        <f>SUM(P200:P350)</f>
        <v>0</v>
      </c>
      <c r="R199" s="133">
        <f>SUM(R200:R350)</f>
        <v>0</v>
      </c>
      <c r="T199" s="134">
        <f>SUM(T200:T350)</f>
        <v>0</v>
      </c>
      <c r="AR199" s="128" t="s">
        <v>79</v>
      </c>
      <c r="AT199" s="135" t="s">
        <v>71</v>
      </c>
      <c r="AU199" s="135" t="s">
        <v>84</v>
      </c>
      <c r="AY199" s="128" t="s">
        <v>207</v>
      </c>
      <c r="BK199" s="136">
        <f>SUM(BK200:BK350)</f>
        <v>0</v>
      </c>
    </row>
    <row r="200" spans="2:65" s="1" customFormat="1" ht="16.5" customHeight="1">
      <c r="B200" s="139"/>
      <c r="C200" s="140" t="s">
        <v>447</v>
      </c>
      <c r="D200" s="140" t="s">
        <v>212</v>
      </c>
      <c r="E200" s="141" t="s">
        <v>605</v>
      </c>
      <c r="F200" s="142" t="s">
        <v>606</v>
      </c>
      <c r="G200" s="143" t="s">
        <v>607</v>
      </c>
      <c r="H200" s="154"/>
      <c r="I200" s="145"/>
      <c r="J200" s="146">
        <f t="shared" ref="J200:J231" si="20">ROUND(I200*H200,2)</f>
        <v>0</v>
      </c>
      <c r="K200" s="147"/>
      <c r="L200" s="28"/>
      <c r="M200" s="148" t="s">
        <v>1</v>
      </c>
      <c r="N200" s="149" t="s">
        <v>38</v>
      </c>
      <c r="P200" s="150">
        <f t="shared" ref="P200:P231" si="21">O200*H200</f>
        <v>0</v>
      </c>
      <c r="Q200" s="150">
        <v>0</v>
      </c>
      <c r="R200" s="150">
        <f t="shared" ref="R200:R231" si="22">Q200*H200</f>
        <v>0</v>
      </c>
      <c r="S200" s="150">
        <v>0</v>
      </c>
      <c r="T200" s="151">
        <f t="shared" ref="T200:T231" si="23">S200*H200</f>
        <v>0</v>
      </c>
      <c r="AR200" s="152" t="s">
        <v>608</v>
      </c>
      <c r="AT200" s="152" t="s">
        <v>212</v>
      </c>
      <c r="AU200" s="152" t="s">
        <v>88</v>
      </c>
      <c r="AY200" s="13" t="s">
        <v>207</v>
      </c>
      <c r="BE200" s="153">
        <f t="shared" ref="BE200:BE231" si="24">IF(N200="základná",J200,0)</f>
        <v>0</v>
      </c>
      <c r="BF200" s="153">
        <f t="shared" ref="BF200:BF231" si="25">IF(N200="znížená",J200,0)</f>
        <v>0</v>
      </c>
      <c r="BG200" s="153">
        <f t="shared" ref="BG200:BG231" si="26">IF(N200="zákl. prenesená",J200,0)</f>
        <v>0</v>
      </c>
      <c r="BH200" s="153">
        <f t="shared" ref="BH200:BH231" si="27">IF(N200="zníž. prenesená",J200,0)</f>
        <v>0</v>
      </c>
      <c r="BI200" s="153">
        <f t="shared" ref="BI200:BI231" si="28">IF(N200="nulová",J200,0)</f>
        <v>0</v>
      </c>
      <c r="BJ200" s="13" t="s">
        <v>84</v>
      </c>
      <c r="BK200" s="153">
        <f t="shared" ref="BK200:BK231" si="29">ROUND(I200*H200,2)</f>
        <v>0</v>
      </c>
      <c r="BL200" s="13" t="s">
        <v>608</v>
      </c>
      <c r="BM200" s="152" t="s">
        <v>2481</v>
      </c>
    </row>
    <row r="201" spans="2:65" s="1" customFormat="1" ht="16.5" customHeight="1">
      <c r="B201" s="139"/>
      <c r="C201" s="140" t="s">
        <v>451</v>
      </c>
      <c r="D201" s="140" t="s">
        <v>212</v>
      </c>
      <c r="E201" s="141" t="s">
        <v>611</v>
      </c>
      <c r="F201" s="142" t="s">
        <v>612</v>
      </c>
      <c r="G201" s="143" t="s">
        <v>607</v>
      </c>
      <c r="H201" s="154"/>
      <c r="I201" s="145"/>
      <c r="J201" s="146">
        <f t="shared" si="20"/>
        <v>0</v>
      </c>
      <c r="K201" s="147"/>
      <c r="L201" s="28"/>
      <c r="M201" s="148" t="s">
        <v>1</v>
      </c>
      <c r="N201" s="149" t="s">
        <v>38</v>
      </c>
      <c r="P201" s="150">
        <f t="shared" si="21"/>
        <v>0</v>
      </c>
      <c r="Q201" s="150">
        <v>0</v>
      </c>
      <c r="R201" s="150">
        <f t="shared" si="22"/>
        <v>0</v>
      </c>
      <c r="S201" s="150">
        <v>0</v>
      </c>
      <c r="T201" s="151">
        <f t="shared" si="23"/>
        <v>0</v>
      </c>
      <c r="AR201" s="152" t="s">
        <v>608</v>
      </c>
      <c r="AT201" s="152" t="s">
        <v>212</v>
      </c>
      <c r="AU201" s="152" t="s">
        <v>88</v>
      </c>
      <c r="AY201" s="13" t="s">
        <v>207</v>
      </c>
      <c r="BE201" s="153">
        <f t="shared" si="24"/>
        <v>0</v>
      </c>
      <c r="BF201" s="153">
        <f t="shared" si="25"/>
        <v>0</v>
      </c>
      <c r="BG201" s="153">
        <f t="shared" si="26"/>
        <v>0</v>
      </c>
      <c r="BH201" s="153">
        <f t="shared" si="27"/>
        <v>0</v>
      </c>
      <c r="BI201" s="153">
        <f t="shared" si="28"/>
        <v>0</v>
      </c>
      <c r="BJ201" s="13" t="s">
        <v>84</v>
      </c>
      <c r="BK201" s="153">
        <f t="shared" si="29"/>
        <v>0</v>
      </c>
      <c r="BL201" s="13" t="s">
        <v>608</v>
      </c>
      <c r="BM201" s="152" t="s">
        <v>2482</v>
      </c>
    </row>
    <row r="202" spans="2:65" s="1" customFormat="1" ht="33" customHeight="1">
      <c r="B202" s="139"/>
      <c r="C202" s="140" t="s">
        <v>455</v>
      </c>
      <c r="D202" s="140" t="s">
        <v>212</v>
      </c>
      <c r="E202" s="141" t="s">
        <v>615</v>
      </c>
      <c r="F202" s="142" t="s">
        <v>624</v>
      </c>
      <c r="G202" s="143" t="s">
        <v>215</v>
      </c>
      <c r="H202" s="144">
        <v>10</v>
      </c>
      <c r="I202" s="145"/>
      <c r="J202" s="146">
        <f t="shared" si="20"/>
        <v>0</v>
      </c>
      <c r="K202" s="147"/>
      <c r="L202" s="28"/>
      <c r="M202" s="148" t="s">
        <v>1</v>
      </c>
      <c r="N202" s="149" t="s">
        <v>38</v>
      </c>
      <c r="P202" s="150">
        <f t="shared" si="21"/>
        <v>0</v>
      </c>
      <c r="Q202" s="150">
        <v>0</v>
      </c>
      <c r="R202" s="150">
        <f t="shared" si="22"/>
        <v>0</v>
      </c>
      <c r="S202" s="150">
        <v>0</v>
      </c>
      <c r="T202" s="151">
        <f t="shared" si="23"/>
        <v>0</v>
      </c>
      <c r="AR202" s="152" t="s">
        <v>216</v>
      </c>
      <c r="AT202" s="152" t="s">
        <v>212</v>
      </c>
      <c r="AU202" s="152" t="s">
        <v>88</v>
      </c>
      <c r="AY202" s="13" t="s">
        <v>207</v>
      </c>
      <c r="BE202" s="153">
        <f t="shared" si="24"/>
        <v>0</v>
      </c>
      <c r="BF202" s="153">
        <f t="shared" si="25"/>
        <v>0</v>
      </c>
      <c r="BG202" s="153">
        <f t="shared" si="26"/>
        <v>0</v>
      </c>
      <c r="BH202" s="153">
        <f t="shared" si="27"/>
        <v>0</v>
      </c>
      <c r="BI202" s="153">
        <f t="shared" si="28"/>
        <v>0</v>
      </c>
      <c r="BJ202" s="13" t="s">
        <v>84</v>
      </c>
      <c r="BK202" s="153">
        <f t="shared" si="29"/>
        <v>0</v>
      </c>
      <c r="BL202" s="13" t="s">
        <v>216</v>
      </c>
      <c r="BM202" s="152" t="s">
        <v>2483</v>
      </c>
    </row>
    <row r="203" spans="2:65" s="1" customFormat="1" ht="33" customHeight="1">
      <c r="B203" s="139"/>
      <c r="C203" s="140" t="s">
        <v>459</v>
      </c>
      <c r="D203" s="140" t="s">
        <v>212</v>
      </c>
      <c r="E203" s="141" t="s">
        <v>619</v>
      </c>
      <c r="F203" s="142" t="s">
        <v>2484</v>
      </c>
      <c r="G203" s="143" t="s">
        <v>215</v>
      </c>
      <c r="H203" s="144">
        <v>6</v>
      </c>
      <c r="I203" s="145"/>
      <c r="J203" s="146">
        <f t="shared" si="20"/>
        <v>0</v>
      </c>
      <c r="K203" s="147"/>
      <c r="L203" s="28"/>
      <c r="M203" s="148" t="s">
        <v>1</v>
      </c>
      <c r="N203" s="149" t="s">
        <v>38</v>
      </c>
      <c r="P203" s="150">
        <f t="shared" si="21"/>
        <v>0</v>
      </c>
      <c r="Q203" s="150">
        <v>0</v>
      </c>
      <c r="R203" s="150">
        <f t="shared" si="22"/>
        <v>0</v>
      </c>
      <c r="S203" s="150">
        <v>0</v>
      </c>
      <c r="T203" s="151">
        <f t="shared" si="23"/>
        <v>0</v>
      </c>
      <c r="AR203" s="152" t="s">
        <v>216</v>
      </c>
      <c r="AT203" s="152" t="s">
        <v>212</v>
      </c>
      <c r="AU203" s="152" t="s">
        <v>88</v>
      </c>
      <c r="AY203" s="13" t="s">
        <v>207</v>
      </c>
      <c r="BE203" s="153">
        <f t="shared" si="24"/>
        <v>0</v>
      </c>
      <c r="BF203" s="153">
        <f t="shared" si="25"/>
        <v>0</v>
      </c>
      <c r="BG203" s="153">
        <f t="shared" si="26"/>
        <v>0</v>
      </c>
      <c r="BH203" s="153">
        <f t="shared" si="27"/>
        <v>0</v>
      </c>
      <c r="BI203" s="153">
        <f t="shared" si="28"/>
        <v>0</v>
      </c>
      <c r="BJ203" s="13" t="s">
        <v>84</v>
      </c>
      <c r="BK203" s="153">
        <f t="shared" si="29"/>
        <v>0</v>
      </c>
      <c r="BL203" s="13" t="s">
        <v>216</v>
      </c>
      <c r="BM203" s="152" t="s">
        <v>2485</v>
      </c>
    </row>
    <row r="204" spans="2:65" s="1" customFormat="1" ht="33" customHeight="1">
      <c r="B204" s="139"/>
      <c r="C204" s="140" t="s">
        <v>216</v>
      </c>
      <c r="D204" s="140" t="s">
        <v>212</v>
      </c>
      <c r="E204" s="141" t="s">
        <v>623</v>
      </c>
      <c r="F204" s="142" t="s">
        <v>632</v>
      </c>
      <c r="G204" s="143" t="s">
        <v>215</v>
      </c>
      <c r="H204" s="144">
        <v>18</v>
      </c>
      <c r="I204" s="145"/>
      <c r="J204" s="146">
        <f t="shared" si="20"/>
        <v>0</v>
      </c>
      <c r="K204" s="147"/>
      <c r="L204" s="28"/>
      <c r="M204" s="148" t="s">
        <v>1</v>
      </c>
      <c r="N204" s="149" t="s">
        <v>38</v>
      </c>
      <c r="P204" s="150">
        <f t="shared" si="21"/>
        <v>0</v>
      </c>
      <c r="Q204" s="150">
        <v>0</v>
      </c>
      <c r="R204" s="150">
        <f t="shared" si="22"/>
        <v>0</v>
      </c>
      <c r="S204" s="150">
        <v>0</v>
      </c>
      <c r="T204" s="151">
        <f t="shared" si="23"/>
        <v>0</v>
      </c>
      <c r="AR204" s="152" t="s">
        <v>216</v>
      </c>
      <c r="AT204" s="152" t="s">
        <v>212</v>
      </c>
      <c r="AU204" s="152" t="s">
        <v>88</v>
      </c>
      <c r="AY204" s="13" t="s">
        <v>207</v>
      </c>
      <c r="BE204" s="153">
        <f t="shared" si="24"/>
        <v>0</v>
      </c>
      <c r="BF204" s="153">
        <f t="shared" si="25"/>
        <v>0</v>
      </c>
      <c r="BG204" s="153">
        <f t="shared" si="26"/>
        <v>0</v>
      </c>
      <c r="BH204" s="153">
        <f t="shared" si="27"/>
        <v>0</v>
      </c>
      <c r="BI204" s="153">
        <f t="shared" si="28"/>
        <v>0</v>
      </c>
      <c r="BJ204" s="13" t="s">
        <v>84</v>
      </c>
      <c r="BK204" s="153">
        <f t="shared" si="29"/>
        <v>0</v>
      </c>
      <c r="BL204" s="13" t="s">
        <v>216</v>
      </c>
      <c r="BM204" s="152" t="s">
        <v>2486</v>
      </c>
    </row>
    <row r="205" spans="2:65" s="1" customFormat="1" ht="24.2" customHeight="1">
      <c r="B205" s="139"/>
      <c r="C205" s="140" t="s">
        <v>466</v>
      </c>
      <c r="D205" s="140" t="s">
        <v>212</v>
      </c>
      <c r="E205" s="141" t="s">
        <v>627</v>
      </c>
      <c r="F205" s="142" t="s">
        <v>2487</v>
      </c>
      <c r="G205" s="143" t="s">
        <v>215</v>
      </c>
      <c r="H205" s="144">
        <v>10</v>
      </c>
      <c r="I205" s="145"/>
      <c r="J205" s="146">
        <f t="shared" si="20"/>
        <v>0</v>
      </c>
      <c r="K205" s="147"/>
      <c r="L205" s="28"/>
      <c r="M205" s="148" t="s">
        <v>1</v>
      </c>
      <c r="N205" s="149" t="s">
        <v>38</v>
      </c>
      <c r="P205" s="150">
        <f t="shared" si="21"/>
        <v>0</v>
      </c>
      <c r="Q205" s="150">
        <v>0</v>
      </c>
      <c r="R205" s="150">
        <f t="shared" si="22"/>
        <v>0</v>
      </c>
      <c r="S205" s="150">
        <v>0</v>
      </c>
      <c r="T205" s="151">
        <f t="shared" si="23"/>
        <v>0</v>
      </c>
      <c r="AR205" s="152" t="s">
        <v>216</v>
      </c>
      <c r="AT205" s="152" t="s">
        <v>212</v>
      </c>
      <c r="AU205" s="152" t="s">
        <v>88</v>
      </c>
      <c r="AY205" s="13" t="s">
        <v>207</v>
      </c>
      <c r="BE205" s="153">
        <f t="shared" si="24"/>
        <v>0</v>
      </c>
      <c r="BF205" s="153">
        <f t="shared" si="25"/>
        <v>0</v>
      </c>
      <c r="BG205" s="153">
        <f t="shared" si="26"/>
        <v>0</v>
      </c>
      <c r="BH205" s="153">
        <f t="shared" si="27"/>
        <v>0</v>
      </c>
      <c r="BI205" s="153">
        <f t="shared" si="28"/>
        <v>0</v>
      </c>
      <c r="BJ205" s="13" t="s">
        <v>84</v>
      </c>
      <c r="BK205" s="153">
        <f t="shared" si="29"/>
        <v>0</v>
      </c>
      <c r="BL205" s="13" t="s">
        <v>216</v>
      </c>
      <c r="BM205" s="152" t="s">
        <v>2488</v>
      </c>
    </row>
    <row r="206" spans="2:65" s="1" customFormat="1" ht="33" customHeight="1">
      <c r="B206" s="139"/>
      <c r="C206" s="140" t="s">
        <v>470</v>
      </c>
      <c r="D206" s="140" t="s">
        <v>212</v>
      </c>
      <c r="E206" s="141" t="s">
        <v>651</v>
      </c>
      <c r="F206" s="142" t="s">
        <v>2489</v>
      </c>
      <c r="G206" s="143" t="s">
        <v>253</v>
      </c>
      <c r="H206" s="144">
        <v>2</v>
      </c>
      <c r="I206" s="145"/>
      <c r="J206" s="146">
        <f t="shared" si="20"/>
        <v>0</v>
      </c>
      <c r="K206" s="147"/>
      <c r="L206" s="28"/>
      <c r="M206" s="148" t="s">
        <v>1</v>
      </c>
      <c r="N206" s="149" t="s">
        <v>38</v>
      </c>
      <c r="P206" s="150">
        <f t="shared" si="21"/>
        <v>0</v>
      </c>
      <c r="Q206" s="150">
        <v>0</v>
      </c>
      <c r="R206" s="150">
        <f t="shared" si="22"/>
        <v>0</v>
      </c>
      <c r="S206" s="150">
        <v>0</v>
      </c>
      <c r="T206" s="151">
        <f t="shared" si="23"/>
        <v>0</v>
      </c>
      <c r="AR206" s="152" t="s">
        <v>216</v>
      </c>
      <c r="AT206" s="152" t="s">
        <v>212</v>
      </c>
      <c r="AU206" s="152" t="s">
        <v>88</v>
      </c>
      <c r="AY206" s="13" t="s">
        <v>207</v>
      </c>
      <c r="BE206" s="153">
        <f t="shared" si="24"/>
        <v>0</v>
      </c>
      <c r="BF206" s="153">
        <f t="shared" si="25"/>
        <v>0</v>
      </c>
      <c r="BG206" s="153">
        <f t="shared" si="26"/>
        <v>0</v>
      </c>
      <c r="BH206" s="153">
        <f t="shared" si="27"/>
        <v>0</v>
      </c>
      <c r="BI206" s="153">
        <f t="shared" si="28"/>
        <v>0</v>
      </c>
      <c r="BJ206" s="13" t="s">
        <v>84</v>
      </c>
      <c r="BK206" s="153">
        <f t="shared" si="29"/>
        <v>0</v>
      </c>
      <c r="BL206" s="13" t="s">
        <v>216</v>
      </c>
      <c r="BM206" s="152" t="s">
        <v>2490</v>
      </c>
    </row>
    <row r="207" spans="2:65" s="1" customFormat="1" ht="33" customHeight="1">
      <c r="B207" s="139"/>
      <c r="C207" s="140" t="s">
        <v>474</v>
      </c>
      <c r="D207" s="140" t="s">
        <v>212</v>
      </c>
      <c r="E207" s="141" t="s">
        <v>655</v>
      </c>
      <c r="F207" s="142" t="s">
        <v>2491</v>
      </c>
      <c r="G207" s="143" t="s">
        <v>253</v>
      </c>
      <c r="H207" s="144">
        <v>8</v>
      </c>
      <c r="I207" s="145"/>
      <c r="J207" s="146">
        <f t="shared" si="20"/>
        <v>0</v>
      </c>
      <c r="K207" s="147"/>
      <c r="L207" s="28"/>
      <c r="M207" s="148" t="s">
        <v>1</v>
      </c>
      <c r="N207" s="149" t="s">
        <v>38</v>
      </c>
      <c r="P207" s="150">
        <f t="shared" si="21"/>
        <v>0</v>
      </c>
      <c r="Q207" s="150">
        <v>0</v>
      </c>
      <c r="R207" s="150">
        <f t="shared" si="22"/>
        <v>0</v>
      </c>
      <c r="S207" s="150">
        <v>0</v>
      </c>
      <c r="T207" s="151">
        <f t="shared" si="23"/>
        <v>0</v>
      </c>
      <c r="AR207" s="152" t="s">
        <v>216</v>
      </c>
      <c r="AT207" s="152" t="s">
        <v>212</v>
      </c>
      <c r="AU207" s="152" t="s">
        <v>88</v>
      </c>
      <c r="AY207" s="13" t="s">
        <v>207</v>
      </c>
      <c r="BE207" s="153">
        <f t="shared" si="24"/>
        <v>0</v>
      </c>
      <c r="BF207" s="153">
        <f t="shared" si="25"/>
        <v>0</v>
      </c>
      <c r="BG207" s="153">
        <f t="shared" si="26"/>
        <v>0</v>
      </c>
      <c r="BH207" s="153">
        <f t="shared" si="27"/>
        <v>0</v>
      </c>
      <c r="BI207" s="153">
        <f t="shared" si="28"/>
        <v>0</v>
      </c>
      <c r="BJ207" s="13" t="s">
        <v>84</v>
      </c>
      <c r="BK207" s="153">
        <f t="shared" si="29"/>
        <v>0</v>
      </c>
      <c r="BL207" s="13" t="s">
        <v>216</v>
      </c>
      <c r="BM207" s="152" t="s">
        <v>2492</v>
      </c>
    </row>
    <row r="208" spans="2:65" s="1" customFormat="1" ht="37.9" customHeight="1">
      <c r="B208" s="139"/>
      <c r="C208" s="140" t="s">
        <v>478</v>
      </c>
      <c r="D208" s="140" t="s">
        <v>212</v>
      </c>
      <c r="E208" s="141" t="s">
        <v>679</v>
      </c>
      <c r="F208" s="142" t="s">
        <v>2493</v>
      </c>
      <c r="G208" s="143" t="s">
        <v>253</v>
      </c>
      <c r="H208" s="144">
        <v>18</v>
      </c>
      <c r="I208" s="145"/>
      <c r="J208" s="146">
        <f t="shared" si="20"/>
        <v>0</v>
      </c>
      <c r="K208" s="147"/>
      <c r="L208" s="28"/>
      <c r="M208" s="148" t="s">
        <v>1</v>
      </c>
      <c r="N208" s="149" t="s">
        <v>38</v>
      </c>
      <c r="P208" s="150">
        <f t="shared" si="21"/>
        <v>0</v>
      </c>
      <c r="Q208" s="150">
        <v>0</v>
      </c>
      <c r="R208" s="150">
        <f t="shared" si="22"/>
        <v>0</v>
      </c>
      <c r="S208" s="150">
        <v>0</v>
      </c>
      <c r="T208" s="151">
        <f t="shared" si="23"/>
        <v>0</v>
      </c>
      <c r="AR208" s="152" t="s">
        <v>216</v>
      </c>
      <c r="AT208" s="152" t="s">
        <v>212</v>
      </c>
      <c r="AU208" s="152" t="s">
        <v>88</v>
      </c>
      <c r="AY208" s="13" t="s">
        <v>207</v>
      </c>
      <c r="BE208" s="153">
        <f t="shared" si="24"/>
        <v>0</v>
      </c>
      <c r="BF208" s="153">
        <f t="shared" si="25"/>
        <v>0</v>
      </c>
      <c r="BG208" s="153">
        <f t="shared" si="26"/>
        <v>0</v>
      </c>
      <c r="BH208" s="153">
        <f t="shared" si="27"/>
        <v>0</v>
      </c>
      <c r="BI208" s="153">
        <f t="shared" si="28"/>
        <v>0</v>
      </c>
      <c r="BJ208" s="13" t="s">
        <v>84</v>
      </c>
      <c r="BK208" s="153">
        <f t="shared" si="29"/>
        <v>0</v>
      </c>
      <c r="BL208" s="13" t="s">
        <v>216</v>
      </c>
      <c r="BM208" s="152" t="s">
        <v>2494</v>
      </c>
    </row>
    <row r="209" spans="2:65" s="1" customFormat="1" ht="24.2" customHeight="1">
      <c r="B209" s="139"/>
      <c r="C209" s="140" t="s">
        <v>482</v>
      </c>
      <c r="D209" s="140" t="s">
        <v>212</v>
      </c>
      <c r="E209" s="141" t="s">
        <v>691</v>
      </c>
      <c r="F209" s="142" t="s">
        <v>2495</v>
      </c>
      <c r="G209" s="143" t="s">
        <v>253</v>
      </c>
      <c r="H209" s="144">
        <v>2</v>
      </c>
      <c r="I209" s="145"/>
      <c r="J209" s="146">
        <f t="shared" si="20"/>
        <v>0</v>
      </c>
      <c r="K209" s="147"/>
      <c r="L209" s="28"/>
      <c r="M209" s="148" t="s">
        <v>1</v>
      </c>
      <c r="N209" s="149" t="s">
        <v>38</v>
      </c>
      <c r="P209" s="150">
        <f t="shared" si="21"/>
        <v>0</v>
      </c>
      <c r="Q209" s="150">
        <v>0</v>
      </c>
      <c r="R209" s="150">
        <f t="shared" si="22"/>
        <v>0</v>
      </c>
      <c r="S209" s="150">
        <v>0</v>
      </c>
      <c r="T209" s="151">
        <f t="shared" si="23"/>
        <v>0</v>
      </c>
      <c r="AR209" s="152" t="s">
        <v>216</v>
      </c>
      <c r="AT209" s="152" t="s">
        <v>212</v>
      </c>
      <c r="AU209" s="152" t="s">
        <v>88</v>
      </c>
      <c r="AY209" s="13" t="s">
        <v>207</v>
      </c>
      <c r="BE209" s="153">
        <f t="shared" si="24"/>
        <v>0</v>
      </c>
      <c r="BF209" s="153">
        <f t="shared" si="25"/>
        <v>0</v>
      </c>
      <c r="BG209" s="153">
        <f t="shared" si="26"/>
        <v>0</v>
      </c>
      <c r="BH209" s="153">
        <f t="shared" si="27"/>
        <v>0</v>
      </c>
      <c r="BI209" s="153">
        <f t="shared" si="28"/>
        <v>0</v>
      </c>
      <c r="BJ209" s="13" t="s">
        <v>84</v>
      </c>
      <c r="BK209" s="153">
        <f t="shared" si="29"/>
        <v>0</v>
      </c>
      <c r="BL209" s="13" t="s">
        <v>216</v>
      </c>
      <c r="BM209" s="152" t="s">
        <v>2496</v>
      </c>
    </row>
    <row r="210" spans="2:65" s="1" customFormat="1" ht="24.2" customHeight="1">
      <c r="B210" s="139"/>
      <c r="C210" s="140" t="s">
        <v>486</v>
      </c>
      <c r="D210" s="140" t="s">
        <v>212</v>
      </c>
      <c r="E210" s="141" t="s">
        <v>699</v>
      </c>
      <c r="F210" s="142" t="s">
        <v>2497</v>
      </c>
      <c r="G210" s="143" t="s">
        <v>253</v>
      </c>
      <c r="H210" s="144">
        <v>6</v>
      </c>
      <c r="I210" s="145"/>
      <c r="J210" s="146">
        <f t="shared" si="20"/>
        <v>0</v>
      </c>
      <c r="K210" s="147"/>
      <c r="L210" s="28"/>
      <c r="M210" s="148" t="s">
        <v>1</v>
      </c>
      <c r="N210" s="149" t="s">
        <v>38</v>
      </c>
      <c r="P210" s="150">
        <f t="shared" si="21"/>
        <v>0</v>
      </c>
      <c r="Q210" s="150">
        <v>0</v>
      </c>
      <c r="R210" s="150">
        <f t="shared" si="22"/>
        <v>0</v>
      </c>
      <c r="S210" s="150">
        <v>0</v>
      </c>
      <c r="T210" s="151">
        <f t="shared" si="23"/>
        <v>0</v>
      </c>
      <c r="AR210" s="152" t="s">
        <v>216</v>
      </c>
      <c r="AT210" s="152" t="s">
        <v>212</v>
      </c>
      <c r="AU210" s="152" t="s">
        <v>88</v>
      </c>
      <c r="AY210" s="13" t="s">
        <v>207</v>
      </c>
      <c r="BE210" s="153">
        <f t="shared" si="24"/>
        <v>0</v>
      </c>
      <c r="BF210" s="153">
        <f t="shared" si="25"/>
        <v>0</v>
      </c>
      <c r="BG210" s="153">
        <f t="shared" si="26"/>
        <v>0</v>
      </c>
      <c r="BH210" s="153">
        <f t="shared" si="27"/>
        <v>0</v>
      </c>
      <c r="BI210" s="153">
        <f t="shared" si="28"/>
        <v>0</v>
      </c>
      <c r="BJ210" s="13" t="s">
        <v>84</v>
      </c>
      <c r="BK210" s="153">
        <f t="shared" si="29"/>
        <v>0</v>
      </c>
      <c r="BL210" s="13" t="s">
        <v>216</v>
      </c>
      <c r="BM210" s="152" t="s">
        <v>2498</v>
      </c>
    </row>
    <row r="211" spans="2:65" s="1" customFormat="1" ht="24.2" customHeight="1">
      <c r="B211" s="139"/>
      <c r="C211" s="140" t="s">
        <v>490</v>
      </c>
      <c r="D211" s="140" t="s">
        <v>212</v>
      </c>
      <c r="E211" s="141" t="s">
        <v>703</v>
      </c>
      <c r="F211" s="142" t="s">
        <v>755</v>
      </c>
      <c r="G211" s="143" t="s">
        <v>253</v>
      </c>
      <c r="H211" s="144">
        <v>4</v>
      </c>
      <c r="I211" s="145"/>
      <c r="J211" s="146">
        <f t="shared" si="20"/>
        <v>0</v>
      </c>
      <c r="K211" s="147"/>
      <c r="L211" s="28"/>
      <c r="M211" s="148" t="s">
        <v>1</v>
      </c>
      <c r="N211" s="149" t="s">
        <v>38</v>
      </c>
      <c r="P211" s="150">
        <f t="shared" si="21"/>
        <v>0</v>
      </c>
      <c r="Q211" s="150">
        <v>0</v>
      </c>
      <c r="R211" s="150">
        <f t="shared" si="22"/>
        <v>0</v>
      </c>
      <c r="S211" s="150">
        <v>0</v>
      </c>
      <c r="T211" s="151">
        <f t="shared" si="23"/>
        <v>0</v>
      </c>
      <c r="AR211" s="152" t="s">
        <v>216</v>
      </c>
      <c r="AT211" s="152" t="s">
        <v>212</v>
      </c>
      <c r="AU211" s="152" t="s">
        <v>88</v>
      </c>
      <c r="AY211" s="13" t="s">
        <v>207</v>
      </c>
      <c r="BE211" s="153">
        <f t="shared" si="24"/>
        <v>0</v>
      </c>
      <c r="BF211" s="153">
        <f t="shared" si="25"/>
        <v>0</v>
      </c>
      <c r="BG211" s="153">
        <f t="shared" si="26"/>
        <v>0</v>
      </c>
      <c r="BH211" s="153">
        <f t="shared" si="27"/>
        <v>0</v>
      </c>
      <c r="BI211" s="153">
        <f t="shared" si="28"/>
        <v>0</v>
      </c>
      <c r="BJ211" s="13" t="s">
        <v>84</v>
      </c>
      <c r="BK211" s="153">
        <f t="shared" si="29"/>
        <v>0</v>
      </c>
      <c r="BL211" s="13" t="s">
        <v>216</v>
      </c>
      <c r="BM211" s="152" t="s">
        <v>2499</v>
      </c>
    </row>
    <row r="212" spans="2:65" s="1" customFormat="1" ht="24.2" customHeight="1">
      <c r="B212" s="139"/>
      <c r="C212" s="140" t="s">
        <v>494</v>
      </c>
      <c r="D212" s="140" t="s">
        <v>212</v>
      </c>
      <c r="E212" s="141" t="s">
        <v>707</v>
      </c>
      <c r="F212" s="142" t="s">
        <v>2500</v>
      </c>
      <c r="G212" s="143" t="s">
        <v>253</v>
      </c>
      <c r="H212" s="144">
        <v>2</v>
      </c>
      <c r="I212" s="145"/>
      <c r="J212" s="146">
        <f t="shared" si="20"/>
        <v>0</v>
      </c>
      <c r="K212" s="147"/>
      <c r="L212" s="28"/>
      <c r="M212" s="148" t="s">
        <v>1</v>
      </c>
      <c r="N212" s="149" t="s">
        <v>38</v>
      </c>
      <c r="P212" s="150">
        <f t="shared" si="21"/>
        <v>0</v>
      </c>
      <c r="Q212" s="150">
        <v>0</v>
      </c>
      <c r="R212" s="150">
        <f t="shared" si="22"/>
        <v>0</v>
      </c>
      <c r="S212" s="150">
        <v>0</v>
      </c>
      <c r="T212" s="151">
        <f t="shared" si="23"/>
        <v>0</v>
      </c>
      <c r="AR212" s="152" t="s">
        <v>216</v>
      </c>
      <c r="AT212" s="152" t="s">
        <v>212</v>
      </c>
      <c r="AU212" s="152" t="s">
        <v>88</v>
      </c>
      <c r="AY212" s="13" t="s">
        <v>207</v>
      </c>
      <c r="BE212" s="153">
        <f t="shared" si="24"/>
        <v>0</v>
      </c>
      <c r="BF212" s="153">
        <f t="shared" si="25"/>
        <v>0</v>
      </c>
      <c r="BG212" s="153">
        <f t="shared" si="26"/>
        <v>0</v>
      </c>
      <c r="BH212" s="153">
        <f t="shared" si="27"/>
        <v>0</v>
      </c>
      <c r="BI212" s="153">
        <f t="shared" si="28"/>
        <v>0</v>
      </c>
      <c r="BJ212" s="13" t="s">
        <v>84</v>
      </c>
      <c r="BK212" s="153">
        <f t="shared" si="29"/>
        <v>0</v>
      </c>
      <c r="BL212" s="13" t="s">
        <v>216</v>
      </c>
      <c r="BM212" s="152" t="s">
        <v>2501</v>
      </c>
    </row>
    <row r="213" spans="2:65" s="1" customFormat="1" ht="24.2" customHeight="1">
      <c r="B213" s="139"/>
      <c r="C213" s="140" t="s">
        <v>498</v>
      </c>
      <c r="D213" s="140" t="s">
        <v>212</v>
      </c>
      <c r="E213" s="141" t="s">
        <v>711</v>
      </c>
      <c r="F213" s="142" t="s">
        <v>2502</v>
      </c>
      <c r="G213" s="143" t="s">
        <v>253</v>
      </c>
      <c r="H213" s="144">
        <v>2</v>
      </c>
      <c r="I213" s="145"/>
      <c r="J213" s="146">
        <f t="shared" si="20"/>
        <v>0</v>
      </c>
      <c r="K213" s="147"/>
      <c r="L213" s="28"/>
      <c r="M213" s="148" t="s">
        <v>1</v>
      </c>
      <c r="N213" s="149" t="s">
        <v>38</v>
      </c>
      <c r="P213" s="150">
        <f t="shared" si="21"/>
        <v>0</v>
      </c>
      <c r="Q213" s="150">
        <v>0</v>
      </c>
      <c r="R213" s="150">
        <f t="shared" si="22"/>
        <v>0</v>
      </c>
      <c r="S213" s="150">
        <v>0</v>
      </c>
      <c r="T213" s="151">
        <f t="shared" si="23"/>
        <v>0</v>
      </c>
      <c r="AR213" s="152" t="s">
        <v>216</v>
      </c>
      <c r="AT213" s="152" t="s">
        <v>212</v>
      </c>
      <c r="AU213" s="152" t="s">
        <v>88</v>
      </c>
      <c r="AY213" s="13" t="s">
        <v>207</v>
      </c>
      <c r="BE213" s="153">
        <f t="shared" si="24"/>
        <v>0</v>
      </c>
      <c r="BF213" s="153">
        <f t="shared" si="25"/>
        <v>0</v>
      </c>
      <c r="BG213" s="153">
        <f t="shared" si="26"/>
        <v>0</v>
      </c>
      <c r="BH213" s="153">
        <f t="shared" si="27"/>
        <v>0</v>
      </c>
      <c r="BI213" s="153">
        <f t="shared" si="28"/>
        <v>0</v>
      </c>
      <c r="BJ213" s="13" t="s">
        <v>84</v>
      </c>
      <c r="BK213" s="153">
        <f t="shared" si="29"/>
        <v>0</v>
      </c>
      <c r="BL213" s="13" t="s">
        <v>216</v>
      </c>
      <c r="BM213" s="152" t="s">
        <v>2503</v>
      </c>
    </row>
    <row r="214" spans="2:65" s="1" customFormat="1" ht="24.2" customHeight="1">
      <c r="B214" s="139"/>
      <c r="C214" s="140" t="s">
        <v>502</v>
      </c>
      <c r="D214" s="140" t="s">
        <v>212</v>
      </c>
      <c r="E214" s="141" t="s">
        <v>715</v>
      </c>
      <c r="F214" s="142" t="s">
        <v>2504</v>
      </c>
      <c r="G214" s="143" t="s">
        <v>253</v>
      </c>
      <c r="H214" s="144">
        <v>2</v>
      </c>
      <c r="I214" s="145"/>
      <c r="J214" s="146">
        <f t="shared" si="20"/>
        <v>0</v>
      </c>
      <c r="K214" s="147"/>
      <c r="L214" s="28"/>
      <c r="M214" s="148" t="s">
        <v>1</v>
      </c>
      <c r="N214" s="149" t="s">
        <v>38</v>
      </c>
      <c r="P214" s="150">
        <f t="shared" si="21"/>
        <v>0</v>
      </c>
      <c r="Q214" s="150">
        <v>0</v>
      </c>
      <c r="R214" s="150">
        <f t="shared" si="22"/>
        <v>0</v>
      </c>
      <c r="S214" s="150">
        <v>0</v>
      </c>
      <c r="T214" s="151">
        <f t="shared" si="23"/>
        <v>0</v>
      </c>
      <c r="AR214" s="152" t="s">
        <v>216</v>
      </c>
      <c r="AT214" s="152" t="s">
        <v>212</v>
      </c>
      <c r="AU214" s="152" t="s">
        <v>88</v>
      </c>
      <c r="AY214" s="13" t="s">
        <v>207</v>
      </c>
      <c r="BE214" s="153">
        <f t="shared" si="24"/>
        <v>0</v>
      </c>
      <c r="BF214" s="153">
        <f t="shared" si="25"/>
        <v>0</v>
      </c>
      <c r="BG214" s="153">
        <f t="shared" si="26"/>
        <v>0</v>
      </c>
      <c r="BH214" s="153">
        <f t="shared" si="27"/>
        <v>0</v>
      </c>
      <c r="BI214" s="153">
        <f t="shared" si="28"/>
        <v>0</v>
      </c>
      <c r="BJ214" s="13" t="s">
        <v>84</v>
      </c>
      <c r="BK214" s="153">
        <f t="shared" si="29"/>
        <v>0</v>
      </c>
      <c r="BL214" s="13" t="s">
        <v>216</v>
      </c>
      <c r="BM214" s="152" t="s">
        <v>2505</v>
      </c>
    </row>
    <row r="215" spans="2:65" s="1" customFormat="1" ht="24.2" customHeight="1">
      <c r="B215" s="139"/>
      <c r="C215" s="140" t="s">
        <v>506</v>
      </c>
      <c r="D215" s="140" t="s">
        <v>212</v>
      </c>
      <c r="E215" s="141" t="s">
        <v>719</v>
      </c>
      <c r="F215" s="142" t="s">
        <v>2506</v>
      </c>
      <c r="G215" s="143" t="s">
        <v>253</v>
      </c>
      <c r="H215" s="144">
        <v>2</v>
      </c>
      <c r="I215" s="145"/>
      <c r="J215" s="146">
        <f t="shared" si="20"/>
        <v>0</v>
      </c>
      <c r="K215" s="147"/>
      <c r="L215" s="28"/>
      <c r="M215" s="148" t="s">
        <v>1</v>
      </c>
      <c r="N215" s="149" t="s">
        <v>38</v>
      </c>
      <c r="P215" s="150">
        <f t="shared" si="21"/>
        <v>0</v>
      </c>
      <c r="Q215" s="150">
        <v>0</v>
      </c>
      <c r="R215" s="150">
        <f t="shared" si="22"/>
        <v>0</v>
      </c>
      <c r="S215" s="150">
        <v>0</v>
      </c>
      <c r="T215" s="151">
        <f t="shared" si="23"/>
        <v>0</v>
      </c>
      <c r="AR215" s="152" t="s">
        <v>216</v>
      </c>
      <c r="AT215" s="152" t="s">
        <v>212</v>
      </c>
      <c r="AU215" s="152" t="s">
        <v>88</v>
      </c>
      <c r="AY215" s="13" t="s">
        <v>207</v>
      </c>
      <c r="BE215" s="153">
        <f t="shared" si="24"/>
        <v>0</v>
      </c>
      <c r="BF215" s="153">
        <f t="shared" si="25"/>
        <v>0</v>
      </c>
      <c r="BG215" s="153">
        <f t="shared" si="26"/>
        <v>0</v>
      </c>
      <c r="BH215" s="153">
        <f t="shared" si="27"/>
        <v>0</v>
      </c>
      <c r="BI215" s="153">
        <f t="shared" si="28"/>
        <v>0</v>
      </c>
      <c r="BJ215" s="13" t="s">
        <v>84</v>
      </c>
      <c r="BK215" s="153">
        <f t="shared" si="29"/>
        <v>0</v>
      </c>
      <c r="BL215" s="13" t="s">
        <v>216</v>
      </c>
      <c r="BM215" s="152" t="s">
        <v>2507</v>
      </c>
    </row>
    <row r="216" spans="2:65" s="1" customFormat="1" ht="24.2" customHeight="1">
      <c r="B216" s="139"/>
      <c r="C216" s="140" t="s">
        <v>510</v>
      </c>
      <c r="D216" s="140" t="s">
        <v>212</v>
      </c>
      <c r="E216" s="141" t="s">
        <v>723</v>
      </c>
      <c r="F216" s="142" t="s">
        <v>2508</v>
      </c>
      <c r="G216" s="143" t="s">
        <v>253</v>
      </c>
      <c r="H216" s="144">
        <v>2</v>
      </c>
      <c r="I216" s="145"/>
      <c r="J216" s="146">
        <f t="shared" si="20"/>
        <v>0</v>
      </c>
      <c r="K216" s="147"/>
      <c r="L216" s="28"/>
      <c r="M216" s="148" t="s">
        <v>1</v>
      </c>
      <c r="N216" s="149" t="s">
        <v>38</v>
      </c>
      <c r="P216" s="150">
        <f t="shared" si="21"/>
        <v>0</v>
      </c>
      <c r="Q216" s="150">
        <v>0</v>
      </c>
      <c r="R216" s="150">
        <f t="shared" si="22"/>
        <v>0</v>
      </c>
      <c r="S216" s="150">
        <v>0</v>
      </c>
      <c r="T216" s="151">
        <f t="shared" si="23"/>
        <v>0</v>
      </c>
      <c r="AR216" s="152" t="s">
        <v>216</v>
      </c>
      <c r="AT216" s="152" t="s">
        <v>212</v>
      </c>
      <c r="AU216" s="152" t="s">
        <v>88</v>
      </c>
      <c r="AY216" s="13" t="s">
        <v>207</v>
      </c>
      <c r="BE216" s="153">
        <f t="shared" si="24"/>
        <v>0</v>
      </c>
      <c r="BF216" s="153">
        <f t="shared" si="25"/>
        <v>0</v>
      </c>
      <c r="BG216" s="153">
        <f t="shared" si="26"/>
        <v>0</v>
      </c>
      <c r="BH216" s="153">
        <f t="shared" si="27"/>
        <v>0</v>
      </c>
      <c r="BI216" s="153">
        <f t="shared" si="28"/>
        <v>0</v>
      </c>
      <c r="BJ216" s="13" t="s">
        <v>84</v>
      </c>
      <c r="BK216" s="153">
        <f t="shared" si="29"/>
        <v>0</v>
      </c>
      <c r="BL216" s="13" t="s">
        <v>216</v>
      </c>
      <c r="BM216" s="152" t="s">
        <v>2509</v>
      </c>
    </row>
    <row r="217" spans="2:65" s="1" customFormat="1" ht="24.2" customHeight="1">
      <c r="B217" s="139"/>
      <c r="C217" s="140" t="s">
        <v>514</v>
      </c>
      <c r="D217" s="140" t="s">
        <v>212</v>
      </c>
      <c r="E217" s="141" t="s">
        <v>727</v>
      </c>
      <c r="F217" s="142" t="s">
        <v>2510</v>
      </c>
      <c r="G217" s="143" t="s">
        <v>253</v>
      </c>
      <c r="H217" s="144">
        <v>4</v>
      </c>
      <c r="I217" s="145"/>
      <c r="J217" s="146">
        <f t="shared" si="20"/>
        <v>0</v>
      </c>
      <c r="K217" s="147"/>
      <c r="L217" s="28"/>
      <c r="M217" s="148" t="s">
        <v>1</v>
      </c>
      <c r="N217" s="149" t="s">
        <v>38</v>
      </c>
      <c r="P217" s="150">
        <f t="shared" si="21"/>
        <v>0</v>
      </c>
      <c r="Q217" s="150">
        <v>0</v>
      </c>
      <c r="R217" s="150">
        <f t="shared" si="22"/>
        <v>0</v>
      </c>
      <c r="S217" s="150">
        <v>0</v>
      </c>
      <c r="T217" s="151">
        <f t="shared" si="23"/>
        <v>0</v>
      </c>
      <c r="AR217" s="152" t="s">
        <v>216</v>
      </c>
      <c r="AT217" s="152" t="s">
        <v>212</v>
      </c>
      <c r="AU217" s="152" t="s">
        <v>88</v>
      </c>
      <c r="AY217" s="13" t="s">
        <v>207</v>
      </c>
      <c r="BE217" s="153">
        <f t="shared" si="24"/>
        <v>0</v>
      </c>
      <c r="BF217" s="153">
        <f t="shared" si="25"/>
        <v>0</v>
      </c>
      <c r="BG217" s="153">
        <f t="shared" si="26"/>
        <v>0</v>
      </c>
      <c r="BH217" s="153">
        <f t="shared" si="27"/>
        <v>0</v>
      </c>
      <c r="BI217" s="153">
        <f t="shared" si="28"/>
        <v>0</v>
      </c>
      <c r="BJ217" s="13" t="s">
        <v>84</v>
      </c>
      <c r="BK217" s="153">
        <f t="shared" si="29"/>
        <v>0</v>
      </c>
      <c r="BL217" s="13" t="s">
        <v>216</v>
      </c>
      <c r="BM217" s="152" t="s">
        <v>2511</v>
      </c>
    </row>
    <row r="218" spans="2:65" s="1" customFormat="1" ht="24.2" customHeight="1">
      <c r="B218" s="139"/>
      <c r="C218" s="140" t="s">
        <v>518</v>
      </c>
      <c r="D218" s="140" t="s">
        <v>212</v>
      </c>
      <c r="E218" s="141" t="s">
        <v>731</v>
      </c>
      <c r="F218" s="142" t="s">
        <v>2512</v>
      </c>
      <c r="G218" s="143" t="s">
        <v>253</v>
      </c>
      <c r="H218" s="144">
        <v>4</v>
      </c>
      <c r="I218" s="145"/>
      <c r="J218" s="146">
        <f t="shared" si="20"/>
        <v>0</v>
      </c>
      <c r="K218" s="147"/>
      <c r="L218" s="28"/>
      <c r="M218" s="148" t="s">
        <v>1</v>
      </c>
      <c r="N218" s="149" t="s">
        <v>38</v>
      </c>
      <c r="P218" s="150">
        <f t="shared" si="21"/>
        <v>0</v>
      </c>
      <c r="Q218" s="150">
        <v>0</v>
      </c>
      <c r="R218" s="150">
        <f t="shared" si="22"/>
        <v>0</v>
      </c>
      <c r="S218" s="150">
        <v>0</v>
      </c>
      <c r="T218" s="151">
        <f t="shared" si="23"/>
        <v>0</v>
      </c>
      <c r="AR218" s="152" t="s">
        <v>216</v>
      </c>
      <c r="AT218" s="152" t="s">
        <v>212</v>
      </c>
      <c r="AU218" s="152" t="s">
        <v>88</v>
      </c>
      <c r="AY218" s="13" t="s">
        <v>207</v>
      </c>
      <c r="BE218" s="153">
        <f t="shared" si="24"/>
        <v>0</v>
      </c>
      <c r="BF218" s="153">
        <f t="shared" si="25"/>
        <v>0</v>
      </c>
      <c r="BG218" s="153">
        <f t="shared" si="26"/>
        <v>0</v>
      </c>
      <c r="BH218" s="153">
        <f t="shared" si="27"/>
        <v>0</v>
      </c>
      <c r="BI218" s="153">
        <f t="shared" si="28"/>
        <v>0</v>
      </c>
      <c r="BJ218" s="13" t="s">
        <v>84</v>
      </c>
      <c r="BK218" s="153">
        <f t="shared" si="29"/>
        <v>0</v>
      </c>
      <c r="BL218" s="13" t="s">
        <v>216</v>
      </c>
      <c r="BM218" s="152" t="s">
        <v>2513</v>
      </c>
    </row>
    <row r="219" spans="2:65" s="1" customFormat="1" ht="44.25" customHeight="1">
      <c r="B219" s="139"/>
      <c r="C219" s="140" t="s">
        <v>522</v>
      </c>
      <c r="D219" s="140" t="s">
        <v>212</v>
      </c>
      <c r="E219" s="141" t="s">
        <v>766</v>
      </c>
      <c r="F219" s="142" t="s">
        <v>2514</v>
      </c>
      <c r="G219" s="143" t="s">
        <v>253</v>
      </c>
      <c r="H219" s="144">
        <v>2</v>
      </c>
      <c r="I219" s="145"/>
      <c r="J219" s="146">
        <f t="shared" si="20"/>
        <v>0</v>
      </c>
      <c r="K219" s="147"/>
      <c r="L219" s="28"/>
      <c r="M219" s="148" t="s">
        <v>1</v>
      </c>
      <c r="N219" s="149" t="s">
        <v>38</v>
      </c>
      <c r="P219" s="150">
        <f t="shared" si="21"/>
        <v>0</v>
      </c>
      <c r="Q219" s="150">
        <v>0</v>
      </c>
      <c r="R219" s="150">
        <f t="shared" si="22"/>
        <v>0</v>
      </c>
      <c r="S219" s="150">
        <v>0</v>
      </c>
      <c r="T219" s="151">
        <f t="shared" si="23"/>
        <v>0</v>
      </c>
      <c r="AR219" s="152" t="s">
        <v>216</v>
      </c>
      <c r="AT219" s="152" t="s">
        <v>212</v>
      </c>
      <c r="AU219" s="152" t="s">
        <v>88</v>
      </c>
      <c r="AY219" s="13" t="s">
        <v>207</v>
      </c>
      <c r="BE219" s="153">
        <f t="shared" si="24"/>
        <v>0</v>
      </c>
      <c r="BF219" s="153">
        <f t="shared" si="25"/>
        <v>0</v>
      </c>
      <c r="BG219" s="153">
        <f t="shared" si="26"/>
        <v>0</v>
      </c>
      <c r="BH219" s="153">
        <f t="shared" si="27"/>
        <v>0</v>
      </c>
      <c r="BI219" s="153">
        <f t="shared" si="28"/>
        <v>0</v>
      </c>
      <c r="BJ219" s="13" t="s">
        <v>84</v>
      </c>
      <c r="BK219" s="153">
        <f t="shared" si="29"/>
        <v>0</v>
      </c>
      <c r="BL219" s="13" t="s">
        <v>216</v>
      </c>
      <c r="BM219" s="152" t="s">
        <v>2515</v>
      </c>
    </row>
    <row r="220" spans="2:65" s="1" customFormat="1" ht="44.25" customHeight="1">
      <c r="B220" s="139"/>
      <c r="C220" s="140" t="s">
        <v>526</v>
      </c>
      <c r="D220" s="140" t="s">
        <v>212</v>
      </c>
      <c r="E220" s="141" t="s">
        <v>770</v>
      </c>
      <c r="F220" s="142" t="s">
        <v>2516</v>
      </c>
      <c r="G220" s="143" t="s">
        <v>253</v>
      </c>
      <c r="H220" s="144">
        <v>4</v>
      </c>
      <c r="I220" s="145"/>
      <c r="J220" s="146">
        <f t="shared" si="20"/>
        <v>0</v>
      </c>
      <c r="K220" s="147"/>
      <c r="L220" s="28"/>
      <c r="M220" s="148" t="s">
        <v>1</v>
      </c>
      <c r="N220" s="149" t="s">
        <v>38</v>
      </c>
      <c r="P220" s="150">
        <f t="shared" si="21"/>
        <v>0</v>
      </c>
      <c r="Q220" s="150">
        <v>0</v>
      </c>
      <c r="R220" s="150">
        <f t="shared" si="22"/>
        <v>0</v>
      </c>
      <c r="S220" s="150">
        <v>0</v>
      </c>
      <c r="T220" s="151">
        <f t="shared" si="23"/>
        <v>0</v>
      </c>
      <c r="AR220" s="152" t="s">
        <v>216</v>
      </c>
      <c r="AT220" s="152" t="s">
        <v>212</v>
      </c>
      <c r="AU220" s="152" t="s">
        <v>88</v>
      </c>
      <c r="AY220" s="13" t="s">
        <v>207</v>
      </c>
      <c r="BE220" s="153">
        <f t="shared" si="24"/>
        <v>0</v>
      </c>
      <c r="BF220" s="153">
        <f t="shared" si="25"/>
        <v>0</v>
      </c>
      <c r="BG220" s="153">
        <f t="shared" si="26"/>
        <v>0</v>
      </c>
      <c r="BH220" s="153">
        <f t="shared" si="27"/>
        <v>0</v>
      </c>
      <c r="BI220" s="153">
        <f t="shared" si="28"/>
        <v>0</v>
      </c>
      <c r="BJ220" s="13" t="s">
        <v>84</v>
      </c>
      <c r="BK220" s="153">
        <f t="shared" si="29"/>
        <v>0</v>
      </c>
      <c r="BL220" s="13" t="s">
        <v>216</v>
      </c>
      <c r="BM220" s="152" t="s">
        <v>2517</v>
      </c>
    </row>
    <row r="221" spans="2:65" s="1" customFormat="1" ht="44.25" customHeight="1">
      <c r="B221" s="139"/>
      <c r="C221" s="140" t="s">
        <v>530</v>
      </c>
      <c r="D221" s="140" t="s">
        <v>212</v>
      </c>
      <c r="E221" s="141" t="s">
        <v>774</v>
      </c>
      <c r="F221" s="142" t="s">
        <v>2518</v>
      </c>
      <c r="G221" s="143" t="s">
        <v>253</v>
      </c>
      <c r="H221" s="144">
        <v>4</v>
      </c>
      <c r="I221" s="145"/>
      <c r="J221" s="146">
        <f t="shared" si="20"/>
        <v>0</v>
      </c>
      <c r="K221" s="147"/>
      <c r="L221" s="28"/>
      <c r="M221" s="148" t="s">
        <v>1</v>
      </c>
      <c r="N221" s="149" t="s">
        <v>38</v>
      </c>
      <c r="P221" s="150">
        <f t="shared" si="21"/>
        <v>0</v>
      </c>
      <c r="Q221" s="150">
        <v>0</v>
      </c>
      <c r="R221" s="150">
        <f t="shared" si="22"/>
        <v>0</v>
      </c>
      <c r="S221" s="150">
        <v>0</v>
      </c>
      <c r="T221" s="151">
        <f t="shared" si="23"/>
        <v>0</v>
      </c>
      <c r="AR221" s="152" t="s">
        <v>216</v>
      </c>
      <c r="AT221" s="152" t="s">
        <v>212</v>
      </c>
      <c r="AU221" s="152" t="s">
        <v>88</v>
      </c>
      <c r="AY221" s="13" t="s">
        <v>207</v>
      </c>
      <c r="BE221" s="153">
        <f t="shared" si="24"/>
        <v>0</v>
      </c>
      <c r="BF221" s="153">
        <f t="shared" si="25"/>
        <v>0</v>
      </c>
      <c r="BG221" s="153">
        <f t="shared" si="26"/>
        <v>0</v>
      </c>
      <c r="BH221" s="153">
        <f t="shared" si="27"/>
        <v>0</v>
      </c>
      <c r="BI221" s="153">
        <f t="shared" si="28"/>
        <v>0</v>
      </c>
      <c r="BJ221" s="13" t="s">
        <v>84</v>
      </c>
      <c r="BK221" s="153">
        <f t="shared" si="29"/>
        <v>0</v>
      </c>
      <c r="BL221" s="13" t="s">
        <v>216</v>
      </c>
      <c r="BM221" s="152" t="s">
        <v>2519</v>
      </c>
    </row>
    <row r="222" spans="2:65" s="1" customFormat="1" ht="37.9" customHeight="1">
      <c r="B222" s="139"/>
      <c r="C222" s="140" t="s">
        <v>534</v>
      </c>
      <c r="D222" s="140" t="s">
        <v>212</v>
      </c>
      <c r="E222" s="141" t="s">
        <v>778</v>
      </c>
      <c r="F222" s="142" t="s">
        <v>2520</v>
      </c>
      <c r="G222" s="143" t="s">
        <v>253</v>
      </c>
      <c r="H222" s="144">
        <v>2</v>
      </c>
      <c r="I222" s="145"/>
      <c r="J222" s="146">
        <f t="shared" si="20"/>
        <v>0</v>
      </c>
      <c r="K222" s="147"/>
      <c r="L222" s="28"/>
      <c r="M222" s="148" t="s">
        <v>1</v>
      </c>
      <c r="N222" s="149" t="s">
        <v>38</v>
      </c>
      <c r="P222" s="150">
        <f t="shared" si="21"/>
        <v>0</v>
      </c>
      <c r="Q222" s="150">
        <v>0</v>
      </c>
      <c r="R222" s="150">
        <f t="shared" si="22"/>
        <v>0</v>
      </c>
      <c r="S222" s="150">
        <v>0</v>
      </c>
      <c r="T222" s="151">
        <f t="shared" si="23"/>
        <v>0</v>
      </c>
      <c r="AR222" s="152" t="s">
        <v>216</v>
      </c>
      <c r="AT222" s="152" t="s">
        <v>212</v>
      </c>
      <c r="AU222" s="152" t="s">
        <v>88</v>
      </c>
      <c r="AY222" s="13" t="s">
        <v>207</v>
      </c>
      <c r="BE222" s="153">
        <f t="shared" si="24"/>
        <v>0</v>
      </c>
      <c r="BF222" s="153">
        <f t="shared" si="25"/>
        <v>0</v>
      </c>
      <c r="BG222" s="153">
        <f t="shared" si="26"/>
        <v>0</v>
      </c>
      <c r="BH222" s="153">
        <f t="shared" si="27"/>
        <v>0</v>
      </c>
      <c r="BI222" s="153">
        <f t="shared" si="28"/>
        <v>0</v>
      </c>
      <c r="BJ222" s="13" t="s">
        <v>84</v>
      </c>
      <c r="BK222" s="153">
        <f t="shared" si="29"/>
        <v>0</v>
      </c>
      <c r="BL222" s="13" t="s">
        <v>216</v>
      </c>
      <c r="BM222" s="152" t="s">
        <v>2521</v>
      </c>
    </row>
    <row r="223" spans="2:65" s="1" customFormat="1" ht="24.2" customHeight="1">
      <c r="B223" s="139"/>
      <c r="C223" s="140" t="s">
        <v>538</v>
      </c>
      <c r="D223" s="140" t="s">
        <v>212</v>
      </c>
      <c r="E223" s="141" t="s">
        <v>794</v>
      </c>
      <c r="F223" s="142" t="s">
        <v>2522</v>
      </c>
      <c r="G223" s="143" t="s">
        <v>253</v>
      </c>
      <c r="H223" s="144">
        <v>10</v>
      </c>
      <c r="I223" s="145"/>
      <c r="J223" s="146">
        <f t="shared" si="20"/>
        <v>0</v>
      </c>
      <c r="K223" s="147"/>
      <c r="L223" s="28"/>
      <c r="M223" s="148" t="s">
        <v>1</v>
      </c>
      <c r="N223" s="149" t="s">
        <v>38</v>
      </c>
      <c r="P223" s="150">
        <f t="shared" si="21"/>
        <v>0</v>
      </c>
      <c r="Q223" s="150">
        <v>0</v>
      </c>
      <c r="R223" s="150">
        <f t="shared" si="22"/>
        <v>0</v>
      </c>
      <c r="S223" s="150">
        <v>0</v>
      </c>
      <c r="T223" s="151">
        <f t="shared" si="23"/>
        <v>0</v>
      </c>
      <c r="AR223" s="152" t="s">
        <v>216</v>
      </c>
      <c r="AT223" s="152" t="s">
        <v>212</v>
      </c>
      <c r="AU223" s="152" t="s">
        <v>88</v>
      </c>
      <c r="AY223" s="13" t="s">
        <v>207</v>
      </c>
      <c r="BE223" s="153">
        <f t="shared" si="24"/>
        <v>0</v>
      </c>
      <c r="BF223" s="153">
        <f t="shared" si="25"/>
        <v>0</v>
      </c>
      <c r="BG223" s="153">
        <f t="shared" si="26"/>
        <v>0</v>
      </c>
      <c r="BH223" s="153">
        <f t="shared" si="27"/>
        <v>0</v>
      </c>
      <c r="BI223" s="153">
        <f t="shared" si="28"/>
        <v>0</v>
      </c>
      <c r="BJ223" s="13" t="s">
        <v>84</v>
      </c>
      <c r="BK223" s="153">
        <f t="shared" si="29"/>
        <v>0</v>
      </c>
      <c r="BL223" s="13" t="s">
        <v>216</v>
      </c>
      <c r="BM223" s="152" t="s">
        <v>2523</v>
      </c>
    </row>
    <row r="224" spans="2:65" s="1" customFormat="1" ht="24.2" customHeight="1">
      <c r="B224" s="139"/>
      <c r="C224" s="140" t="s">
        <v>542</v>
      </c>
      <c r="D224" s="140" t="s">
        <v>212</v>
      </c>
      <c r="E224" s="141" t="s">
        <v>798</v>
      </c>
      <c r="F224" s="142" t="s">
        <v>799</v>
      </c>
      <c r="G224" s="143" t="s">
        <v>253</v>
      </c>
      <c r="H224" s="144">
        <v>4</v>
      </c>
      <c r="I224" s="145"/>
      <c r="J224" s="146">
        <f t="shared" si="20"/>
        <v>0</v>
      </c>
      <c r="K224" s="147"/>
      <c r="L224" s="28"/>
      <c r="M224" s="148" t="s">
        <v>1</v>
      </c>
      <c r="N224" s="149" t="s">
        <v>38</v>
      </c>
      <c r="P224" s="150">
        <f t="shared" si="21"/>
        <v>0</v>
      </c>
      <c r="Q224" s="150">
        <v>0</v>
      </c>
      <c r="R224" s="150">
        <f t="shared" si="22"/>
        <v>0</v>
      </c>
      <c r="S224" s="150">
        <v>0</v>
      </c>
      <c r="T224" s="151">
        <f t="shared" si="23"/>
        <v>0</v>
      </c>
      <c r="AR224" s="152" t="s">
        <v>216</v>
      </c>
      <c r="AT224" s="152" t="s">
        <v>212</v>
      </c>
      <c r="AU224" s="152" t="s">
        <v>88</v>
      </c>
      <c r="AY224" s="13" t="s">
        <v>207</v>
      </c>
      <c r="BE224" s="153">
        <f t="shared" si="24"/>
        <v>0</v>
      </c>
      <c r="BF224" s="153">
        <f t="shared" si="25"/>
        <v>0</v>
      </c>
      <c r="BG224" s="153">
        <f t="shared" si="26"/>
        <v>0</v>
      </c>
      <c r="BH224" s="153">
        <f t="shared" si="27"/>
        <v>0</v>
      </c>
      <c r="BI224" s="153">
        <f t="shared" si="28"/>
        <v>0</v>
      </c>
      <c r="BJ224" s="13" t="s">
        <v>84</v>
      </c>
      <c r="BK224" s="153">
        <f t="shared" si="29"/>
        <v>0</v>
      </c>
      <c r="BL224" s="13" t="s">
        <v>216</v>
      </c>
      <c r="BM224" s="152" t="s">
        <v>2524</v>
      </c>
    </row>
    <row r="225" spans="2:65" s="1" customFormat="1" ht="24.2" customHeight="1">
      <c r="B225" s="139"/>
      <c r="C225" s="140" t="s">
        <v>546</v>
      </c>
      <c r="D225" s="140" t="s">
        <v>212</v>
      </c>
      <c r="E225" s="141" t="s">
        <v>810</v>
      </c>
      <c r="F225" s="142" t="s">
        <v>811</v>
      </c>
      <c r="G225" s="143" t="s">
        <v>253</v>
      </c>
      <c r="H225" s="144">
        <v>8</v>
      </c>
      <c r="I225" s="145"/>
      <c r="J225" s="146">
        <f t="shared" si="20"/>
        <v>0</v>
      </c>
      <c r="K225" s="147"/>
      <c r="L225" s="28"/>
      <c r="M225" s="148" t="s">
        <v>1</v>
      </c>
      <c r="N225" s="149" t="s">
        <v>38</v>
      </c>
      <c r="P225" s="150">
        <f t="shared" si="21"/>
        <v>0</v>
      </c>
      <c r="Q225" s="150">
        <v>0</v>
      </c>
      <c r="R225" s="150">
        <f t="shared" si="22"/>
        <v>0</v>
      </c>
      <c r="S225" s="150">
        <v>0</v>
      </c>
      <c r="T225" s="151">
        <f t="shared" si="23"/>
        <v>0</v>
      </c>
      <c r="AR225" s="152" t="s">
        <v>216</v>
      </c>
      <c r="AT225" s="152" t="s">
        <v>212</v>
      </c>
      <c r="AU225" s="152" t="s">
        <v>88</v>
      </c>
      <c r="AY225" s="13" t="s">
        <v>207</v>
      </c>
      <c r="BE225" s="153">
        <f t="shared" si="24"/>
        <v>0</v>
      </c>
      <c r="BF225" s="153">
        <f t="shared" si="25"/>
        <v>0</v>
      </c>
      <c r="BG225" s="153">
        <f t="shared" si="26"/>
        <v>0</v>
      </c>
      <c r="BH225" s="153">
        <f t="shared" si="27"/>
        <v>0</v>
      </c>
      <c r="BI225" s="153">
        <f t="shared" si="28"/>
        <v>0</v>
      </c>
      <c r="BJ225" s="13" t="s">
        <v>84</v>
      </c>
      <c r="BK225" s="153">
        <f t="shared" si="29"/>
        <v>0</v>
      </c>
      <c r="BL225" s="13" t="s">
        <v>216</v>
      </c>
      <c r="BM225" s="152" t="s">
        <v>2525</v>
      </c>
    </row>
    <row r="226" spans="2:65" s="1" customFormat="1" ht="24.2" customHeight="1">
      <c r="B226" s="139"/>
      <c r="C226" s="140" t="s">
        <v>550</v>
      </c>
      <c r="D226" s="140" t="s">
        <v>212</v>
      </c>
      <c r="E226" s="141" t="s">
        <v>814</v>
      </c>
      <c r="F226" s="142" t="s">
        <v>2526</v>
      </c>
      <c r="G226" s="143" t="s">
        <v>253</v>
      </c>
      <c r="H226" s="144">
        <v>4</v>
      </c>
      <c r="I226" s="145"/>
      <c r="J226" s="146">
        <f t="shared" si="20"/>
        <v>0</v>
      </c>
      <c r="K226" s="147"/>
      <c r="L226" s="28"/>
      <c r="M226" s="148" t="s">
        <v>1</v>
      </c>
      <c r="N226" s="149" t="s">
        <v>38</v>
      </c>
      <c r="P226" s="150">
        <f t="shared" si="21"/>
        <v>0</v>
      </c>
      <c r="Q226" s="150">
        <v>0</v>
      </c>
      <c r="R226" s="150">
        <f t="shared" si="22"/>
        <v>0</v>
      </c>
      <c r="S226" s="150">
        <v>0</v>
      </c>
      <c r="T226" s="151">
        <f t="shared" si="23"/>
        <v>0</v>
      </c>
      <c r="AR226" s="152" t="s">
        <v>216</v>
      </c>
      <c r="AT226" s="152" t="s">
        <v>212</v>
      </c>
      <c r="AU226" s="152" t="s">
        <v>88</v>
      </c>
      <c r="AY226" s="13" t="s">
        <v>207</v>
      </c>
      <c r="BE226" s="153">
        <f t="shared" si="24"/>
        <v>0</v>
      </c>
      <c r="BF226" s="153">
        <f t="shared" si="25"/>
        <v>0</v>
      </c>
      <c r="BG226" s="153">
        <f t="shared" si="26"/>
        <v>0</v>
      </c>
      <c r="BH226" s="153">
        <f t="shared" si="27"/>
        <v>0</v>
      </c>
      <c r="BI226" s="153">
        <f t="shared" si="28"/>
        <v>0</v>
      </c>
      <c r="BJ226" s="13" t="s">
        <v>84</v>
      </c>
      <c r="BK226" s="153">
        <f t="shared" si="29"/>
        <v>0</v>
      </c>
      <c r="BL226" s="13" t="s">
        <v>216</v>
      </c>
      <c r="BM226" s="152" t="s">
        <v>2527</v>
      </c>
    </row>
    <row r="227" spans="2:65" s="1" customFormat="1" ht="24.2" customHeight="1">
      <c r="B227" s="139"/>
      <c r="C227" s="140" t="s">
        <v>554</v>
      </c>
      <c r="D227" s="140" t="s">
        <v>212</v>
      </c>
      <c r="E227" s="141" t="s">
        <v>830</v>
      </c>
      <c r="F227" s="142" t="s">
        <v>2528</v>
      </c>
      <c r="G227" s="143" t="s">
        <v>253</v>
      </c>
      <c r="H227" s="144">
        <v>2</v>
      </c>
      <c r="I227" s="145"/>
      <c r="J227" s="146">
        <f t="shared" si="20"/>
        <v>0</v>
      </c>
      <c r="K227" s="147"/>
      <c r="L227" s="28"/>
      <c r="M227" s="148" t="s">
        <v>1</v>
      </c>
      <c r="N227" s="149" t="s">
        <v>38</v>
      </c>
      <c r="P227" s="150">
        <f t="shared" si="21"/>
        <v>0</v>
      </c>
      <c r="Q227" s="150">
        <v>0</v>
      </c>
      <c r="R227" s="150">
        <f t="shared" si="22"/>
        <v>0</v>
      </c>
      <c r="S227" s="150">
        <v>0</v>
      </c>
      <c r="T227" s="151">
        <f t="shared" si="23"/>
        <v>0</v>
      </c>
      <c r="AR227" s="152" t="s">
        <v>216</v>
      </c>
      <c r="AT227" s="152" t="s">
        <v>212</v>
      </c>
      <c r="AU227" s="152" t="s">
        <v>88</v>
      </c>
      <c r="AY227" s="13" t="s">
        <v>207</v>
      </c>
      <c r="BE227" s="153">
        <f t="shared" si="24"/>
        <v>0</v>
      </c>
      <c r="BF227" s="153">
        <f t="shared" si="25"/>
        <v>0</v>
      </c>
      <c r="BG227" s="153">
        <f t="shared" si="26"/>
        <v>0</v>
      </c>
      <c r="BH227" s="153">
        <f t="shared" si="27"/>
        <v>0</v>
      </c>
      <c r="BI227" s="153">
        <f t="shared" si="28"/>
        <v>0</v>
      </c>
      <c r="BJ227" s="13" t="s">
        <v>84</v>
      </c>
      <c r="BK227" s="153">
        <f t="shared" si="29"/>
        <v>0</v>
      </c>
      <c r="BL227" s="13" t="s">
        <v>216</v>
      </c>
      <c r="BM227" s="152" t="s">
        <v>2529</v>
      </c>
    </row>
    <row r="228" spans="2:65" s="1" customFormat="1" ht="16.5" customHeight="1">
      <c r="B228" s="139"/>
      <c r="C228" s="140" t="s">
        <v>558</v>
      </c>
      <c r="D228" s="140" t="s">
        <v>212</v>
      </c>
      <c r="E228" s="141" t="s">
        <v>838</v>
      </c>
      <c r="F228" s="142" t="s">
        <v>839</v>
      </c>
      <c r="G228" s="143" t="s">
        <v>253</v>
      </c>
      <c r="H228" s="144">
        <v>4</v>
      </c>
      <c r="I228" s="145"/>
      <c r="J228" s="146">
        <f t="shared" si="20"/>
        <v>0</v>
      </c>
      <c r="K228" s="147"/>
      <c r="L228" s="28"/>
      <c r="M228" s="148" t="s">
        <v>1</v>
      </c>
      <c r="N228" s="149" t="s">
        <v>38</v>
      </c>
      <c r="P228" s="150">
        <f t="shared" si="21"/>
        <v>0</v>
      </c>
      <c r="Q228" s="150">
        <v>0</v>
      </c>
      <c r="R228" s="150">
        <f t="shared" si="22"/>
        <v>0</v>
      </c>
      <c r="S228" s="150">
        <v>0</v>
      </c>
      <c r="T228" s="151">
        <f t="shared" si="23"/>
        <v>0</v>
      </c>
      <c r="AR228" s="152" t="s">
        <v>216</v>
      </c>
      <c r="AT228" s="152" t="s">
        <v>212</v>
      </c>
      <c r="AU228" s="152" t="s">
        <v>88</v>
      </c>
      <c r="AY228" s="13" t="s">
        <v>207</v>
      </c>
      <c r="BE228" s="153">
        <f t="shared" si="24"/>
        <v>0</v>
      </c>
      <c r="BF228" s="153">
        <f t="shared" si="25"/>
        <v>0</v>
      </c>
      <c r="BG228" s="153">
        <f t="shared" si="26"/>
        <v>0</v>
      </c>
      <c r="BH228" s="153">
        <f t="shared" si="27"/>
        <v>0</v>
      </c>
      <c r="BI228" s="153">
        <f t="shared" si="28"/>
        <v>0</v>
      </c>
      <c r="BJ228" s="13" t="s">
        <v>84</v>
      </c>
      <c r="BK228" s="153">
        <f t="shared" si="29"/>
        <v>0</v>
      </c>
      <c r="BL228" s="13" t="s">
        <v>216</v>
      </c>
      <c r="BM228" s="152" t="s">
        <v>2530</v>
      </c>
    </row>
    <row r="229" spans="2:65" s="1" customFormat="1" ht="16.5" customHeight="1">
      <c r="B229" s="139"/>
      <c r="C229" s="140" t="s">
        <v>562</v>
      </c>
      <c r="D229" s="140" t="s">
        <v>212</v>
      </c>
      <c r="E229" s="141" t="s">
        <v>846</v>
      </c>
      <c r="F229" s="142" t="s">
        <v>2531</v>
      </c>
      <c r="G229" s="143" t="s">
        <v>253</v>
      </c>
      <c r="H229" s="144">
        <v>10</v>
      </c>
      <c r="I229" s="145"/>
      <c r="J229" s="146">
        <f t="shared" si="20"/>
        <v>0</v>
      </c>
      <c r="K229" s="147"/>
      <c r="L229" s="28"/>
      <c r="M229" s="148" t="s">
        <v>1</v>
      </c>
      <c r="N229" s="149" t="s">
        <v>38</v>
      </c>
      <c r="P229" s="150">
        <f t="shared" si="21"/>
        <v>0</v>
      </c>
      <c r="Q229" s="150">
        <v>0</v>
      </c>
      <c r="R229" s="150">
        <f t="shared" si="22"/>
        <v>0</v>
      </c>
      <c r="S229" s="150">
        <v>0</v>
      </c>
      <c r="T229" s="151">
        <f t="shared" si="23"/>
        <v>0</v>
      </c>
      <c r="AR229" s="152" t="s">
        <v>216</v>
      </c>
      <c r="AT229" s="152" t="s">
        <v>212</v>
      </c>
      <c r="AU229" s="152" t="s">
        <v>88</v>
      </c>
      <c r="AY229" s="13" t="s">
        <v>207</v>
      </c>
      <c r="BE229" s="153">
        <f t="shared" si="24"/>
        <v>0</v>
      </c>
      <c r="BF229" s="153">
        <f t="shared" si="25"/>
        <v>0</v>
      </c>
      <c r="BG229" s="153">
        <f t="shared" si="26"/>
        <v>0</v>
      </c>
      <c r="BH229" s="153">
        <f t="shared" si="27"/>
        <v>0</v>
      </c>
      <c r="BI229" s="153">
        <f t="shared" si="28"/>
        <v>0</v>
      </c>
      <c r="BJ229" s="13" t="s">
        <v>84</v>
      </c>
      <c r="BK229" s="153">
        <f t="shared" si="29"/>
        <v>0</v>
      </c>
      <c r="BL229" s="13" t="s">
        <v>216</v>
      </c>
      <c r="BM229" s="152" t="s">
        <v>2532</v>
      </c>
    </row>
    <row r="230" spans="2:65" s="1" customFormat="1" ht="16.5" customHeight="1">
      <c r="B230" s="139"/>
      <c r="C230" s="140" t="s">
        <v>566</v>
      </c>
      <c r="D230" s="140" t="s">
        <v>212</v>
      </c>
      <c r="E230" s="141" t="s">
        <v>850</v>
      </c>
      <c r="F230" s="142" t="s">
        <v>847</v>
      </c>
      <c r="G230" s="143" t="s">
        <v>253</v>
      </c>
      <c r="H230" s="144">
        <v>8</v>
      </c>
      <c r="I230" s="145"/>
      <c r="J230" s="146">
        <f t="shared" si="20"/>
        <v>0</v>
      </c>
      <c r="K230" s="147"/>
      <c r="L230" s="28"/>
      <c r="M230" s="148" t="s">
        <v>1</v>
      </c>
      <c r="N230" s="149" t="s">
        <v>38</v>
      </c>
      <c r="P230" s="150">
        <f t="shared" si="21"/>
        <v>0</v>
      </c>
      <c r="Q230" s="150">
        <v>0</v>
      </c>
      <c r="R230" s="150">
        <f t="shared" si="22"/>
        <v>0</v>
      </c>
      <c r="S230" s="150">
        <v>0</v>
      </c>
      <c r="T230" s="151">
        <f t="shared" si="23"/>
        <v>0</v>
      </c>
      <c r="AR230" s="152" t="s">
        <v>216</v>
      </c>
      <c r="AT230" s="152" t="s">
        <v>212</v>
      </c>
      <c r="AU230" s="152" t="s">
        <v>88</v>
      </c>
      <c r="AY230" s="13" t="s">
        <v>207</v>
      </c>
      <c r="BE230" s="153">
        <f t="shared" si="24"/>
        <v>0</v>
      </c>
      <c r="BF230" s="153">
        <f t="shared" si="25"/>
        <v>0</v>
      </c>
      <c r="BG230" s="153">
        <f t="shared" si="26"/>
        <v>0</v>
      </c>
      <c r="BH230" s="153">
        <f t="shared" si="27"/>
        <v>0</v>
      </c>
      <c r="BI230" s="153">
        <f t="shared" si="28"/>
        <v>0</v>
      </c>
      <c r="BJ230" s="13" t="s">
        <v>84</v>
      </c>
      <c r="BK230" s="153">
        <f t="shared" si="29"/>
        <v>0</v>
      </c>
      <c r="BL230" s="13" t="s">
        <v>216</v>
      </c>
      <c r="BM230" s="152" t="s">
        <v>2533</v>
      </c>
    </row>
    <row r="231" spans="2:65" s="1" customFormat="1" ht="16.5" customHeight="1">
      <c r="B231" s="139"/>
      <c r="C231" s="140" t="s">
        <v>570</v>
      </c>
      <c r="D231" s="140" t="s">
        <v>212</v>
      </c>
      <c r="E231" s="141" t="s">
        <v>854</v>
      </c>
      <c r="F231" s="142" t="s">
        <v>2534</v>
      </c>
      <c r="G231" s="143" t="s">
        <v>253</v>
      </c>
      <c r="H231" s="144">
        <v>4</v>
      </c>
      <c r="I231" s="145"/>
      <c r="J231" s="146">
        <f t="shared" si="20"/>
        <v>0</v>
      </c>
      <c r="K231" s="147"/>
      <c r="L231" s="28"/>
      <c r="M231" s="148" t="s">
        <v>1</v>
      </c>
      <c r="N231" s="149" t="s">
        <v>38</v>
      </c>
      <c r="P231" s="150">
        <f t="shared" si="21"/>
        <v>0</v>
      </c>
      <c r="Q231" s="150">
        <v>0</v>
      </c>
      <c r="R231" s="150">
        <f t="shared" si="22"/>
        <v>0</v>
      </c>
      <c r="S231" s="150">
        <v>0</v>
      </c>
      <c r="T231" s="151">
        <f t="shared" si="23"/>
        <v>0</v>
      </c>
      <c r="AR231" s="152" t="s">
        <v>216</v>
      </c>
      <c r="AT231" s="152" t="s">
        <v>212</v>
      </c>
      <c r="AU231" s="152" t="s">
        <v>88</v>
      </c>
      <c r="AY231" s="13" t="s">
        <v>207</v>
      </c>
      <c r="BE231" s="153">
        <f t="shared" si="24"/>
        <v>0</v>
      </c>
      <c r="BF231" s="153">
        <f t="shared" si="25"/>
        <v>0</v>
      </c>
      <c r="BG231" s="153">
        <f t="shared" si="26"/>
        <v>0</v>
      </c>
      <c r="BH231" s="153">
        <f t="shared" si="27"/>
        <v>0</v>
      </c>
      <c r="BI231" s="153">
        <f t="shared" si="28"/>
        <v>0</v>
      </c>
      <c r="BJ231" s="13" t="s">
        <v>84</v>
      </c>
      <c r="BK231" s="153">
        <f t="shared" si="29"/>
        <v>0</v>
      </c>
      <c r="BL231" s="13" t="s">
        <v>216</v>
      </c>
      <c r="BM231" s="152" t="s">
        <v>2535</v>
      </c>
    </row>
    <row r="232" spans="2:65" s="1" customFormat="1" ht="33" customHeight="1">
      <c r="B232" s="139"/>
      <c r="C232" s="140" t="s">
        <v>574</v>
      </c>
      <c r="D232" s="140" t="s">
        <v>212</v>
      </c>
      <c r="E232" s="141" t="s">
        <v>870</v>
      </c>
      <c r="F232" s="142" t="s">
        <v>2536</v>
      </c>
      <c r="G232" s="143" t="s">
        <v>253</v>
      </c>
      <c r="H232" s="144">
        <v>4</v>
      </c>
      <c r="I232" s="145"/>
      <c r="J232" s="146">
        <f t="shared" ref="J232:J263" si="30">ROUND(I232*H232,2)</f>
        <v>0</v>
      </c>
      <c r="K232" s="147"/>
      <c r="L232" s="28"/>
      <c r="M232" s="148" t="s">
        <v>1</v>
      </c>
      <c r="N232" s="149" t="s">
        <v>38</v>
      </c>
      <c r="P232" s="150">
        <f t="shared" ref="P232:P263" si="31">O232*H232</f>
        <v>0</v>
      </c>
      <c r="Q232" s="150">
        <v>0</v>
      </c>
      <c r="R232" s="150">
        <f t="shared" ref="R232:R263" si="32">Q232*H232</f>
        <v>0</v>
      </c>
      <c r="S232" s="150">
        <v>0</v>
      </c>
      <c r="T232" s="151">
        <f t="shared" ref="T232:T263" si="33">S232*H232</f>
        <v>0</v>
      </c>
      <c r="AR232" s="152" t="s">
        <v>216</v>
      </c>
      <c r="AT232" s="152" t="s">
        <v>212</v>
      </c>
      <c r="AU232" s="152" t="s">
        <v>88</v>
      </c>
      <c r="AY232" s="13" t="s">
        <v>207</v>
      </c>
      <c r="BE232" s="153">
        <f t="shared" ref="BE232:BE263" si="34">IF(N232="základná",J232,0)</f>
        <v>0</v>
      </c>
      <c r="BF232" s="153">
        <f t="shared" ref="BF232:BF263" si="35">IF(N232="znížená",J232,0)</f>
        <v>0</v>
      </c>
      <c r="BG232" s="153">
        <f t="shared" ref="BG232:BG263" si="36">IF(N232="zákl. prenesená",J232,0)</f>
        <v>0</v>
      </c>
      <c r="BH232" s="153">
        <f t="shared" ref="BH232:BH263" si="37">IF(N232="zníž. prenesená",J232,0)</f>
        <v>0</v>
      </c>
      <c r="BI232" s="153">
        <f t="shared" ref="BI232:BI263" si="38">IF(N232="nulová",J232,0)</f>
        <v>0</v>
      </c>
      <c r="BJ232" s="13" t="s">
        <v>84</v>
      </c>
      <c r="BK232" s="153">
        <f t="shared" ref="BK232:BK263" si="39">ROUND(I232*H232,2)</f>
        <v>0</v>
      </c>
      <c r="BL232" s="13" t="s">
        <v>216</v>
      </c>
      <c r="BM232" s="152" t="s">
        <v>2537</v>
      </c>
    </row>
    <row r="233" spans="2:65" s="1" customFormat="1" ht="37.9" customHeight="1">
      <c r="B233" s="139"/>
      <c r="C233" s="140" t="s">
        <v>578</v>
      </c>
      <c r="D233" s="140" t="s">
        <v>212</v>
      </c>
      <c r="E233" s="141" t="s">
        <v>874</v>
      </c>
      <c r="F233" s="142" t="s">
        <v>2538</v>
      </c>
      <c r="G233" s="143" t="s">
        <v>253</v>
      </c>
      <c r="H233" s="144">
        <v>2</v>
      </c>
      <c r="I233" s="145"/>
      <c r="J233" s="146">
        <f t="shared" si="30"/>
        <v>0</v>
      </c>
      <c r="K233" s="147"/>
      <c r="L233" s="28"/>
      <c r="M233" s="148" t="s">
        <v>1</v>
      </c>
      <c r="N233" s="149" t="s">
        <v>38</v>
      </c>
      <c r="P233" s="150">
        <f t="shared" si="31"/>
        <v>0</v>
      </c>
      <c r="Q233" s="150">
        <v>0</v>
      </c>
      <c r="R233" s="150">
        <f t="shared" si="32"/>
        <v>0</v>
      </c>
      <c r="S233" s="150">
        <v>0</v>
      </c>
      <c r="T233" s="151">
        <f t="shared" si="33"/>
        <v>0</v>
      </c>
      <c r="AR233" s="152" t="s">
        <v>216</v>
      </c>
      <c r="AT233" s="152" t="s">
        <v>212</v>
      </c>
      <c r="AU233" s="152" t="s">
        <v>88</v>
      </c>
      <c r="AY233" s="13" t="s">
        <v>207</v>
      </c>
      <c r="BE233" s="153">
        <f t="shared" si="34"/>
        <v>0</v>
      </c>
      <c r="BF233" s="153">
        <f t="shared" si="35"/>
        <v>0</v>
      </c>
      <c r="BG233" s="153">
        <f t="shared" si="36"/>
        <v>0</v>
      </c>
      <c r="BH233" s="153">
        <f t="shared" si="37"/>
        <v>0</v>
      </c>
      <c r="BI233" s="153">
        <f t="shared" si="38"/>
        <v>0</v>
      </c>
      <c r="BJ233" s="13" t="s">
        <v>84</v>
      </c>
      <c r="BK233" s="153">
        <f t="shared" si="39"/>
        <v>0</v>
      </c>
      <c r="BL233" s="13" t="s">
        <v>216</v>
      </c>
      <c r="BM233" s="152" t="s">
        <v>2539</v>
      </c>
    </row>
    <row r="234" spans="2:65" s="1" customFormat="1" ht="24.2" customHeight="1">
      <c r="B234" s="139"/>
      <c r="C234" s="140" t="s">
        <v>582</v>
      </c>
      <c r="D234" s="140" t="s">
        <v>212</v>
      </c>
      <c r="E234" s="141" t="s">
        <v>878</v>
      </c>
      <c r="F234" s="142" t="s">
        <v>2540</v>
      </c>
      <c r="G234" s="143" t="s">
        <v>253</v>
      </c>
      <c r="H234" s="144">
        <v>4</v>
      </c>
      <c r="I234" s="145"/>
      <c r="J234" s="146">
        <f t="shared" si="30"/>
        <v>0</v>
      </c>
      <c r="K234" s="147"/>
      <c r="L234" s="28"/>
      <c r="M234" s="148" t="s">
        <v>1</v>
      </c>
      <c r="N234" s="149" t="s">
        <v>38</v>
      </c>
      <c r="P234" s="150">
        <f t="shared" si="31"/>
        <v>0</v>
      </c>
      <c r="Q234" s="150">
        <v>0</v>
      </c>
      <c r="R234" s="150">
        <f t="shared" si="32"/>
        <v>0</v>
      </c>
      <c r="S234" s="150">
        <v>0</v>
      </c>
      <c r="T234" s="151">
        <f t="shared" si="33"/>
        <v>0</v>
      </c>
      <c r="AR234" s="152" t="s">
        <v>216</v>
      </c>
      <c r="AT234" s="152" t="s">
        <v>212</v>
      </c>
      <c r="AU234" s="152" t="s">
        <v>88</v>
      </c>
      <c r="AY234" s="13" t="s">
        <v>207</v>
      </c>
      <c r="BE234" s="153">
        <f t="shared" si="34"/>
        <v>0</v>
      </c>
      <c r="BF234" s="153">
        <f t="shared" si="35"/>
        <v>0</v>
      </c>
      <c r="BG234" s="153">
        <f t="shared" si="36"/>
        <v>0</v>
      </c>
      <c r="BH234" s="153">
        <f t="shared" si="37"/>
        <v>0</v>
      </c>
      <c r="BI234" s="153">
        <f t="shared" si="38"/>
        <v>0</v>
      </c>
      <c r="BJ234" s="13" t="s">
        <v>84</v>
      </c>
      <c r="BK234" s="153">
        <f t="shared" si="39"/>
        <v>0</v>
      </c>
      <c r="BL234" s="13" t="s">
        <v>216</v>
      </c>
      <c r="BM234" s="152" t="s">
        <v>2541</v>
      </c>
    </row>
    <row r="235" spans="2:65" s="1" customFormat="1" ht="33" customHeight="1">
      <c r="B235" s="139"/>
      <c r="C235" s="140" t="s">
        <v>589</v>
      </c>
      <c r="D235" s="140" t="s">
        <v>212</v>
      </c>
      <c r="E235" s="141" t="s">
        <v>882</v>
      </c>
      <c r="F235" s="142" t="s">
        <v>2542</v>
      </c>
      <c r="G235" s="143" t="s">
        <v>215</v>
      </c>
      <c r="H235" s="144">
        <v>1</v>
      </c>
      <c r="I235" s="145"/>
      <c r="J235" s="146">
        <f t="shared" si="30"/>
        <v>0</v>
      </c>
      <c r="K235" s="147"/>
      <c r="L235" s="28"/>
      <c r="M235" s="148" t="s">
        <v>1</v>
      </c>
      <c r="N235" s="149" t="s">
        <v>38</v>
      </c>
      <c r="P235" s="150">
        <f t="shared" si="31"/>
        <v>0</v>
      </c>
      <c r="Q235" s="150">
        <v>0</v>
      </c>
      <c r="R235" s="150">
        <f t="shared" si="32"/>
        <v>0</v>
      </c>
      <c r="S235" s="150">
        <v>0</v>
      </c>
      <c r="T235" s="151">
        <f t="shared" si="33"/>
        <v>0</v>
      </c>
      <c r="AR235" s="152" t="s">
        <v>216</v>
      </c>
      <c r="AT235" s="152" t="s">
        <v>212</v>
      </c>
      <c r="AU235" s="152" t="s">
        <v>88</v>
      </c>
      <c r="AY235" s="13" t="s">
        <v>207</v>
      </c>
      <c r="BE235" s="153">
        <f t="shared" si="34"/>
        <v>0</v>
      </c>
      <c r="BF235" s="153">
        <f t="shared" si="35"/>
        <v>0</v>
      </c>
      <c r="BG235" s="153">
        <f t="shared" si="36"/>
        <v>0</v>
      </c>
      <c r="BH235" s="153">
        <f t="shared" si="37"/>
        <v>0</v>
      </c>
      <c r="BI235" s="153">
        <f t="shared" si="38"/>
        <v>0</v>
      </c>
      <c r="BJ235" s="13" t="s">
        <v>84</v>
      </c>
      <c r="BK235" s="153">
        <f t="shared" si="39"/>
        <v>0</v>
      </c>
      <c r="BL235" s="13" t="s">
        <v>216</v>
      </c>
      <c r="BM235" s="152" t="s">
        <v>2543</v>
      </c>
    </row>
    <row r="236" spans="2:65" s="1" customFormat="1" ht="24.2" customHeight="1">
      <c r="B236" s="139"/>
      <c r="C236" s="140" t="s">
        <v>594</v>
      </c>
      <c r="D236" s="140" t="s">
        <v>212</v>
      </c>
      <c r="E236" s="141" t="s">
        <v>934</v>
      </c>
      <c r="F236" s="142" t="s">
        <v>2544</v>
      </c>
      <c r="G236" s="143" t="s">
        <v>253</v>
      </c>
      <c r="H236" s="144">
        <v>8</v>
      </c>
      <c r="I236" s="145"/>
      <c r="J236" s="146">
        <f t="shared" si="30"/>
        <v>0</v>
      </c>
      <c r="K236" s="147"/>
      <c r="L236" s="28"/>
      <c r="M236" s="148" t="s">
        <v>1</v>
      </c>
      <c r="N236" s="149" t="s">
        <v>38</v>
      </c>
      <c r="P236" s="150">
        <f t="shared" si="31"/>
        <v>0</v>
      </c>
      <c r="Q236" s="150">
        <v>0</v>
      </c>
      <c r="R236" s="150">
        <f t="shared" si="32"/>
        <v>0</v>
      </c>
      <c r="S236" s="150">
        <v>0</v>
      </c>
      <c r="T236" s="151">
        <f t="shared" si="33"/>
        <v>0</v>
      </c>
      <c r="AR236" s="152" t="s">
        <v>216</v>
      </c>
      <c r="AT236" s="152" t="s">
        <v>212</v>
      </c>
      <c r="AU236" s="152" t="s">
        <v>88</v>
      </c>
      <c r="AY236" s="13" t="s">
        <v>207</v>
      </c>
      <c r="BE236" s="153">
        <f t="shared" si="34"/>
        <v>0</v>
      </c>
      <c r="BF236" s="153">
        <f t="shared" si="35"/>
        <v>0</v>
      </c>
      <c r="BG236" s="153">
        <f t="shared" si="36"/>
        <v>0</v>
      </c>
      <c r="BH236" s="153">
        <f t="shared" si="37"/>
        <v>0</v>
      </c>
      <c r="BI236" s="153">
        <f t="shared" si="38"/>
        <v>0</v>
      </c>
      <c r="BJ236" s="13" t="s">
        <v>84</v>
      </c>
      <c r="BK236" s="153">
        <f t="shared" si="39"/>
        <v>0</v>
      </c>
      <c r="BL236" s="13" t="s">
        <v>216</v>
      </c>
      <c r="BM236" s="152" t="s">
        <v>2545</v>
      </c>
    </row>
    <row r="237" spans="2:65" s="1" customFormat="1" ht="33" customHeight="1">
      <c r="B237" s="139"/>
      <c r="C237" s="140" t="s">
        <v>598</v>
      </c>
      <c r="D237" s="140" t="s">
        <v>212</v>
      </c>
      <c r="E237" s="141" t="s">
        <v>938</v>
      </c>
      <c r="F237" s="142" t="s">
        <v>2546</v>
      </c>
      <c r="G237" s="143" t="s">
        <v>253</v>
      </c>
      <c r="H237" s="144">
        <v>1</v>
      </c>
      <c r="I237" s="145"/>
      <c r="J237" s="146">
        <f t="shared" si="30"/>
        <v>0</v>
      </c>
      <c r="K237" s="147"/>
      <c r="L237" s="28"/>
      <c r="M237" s="148" t="s">
        <v>1</v>
      </c>
      <c r="N237" s="149" t="s">
        <v>38</v>
      </c>
      <c r="P237" s="150">
        <f t="shared" si="31"/>
        <v>0</v>
      </c>
      <c r="Q237" s="150">
        <v>0</v>
      </c>
      <c r="R237" s="150">
        <f t="shared" si="32"/>
        <v>0</v>
      </c>
      <c r="S237" s="150">
        <v>0</v>
      </c>
      <c r="T237" s="151">
        <f t="shared" si="33"/>
        <v>0</v>
      </c>
      <c r="AR237" s="152" t="s">
        <v>216</v>
      </c>
      <c r="AT237" s="152" t="s">
        <v>212</v>
      </c>
      <c r="AU237" s="152" t="s">
        <v>88</v>
      </c>
      <c r="AY237" s="13" t="s">
        <v>207</v>
      </c>
      <c r="BE237" s="153">
        <f t="shared" si="34"/>
        <v>0</v>
      </c>
      <c r="BF237" s="153">
        <f t="shared" si="35"/>
        <v>0</v>
      </c>
      <c r="BG237" s="153">
        <f t="shared" si="36"/>
        <v>0</v>
      </c>
      <c r="BH237" s="153">
        <f t="shared" si="37"/>
        <v>0</v>
      </c>
      <c r="BI237" s="153">
        <f t="shared" si="38"/>
        <v>0</v>
      </c>
      <c r="BJ237" s="13" t="s">
        <v>84</v>
      </c>
      <c r="BK237" s="153">
        <f t="shared" si="39"/>
        <v>0</v>
      </c>
      <c r="BL237" s="13" t="s">
        <v>216</v>
      </c>
      <c r="BM237" s="152" t="s">
        <v>2547</v>
      </c>
    </row>
    <row r="238" spans="2:65" s="1" customFormat="1" ht="33" customHeight="1">
      <c r="B238" s="139"/>
      <c r="C238" s="140" t="s">
        <v>604</v>
      </c>
      <c r="D238" s="140" t="s">
        <v>212</v>
      </c>
      <c r="E238" s="141" t="s">
        <v>942</v>
      </c>
      <c r="F238" s="142" t="s">
        <v>2548</v>
      </c>
      <c r="G238" s="143" t="s">
        <v>253</v>
      </c>
      <c r="H238" s="144">
        <v>4</v>
      </c>
      <c r="I238" s="145"/>
      <c r="J238" s="146">
        <f t="shared" si="30"/>
        <v>0</v>
      </c>
      <c r="K238" s="147"/>
      <c r="L238" s="28"/>
      <c r="M238" s="148" t="s">
        <v>1</v>
      </c>
      <c r="N238" s="149" t="s">
        <v>38</v>
      </c>
      <c r="P238" s="150">
        <f t="shared" si="31"/>
        <v>0</v>
      </c>
      <c r="Q238" s="150">
        <v>0</v>
      </c>
      <c r="R238" s="150">
        <f t="shared" si="32"/>
        <v>0</v>
      </c>
      <c r="S238" s="150">
        <v>0</v>
      </c>
      <c r="T238" s="151">
        <f t="shared" si="33"/>
        <v>0</v>
      </c>
      <c r="AR238" s="152" t="s">
        <v>216</v>
      </c>
      <c r="AT238" s="152" t="s">
        <v>212</v>
      </c>
      <c r="AU238" s="152" t="s">
        <v>88</v>
      </c>
      <c r="AY238" s="13" t="s">
        <v>207</v>
      </c>
      <c r="BE238" s="153">
        <f t="shared" si="34"/>
        <v>0</v>
      </c>
      <c r="BF238" s="153">
        <f t="shared" si="35"/>
        <v>0</v>
      </c>
      <c r="BG238" s="153">
        <f t="shared" si="36"/>
        <v>0</v>
      </c>
      <c r="BH238" s="153">
        <f t="shared" si="37"/>
        <v>0</v>
      </c>
      <c r="BI238" s="153">
        <f t="shared" si="38"/>
        <v>0</v>
      </c>
      <c r="BJ238" s="13" t="s">
        <v>84</v>
      </c>
      <c r="BK238" s="153">
        <f t="shared" si="39"/>
        <v>0</v>
      </c>
      <c r="BL238" s="13" t="s">
        <v>216</v>
      </c>
      <c r="BM238" s="152" t="s">
        <v>2549</v>
      </c>
    </row>
    <row r="239" spans="2:65" s="1" customFormat="1" ht="33" customHeight="1">
      <c r="B239" s="139"/>
      <c r="C239" s="140" t="s">
        <v>610</v>
      </c>
      <c r="D239" s="140" t="s">
        <v>212</v>
      </c>
      <c r="E239" s="141" t="s">
        <v>946</v>
      </c>
      <c r="F239" s="142" t="s">
        <v>2550</v>
      </c>
      <c r="G239" s="143" t="s">
        <v>253</v>
      </c>
      <c r="H239" s="144">
        <v>2</v>
      </c>
      <c r="I239" s="145"/>
      <c r="J239" s="146">
        <f t="shared" si="30"/>
        <v>0</v>
      </c>
      <c r="K239" s="147"/>
      <c r="L239" s="28"/>
      <c r="M239" s="148" t="s">
        <v>1</v>
      </c>
      <c r="N239" s="149" t="s">
        <v>38</v>
      </c>
      <c r="P239" s="150">
        <f t="shared" si="31"/>
        <v>0</v>
      </c>
      <c r="Q239" s="150">
        <v>0</v>
      </c>
      <c r="R239" s="150">
        <f t="shared" si="32"/>
        <v>0</v>
      </c>
      <c r="S239" s="150">
        <v>0</v>
      </c>
      <c r="T239" s="151">
        <f t="shared" si="33"/>
        <v>0</v>
      </c>
      <c r="AR239" s="152" t="s">
        <v>216</v>
      </c>
      <c r="AT239" s="152" t="s">
        <v>212</v>
      </c>
      <c r="AU239" s="152" t="s">
        <v>88</v>
      </c>
      <c r="AY239" s="13" t="s">
        <v>207</v>
      </c>
      <c r="BE239" s="153">
        <f t="shared" si="34"/>
        <v>0</v>
      </c>
      <c r="BF239" s="153">
        <f t="shared" si="35"/>
        <v>0</v>
      </c>
      <c r="BG239" s="153">
        <f t="shared" si="36"/>
        <v>0</v>
      </c>
      <c r="BH239" s="153">
        <f t="shared" si="37"/>
        <v>0</v>
      </c>
      <c r="BI239" s="153">
        <f t="shared" si="38"/>
        <v>0</v>
      </c>
      <c r="BJ239" s="13" t="s">
        <v>84</v>
      </c>
      <c r="BK239" s="153">
        <f t="shared" si="39"/>
        <v>0</v>
      </c>
      <c r="BL239" s="13" t="s">
        <v>216</v>
      </c>
      <c r="BM239" s="152" t="s">
        <v>2551</v>
      </c>
    </row>
    <row r="240" spans="2:65" s="1" customFormat="1" ht="24.2" customHeight="1">
      <c r="B240" s="139"/>
      <c r="C240" s="140" t="s">
        <v>614</v>
      </c>
      <c r="D240" s="140" t="s">
        <v>212</v>
      </c>
      <c r="E240" s="141" t="s">
        <v>950</v>
      </c>
      <c r="F240" s="142" t="s">
        <v>2552</v>
      </c>
      <c r="G240" s="143" t="s">
        <v>253</v>
      </c>
      <c r="H240" s="144">
        <v>8</v>
      </c>
      <c r="I240" s="145"/>
      <c r="J240" s="146">
        <f t="shared" si="30"/>
        <v>0</v>
      </c>
      <c r="K240" s="147"/>
      <c r="L240" s="28"/>
      <c r="M240" s="148" t="s">
        <v>1</v>
      </c>
      <c r="N240" s="149" t="s">
        <v>38</v>
      </c>
      <c r="P240" s="150">
        <f t="shared" si="31"/>
        <v>0</v>
      </c>
      <c r="Q240" s="150">
        <v>0</v>
      </c>
      <c r="R240" s="150">
        <f t="shared" si="32"/>
        <v>0</v>
      </c>
      <c r="S240" s="150">
        <v>0</v>
      </c>
      <c r="T240" s="151">
        <f t="shared" si="33"/>
        <v>0</v>
      </c>
      <c r="AR240" s="152" t="s">
        <v>216</v>
      </c>
      <c r="AT240" s="152" t="s">
        <v>212</v>
      </c>
      <c r="AU240" s="152" t="s">
        <v>88</v>
      </c>
      <c r="AY240" s="13" t="s">
        <v>207</v>
      </c>
      <c r="BE240" s="153">
        <f t="shared" si="34"/>
        <v>0</v>
      </c>
      <c r="BF240" s="153">
        <f t="shared" si="35"/>
        <v>0</v>
      </c>
      <c r="BG240" s="153">
        <f t="shared" si="36"/>
        <v>0</v>
      </c>
      <c r="BH240" s="153">
        <f t="shared" si="37"/>
        <v>0</v>
      </c>
      <c r="BI240" s="153">
        <f t="shared" si="38"/>
        <v>0</v>
      </c>
      <c r="BJ240" s="13" t="s">
        <v>84</v>
      </c>
      <c r="BK240" s="153">
        <f t="shared" si="39"/>
        <v>0</v>
      </c>
      <c r="BL240" s="13" t="s">
        <v>216</v>
      </c>
      <c r="BM240" s="152" t="s">
        <v>2553</v>
      </c>
    </row>
    <row r="241" spans="2:65" s="1" customFormat="1" ht="24.2" customHeight="1">
      <c r="B241" s="139"/>
      <c r="C241" s="140" t="s">
        <v>618</v>
      </c>
      <c r="D241" s="140" t="s">
        <v>212</v>
      </c>
      <c r="E241" s="141" t="s">
        <v>954</v>
      </c>
      <c r="F241" s="142" t="s">
        <v>2554</v>
      </c>
      <c r="G241" s="143" t="s">
        <v>253</v>
      </c>
      <c r="H241" s="144">
        <v>2</v>
      </c>
      <c r="I241" s="145"/>
      <c r="J241" s="146">
        <f t="shared" si="30"/>
        <v>0</v>
      </c>
      <c r="K241" s="147"/>
      <c r="L241" s="28"/>
      <c r="M241" s="148" t="s">
        <v>1</v>
      </c>
      <c r="N241" s="149" t="s">
        <v>38</v>
      </c>
      <c r="P241" s="150">
        <f t="shared" si="31"/>
        <v>0</v>
      </c>
      <c r="Q241" s="150">
        <v>0</v>
      </c>
      <c r="R241" s="150">
        <f t="shared" si="32"/>
        <v>0</v>
      </c>
      <c r="S241" s="150">
        <v>0</v>
      </c>
      <c r="T241" s="151">
        <f t="shared" si="33"/>
        <v>0</v>
      </c>
      <c r="AR241" s="152" t="s">
        <v>216</v>
      </c>
      <c r="AT241" s="152" t="s">
        <v>212</v>
      </c>
      <c r="AU241" s="152" t="s">
        <v>88</v>
      </c>
      <c r="AY241" s="13" t="s">
        <v>207</v>
      </c>
      <c r="BE241" s="153">
        <f t="shared" si="34"/>
        <v>0</v>
      </c>
      <c r="BF241" s="153">
        <f t="shared" si="35"/>
        <v>0</v>
      </c>
      <c r="BG241" s="153">
        <f t="shared" si="36"/>
        <v>0</v>
      </c>
      <c r="BH241" s="153">
        <f t="shared" si="37"/>
        <v>0</v>
      </c>
      <c r="BI241" s="153">
        <f t="shared" si="38"/>
        <v>0</v>
      </c>
      <c r="BJ241" s="13" t="s">
        <v>84</v>
      </c>
      <c r="BK241" s="153">
        <f t="shared" si="39"/>
        <v>0</v>
      </c>
      <c r="BL241" s="13" t="s">
        <v>216</v>
      </c>
      <c r="BM241" s="152" t="s">
        <v>2555</v>
      </c>
    </row>
    <row r="242" spans="2:65" s="1" customFormat="1" ht="33" customHeight="1">
      <c r="B242" s="139"/>
      <c r="C242" s="140" t="s">
        <v>622</v>
      </c>
      <c r="D242" s="140" t="s">
        <v>212</v>
      </c>
      <c r="E242" s="141" t="s">
        <v>958</v>
      </c>
      <c r="F242" s="142" t="s">
        <v>2556</v>
      </c>
      <c r="G242" s="143" t="s">
        <v>215</v>
      </c>
      <c r="H242" s="144">
        <v>1</v>
      </c>
      <c r="I242" s="145"/>
      <c r="J242" s="146">
        <f t="shared" si="30"/>
        <v>0</v>
      </c>
      <c r="K242" s="147"/>
      <c r="L242" s="28"/>
      <c r="M242" s="148" t="s">
        <v>1</v>
      </c>
      <c r="N242" s="149" t="s">
        <v>38</v>
      </c>
      <c r="P242" s="150">
        <f t="shared" si="31"/>
        <v>0</v>
      </c>
      <c r="Q242" s="150">
        <v>0</v>
      </c>
      <c r="R242" s="150">
        <f t="shared" si="32"/>
        <v>0</v>
      </c>
      <c r="S242" s="150">
        <v>0</v>
      </c>
      <c r="T242" s="151">
        <f t="shared" si="33"/>
        <v>0</v>
      </c>
      <c r="AR242" s="152" t="s">
        <v>216</v>
      </c>
      <c r="AT242" s="152" t="s">
        <v>212</v>
      </c>
      <c r="AU242" s="152" t="s">
        <v>88</v>
      </c>
      <c r="AY242" s="13" t="s">
        <v>207</v>
      </c>
      <c r="BE242" s="153">
        <f t="shared" si="34"/>
        <v>0</v>
      </c>
      <c r="BF242" s="153">
        <f t="shared" si="35"/>
        <v>0</v>
      </c>
      <c r="BG242" s="153">
        <f t="shared" si="36"/>
        <v>0</v>
      </c>
      <c r="BH242" s="153">
        <f t="shared" si="37"/>
        <v>0</v>
      </c>
      <c r="BI242" s="153">
        <f t="shared" si="38"/>
        <v>0</v>
      </c>
      <c r="BJ242" s="13" t="s">
        <v>84</v>
      </c>
      <c r="BK242" s="153">
        <f t="shared" si="39"/>
        <v>0</v>
      </c>
      <c r="BL242" s="13" t="s">
        <v>216</v>
      </c>
      <c r="BM242" s="152" t="s">
        <v>2557</v>
      </c>
    </row>
    <row r="243" spans="2:65" s="1" customFormat="1" ht="33" customHeight="1">
      <c r="B243" s="139"/>
      <c r="C243" s="140" t="s">
        <v>626</v>
      </c>
      <c r="D243" s="140" t="s">
        <v>212</v>
      </c>
      <c r="E243" s="141" t="s">
        <v>962</v>
      </c>
      <c r="F243" s="142" t="s">
        <v>2558</v>
      </c>
      <c r="G243" s="143" t="s">
        <v>253</v>
      </c>
      <c r="H243" s="144">
        <v>2</v>
      </c>
      <c r="I243" s="145"/>
      <c r="J243" s="146">
        <f t="shared" si="30"/>
        <v>0</v>
      </c>
      <c r="K243" s="147"/>
      <c r="L243" s="28"/>
      <c r="M243" s="148" t="s">
        <v>1</v>
      </c>
      <c r="N243" s="149" t="s">
        <v>38</v>
      </c>
      <c r="P243" s="150">
        <f t="shared" si="31"/>
        <v>0</v>
      </c>
      <c r="Q243" s="150">
        <v>0</v>
      </c>
      <c r="R243" s="150">
        <f t="shared" si="32"/>
        <v>0</v>
      </c>
      <c r="S243" s="150">
        <v>0</v>
      </c>
      <c r="T243" s="151">
        <f t="shared" si="33"/>
        <v>0</v>
      </c>
      <c r="AR243" s="152" t="s">
        <v>216</v>
      </c>
      <c r="AT243" s="152" t="s">
        <v>212</v>
      </c>
      <c r="AU243" s="152" t="s">
        <v>88</v>
      </c>
      <c r="AY243" s="13" t="s">
        <v>207</v>
      </c>
      <c r="BE243" s="153">
        <f t="shared" si="34"/>
        <v>0</v>
      </c>
      <c r="BF243" s="153">
        <f t="shared" si="35"/>
        <v>0</v>
      </c>
      <c r="BG243" s="153">
        <f t="shared" si="36"/>
        <v>0</v>
      </c>
      <c r="BH243" s="153">
        <f t="shared" si="37"/>
        <v>0</v>
      </c>
      <c r="BI243" s="153">
        <f t="shared" si="38"/>
        <v>0</v>
      </c>
      <c r="BJ243" s="13" t="s">
        <v>84</v>
      </c>
      <c r="BK243" s="153">
        <f t="shared" si="39"/>
        <v>0</v>
      </c>
      <c r="BL243" s="13" t="s">
        <v>216</v>
      </c>
      <c r="BM243" s="152" t="s">
        <v>2559</v>
      </c>
    </row>
    <row r="244" spans="2:65" s="1" customFormat="1" ht="37.9" customHeight="1">
      <c r="B244" s="139"/>
      <c r="C244" s="140" t="s">
        <v>630</v>
      </c>
      <c r="D244" s="140" t="s">
        <v>212</v>
      </c>
      <c r="E244" s="141" t="s">
        <v>2560</v>
      </c>
      <c r="F244" s="142" t="s">
        <v>2561</v>
      </c>
      <c r="G244" s="143" t="s">
        <v>253</v>
      </c>
      <c r="H244" s="144">
        <v>4</v>
      </c>
      <c r="I244" s="145"/>
      <c r="J244" s="146">
        <f t="shared" si="30"/>
        <v>0</v>
      </c>
      <c r="K244" s="147"/>
      <c r="L244" s="28"/>
      <c r="M244" s="148" t="s">
        <v>1</v>
      </c>
      <c r="N244" s="149" t="s">
        <v>38</v>
      </c>
      <c r="P244" s="150">
        <f t="shared" si="31"/>
        <v>0</v>
      </c>
      <c r="Q244" s="150">
        <v>0</v>
      </c>
      <c r="R244" s="150">
        <f t="shared" si="32"/>
        <v>0</v>
      </c>
      <c r="S244" s="150">
        <v>0</v>
      </c>
      <c r="T244" s="151">
        <f t="shared" si="33"/>
        <v>0</v>
      </c>
      <c r="AR244" s="152" t="s">
        <v>216</v>
      </c>
      <c r="AT244" s="152" t="s">
        <v>212</v>
      </c>
      <c r="AU244" s="152" t="s">
        <v>88</v>
      </c>
      <c r="AY244" s="13" t="s">
        <v>207</v>
      </c>
      <c r="BE244" s="153">
        <f t="shared" si="34"/>
        <v>0</v>
      </c>
      <c r="BF244" s="153">
        <f t="shared" si="35"/>
        <v>0</v>
      </c>
      <c r="BG244" s="153">
        <f t="shared" si="36"/>
        <v>0</v>
      </c>
      <c r="BH244" s="153">
        <f t="shared" si="37"/>
        <v>0</v>
      </c>
      <c r="BI244" s="153">
        <f t="shared" si="38"/>
        <v>0</v>
      </c>
      <c r="BJ244" s="13" t="s">
        <v>84</v>
      </c>
      <c r="BK244" s="153">
        <f t="shared" si="39"/>
        <v>0</v>
      </c>
      <c r="BL244" s="13" t="s">
        <v>216</v>
      </c>
      <c r="BM244" s="152" t="s">
        <v>2562</v>
      </c>
    </row>
    <row r="245" spans="2:65" s="1" customFormat="1" ht="37.9" customHeight="1">
      <c r="B245" s="139"/>
      <c r="C245" s="140" t="s">
        <v>634</v>
      </c>
      <c r="D245" s="140" t="s">
        <v>212</v>
      </c>
      <c r="E245" s="141" t="s">
        <v>998</v>
      </c>
      <c r="F245" s="142" t="s">
        <v>2563</v>
      </c>
      <c r="G245" s="143" t="s">
        <v>253</v>
      </c>
      <c r="H245" s="144">
        <v>4</v>
      </c>
      <c r="I245" s="145"/>
      <c r="J245" s="146">
        <f t="shared" si="30"/>
        <v>0</v>
      </c>
      <c r="K245" s="147"/>
      <c r="L245" s="28"/>
      <c r="M245" s="148" t="s">
        <v>1</v>
      </c>
      <c r="N245" s="149" t="s">
        <v>38</v>
      </c>
      <c r="P245" s="150">
        <f t="shared" si="31"/>
        <v>0</v>
      </c>
      <c r="Q245" s="150">
        <v>0</v>
      </c>
      <c r="R245" s="150">
        <f t="shared" si="32"/>
        <v>0</v>
      </c>
      <c r="S245" s="150">
        <v>0</v>
      </c>
      <c r="T245" s="151">
        <f t="shared" si="33"/>
        <v>0</v>
      </c>
      <c r="AR245" s="152" t="s">
        <v>216</v>
      </c>
      <c r="AT245" s="152" t="s">
        <v>212</v>
      </c>
      <c r="AU245" s="152" t="s">
        <v>88</v>
      </c>
      <c r="AY245" s="13" t="s">
        <v>207</v>
      </c>
      <c r="BE245" s="153">
        <f t="shared" si="34"/>
        <v>0</v>
      </c>
      <c r="BF245" s="153">
        <f t="shared" si="35"/>
        <v>0</v>
      </c>
      <c r="BG245" s="153">
        <f t="shared" si="36"/>
        <v>0</v>
      </c>
      <c r="BH245" s="153">
        <f t="shared" si="37"/>
        <v>0</v>
      </c>
      <c r="BI245" s="153">
        <f t="shared" si="38"/>
        <v>0</v>
      </c>
      <c r="BJ245" s="13" t="s">
        <v>84</v>
      </c>
      <c r="BK245" s="153">
        <f t="shared" si="39"/>
        <v>0</v>
      </c>
      <c r="BL245" s="13" t="s">
        <v>216</v>
      </c>
      <c r="BM245" s="152" t="s">
        <v>2564</v>
      </c>
    </row>
    <row r="246" spans="2:65" s="1" customFormat="1" ht="37.9" customHeight="1">
      <c r="B246" s="139"/>
      <c r="C246" s="140" t="s">
        <v>638</v>
      </c>
      <c r="D246" s="140" t="s">
        <v>212</v>
      </c>
      <c r="E246" s="141" t="s">
        <v>1002</v>
      </c>
      <c r="F246" s="142" t="s">
        <v>2565</v>
      </c>
      <c r="G246" s="143" t="s">
        <v>253</v>
      </c>
      <c r="H246" s="144">
        <v>5</v>
      </c>
      <c r="I246" s="145"/>
      <c r="J246" s="146">
        <f t="shared" si="30"/>
        <v>0</v>
      </c>
      <c r="K246" s="147"/>
      <c r="L246" s="28"/>
      <c r="M246" s="148" t="s">
        <v>1</v>
      </c>
      <c r="N246" s="149" t="s">
        <v>38</v>
      </c>
      <c r="P246" s="150">
        <f t="shared" si="31"/>
        <v>0</v>
      </c>
      <c r="Q246" s="150">
        <v>0</v>
      </c>
      <c r="R246" s="150">
        <f t="shared" si="32"/>
        <v>0</v>
      </c>
      <c r="S246" s="150">
        <v>0</v>
      </c>
      <c r="T246" s="151">
        <f t="shared" si="33"/>
        <v>0</v>
      </c>
      <c r="AR246" s="152" t="s">
        <v>216</v>
      </c>
      <c r="AT246" s="152" t="s">
        <v>212</v>
      </c>
      <c r="AU246" s="152" t="s">
        <v>88</v>
      </c>
      <c r="AY246" s="13" t="s">
        <v>207</v>
      </c>
      <c r="BE246" s="153">
        <f t="shared" si="34"/>
        <v>0</v>
      </c>
      <c r="BF246" s="153">
        <f t="shared" si="35"/>
        <v>0</v>
      </c>
      <c r="BG246" s="153">
        <f t="shared" si="36"/>
        <v>0</v>
      </c>
      <c r="BH246" s="153">
        <f t="shared" si="37"/>
        <v>0</v>
      </c>
      <c r="BI246" s="153">
        <f t="shared" si="38"/>
        <v>0</v>
      </c>
      <c r="BJ246" s="13" t="s">
        <v>84</v>
      </c>
      <c r="BK246" s="153">
        <f t="shared" si="39"/>
        <v>0</v>
      </c>
      <c r="BL246" s="13" t="s">
        <v>216</v>
      </c>
      <c r="BM246" s="152" t="s">
        <v>2566</v>
      </c>
    </row>
    <row r="247" spans="2:65" s="1" customFormat="1" ht="37.9" customHeight="1">
      <c r="B247" s="139"/>
      <c r="C247" s="140" t="s">
        <v>642</v>
      </c>
      <c r="D247" s="140" t="s">
        <v>212</v>
      </c>
      <c r="E247" s="141" t="s">
        <v>1006</v>
      </c>
      <c r="F247" s="142" t="s">
        <v>2567</v>
      </c>
      <c r="G247" s="143" t="s">
        <v>253</v>
      </c>
      <c r="H247" s="144">
        <v>2</v>
      </c>
      <c r="I247" s="145"/>
      <c r="J247" s="146">
        <f t="shared" si="30"/>
        <v>0</v>
      </c>
      <c r="K247" s="147"/>
      <c r="L247" s="28"/>
      <c r="M247" s="148" t="s">
        <v>1</v>
      </c>
      <c r="N247" s="149" t="s">
        <v>38</v>
      </c>
      <c r="P247" s="150">
        <f t="shared" si="31"/>
        <v>0</v>
      </c>
      <c r="Q247" s="150">
        <v>0</v>
      </c>
      <c r="R247" s="150">
        <f t="shared" si="32"/>
        <v>0</v>
      </c>
      <c r="S247" s="150">
        <v>0</v>
      </c>
      <c r="T247" s="151">
        <f t="shared" si="33"/>
        <v>0</v>
      </c>
      <c r="AR247" s="152" t="s">
        <v>216</v>
      </c>
      <c r="AT247" s="152" t="s">
        <v>212</v>
      </c>
      <c r="AU247" s="152" t="s">
        <v>88</v>
      </c>
      <c r="AY247" s="13" t="s">
        <v>207</v>
      </c>
      <c r="BE247" s="153">
        <f t="shared" si="34"/>
        <v>0</v>
      </c>
      <c r="BF247" s="153">
        <f t="shared" si="35"/>
        <v>0</v>
      </c>
      <c r="BG247" s="153">
        <f t="shared" si="36"/>
        <v>0</v>
      </c>
      <c r="BH247" s="153">
        <f t="shared" si="37"/>
        <v>0</v>
      </c>
      <c r="BI247" s="153">
        <f t="shared" si="38"/>
        <v>0</v>
      </c>
      <c r="BJ247" s="13" t="s">
        <v>84</v>
      </c>
      <c r="BK247" s="153">
        <f t="shared" si="39"/>
        <v>0</v>
      </c>
      <c r="BL247" s="13" t="s">
        <v>216</v>
      </c>
      <c r="BM247" s="152" t="s">
        <v>2568</v>
      </c>
    </row>
    <row r="248" spans="2:65" s="1" customFormat="1" ht="37.9" customHeight="1">
      <c r="B248" s="139"/>
      <c r="C248" s="140" t="s">
        <v>646</v>
      </c>
      <c r="D248" s="140" t="s">
        <v>212</v>
      </c>
      <c r="E248" s="141" t="s">
        <v>1010</v>
      </c>
      <c r="F248" s="142" t="s">
        <v>2569</v>
      </c>
      <c r="G248" s="143" t="s">
        <v>253</v>
      </c>
      <c r="H248" s="144">
        <v>4</v>
      </c>
      <c r="I248" s="145"/>
      <c r="J248" s="146">
        <f t="shared" si="30"/>
        <v>0</v>
      </c>
      <c r="K248" s="147"/>
      <c r="L248" s="28"/>
      <c r="M248" s="148" t="s">
        <v>1</v>
      </c>
      <c r="N248" s="149" t="s">
        <v>38</v>
      </c>
      <c r="P248" s="150">
        <f t="shared" si="31"/>
        <v>0</v>
      </c>
      <c r="Q248" s="150">
        <v>0</v>
      </c>
      <c r="R248" s="150">
        <f t="shared" si="32"/>
        <v>0</v>
      </c>
      <c r="S248" s="150">
        <v>0</v>
      </c>
      <c r="T248" s="151">
        <f t="shared" si="33"/>
        <v>0</v>
      </c>
      <c r="AR248" s="152" t="s">
        <v>216</v>
      </c>
      <c r="AT248" s="152" t="s">
        <v>212</v>
      </c>
      <c r="AU248" s="152" t="s">
        <v>88</v>
      </c>
      <c r="AY248" s="13" t="s">
        <v>207</v>
      </c>
      <c r="BE248" s="153">
        <f t="shared" si="34"/>
        <v>0</v>
      </c>
      <c r="BF248" s="153">
        <f t="shared" si="35"/>
        <v>0</v>
      </c>
      <c r="BG248" s="153">
        <f t="shared" si="36"/>
        <v>0</v>
      </c>
      <c r="BH248" s="153">
        <f t="shared" si="37"/>
        <v>0</v>
      </c>
      <c r="BI248" s="153">
        <f t="shared" si="38"/>
        <v>0</v>
      </c>
      <c r="BJ248" s="13" t="s">
        <v>84</v>
      </c>
      <c r="BK248" s="153">
        <f t="shared" si="39"/>
        <v>0</v>
      </c>
      <c r="BL248" s="13" t="s">
        <v>216</v>
      </c>
      <c r="BM248" s="152" t="s">
        <v>2570</v>
      </c>
    </row>
    <row r="249" spans="2:65" s="1" customFormat="1" ht="24.2" customHeight="1">
      <c r="B249" s="139"/>
      <c r="C249" s="140" t="s">
        <v>650</v>
      </c>
      <c r="D249" s="140" t="s">
        <v>212</v>
      </c>
      <c r="E249" s="141" t="s">
        <v>1014</v>
      </c>
      <c r="F249" s="142" t="s">
        <v>2571</v>
      </c>
      <c r="G249" s="143" t="s">
        <v>253</v>
      </c>
      <c r="H249" s="144">
        <v>4</v>
      </c>
      <c r="I249" s="145"/>
      <c r="J249" s="146">
        <f t="shared" si="30"/>
        <v>0</v>
      </c>
      <c r="K249" s="147"/>
      <c r="L249" s="28"/>
      <c r="M249" s="148" t="s">
        <v>1</v>
      </c>
      <c r="N249" s="149" t="s">
        <v>38</v>
      </c>
      <c r="P249" s="150">
        <f t="shared" si="31"/>
        <v>0</v>
      </c>
      <c r="Q249" s="150">
        <v>0</v>
      </c>
      <c r="R249" s="150">
        <f t="shared" si="32"/>
        <v>0</v>
      </c>
      <c r="S249" s="150">
        <v>0</v>
      </c>
      <c r="T249" s="151">
        <f t="shared" si="33"/>
        <v>0</v>
      </c>
      <c r="AR249" s="152" t="s">
        <v>216</v>
      </c>
      <c r="AT249" s="152" t="s">
        <v>212</v>
      </c>
      <c r="AU249" s="152" t="s">
        <v>88</v>
      </c>
      <c r="AY249" s="13" t="s">
        <v>207</v>
      </c>
      <c r="BE249" s="153">
        <f t="shared" si="34"/>
        <v>0</v>
      </c>
      <c r="BF249" s="153">
        <f t="shared" si="35"/>
        <v>0</v>
      </c>
      <c r="BG249" s="153">
        <f t="shared" si="36"/>
        <v>0</v>
      </c>
      <c r="BH249" s="153">
        <f t="shared" si="37"/>
        <v>0</v>
      </c>
      <c r="BI249" s="153">
        <f t="shared" si="38"/>
        <v>0</v>
      </c>
      <c r="BJ249" s="13" t="s">
        <v>84</v>
      </c>
      <c r="BK249" s="153">
        <f t="shared" si="39"/>
        <v>0</v>
      </c>
      <c r="BL249" s="13" t="s">
        <v>216</v>
      </c>
      <c r="BM249" s="152" t="s">
        <v>2572</v>
      </c>
    </row>
    <row r="250" spans="2:65" s="1" customFormat="1" ht="24.2" customHeight="1">
      <c r="B250" s="139"/>
      <c r="C250" s="140" t="s">
        <v>654</v>
      </c>
      <c r="D250" s="140" t="s">
        <v>212</v>
      </c>
      <c r="E250" s="141" t="s">
        <v>1018</v>
      </c>
      <c r="F250" s="142" t="s">
        <v>2573</v>
      </c>
      <c r="G250" s="143" t="s">
        <v>253</v>
      </c>
      <c r="H250" s="144">
        <v>6</v>
      </c>
      <c r="I250" s="145"/>
      <c r="J250" s="146">
        <f t="shared" si="30"/>
        <v>0</v>
      </c>
      <c r="K250" s="147"/>
      <c r="L250" s="28"/>
      <c r="M250" s="148" t="s">
        <v>1</v>
      </c>
      <c r="N250" s="149" t="s">
        <v>38</v>
      </c>
      <c r="P250" s="150">
        <f t="shared" si="31"/>
        <v>0</v>
      </c>
      <c r="Q250" s="150">
        <v>0</v>
      </c>
      <c r="R250" s="150">
        <f t="shared" si="32"/>
        <v>0</v>
      </c>
      <c r="S250" s="150">
        <v>0</v>
      </c>
      <c r="T250" s="151">
        <f t="shared" si="33"/>
        <v>0</v>
      </c>
      <c r="AR250" s="152" t="s">
        <v>216</v>
      </c>
      <c r="AT250" s="152" t="s">
        <v>212</v>
      </c>
      <c r="AU250" s="152" t="s">
        <v>88</v>
      </c>
      <c r="AY250" s="13" t="s">
        <v>207</v>
      </c>
      <c r="BE250" s="153">
        <f t="shared" si="34"/>
        <v>0</v>
      </c>
      <c r="BF250" s="153">
        <f t="shared" si="35"/>
        <v>0</v>
      </c>
      <c r="BG250" s="153">
        <f t="shared" si="36"/>
        <v>0</v>
      </c>
      <c r="BH250" s="153">
        <f t="shared" si="37"/>
        <v>0</v>
      </c>
      <c r="BI250" s="153">
        <f t="shared" si="38"/>
        <v>0</v>
      </c>
      <c r="BJ250" s="13" t="s">
        <v>84</v>
      </c>
      <c r="BK250" s="153">
        <f t="shared" si="39"/>
        <v>0</v>
      </c>
      <c r="BL250" s="13" t="s">
        <v>216</v>
      </c>
      <c r="BM250" s="152" t="s">
        <v>2574</v>
      </c>
    </row>
    <row r="251" spans="2:65" s="1" customFormat="1" ht="37.9" customHeight="1">
      <c r="B251" s="139"/>
      <c r="C251" s="140" t="s">
        <v>658</v>
      </c>
      <c r="D251" s="140" t="s">
        <v>212</v>
      </c>
      <c r="E251" s="141" t="s">
        <v>1022</v>
      </c>
      <c r="F251" s="142" t="s">
        <v>2575</v>
      </c>
      <c r="G251" s="143" t="s">
        <v>215</v>
      </c>
      <c r="H251" s="144">
        <v>1</v>
      </c>
      <c r="I251" s="145"/>
      <c r="J251" s="146">
        <f t="shared" si="30"/>
        <v>0</v>
      </c>
      <c r="K251" s="147"/>
      <c r="L251" s="28"/>
      <c r="M251" s="148" t="s">
        <v>1</v>
      </c>
      <c r="N251" s="149" t="s">
        <v>38</v>
      </c>
      <c r="P251" s="150">
        <f t="shared" si="31"/>
        <v>0</v>
      </c>
      <c r="Q251" s="150">
        <v>0</v>
      </c>
      <c r="R251" s="150">
        <f t="shared" si="32"/>
        <v>0</v>
      </c>
      <c r="S251" s="150">
        <v>0</v>
      </c>
      <c r="T251" s="151">
        <f t="shared" si="33"/>
        <v>0</v>
      </c>
      <c r="AR251" s="152" t="s">
        <v>216</v>
      </c>
      <c r="AT251" s="152" t="s">
        <v>212</v>
      </c>
      <c r="AU251" s="152" t="s">
        <v>88</v>
      </c>
      <c r="AY251" s="13" t="s">
        <v>207</v>
      </c>
      <c r="BE251" s="153">
        <f t="shared" si="34"/>
        <v>0</v>
      </c>
      <c r="BF251" s="153">
        <f t="shared" si="35"/>
        <v>0</v>
      </c>
      <c r="BG251" s="153">
        <f t="shared" si="36"/>
        <v>0</v>
      </c>
      <c r="BH251" s="153">
        <f t="shared" si="37"/>
        <v>0</v>
      </c>
      <c r="BI251" s="153">
        <f t="shared" si="38"/>
        <v>0</v>
      </c>
      <c r="BJ251" s="13" t="s">
        <v>84</v>
      </c>
      <c r="BK251" s="153">
        <f t="shared" si="39"/>
        <v>0</v>
      </c>
      <c r="BL251" s="13" t="s">
        <v>216</v>
      </c>
      <c r="BM251" s="152" t="s">
        <v>2576</v>
      </c>
    </row>
    <row r="252" spans="2:65" s="1" customFormat="1" ht="37.9" customHeight="1">
      <c r="B252" s="139"/>
      <c r="C252" s="140" t="s">
        <v>662</v>
      </c>
      <c r="D252" s="140" t="s">
        <v>212</v>
      </c>
      <c r="E252" s="141" t="s">
        <v>1026</v>
      </c>
      <c r="F252" s="142" t="s">
        <v>2577</v>
      </c>
      <c r="G252" s="143" t="s">
        <v>253</v>
      </c>
      <c r="H252" s="144">
        <v>2</v>
      </c>
      <c r="I252" s="145"/>
      <c r="J252" s="146">
        <f t="shared" si="30"/>
        <v>0</v>
      </c>
      <c r="K252" s="147"/>
      <c r="L252" s="28"/>
      <c r="M252" s="148" t="s">
        <v>1</v>
      </c>
      <c r="N252" s="149" t="s">
        <v>38</v>
      </c>
      <c r="P252" s="150">
        <f t="shared" si="31"/>
        <v>0</v>
      </c>
      <c r="Q252" s="150">
        <v>0</v>
      </c>
      <c r="R252" s="150">
        <f t="shared" si="32"/>
        <v>0</v>
      </c>
      <c r="S252" s="150">
        <v>0</v>
      </c>
      <c r="T252" s="151">
        <f t="shared" si="33"/>
        <v>0</v>
      </c>
      <c r="AR252" s="152" t="s">
        <v>216</v>
      </c>
      <c r="AT252" s="152" t="s">
        <v>212</v>
      </c>
      <c r="AU252" s="152" t="s">
        <v>88</v>
      </c>
      <c r="AY252" s="13" t="s">
        <v>207</v>
      </c>
      <c r="BE252" s="153">
        <f t="shared" si="34"/>
        <v>0</v>
      </c>
      <c r="BF252" s="153">
        <f t="shared" si="35"/>
        <v>0</v>
      </c>
      <c r="BG252" s="153">
        <f t="shared" si="36"/>
        <v>0</v>
      </c>
      <c r="BH252" s="153">
        <f t="shared" si="37"/>
        <v>0</v>
      </c>
      <c r="BI252" s="153">
        <f t="shared" si="38"/>
        <v>0</v>
      </c>
      <c r="BJ252" s="13" t="s">
        <v>84</v>
      </c>
      <c r="BK252" s="153">
        <f t="shared" si="39"/>
        <v>0</v>
      </c>
      <c r="BL252" s="13" t="s">
        <v>216</v>
      </c>
      <c r="BM252" s="152" t="s">
        <v>2578</v>
      </c>
    </row>
    <row r="253" spans="2:65" s="1" customFormat="1" ht="37.9" customHeight="1">
      <c r="B253" s="139"/>
      <c r="C253" s="140" t="s">
        <v>666</v>
      </c>
      <c r="D253" s="140" t="s">
        <v>212</v>
      </c>
      <c r="E253" s="141" t="s">
        <v>2579</v>
      </c>
      <c r="F253" s="142" t="s">
        <v>2580</v>
      </c>
      <c r="G253" s="143" t="s">
        <v>253</v>
      </c>
      <c r="H253" s="144">
        <v>4</v>
      </c>
      <c r="I253" s="145"/>
      <c r="J253" s="146">
        <f t="shared" si="30"/>
        <v>0</v>
      </c>
      <c r="K253" s="147"/>
      <c r="L253" s="28"/>
      <c r="M253" s="148" t="s">
        <v>1</v>
      </c>
      <c r="N253" s="149" t="s">
        <v>38</v>
      </c>
      <c r="P253" s="150">
        <f t="shared" si="31"/>
        <v>0</v>
      </c>
      <c r="Q253" s="150">
        <v>0</v>
      </c>
      <c r="R253" s="150">
        <f t="shared" si="32"/>
        <v>0</v>
      </c>
      <c r="S253" s="150">
        <v>0</v>
      </c>
      <c r="T253" s="151">
        <f t="shared" si="33"/>
        <v>0</v>
      </c>
      <c r="AR253" s="152" t="s">
        <v>216</v>
      </c>
      <c r="AT253" s="152" t="s">
        <v>212</v>
      </c>
      <c r="AU253" s="152" t="s">
        <v>88</v>
      </c>
      <c r="AY253" s="13" t="s">
        <v>207</v>
      </c>
      <c r="BE253" s="153">
        <f t="shared" si="34"/>
        <v>0</v>
      </c>
      <c r="BF253" s="153">
        <f t="shared" si="35"/>
        <v>0</v>
      </c>
      <c r="BG253" s="153">
        <f t="shared" si="36"/>
        <v>0</v>
      </c>
      <c r="BH253" s="153">
        <f t="shared" si="37"/>
        <v>0</v>
      </c>
      <c r="BI253" s="153">
        <f t="shared" si="38"/>
        <v>0</v>
      </c>
      <c r="BJ253" s="13" t="s">
        <v>84</v>
      </c>
      <c r="BK253" s="153">
        <f t="shared" si="39"/>
        <v>0</v>
      </c>
      <c r="BL253" s="13" t="s">
        <v>216</v>
      </c>
      <c r="BM253" s="152" t="s">
        <v>2581</v>
      </c>
    </row>
    <row r="254" spans="2:65" s="1" customFormat="1" ht="37.9" customHeight="1">
      <c r="B254" s="139"/>
      <c r="C254" s="140" t="s">
        <v>670</v>
      </c>
      <c r="D254" s="140" t="s">
        <v>212</v>
      </c>
      <c r="E254" s="141" t="s">
        <v>1062</v>
      </c>
      <c r="F254" s="142" t="s">
        <v>2582</v>
      </c>
      <c r="G254" s="143" t="s">
        <v>253</v>
      </c>
      <c r="H254" s="144">
        <v>1</v>
      </c>
      <c r="I254" s="145"/>
      <c r="J254" s="146">
        <f t="shared" si="30"/>
        <v>0</v>
      </c>
      <c r="K254" s="147"/>
      <c r="L254" s="28"/>
      <c r="M254" s="148" t="s">
        <v>1</v>
      </c>
      <c r="N254" s="149" t="s">
        <v>38</v>
      </c>
      <c r="P254" s="150">
        <f t="shared" si="31"/>
        <v>0</v>
      </c>
      <c r="Q254" s="150">
        <v>0</v>
      </c>
      <c r="R254" s="150">
        <f t="shared" si="32"/>
        <v>0</v>
      </c>
      <c r="S254" s="150">
        <v>0</v>
      </c>
      <c r="T254" s="151">
        <f t="shared" si="33"/>
        <v>0</v>
      </c>
      <c r="AR254" s="152" t="s">
        <v>216</v>
      </c>
      <c r="AT254" s="152" t="s">
        <v>212</v>
      </c>
      <c r="AU254" s="152" t="s">
        <v>88</v>
      </c>
      <c r="AY254" s="13" t="s">
        <v>207</v>
      </c>
      <c r="BE254" s="153">
        <f t="shared" si="34"/>
        <v>0</v>
      </c>
      <c r="BF254" s="153">
        <f t="shared" si="35"/>
        <v>0</v>
      </c>
      <c r="BG254" s="153">
        <f t="shared" si="36"/>
        <v>0</v>
      </c>
      <c r="BH254" s="153">
        <f t="shared" si="37"/>
        <v>0</v>
      </c>
      <c r="BI254" s="153">
        <f t="shared" si="38"/>
        <v>0</v>
      </c>
      <c r="BJ254" s="13" t="s">
        <v>84</v>
      </c>
      <c r="BK254" s="153">
        <f t="shared" si="39"/>
        <v>0</v>
      </c>
      <c r="BL254" s="13" t="s">
        <v>216</v>
      </c>
      <c r="BM254" s="152" t="s">
        <v>2583</v>
      </c>
    </row>
    <row r="255" spans="2:65" s="1" customFormat="1" ht="37.9" customHeight="1">
      <c r="B255" s="139"/>
      <c r="C255" s="140" t="s">
        <v>674</v>
      </c>
      <c r="D255" s="140" t="s">
        <v>212</v>
      </c>
      <c r="E255" s="141" t="s">
        <v>1066</v>
      </c>
      <c r="F255" s="142" t="s">
        <v>2584</v>
      </c>
      <c r="G255" s="143" t="s">
        <v>253</v>
      </c>
      <c r="H255" s="144">
        <v>1</v>
      </c>
      <c r="I255" s="145"/>
      <c r="J255" s="146">
        <f t="shared" si="30"/>
        <v>0</v>
      </c>
      <c r="K255" s="147"/>
      <c r="L255" s="28"/>
      <c r="M255" s="148" t="s">
        <v>1</v>
      </c>
      <c r="N255" s="149" t="s">
        <v>38</v>
      </c>
      <c r="P255" s="150">
        <f t="shared" si="31"/>
        <v>0</v>
      </c>
      <c r="Q255" s="150">
        <v>0</v>
      </c>
      <c r="R255" s="150">
        <f t="shared" si="32"/>
        <v>0</v>
      </c>
      <c r="S255" s="150">
        <v>0</v>
      </c>
      <c r="T255" s="151">
        <f t="shared" si="33"/>
        <v>0</v>
      </c>
      <c r="AR255" s="152" t="s">
        <v>216</v>
      </c>
      <c r="AT255" s="152" t="s">
        <v>212</v>
      </c>
      <c r="AU255" s="152" t="s">
        <v>88</v>
      </c>
      <c r="AY255" s="13" t="s">
        <v>207</v>
      </c>
      <c r="BE255" s="153">
        <f t="shared" si="34"/>
        <v>0</v>
      </c>
      <c r="BF255" s="153">
        <f t="shared" si="35"/>
        <v>0</v>
      </c>
      <c r="BG255" s="153">
        <f t="shared" si="36"/>
        <v>0</v>
      </c>
      <c r="BH255" s="153">
        <f t="shared" si="37"/>
        <v>0</v>
      </c>
      <c r="BI255" s="153">
        <f t="shared" si="38"/>
        <v>0</v>
      </c>
      <c r="BJ255" s="13" t="s">
        <v>84</v>
      </c>
      <c r="BK255" s="153">
        <f t="shared" si="39"/>
        <v>0</v>
      </c>
      <c r="BL255" s="13" t="s">
        <v>216</v>
      </c>
      <c r="BM255" s="152" t="s">
        <v>2585</v>
      </c>
    </row>
    <row r="256" spans="2:65" s="1" customFormat="1" ht="37.9" customHeight="1">
      <c r="B256" s="139"/>
      <c r="C256" s="140" t="s">
        <v>678</v>
      </c>
      <c r="D256" s="140" t="s">
        <v>212</v>
      </c>
      <c r="E256" s="141" t="s">
        <v>1070</v>
      </c>
      <c r="F256" s="142" t="s">
        <v>2586</v>
      </c>
      <c r="G256" s="143" t="s">
        <v>253</v>
      </c>
      <c r="H256" s="144">
        <v>1</v>
      </c>
      <c r="I256" s="145"/>
      <c r="J256" s="146">
        <f t="shared" si="30"/>
        <v>0</v>
      </c>
      <c r="K256" s="147"/>
      <c r="L256" s="28"/>
      <c r="M256" s="148" t="s">
        <v>1</v>
      </c>
      <c r="N256" s="149" t="s">
        <v>38</v>
      </c>
      <c r="P256" s="150">
        <f t="shared" si="31"/>
        <v>0</v>
      </c>
      <c r="Q256" s="150">
        <v>0</v>
      </c>
      <c r="R256" s="150">
        <f t="shared" si="32"/>
        <v>0</v>
      </c>
      <c r="S256" s="150">
        <v>0</v>
      </c>
      <c r="T256" s="151">
        <f t="shared" si="33"/>
        <v>0</v>
      </c>
      <c r="AR256" s="152" t="s">
        <v>216</v>
      </c>
      <c r="AT256" s="152" t="s">
        <v>212</v>
      </c>
      <c r="AU256" s="152" t="s">
        <v>88</v>
      </c>
      <c r="AY256" s="13" t="s">
        <v>207</v>
      </c>
      <c r="BE256" s="153">
        <f t="shared" si="34"/>
        <v>0</v>
      </c>
      <c r="BF256" s="153">
        <f t="shared" si="35"/>
        <v>0</v>
      </c>
      <c r="BG256" s="153">
        <f t="shared" si="36"/>
        <v>0</v>
      </c>
      <c r="BH256" s="153">
        <f t="shared" si="37"/>
        <v>0</v>
      </c>
      <c r="BI256" s="153">
        <f t="shared" si="38"/>
        <v>0</v>
      </c>
      <c r="BJ256" s="13" t="s">
        <v>84</v>
      </c>
      <c r="BK256" s="153">
        <f t="shared" si="39"/>
        <v>0</v>
      </c>
      <c r="BL256" s="13" t="s">
        <v>216</v>
      </c>
      <c r="BM256" s="152" t="s">
        <v>2587</v>
      </c>
    </row>
    <row r="257" spans="2:65" s="1" customFormat="1" ht="37.9" customHeight="1">
      <c r="B257" s="139"/>
      <c r="C257" s="140" t="s">
        <v>682</v>
      </c>
      <c r="D257" s="140" t="s">
        <v>212</v>
      </c>
      <c r="E257" s="141" t="s">
        <v>1074</v>
      </c>
      <c r="F257" s="142" t="s">
        <v>2588</v>
      </c>
      <c r="G257" s="143" t="s">
        <v>253</v>
      </c>
      <c r="H257" s="144">
        <v>3</v>
      </c>
      <c r="I257" s="145"/>
      <c r="J257" s="146">
        <f t="shared" si="30"/>
        <v>0</v>
      </c>
      <c r="K257" s="147"/>
      <c r="L257" s="28"/>
      <c r="M257" s="148" t="s">
        <v>1</v>
      </c>
      <c r="N257" s="149" t="s">
        <v>38</v>
      </c>
      <c r="P257" s="150">
        <f t="shared" si="31"/>
        <v>0</v>
      </c>
      <c r="Q257" s="150">
        <v>0</v>
      </c>
      <c r="R257" s="150">
        <f t="shared" si="32"/>
        <v>0</v>
      </c>
      <c r="S257" s="150">
        <v>0</v>
      </c>
      <c r="T257" s="151">
        <f t="shared" si="33"/>
        <v>0</v>
      </c>
      <c r="AR257" s="152" t="s">
        <v>216</v>
      </c>
      <c r="AT257" s="152" t="s">
        <v>212</v>
      </c>
      <c r="AU257" s="152" t="s">
        <v>88</v>
      </c>
      <c r="AY257" s="13" t="s">
        <v>207</v>
      </c>
      <c r="BE257" s="153">
        <f t="shared" si="34"/>
        <v>0</v>
      </c>
      <c r="BF257" s="153">
        <f t="shared" si="35"/>
        <v>0</v>
      </c>
      <c r="BG257" s="153">
        <f t="shared" si="36"/>
        <v>0</v>
      </c>
      <c r="BH257" s="153">
        <f t="shared" si="37"/>
        <v>0</v>
      </c>
      <c r="BI257" s="153">
        <f t="shared" si="38"/>
        <v>0</v>
      </c>
      <c r="BJ257" s="13" t="s">
        <v>84</v>
      </c>
      <c r="BK257" s="153">
        <f t="shared" si="39"/>
        <v>0</v>
      </c>
      <c r="BL257" s="13" t="s">
        <v>216</v>
      </c>
      <c r="BM257" s="152" t="s">
        <v>2589</v>
      </c>
    </row>
    <row r="258" spans="2:65" s="1" customFormat="1" ht="37.9" customHeight="1">
      <c r="B258" s="139"/>
      <c r="C258" s="140" t="s">
        <v>686</v>
      </c>
      <c r="D258" s="140" t="s">
        <v>212</v>
      </c>
      <c r="E258" s="141" t="s">
        <v>1078</v>
      </c>
      <c r="F258" s="142" t="s">
        <v>2590</v>
      </c>
      <c r="G258" s="143" t="s">
        <v>253</v>
      </c>
      <c r="H258" s="144">
        <v>1</v>
      </c>
      <c r="I258" s="145"/>
      <c r="J258" s="146">
        <f t="shared" si="30"/>
        <v>0</v>
      </c>
      <c r="K258" s="147"/>
      <c r="L258" s="28"/>
      <c r="M258" s="148" t="s">
        <v>1</v>
      </c>
      <c r="N258" s="149" t="s">
        <v>38</v>
      </c>
      <c r="P258" s="150">
        <f t="shared" si="31"/>
        <v>0</v>
      </c>
      <c r="Q258" s="150">
        <v>0</v>
      </c>
      <c r="R258" s="150">
        <f t="shared" si="32"/>
        <v>0</v>
      </c>
      <c r="S258" s="150">
        <v>0</v>
      </c>
      <c r="T258" s="151">
        <f t="shared" si="33"/>
        <v>0</v>
      </c>
      <c r="AR258" s="152" t="s">
        <v>216</v>
      </c>
      <c r="AT258" s="152" t="s">
        <v>212</v>
      </c>
      <c r="AU258" s="152" t="s">
        <v>88</v>
      </c>
      <c r="AY258" s="13" t="s">
        <v>207</v>
      </c>
      <c r="BE258" s="153">
        <f t="shared" si="34"/>
        <v>0</v>
      </c>
      <c r="BF258" s="153">
        <f t="shared" si="35"/>
        <v>0</v>
      </c>
      <c r="BG258" s="153">
        <f t="shared" si="36"/>
        <v>0</v>
      </c>
      <c r="BH258" s="153">
        <f t="shared" si="37"/>
        <v>0</v>
      </c>
      <c r="BI258" s="153">
        <f t="shared" si="38"/>
        <v>0</v>
      </c>
      <c r="BJ258" s="13" t="s">
        <v>84</v>
      </c>
      <c r="BK258" s="153">
        <f t="shared" si="39"/>
        <v>0</v>
      </c>
      <c r="BL258" s="13" t="s">
        <v>216</v>
      </c>
      <c r="BM258" s="152" t="s">
        <v>2591</v>
      </c>
    </row>
    <row r="259" spans="2:65" s="1" customFormat="1" ht="24.2" customHeight="1">
      <c r="B259" s="139"/>
      <c r="C259" s="140" t="s">
        <v>690</v>
      </c>
      <c r="D259" s="140" t="s">
        <v>212</v>
      </c>
      <c r="E259" s="141" t="s">
        <v>1082</v>
      </c>
      <c r="F259" s="142" t="s">
        <v>2592</v>
      </c>
      <c r="G259" s="143" t="s">
        <v>253</v>
      </c>
      <c r="H259" s="144">
        <v>1</v>
      </c>
      <c r="I259" s="145"/>
      <c r="J259" s="146">
        <f t="shared" si="30"/>
        <v>0</v>
      </c>
      <c r="K259" s="147"/>
      <c r="L259" s="28"/>
      <c r="M259" s="148" t="s">
        <v>1</v>
      </c>
      <c r="N259" s="149" t="s">
        <v>38</v>
      </c>
      <c r="P259" s="150">
        <f t="shared" si="31"/>
        <v>0</v>
      </c>
      <c r="Q259" s="150">
        <v>0</v>
      </c>
      <c r="R259" s="150">
        <f t="shared" si="32"/>
        <v>0</v>
      </c>
      <c r="S259" s="150">
        <v>0</v>
      </c>
      <c r="T259" s="151">
        <f t="shared" si="33"/>
        <v>0</v>
      </c>
      <c r="AR259" s="152" t="s">
        <v>216</v>
      </c>
      <c r="AT259" s="152" t="s">
        <v>212</v>
      </c>
      <c r="AU259" s="152" t="s">
        <v>88</v>
      </c>
      <c r="AY259" s="13" t="s">
        <v>207</v>
      </c>
      <c r="BE259" s="153">
        <f t="shared" si="34"/>
        <v>0</v>
      </c>
      <c r="BF259" s="153">
        <f t="shared" si="35"/>
        <v>0</v>
      </c>
      <c r="BG259" s="153">
        <f t="shared" si="36"/>
        <v>0</v>
      </c>
      <c r="BH259" s="153">
        <f t="shared" si="37"/>
        <v>0</v>
      </c>
      <c r="BI259" s="153">
        <f t="shared" si="38"/>
        <v>0</v>
      </c>
      <c r="BJ259" s="13" t="s">
        <v>84</v>
      </c>
      <c r="BK259" s="153">
        <f t="shared" si="39"/>
        <v>0</v>
      </c>
      <c r="BL259" s="13" t="s">
        <v>216</v>
      </c>
      <c r="BM259" s="152" t="s">
        <v>2593</v>
      </c>
    </row>
    <row r="260" spans="2:65" s="1" customFormat="1" ht="24.2" customHeight="1">
      <c r="B260" s="139"/>
      <c r="C260" s="140" t="s">
        <v>694</v>
      </c>
      <c r="D260" s="140" t="s">
        <v>212</v>
      </c>
      <c r="E260" s="141" t="s">
        <v>1086</v>
      </c>
      <c r="F260" s="142" t="s">
        <v>2594</v>
      </c>
      <c r="G260" s="143" t="s">
        <v>253</v>
      </c>
      <c r="H260" s="144">
        <v>3</v>
      </c>
      <c r="I260" s="145"/>
      <c r="J260" s="146">
        <f t="shared" si="30"/>
        <v>0</v>
      </c>
      <c r="K260" s="147"/>
      <c r="L260" s="28"/>
      <c r="M260" s="148" t="s">
        <v>1</v>
      </c>
      <c r="N260" s="149" t="s">
        <v>38</v>
      </c>
      <c r="P260" s="150">
        <f t="shared" si="31"/>
        <v>0</v>
      </c>
      <c r="Q260" s="150">
        <v>0</v>
      </c>
      <c r="R260" s="150">
        <f t="shared" si="32"/>
        <v>0</v>
      </c>
      <c r="S260" s="150">
        <v>0</v>
      </c>
      <c r="T260" s="151">
        <f t="shared" si="33"/>
        <v>0</v>
      </c>
      <c r="AR260" s="152" t="s">
        <v>216</v>
      </c>
      <c r="AT260" s="152" t="s">
        <v>212</v>
      </c>
      <c r="AU260" s="152" t="s">
        <v>88</v>
      </c>
      <c r="AY260" s="13" t="s">
        <v>207</v>
      </c>
      <c r="BE260" s="153">
        <f t="shared" si="34"/>
        <v>0</v>
      </c>
      <c r="BF260" s="153">
        <f t="shared" si="35"/>
        <v>0</v>
      </c>
      <c r="BG260" s="153">
        <f t="shared" si="36"/>
        <v>0</v>
      </c>
      <c r="BH260" s="153">
        <f t="shared" si="37"/>
        <v>0</v>
      </c>
      <c r="BI260" s="153">
        <f t="shared" si="38"/>
        <v>0</v>
      </c>
      <c r="BJ260" s="13" t="s">
        <v>84</v>
      </c>
      <c r="BK260" s="153">
        <f t="shared" si="39"/>
        <v>0</v>
      </c>
      <c r="BL260" s="13" t="s">
        <v>216</v>
      </c>
      <c r="BM260" s="152" t="s">
        <v>2595</v>
      </c>
    </row>
    <row r="261" spans="2:65" s="1" customFormat="1" ht="37.9" customHeight="1">
      <c r="B261" s="139"/>
      <c r="C261" s="140" t="s">
        <v>698</v>
      </c>
      <c r="D261" s="140" t="s">
        <v>212</v>
      </c>
      <c r="E261" s="141" t="s">
        <v>1090</v>
      </c>
      <c r="F261" s="142" t="s">
        <v>2596</v>
      </c>
      <c r="G261" s="143" t="s">
        <v>253</v>
      </c>
      <c r="H261" s="144">
        <v>2</v>
      </c>
      <c r="I261" s="145"/>
      <c r="J261" s="146">
        <f t="shared" si="30"/>
        <v>0</v>
      </c>
      <c r="K261" s="147"/>
      <c r="L261" s="28"/>
      <c r="M261" s="148" t="s">
        <v>1</v>
      </c>
      <c r="N261" s="149" t="s">
        <v>38</v>
      </c>
      <c r="P261" s="150">
        <f t="shared" si="31"/>
        <v>0</v>
      </c>
      <c r="Q261" s="150">
        <v>0</v>
      </c>
      <c r="R261" s="150">
        <f t="shared" si="32"/>
        <v>0</v>
      </c>
      <c r="S261" s="150">
        <v>0</v>
      </c>
      <c r="T261" s="151">
        <f t="shared" si="33"/>
        <v>0</v>
      </c>
      <c r="AR261" s="152" t="s">
        <v>216</v>
      </c>
      <c r="AT261" s="152" t="s">
        <v>212</v>
      </c>
      <c r="AU261" s="152" t="s">
        <v>88</v>
      </c>
      <c r="AY261" s="13" t="s">
        <v>207</v>
      </c>
      <c r="BE261" s="153">
        <f t="shared" si="34"/>
        <v>0</v>
      </c>
      <c r="BF261" s="153">
        <f t="shared" si="35"/>
        <v>0</v>
      </c>
      <c r="BG261" s="153">
        <f t="shared" si="36"/>
        <v>0</v>
      </c>
      <c r="BH261" s="153">
        <f t="shared" si="37"/>
        <v>0</v>
      </c>
      <c r="BI261" s="153">
        <f t="shared" si="38"/>
        <v>0</v>
      </c>
      <c r="BJ261" s="13" t="s">
        <v>84</v>
      </c>
      <c r="BK261" s="153">
        <f t="shared" si="39"/>
        <v>0</v>
      </c>
      <c r="BL261" s="13" t="s">
        <v>216</v>
      </c>
      <c r="BM261" s="152" t="s">
        <v>2597</v>
      </c>
    </row>
    <row r="262" spans="2:65" s="1" customFormat="1" ht="37.9" customHeight="1">
      <c r="B262" s="139"/>
      <c r="C262" s="140" t="s">
        <v>702</v>
      </c>
      <c r="D262" s="140" t="s">
        <v>212</v>
      </c>
      <c r="E262" s="141" t="s">
        <v>2598</v>
      </c>
      <c r="F262" s="142" t="s">
        <v>2599</v>
      </c>
      <c r="G262" s="143" t="s">
        <v>253</v>
      </c>
      <c r="H262" s="144">
        <v>3</v>
      </c>
      <c r="I262" s="145"/>
      <c r="J262" s="146">
        <f t="shared" si="30"/>
        <v>0</v>
      </c>
      <c r="K262" s="147"/>
      <c r="L262" s="28"/>
      <c r="M262" s="148" t="s">
        <v>1</v>
      </c>
      <c r="N262" s="149" t="s">
        <v>38</v>
      </c>
      <c r="P262" s="150">
        <f t="shared" si="31"/>
        <v>0</v>
      </c>
      <c r="Q262" s="150">
        <v>0</v>
      </c>
      <c r="R262" s="150">
        <f t="shared" si="32"/>
        <v>0</v>
      </c>
      <c r="S262" s="150">
        <v>0</v>
      </c>
      <c r="T262" s="151">
        <f t="shared" si="33"/>
        <v>0</v>
      </c>
      <c r="AR262" s="152" t="s">
        <v>216</v>
      </c>
      <c r="AT262" s="152" t="s">
        <v>212</v>
      </c>
      <c r="AU262" s="152" t="s">
        <v>88</v>
      </c>
      <c r="AY262" s="13" t="s">
        <v>207</v>
      </c>
      <c r="BE262" s="153">
        <f t="shared" si="34"/>
        <v>0</v>
      </c>
      <c r="BF262" s="153">
        <f t="shared" si="35"/>
        <v>0</v>
      </c>
      <c r="BG262" s="153">
        <f t="shared" si="36"/>
        <v>0</v>
      </c>
      <c r="BH262" s="153">
        <f t="shared" si="37"/>
        <v>0</v>
      </c>
      <c r="BI262" s="153">
        <f t="shared" si="38"/>
        <v>0</v>
      </c>
      <c r="BJ262" s="13" t="s">
        <v>84</v>
      </c>
      <c r="BK262" s="153">
        <f t="shared" si="39"/>
        <v>0</v>
      </c>
      <c r="BL262" s="13" t="s">
        <v>216</v>
      </c>
      <c r="BM262" s="152" t="s">
        <v>2600</v>
      </c>
    </row>
    <row r="263" spans="2:65" s="1" customFormat="1" ht="37.9" customHeight="1">
      <c r="B263" s="139"/>
      <c r="C263" s="140" t="s">
        <v>706</v>
      </c>
      <c r="D263" s="140" t="s">
        <v>212</v>
      </c>
      <c r="E263" s="141" t="s">
        <v>1094</v>
      </c>
      <c r="F263" s="142" t="s">
        <v>2601</v>
      </c>
      <c r="G263" s="143" t="s">
        <v>253</v>
      </c>
      <c r="H263" s="144">
        <v>1</v>
      </c>
      <c r="I263" s="145"/>
      <c r="J263" s="146">
        <f t="shared" si="30"/>
        <v>0</v>
      </c>
      <c r="K263" s="147"/>
      <c r="L263" s="28"/>
      <c r="M263" s="148" t="s">
        <v>1</v>
      </c>
      <c r="N263" s="149" t="s">
        <v>38</v>
      </c>
      <c r="P263" s="150">
        <f t="shared" si="31"/>
        <v>0</v>
      </c>
      <c r="Q263" s="150">
        <v>0</v>
      </c>
      <c r="R263" s="150">
        <f t="shared" si="32"/>
        <v>0</v>
      </c>
      <c r="S263" s="150">
        <v>0</v>
      </c>
      <c r="T263" s="151">
        <f t="shared" si="33"/>
        <v>0</v>
      </c>
      <c r="AR263" s="152" t="s">
        <v>216</v>
      </c>
      <c r="AT263" s="152" t="s">
        <v>212</v>
      </c>
      <c r="AU263" s="152" t="s">
        <v>88</v>
      </c>
      <c r="AY263" s="13" t="s">
        <v>207</v>
      </c>
      <c r="BE263" s="153">
        <f t="shared" si="34"/>
        <v>0</v>
      </c>
      <c r="BF263" s="153">
        <f t="shared" si="35"/>
        <v>0</v>
      </c>
      <c r="BG263" s="153">
        <f t="shared" si="36"/>
        <v>0</v>
      </c>
      <c r="BH263" s="153">
        <f t="shared" si="37"/>
        <v>0</v>
      </c>
      <c r="BI263" s="153">
        <f t="shared" si="38"/>
        <v>0</v>
      </c>
      <c r="BJ263" s="13" t="s">
        <v>84</v>
      </c>
      <c r="BK263" s="153">
        <f t="shared" si="39"/>
        <v>0</v>
      </c>
      <c r="BL263" s="13" t="s">
        <v>216</v>
      </c>
      <c r="BM263" s="152" t="s">
        <v>2602</v>
      </c>
    </row>
    <row r="264" spans="2:65" s="1" customFormat="1" ht="37.9" customHeight="1">
      <c r="B264" s="139"/>
      <c r="C264" s="140" t="s">
        <v>710</v>
      </c>
      <c r="D264" s="140" t="s">
        <v>212</v>
      </c>
      <c r="E264" s="141" t="s">
        <v>1098</v>
      </c>
      <c r="F264" s="142" t="s">
        <v>2603</v>
      </c>
      <c r="G264" s="143" t="s">
        <v>253</v>
      </c>
      <c r="H264" s="144">
        <v>1</v>
      </c>
      <c r="I264" s="145"/>
      <c r="J264" s="146">
        <f t="shared" ref="J264:J295" si="40">ROUND(I264*H264,2)</f>
        <v>0</v>
      </c>
      <c r="K264" s="147"/>
      <c r="L264" s="28"/>
      <c r="M264" s="148" t="s">
        <v>1</v>
      </c>
      <c r="N264" s="149" t="s">
        <v>38</v>
      </c>
      <c r="P264" s="150">
        <f t="shared" ref="P264:P295" si="41">O264*H264</f>
        <v>0</v>
      </c>
      <c r="Q264" s="150">
        <v>0</v>
      </c>
      <c r="R264" s="150">
        <f t="shared" ref="R264:R295" si="42">Q264*H264</f>
        <v>0</v>
      </c>
      <c r="S264" s="150">
        <v>0</v>
      </c>
      <c r="T264" s="151">
        <f t="shared" ref="T264:T295" si="43">S264*H264</f>
        <v>0</v>
      </c>
      <c r="AR264" s="152" t="s">
        <v>216</v>
      </c>
      <c r="AT264" s="152" t="s">
        <v>212</v>
      </c>
      <c r="AU264" s="152" t="s">
        <v>88</v>
      </c>
      <c r="AY264" s="13" t="s">
        <v>207</v>
      </c>
      <c r="BE264" s="153">
        <f t="shared" ref="BE264:BE295" si="44">IF(N264="základná",J264,0)</f>
        <v>0</v>
      </c>
      <c r="BF264" s="153">
        <f t="shared" ref="BF264:BF295" si="45">IF(N264="znížená",J264,0)</f>
        <v>0</v>
      </c>
      <c r="BG264" s="153">
        <f t="shared" ref="BG264:BG295" si="46">IF(N264="zákl. prenesená",J264,0)</f>
        <v>0</v>
      </c>
      <c r="BH264" s="153">
        <f t="shared" ref="BH264:BH295" si="47">IF(N264="zníž. prenesená",J264,0)</f>
        <v>0</v>
      </c>
      <c r="BI264" s="153">
        <f t="shared" ref="BI264:BI295" si="48">IF(N264="nulová",J264,0)</f>
        <v>0</v>
      </c>
      <c r="BJ264" s="13" t="s">
        <v>84</v>
      </c>
      <c r="BK264" s="153">
        <f t="shared" ref="BK264:BK295" si="49">ROUND(I264*H264,2)</f>
        <v>0</v>
      </c>
      <c r="BL264" s="13" t="s">
        <v>216</v>
      </c>
      <c r="BM264" s="152" t="s">
        <v>2604</v>
      </c>
    </row>
    <row r="265" spans="2:65" s="1" customFormat="1" ht="37.9" customHeight="1">
      <c r="B265" s="139"/>
      <c r="C265" s="140" t="s">
        <v>714</v>
      </c>
      <c r="D265" s="140" t="s">
        <v>212</v>
      </c>
      <c r="E265" s="141" t="s">
        <v>1102</v>
      </c>
      <c r="F265" s="142" t="s">
        <v>2605</v>
      </c>
      <c r="G265" s="143" t="s">
        <v>253</v>
      </c>
      <c r="H265" s="144">
        <v>1</v>
      </c>
      <c r="I265" s="145"/>
      <c r="J265" s="146">
        <f t="shared" si="40"/>
        <v>0</v>
      </c>
      <c r="K265" s="147"/>
      <c r="L265" s="28"/>
      <c r="M265" s="148" t="s">
        <v>1</v>
      </c>
      <c r="N265" s="149" t="s">
        <v>38</v>
      </c>
      <c r="P265" s="150">
        <f t="shared" si="41"/>
        <v>0</v>
      </c>
      <c r="Q265" s="150">
        <v>0</v>
      </c>
      <c r="R265" s="150">
        <f t="shared" si="42"/>
        <v>0</v>
      </c>
      <c r="S265" s="150">
        <v>0</v>
      </c>
      <c r="T265" s="151">
        <f t="shared" si="43"/>
        <v>0</v>
      </c>
      <c r="AR265" s="152" t="s">
        <v>216</v>
      </c>
      <c r="AT265" s="152" t="s">
        <v>212</v>
      </c>
      <c r="AU265" s="152" t="s">
        <v>88</v>
      </c>
      <c r="AY265" s="13" t="s">
        <v>207</v>
      </c>
      <c r="BE265" s="153">
        <f t="shared" si="44"/>
        <v>0</v>
      </c>
      <c r="BF265" s="153">
        <f t="shared" si="45"/>
        <v>0</v>
      </c>
      <c r="BG265" s="153">
        <f t="shared" si="46"/>
        <v>0</v>
      </c>
      <c r="BH265" s="153">
        <f t="shared" si="47"/>
        <v>0</v>
      </c>
      <c r="BI265" s="153">
        <f t="shared" si="48"/>
        <v>0</v>
      </c>
      <c r="BJ265" s="13" t="s">
        <v>84</v>
      </c>
      <c r="BK265" s="153">
        <f t="shared" si="49"/>
        <v>0</v>
      </c>
      <c r="BL265" s="13" t="s">
        <v>216</v>
      </c>
      <c r="BM265" s="152" t="s">
        <v>2606</v>
      </c>
    </row>
    <row r="266" spans="2:65" s="1" customFormat="1" ht="37.9" customHeight="1">
      <c r="B266" s="139"/>
      <c r="C266" s="140" t="s">
        <v>718</v>
      </c>
      <c r="D266" s="140" t="s">
        <v>212</v>
      </c>
      <c r="E266" s="141" t="s">
        <v>1106</v>
      </c>
      <c r="F266" s="142" t="s">
        <v>2607</v>
      </c>
      <c r="G266" s="143" t="s">
        <v>253</v>
      </c>
      <c r="H266" s="144">
        <v>3</v>
      </c>
      <c r="I266" s="145"/>
      <c r="J266" s="146">
        <f t="shared" si="40"/>
        <v>0</v>
      </c>
      <c r="K266" s="147"/>
      <c r="L266" s="28"/>
      <c r="M266" s="148" t="s">
        <v>1</v>
      </c>
      <c r="N266" s="149" t="s">
        <v>38</v>
      </c>
      <c r="P266" s="150">
        <f t="shared" si="41"/>
        <v>0</v>
      </c>
      <c r="Q266" s="150">
        <v>0</v>
      </c>
      <c r="R266" s="150">
        <f t="shared" si="42"/>
        <v>0</v>
      </c>
      <c r="S266" s="150">
        <v>0</v>
      </c>
      <c r="T266" s="151">
        <f t="shared" si="43"/>
        <v>0</v>
      </c>
      <c r="AR266" s="152" t="s">
        <v>216</v>
      </c>
      <c r="AT266" s="152" t="s">
        <v>212</v>
      </c>
      <c r="AU266" s="152" t="s">
        <v>88</v>
      </c>
      <c r="AY266" s="13" t="s">
        <v>207</v>
      </c>
      <c r="BE266" s="153">
        <f t="shared" si="44"/>
        <v>0</v>
      </c>
      <c r="BF266" s="153">
        <f t="shared" si="45"/>
        <v>0</v>
      </c>
      <c r="BG266" s="153">
        <f t="shared" si="46"/>
        <v>0</v>
      </c>
      <c r="BH266" s="153">
        <f t="shared" si="47"/>
        <v>0</v>
      </c>
      <c r="BI266" s="153">
        <f t="shared" si="48"/>
        <v>0</v>
      </c>
      <c r="BJ266" s="13" t="s">
        <v>84</v>
      </c>
      <c r="BK266" s="153">
        <f t="shared" si="49"/>
        <v>0</v>
      </c>
      <c r="BL266" s="13" t="s">
        <v>216</v>
      </c>
      <c r="BM266" s="152" t="s">
        <v>2608</v>
      </c>
    </row>
    <row r="267" spans="2:65" s="1" customFormat="1" ht="37.9" customHeight="1">
      <c r="B267" s="139"/>
      <c r="C267" s="140" t="s">
        <v>722</v>
      </c>
      <c r="D267" s="140" t="s">
        <v>212</v>
      </c>
      <c r="E267" s="141" t="s">
        <v>1110</v>
      </c>
      <c r="F267" s="142" t="s">
        <v>2609</v>
      </c>
      <c r="G267" s="143" t="s">
        <v>253</v>
      </c>
      <c r="H267" s="144">
        <v>1</v>
      </c>
      <c r="I267" s="145"/>
      <c r="J267" s="146">
        <f t="shared" si="40"/>
        <v>0</v>
      </c>
      <c r="K267" s="147"/>
      <c r="L267" s="28"/>
      <c r="M267" s="148" t="s">
        <v>1</v>
      </c>
      <c r="N267" s="149" t="s">
        <v>38</v>
      </c>
      <c r="P267" s="150">
        <f t="shared" si="41"/>
        <v>0</v>
      </c>
      <c r="Q267" s="150">
        <v>0</v>
      </c>
      <c r="R267" s="150">
        <f t="shared" si="42"/>
        <v>0</v>
      </c>
      <c r="S267" s="150">
        <v>0</v>
      </c>
      <c r="T267" s="151">
        <f t="shared" si="43"/>
        <v>0</v>
      </c>
      <c r="AR267" s="152" t="s">
        <v>216</v>
      </c>
      <c r="AT267" s="152" t="s">
        <v>212</v>
      </c>
      <c r="AU267" s="152" t="s">
        <v>88</v>
      </c>
      <c r="AY267" s="13" t="s">
        <v>207</v>
      </c>
      <c r="BE267" s="153">
        <f t="shared" si="44"/>
        <v>0</v>
      </c>
      <c r="BF267" s="153">
        <f t="shared" si="45"/>
        <v>0</v>
      </c>
      <c r="BG267" s="153">
        <f t="shared" si="46"/>
        <v>0</v>
      </c>
      <c r="BH267" s="153">
        <f t="shared" si="47"/>
        <v>0</v>
      </c>
      <c r="BI267" s="153">
        <f t="shared" si="48"/>
        <v>0</v>
      </c>
      <c r="BJ267" s="13" t="s">
        <v>84</v>
      </c>
      <c r="BK267" s="153">
        <f t="shared" si="49"/>
        <v>0</v>
      </c>
      <c r="BL267" s="13" t="s">
        <v>216</v>
      </c>
      <c r="BM267" s="152" t="s">
        <v>2610</v>
      </c>
    </row>
    <row r="268" spans="2:65" s="1" customFormat="1" ht="24.2" customHeight="1">
      <c r="B268" s="139"/>
      <c r="C268" s="140" t="s">
        <v>726</v>
      </c>
      <c r="D268" s="140" t="s">
        <v>212</v>
      </c>
      <c r="E268" s="141" t="s">
        <v>1114</v>
      </c>
      <c r="F268" s="142" t="s">
        <v>2611</v>
      </c>
      <c r="G268" s="143" t="s">
        <v>253</v>
      </c>
      <c r="H268" s="144">
        <v>1</v>
      </c>
      <c r="I268" s="145"/>
      <c r="J268" s="146">
        <f t="shared" si="40"/>
        <v>0</v>
      </c>
      <c r="K268" s="147"/>
      <c r="L268" s="28"/>
      <c r="M268" s="148" t="s">
        <v>1</v>
      </c>
      <c r="N268" s="149" t="s">
        <v>38</v>
      </c>
      <c r="P268" s="150">
        <f t="shared" si="41"/>
        <v>0</v>
      </c>
      <c r="Q268" s="150">
        <v>0</v>
      </c>
      <c r="R268" s="150">
        <f t="shared" si="42"/>
        <v>0</v>
      </c>
      <c r="S268" s="150">
        <v>0</v>
      </c>
      <c r="T268" s="151">
        <f t="shared" si="43"/>
        <v>0</v>
      </c>
      <c r="AR268" s="152" t="s">
        <v>216</v>
      </c>
      <c r="AT268" s="152" t="s">
        <v>212</v>
      </c>
      <c r="AU268" s="152" t="s">
        <v>88</v>
      </c>
      <c r="AY268" s="13" t="s">
        <v>207</v>
      </c>
      <c r="BE268" s="153">
        <f t="shared" si="44"/>
        <v>0</v>
      </c>
      <c r="BF268" s="153">
        <f t="shared" si="45"/>
        <v>0</v>
      </c>
      <c r="BG268" s="153">
        <f t="shared" si="46"/>
        <v>0</v>
      </c>
      <c r="BH268" s="153">
        <f t="shared" si="47"/>
        <v>0</v>
      </c>
      <c r="BI268" s="153">
        <f t="shared" si="48"/>
        <v>0</v>
      </c>
      <c r="BJ268" s="13" t="s">
        <v>84</v>
      </c>
      <c r="BK268" s="153">
        <f t="shared" si="49"/>
        <v>0</v>
      </c>
      <c r="BL268" s="13" t="s">
        <v>216</v>
      </c>
      <c r="BM268" s="152" t="s">
        <v>2612</v>
      </c>
    </row>
    <row r="269" spans="2:65" s="1" customFormat="1" ht="24.2" customHeight="1">
      <c r="B269" s="139"/>
      <c r="C269" s="140" t="s">
        <v>730</v>
      </c>
      <c r="D269" s="140" t="s">
        <v>212</v>
      </c>
      <c r="E269" s="141" t="s">
        <v>1118</v>
      </c>
      <c r="F269" s="142" t="s">
        <v>2613</v>
      </c>
      <c r="G269" s="143" t="s">
        <v>253</v>
      </c>
      <c r="H269" s="144">
        <v>3</v>
      </c>
      <c r="I269" s="145"/>
      <c r="J269" s="146">
        <f t="shared" si="40"/>
        <v>0</v>
      </c>
      <c r="K269" s="147"/>
      <c r="L269" s="28"/>
      <c r="M269" s="148" t="s">
        <v>1</v>
      </c>
      <c r="N269" s="149" t="s">
        <v>38</v>
      </c>
      <c r="P269" s="150">
        <f t="shared" si="41"/>
        <v>0</v>
      </c>
      <c r="Q269" s="150">
        <v>0</v>
      </c>
      <c r="R269" s="150">
        <f t="shared" si="42"/>
        <v>0</v>
      </c>
      <c r="S269" s="150">
        <v>0</v>
      </c>
      <c r="T269" s="151">
        <f t="shared" si="43"/>
        <v>0</v>
      </c>
      <c r="AR269" s="152" t="s">
        <v>216</v>
      </c>
      <c r="AT269" s="152" t="s">
        <v>212</v>
      </c>
      <c r="AU269" s="152" t="s">
        <v>88</v>
      </c>
      <c r="AY269" s="13" t="s">
        <v>207</v>
      </c>
      <c r="BE269" s="153">
        <f t="shared" si="44"/>
        <v>0</v>
      </c>
      <c r="BF269" s="153">
        <f t="shared" si="45"/>
        <v>0</v>
      </c>
      <c r="BG269" s="153">
        <f t="shared" si="46"/>
        <v>0</v>
      </c>
      <c r="BH269" s="153">
        <f t="shared" si="47"/>
        <v>0</v>
      </c>
      <c r="BI269" s="153">
        <f t="shared" si="48"/>
        <v>0</v>
      </c>
      <c r="BJ269" s="13" t="s">
        <v>84</v>
      </c>
      <c r="BK269" s="153">
        <f t="shared" si="49"/>
        <v>0</v>
      </c>
      <c r="BL269" s="13" t="s">
        <v>216</v>
      </c>
      <c r="BM269" s="152" t="s">
        <v>2614</v>
      </c>
    </row>
    <row r="270" spans="2:65" s="1" customFormat="1" ht="37.9" customHeight="1">
      <c r="B270" s="139"/>
      <c r="C270" s="140" t="s">
        <v>734</v>
      </c>
      <c r="D270" s="140" t="s">
        <v>212</v>
      </c>
      <c r="E270" s="141" t="s">
        <v>1122</v>
      </c>
      <c r="F270" s="142" t="s">
        <v>2615</v>
      </c>
      <c r="G270" s="143" t="s">
        <v>253</v>
      </c>
      <c r="H270" s="144">
        <v>2</v>
      </c>
      <c r="I270" s="145"/>
      <c r="J270" s="146">
        <f t="shared" si="40"/>
        <v>0</v>
      </c>
      <c r="K270" s="147"/>
      <c r="L270" s="28"/>
      <c r="M270" s="148" t="s">
        <v>1</v>
      </c>
      <c r="N270" s="149" t="s">
        <v>38</v>
      </c>
      <c r="P270" s="150">
        <f t="shared" si="41"/>
        <v>0</v>
      </c>
      <c r="Q270" s="150">
        <v>0</v>
      </c>
      <c r="R270" s="150">
        <f t="shared" si="42"/>
        <v>0</v>
      </c>
      <c r="S270" s="150">
        <v>0</v>
      </c>
      <c r="T270" s="151">
        <f t="shared" si="43"/>
        <v>0</v>
      </c>
      <c r="AR270" s="152" t="s">
        <v>216</v>
      </c>
      <c r="AT270" s="152" t="s">
        <v>212</v>
      </c>
      <c r="AU270" s="152" t="s">
        <v>88</v>
      </c>
      <c r="AY270" s="13" t="s">
        <v>207</v>
      </c>
      <c r="BE270" s="153">
        <f t="shared" si="44"/>
        <v>0</v>
      </c>
      <c r="BF270" s="153">
        <f t="shared" si="45"/>
        <v>0</v>
      </c>
      <c r="BG270" s="153">
        <f t="shared" si="46"/>
        <v>0</v>
      </c>
      <c r="BH270" s="153">
        <f t="shared" si="47"/>
        <v>0</v>
      </c>
      <c r="BI270" s="153">
        <f t="shared" si="48"/>
        <v>0</v>
      </c>
      <c r="BJ270" s="13" t="s">
        <v>84</v>
      </c>
      <c r="BK270" s="153">
        <f t="shared" si="49"/>
        <v>0</v>
      </c>
      <c r="BL270" s="13" t="s">
        <v>216</v>
      </c>
      <c r="BM270" s="152" t="s">
        <v>2616</v>
      </c>
    </row>
    <row r="271" spans="2:65" s="1" customFormat="1" ht="37.9" customHeight="1">
      <c r="B271" s="139"/>
      <c r="C271" s="140" t="s">
        <v>738</v>
      </c>
      <c r="D271" s="140" t="s">
        <v>212</v>
      </c>
      <c r="E271" s="141" t="s">
        <v>1126</v>
      </c>
      <c r="F271" s="142" t="s">
        <v>2617</v>
      </c>
      <c r="G271" s="143" t="s">
        <v>253</v>
      </c>
      <c r="H271" s="144">
        <v>3</v>
      </c>
      <c r="I271" s="145"/>
      <c r="J271" s="146">
        <f t="shared" si="40"/>
        <v>0</v>
      </c>
      <c r="K271" s="147"/>
      <c r="L271" s="28"/>
      <c r="M271" s="148" t="s">
        <v>1</v>
      </c>
      <c r="N271" s="149" t="s">
        <v>38</v>
      </c>
      <c r="P271" s="150">
        <f t="shared" si="41"/>
        <v>0</v>
      </c>
      <c r="Q271" s="150">
        <v>0</v>
      </c>
      <c r="R271" s="150">
        <f t="shared" si="42"/>
        <v>0</v>
      </c>
      <c r="S271" s="150">
        <v>0</v>
      </c>
      <c r="T271" s="151">
        <f t="shared" si="43"/>
        <v>0</v>
      </c>
      <c r="AR271" s="152" t="s">
        <v>216</v>
      </c>
      <c r="AT271" s="152" t="s">
        <v>212</v>
      </c>
      <c r="AU271" s="152" t="s">
        <v>88</v>
      </c>
      <c r="AY271" s="13" t="s">
        <v>207</v>
      </c>
      <c r="BE271" s="153">
        <f t="shared" si="44"/>
        <v>0</v>
      </c>
      <c r="BF271" s="153">
        <f t="shared" si="45"/>
        <v>0</v>
      </c>
      <c r="BG271" s="153">
        <f t="shared" si="46"/>
        <v>0</v>
      </c>
      <c r="BH271" s="153">
        <f t="shared" si="47"/>
        <v>0</v>
      </c>
      <c r="BI271" s="153">
        <f t="shared" si="48"/>
        <v>0</v>
      </c>
      <c r="BJ271" s="13" t="s">
        <v>84</v>
      </c>
      <c r="BK271" s="153">
        <f t="shared" si="49"/>
        <v>0</v>
      </c>
      <c r="BL271" s="13" t="s">
        <v>216</v>
      </c>
      <c r="BM271" s="152" t="s">
        <v>2618</v>
      </c>
    </row>
    <row r="272" spans="2:65" s="1" customFormat="1" ht="37.9" customHeight="1">
      <c r="B272" s="139"/>
      <c r="C272" s="140" t="s">
        <v>742</v>
      </c>
      <c r="D272" s="140" t="s">
        <v>212</v>
      </c>
      <c r="E272" s="141" t="s">
        <v>1130</v>
      </c>
      <c r="F272" s="142" t="s">
        <v>2619</v>
      </c>
      <c r="G272" s="143" t="s">
        <v>253</v>
      </c>
      <c r="H272" s="144">
        <v>1</v>
      </c>
      <c r="I272" s="145"/>
      <c r="J272" s="146">
        <f t="shared" si="40"/>
        <v>0</v>
      </c>
      <c r="K272" s="147"/>
      <c r="L272" s="28"/>
      <c r="M272" s="148" t="s">
        <v>1</v>
      </c>
      <c r="N272" s="149" t="s">
        <v>38</v>
      </c>
      <c r="P272" s="150">
        <f t="shared" si="41"/>
        <v>0</v>
      </c>
      <c r="Q272" s="150">
        <v>0</v>
      </c>
      <c r="R272" s="150">
        <f t="shared" si="42"/>
        <v>0</v>
      </c>
      <c r="S272" s="150">
        <v>0</v>
      </c>
      <c r="T272" s="151">
        <f t="shared" si="43"/>
        <v>0</v>
      </c>
      <c r="AR272" s="152" t="s">
        <v>216</v>
      </c>
      <c r="AT272" s="152" t="s">
        <v>212</v>
      </c>
      <c r="AU272" s="152" t="s">
        <v>88</v>
      </c>
      <c r="AY272" s="13" t="s">
        <v>207</v>
      </c>
      <c r="BE272" s="153">
        <f t="shared" si="44"/>
        <v>0</v>
      </c>
      <c r="BF272" s="153">
        <f t="shared" si="45"/>
        <v>0</v>
      </c>
      <c r="BG272" s="153">
        <f t="shared" si="46"/>
        <v>0</v>
      </c>
      <c r="BH272" s="153">
        <f t="shared" si="47"/>
        <v>0</v>
      </c>
      <c r="BI272" s="153">
        <f t="shared" si="48"/>
        <v>0</v>
      </c>
      <c r="BJ272" s="13" t="s">
        <v>84</v>
      </c>
      <c r="BK272" s="153">
        <f t="shared" si="49"/>
        <v>0</v>
      </c>
      <c r="BL272" s="13" t="s">
        <v>216</v>
      </c>
      <c r="BM272" s="152" t="s">
        <v>2620</v>
      </c>
    </row>
    <row r="273" spans="2:65" s="1" customFormat="1" ht="37.9" customHeight="1">
      <c r="B273" s="139"/>
      <c r="C273" s="140" t="s">
        <v>746</v>
      </c>
      <c r="D273" s="140" t="s">
        <v>212</v>
      </c>
      <c r="E273" s="141" t="s">
        <v>1134</v>
      </c>
      <c r="F273" s="142" t="s">
        <v>2621</v>
      </c>
      <c r="G273" s="143" t="s">
        <v>253</v>
      </c>
      <c r="H273" s="144">
        <v>1</v>
      </c>
      <c r="I273" s="145"/>
      <c r="J273" s="146">
        <f t="shared" si="40"/>
        <v>0</v>
      </c>
      <c r="K273" s="147"/>
      <c r="L273" s="28"/>
      <c r="M273" s="148" t="s">
        <v>1</v>
      </c>
      <c r="N273" s="149" t="s">
        <v>38</v>
      </c>
      <c r="P273" s="150">
        <f t="shared" si="41"/>
        <v>0</v>
      </c>
      <c r="Q273" s="150">
        <v>0</v>
      </c>
      <c r="R273" s="150">
        <f t="shared" si="42"/>
        <v>0</v>
      </c>
      <c r="S273" s="150">
        <v>0</v>
      </c>
      <c r="T273" s="151">
        <f t="shared" si="43"/>
        <v>0</v>
      </c>
      <c r="AR273" s="152" t="s">
        <v>216</v>
      </c>
      <c r="AT273" s="152" t="s">
        <v>212</v>
      </c>
      <c r="AU273" s="152" t="s">
        <v>88</v>
      </c>
      <c r="AY273" s="13" t="s">
        <v>207</v>
      </c>
      <c r="BE273" s="153">
        <f t="shared" si="44"/>
        <v>0</v>
      </c>
      <c r="BF273" s="153">
        <f t="shared" si="45"/>
        <v>0</v>
      </c>
      <c r="BG273" s="153">
        <f t="shared" si="46"/>
        <v>0</v>
      </c>
      <c r="BH273" s="153">
        <f t="shared" si="47"/>
        <v>0</v>
      </c>
      <c r="BI273" s="153">
        <f t="shared" si="48"/>
        <v>0</v>
      </c>
      <c r="BJ273" s="13" t="s">
        <v>84</v>
      </c>
      <c r="BK273" s="153">
        <f t="shared" si="49"/>
        <v>0</v>
      </c>
      <c r="BL273" s="13" t="s">
        <v>216</v>
      </c>
      <c r="BM273" s="152" t="s">
        <v>2622</v>
      </c>
    </row>
    <row r="274" spans="2:65" s="1" customFormat="1" ht="37.9" customHeight="1">
      <c r="B274" s="139"/>
      <c r="C274" s="140" t="s">
        <v>750</v>
      </c>
      <c r="D274" s="140" t="s">
        <v>212</v>
      </c>
      <c r="E274" s="141" t="s">
        <v>1138</v>
      </c>
      <c r="F274" s="142" t="s">
        <v>2623</v>
      </c>
      <c r="G274" s="143" t="s">
        <v>253</v>
      </c>
      <c r="H274" s="144">
        <v>1</v>
      </c>
      <c r="I274" s="145"/>
      <c r="J274" s="146">
        <f t="shared" si="40"/>
        <v>0</v>
      </c>
      <c r="K274" s="147"/>
      <c r="L274" s="28"/>
      <c r="M274" s="148" t="s">
        <v>1</v>
      </c>
      <c r="N274" s="149" t="s">
        <v>38</v>
      </c>
      <c r="P274" s="150">
        <f t="shared" si="41"/>
        <v>0</v>
      </c>
      <c r="Q274" s="150">
        <v>0</v>
      </c>
      <c r="R274" s="150">
        <f t="shared" si="42"/>
        <v>0</v>
      </c>
      <c r="S274" s="150">
        <v>0</v>
      </c>
      <c r="T274" s="151">
        <f t="shared" si="43"/>
        <v>0</v>
      </c>
      <c r="AR274" s="152" t="s">
        <v>216</v>
      </c>
      <c r="AT274" s="152" t="s">
        <v>212</v>
      </c>
      <c r="AU274" s="152" t="s">
        <v>88</v>
      </c>
      <c r="AY274" s="13" t="s">
        <v>207</v>
      </c>
      <c r="BE274" s="153">
        <f t="shared" si="44"/>
        <v>0</v>
      </c>
      <c r="BF274" s="153">
        <f t="shared" si="45"/>
        <v>0</v>
      </c>
      <c r="BG274" s="153">
        <f t="shared" si="46"/>
        <v>0</v>
      </c>
      <c r="BH274" s="153">
        <f t="shared" si="47"/>
        <v>0</v>
      </c>
      <c r="BI274" s="153">
        <f t="shared" si="48"/>
        <v>0</v>
      </c>
      <c r="BJ274" s="13" t="s">
        <v>84</v>
      </c>
      <c r="BK274" s="153">
        <f t="shared" si="49"/>
        <v>0</v>
      </c>
      <c r="BL274" s="13" t="s">
        <v>216</v>
      </c>
      <c r="BM274" s="152" t="s">
        <v>2624</v>
      </c>
    </row>
    <row r="275" spans="2:65" s="1" customFormat="1" ht="37.9" customHeight="1">
      <c r="B275" s="139"/>
      <c r="C275" s="140" t="s">
        <v>753</v>
      </c>
      <c r="D275" s="140" t="s">
        <v>212</v>
      </c>
      <c r="E275" s="141" t="s">
        <v>1142</v>
      </c>
      <c r="F275" s="142" t="s">
        <v>2625</v>
      </c>
      <c r="G275" s="143" t="s">
        <v>253</v>
      </c>
      <c r="H275" s="144">
        <v>1</v>
      </c>
      <c r="I275" s="145"/>
      <c r="J275" s="146">
        <f t="shared" si="40"/>
        <v>0</v>
      </c>
      <c r="K275" s="147"/>
      <c r="L275" s="28"/>
      <c r="M275" s="148" t="s">
        <v>1</v>
      </c>
      <c r="N275" s="149" t="s">
        <v>38</v>
      </c>
      <c r="P275" s="150">
        <f t="shared" si="41"/>
        <v>0</v>
      </c>
      <c r="Q275" s="150">
        <v>0</v>
      </c>
      <c r="R275" s="150">
        <f t="shared" si="42"/>
        <v>0</v>
      </c>
      <c r="S275" s="150">
        <v>0</v>
      </c>
      <c r="T275" s="151">
        <f t="shared" si="43"/>
        <v>0</v>
      </c>
      <c r="AR275" s="152" t="s">
        <v>216</v>
      </c>
      <c r="AT275" s="152" t="s">
        <v>212</v>
      </c>
      <c r="AU275" s="152" t="s">
        <v>88</v>
      </c>
      <c r="AY275" s="13" t="s">
        <v>207</v>
      </c>
      <c r="BE275" s="153">
        <f t="shared" si="44"/>
        <v>0</v>
      </c>
      <c r="BF275" s="153">
        <f t="shared" si="45"/>
        <v>0</v>
      </c>
      <c r="BG275" s="153">
        <f t="shared" si="46"/>
        <v>0</v>
      </c>
      <c r="BH275" s="153">
        <f t="shared" si="47"/>
        <v>0</v>
      </c>
      <c r="BI275" s="153">
        <f t="shared" si="48"/>
        <v>0</v>
      </c>
      <c r="BJ275" s="13" t="s">
        <v>84</v>
      </c>
      <c r="BK275" s="153">
        <f t="shared" si="49"/>
        <v>0</v>
      </c>
      <c r="BL275" s="13" t="s">
        <v>216</v>
      </c>
      <c r="BM275" s="152" t="s">
        <v>2626</v>
      </c>
    </row>
    <row r="276" spans="2:65" s="1" customFormat="1" ht="37.9" customHeight="1">
      <c r="B276" s="139"/>
      <c r="C276" s="140" t="s">
        <v>757</v>
      </c>
      <c r="D276" s="140" t="s">
        <v>212</v>
      </c>
      <c r="E276" s="141" t="s">
        <v>1146</v>
      </c>
      <c r="F276" s="142" t="s">
        <v>2627</v>
      </c>
      <c r="G276" s="143" t="s">
        <v>253</v>
      </c>
      <c r="H276" s="144">
        <v>1</v>
      </c>
      <c r="I276" s="145"/>
      <c r="J276" s="146">
        <f t="shared" si="40"/>
        <v>0</v>
      </c>
      <c r="K276" s="147"/>
      <c r="L276" s="28"/>
      <c r="M276" s="148" t="s">
        <v>1</v>
      </c>
      <c r="N276" s="149" t="s">
        <v>38</v>
      </c>
      <c r="P276" s="150">
        <f t="shared" si="41"/>
        <v>0</v>
      </c>
      <c r="Q276" s="150">
        <v>0</v>
      </c>
      <c r="R276" s="150">
        <f t="shared" si="42"/>
        <v>0</v>
      </c>
      <c r="S276" s="150">
        <v>0</v>
      </c>
      <c r="T276" s="151">
        <f t="shared" si="43"/>
        <v>0</v>
      </c>
      <c r="AR276" s="152" t="s">
        <v>216</v>
      </c>
      <c r="AT276" s="152" t="s">
        <v>212</v>
      </c>
      <c r="AU276" s="152" t="s">
        <v>88</v>
      </c>
      <c r="AY276" s="13" t="s">
        <v>207</v>
      </c>
      <c r="BE276" s="153">
        <f t="shared" si="44"/>
        <v>0</v>
      </c>
      <c r="BF276" s="153">
        <f t="shared" si="45"/>
        <v>0</v>
      </c>
      <c r="BG276" s="153">
        <f t="shared" si="46"/>
        <v>0</v>
      </c>
      <c r="BH276" s="153">
        <f t="shared" si="47"/>
        <v>0</v>
      </c>
      <c r="BI276" s="153">
        <f t="shared" si="48"/>
        <v>0</v>
      </c>
      <c r="BJ276" s="13" t="s">
        <v>84</v>
      </c>
      <c r="BK276" s="153">
        <f t="shared" si="49"/>
        <v>0</v>
      </c>
      <c r="BL276" s="13" t="s">
        <v>216</v>
      </c>
      <c r="BM276" s="152" t="s">
        <v>2628</v>
      </c>
    </row>
    <row r="277" spans="2:65" s="1" customFormat="1" ht="24.2" customHeight="1">
      <c r="B277" s="139"/>
      <c r="C277" s="140" t="s">
        <v>761</v>
      </c>
      <c r="D277" s="140" t="s">
        <v>212</v>
      </c>
      <c r="E277" s="141" t="s">
        <v>1150</v>
      </c>
      <c r="F277" s="142" t="s">
        <v>2629</v>
      </c>
      <c r="G277" s="143" t="s">
        <v>253</v>
      </c>
      <c r="H277" s="144">
        <v>1</v>
      </c>
      <c r="I277" s="145"/>
      <c r="J277" s="146">
        <f t="shared" si="40"/>
        <v>0</v>
      </c>
      <c r="K277" s="147"/>
      <c r="L277" s="28"/>
      <c r="M277" s="148" t="s">
        <v>1</v>
      </c>
      <c r="N277" s="149" t="s">
        <v>38</v>
      </c>
      <c r="P277" s="150">
        <f t="shared" si="41"/>
        <v>0</v>
      </c>
      <c r="Q277" s="150">
        <v>0</v>
      </c>
      <c r="R277" s="150">
        <f t="shared" si="42"/>
        <v>0</v>
      </c>
      <c r="S277" s="150">
        <v>0</v>
      </c>
      <c r="T277" s="151">
        <f t="shared" si="43"/>
        <v>0</v>
      </c>
      <c r="AR277" s="152" t="s">
        <v>216</v>
      </c>
      <c r="AT277" s="152" t="s">
        <v>212</v>
      </c>
      <c r="AU277" s="152" t="s">
        <v>88</v>
      </c>
      <c r="AY277" s="13" t="s">
        <v>207</v>
      </c>
      <c r="BE277" s="153">
        <f t="shared" si="44"/>
        <v>0</v>
      </c>
      <c r="BF277" s="153">
        <f t="shared" si="45"/>
        <v>0</v>
      </c>
      <c r="BG277" s="153">
        <f t="shared" si="46"/>
        <v>0</v>
      </c>
      <c r="BH277" s="153">
        <f t="shared" si="47"/>
        <v>0</v>
      </c>
      <c r="BI277" s="153">
        <f t="shared" si="48"/>
        <v>0</v>
      </c>
      <c r="BJ277" s="13" t="s">
        <v>84</v>
      </c>
      <c r="BK277" s="153">
        <f t="shared" si="49"/>
        <v>0</v>
      </c>
      <c r="BL277" s="13" t="s">
        <v>216</v>
      </c>
      <c r="BM277" s="152" t="s">
        <v>2630</v>
      </c>
    </row>
    <row r="278" spans="2:65" s="1" customFormat="1" ht="24.2" customHeight="1">
      <c r="B278" s="139"/>
      <c r="C278" s="140" t="s">
        <v>765</v>
      </c>
      <c r="D278" s="140" t="s">
        <v>212</v>
      </c>
      <c r="E278" s="141" t="s">
        <v>1154</v>
      </c>
      <c r="F278" s="142" t="s">
        <v>2631</v>
      </c>
      <c r="G278" s="143" t="s">
        <v>253</v>
      </c>
      <c r="H278" s="144">
        <v>2</v>
      </c>
      <c r="I278" s="145"/>
      <c r="J278" s="146">
        <f t="shared" si="40"/>
        <v>0</v>
      </c>
      <c r="K278" s="147"/>
      <c r="L278" s="28"/>
      <c r="M278" s="148" t="s">
        <v>1</v>
      </c>
      <c r="N278" s="149" t="s">
        <v>38</v>
      </c>
      <c r="P278" s="150">
        <f t="shared" si="41"/>
        <v>0</v>
      </c>
      <c r="Q278" s="150">
        <v>0</v>
      </c>
      <c r="R278" s="150">
        <f t="shared" si="42"/>
        <v>0</v>
      </c>
      <c r="S278" s="150">
        <v>0</v>
      </c>
      <c r="T278" s="151">
        <f t="shared" si="43"/>
        <v>0</v>
      </c>
      <c r="AR278" s="152" t="s">
        <v>216</v>
      </c>
      <c r="AT278" s="152" t="s">
        <v>212</v>
      </c>
      <c r="AU278" s="152" t="s">
        <v>88</v>
      </c>
      <c r="AY278" s="13" t="s">
        <v>207</v>
      </c>
      <c r="BE278" s="153">
        <f t="shared" si="44"/>
        <v>0</v>
      </c>
      <c r="BF278" s="153">
        <f t="shared" si="45"/>
        <v>0</v>
      </c>
      <c r="BG278" s="153">
        <f t="shared" si="46"/>
        <v>0</v>
      </c>
      <c r="BH278" s="153">
        <f t="shared" si="47"/>
        <v>0</v>
      </c>
      <c r="BI278" s="153">
        <f t="shared" si="48"/>
        <v>0</v>
      </c>
      <c r="BJ278" s="13" t="s">
        <v>84</v>
      </c>
      <c r="BK278" s="153">
        <f t="shared" si="49"/>
        <v>0</v>
      </c>
      <c r="BL278" s="13" t="s">
        <v>216</v>
      </c>
      <c r="BM278" s="152" t="s">
        <v>2632</v>
      </c>
    </row>
    <row r="279" spans="2:65" s="1" customFormat="1" ht="37.9" customHeight="1">
      <c r="B279" s="139"/>
      <c r="C279" s="140" t="s">
        <v>769</v>
      </c>
      <c r="D279" s="140" t="s">
        <v>212</v>
      </c>
      <c r="E279" s="141" t="s">
        <v>1158</v>
      </c>
      <c r="F279" s="142" t="s">
        <v>2633</v>
      </c>
      <c r="G279" s="143" t="s">
        <v>253</v>
      </c>
      <c r="H279" s="144">
        <v>2</v>
      </c>
      <c r="I279" s="145"/>
      <c r="J279" s="146">
        <f t="shared" si="40"/>
        <v>0</v>
      </c>
      <c r="K279" s="147"/>
      <c r="L279" s="28"/>
      <c r="M279" s="148" t="s">
        <v>1</v>
      </c>
      <c r="N279" s="149" t="s">
        <v>38</v>
      </c>
      <c r="P279" s="150">
        <f t="shared" si="41"/>
        <v>0</v>
      </c>
      <c r="Q279" s="150">
        <v>0</v>
      </c>
      <c r="R279" s="150">
        <f t="shared" si="42"/>
        <v>0</v>
      </c>
      <c r="S279" s="150">
        <v>0</v>
      </c>
      <c r="T279" s="151">
        <f t="shared" si="43"/>
        <v>0</v>
      </c>
      <c r="AR279" s="152" t="s">
        <v>216</v>
      </c>
      <c r="AT279" s="152" t="s">
        <v>212</v>
      </c>
      <c r="AU279" s="152" t="s">
        <v>88</v>
      </c>
      <c r="AY279" s="13" t="s">
        <v>207</v>
      </c>
      <c r="BE279" s="153">
        <f t="shared" si="44"/>
        <v>0</v>
      </c>
      <c r="BF279" s="153">
        <f t="shared" si="45"/>
        <v>0</v>
      </c>
      <c r="BG279" s="153">
        <f t="shared" si="46"/>
        <v>0</v>
      </c>
      <c r="BH279" s="153">
        <f t="shared" si="47"/>
        <v>0</v>
      </c>
      <c r="BI279" s="153">
        <f t="shared" si="48"/>
        <v>0</v>
      </c>
      <c r="BJ279" s="13" t="s">
        <v>84</v>
      </c>
      <c r="BK279" s="153">
        <f t="shared" si="49"/>
        <v>0</v>
      </c>
      <c r="BL279" s="13" t="s">
        <v>216</v>
      </c>
      <c r="BM279" s="152" t="s">
        <v>2634</v>
      </c>
    </row>
    <row r="280" spans="2:65" s="1" customFormat="1" ht="37.9" customHeight="1">
      <c r="B280" s="139"/>
      <c r="C280" s="140" t="s">
        <v>773</v>
      </c>
      <c r="D280" s="140" t="s">
        <v>212</v>
      </c>
      <c r="E280" s="141" t="s">
        <v>1166</v>
      </c>
      <c r="F280" s="142" t="s">
        <v>2635</v>
      </c>
      <c r="G280" s="143" t="s">
        <v>253</v>
      </c>
      <c r="H280" s="144">
        <v>1</v>
      </c>
      <c r="I280" s="145"/>
      <c r="J280" s="146">
        <f t="shared" si="40"/>
        <v>0</v>
      </c>
      <c r="K280" s="147"/>
      <c r="L280" s="28"/>
      <c r="M280" s="148" t="s">
        <v>1</v>
      </c>
      <c r="N280" s="149" t="s">
        <v>38</v>
      </c>
      <c r="P280" s="150">
        <f t="shared" si="41"/>
        <v>0</v>
      </c>
      <c r="Q280" s="150">
        <v>0</v>
      </c>
      <c r="R280" s="150">
        <f t="shared" si="42"/>
        <v>0</v>
      </c>
      <c r="S280" s="150">
        <v>0</v>
      </c>
      <c r="T280" s="151">
        <f t="shared" si="43"/>
        <v>0</v>
      </c>
      <c r="AR280" s="152" t="s">
        <v>216</v>
      </c>
      <c r="AT280" s="152" t="s">
        <v>212</v>
      </c>
      <c r="AU280" s="152" t="s">
        <v>88</v>
      </c>
      <c r="AY280" s="13" t="s">
        <v>207</v>
      </c>
      <c r="BE280" s="153">
        <f t="shared" si="44"/>
        <v>0</v>
      </c>
      <c r="BF280" s="153">
        <f t="shared" si="45"/>
        <v>0</v>
      </c>
      <c r="BG280" s="153">
        <f t="shared" si="46"/>
        <v>0</v>
      </c>
      <c r="BH280" s="153">
        <f t="shared" si="47"/>
        <v>0</v>
      </c>
      <c r="BI280" s="153">
        <f t="shared" si="48"/>
        <v>0</v>
      </c>
      <c r="BJ280" s="13" t="s">
        <v>84</v>
      </c>
      <c r="BK280" s="153">
        <f t="shared" si="49"/>
        <v>0</v>
      </c>
      <c r="BL280" s="13" t="s">
        <v>216</v>
      </c>
      <c r="BM280" s="152" t="s">
        <v>2636</v>
      </c>
    </row>
    <row r="281" spans="2:65" s="1" customFormat="1" ht="37.9" customHeight="1">
      <c r="B281" s="139"/>
      <c r="C281" s="140" t="s">
        <v>777</v>
      </c>
      <c r="D281" s="140" t="s">
        <v>212</v>
      </c>
      <c r="E281" s="141" t="s">
        <v>1170</v>
      </c>
      <c r="F281" s="142" t="s">
        <v>2637</v>
      </c>
      <c r="G281" s="143" t="s">
        <v>253</v>
      </c>
      <c r="H281" s="144">
        <v>1</v>
      </c>
      <c r="I281" s="145"/>
      <c r="J281" s="146">
        <f t="shared" si="40"/>
        <v>0</v>
      </c>
      <c r="K281" s="147"/>
      <c r="L281" s="28"/>
      <c r="M281" s="148" t="s">
        <v>1</v>
      </c>
      <c r="N281" s="149" t="s">
        <v>38</v>
      </c>
      <c r="P281" s="150">
        <f t="shared" si="41"/>
        <v>0</v>
      </c>
      <c r="Q281" s="150">
        <v>0</v>
      </c>
      <c r="R281" s="150">
        <f t="shared" si="42"/>
        <v>0</v>
      </c>
      <c r="S281" s="150">
        <v>0</v>
      </c>
      <c r="T281" s="151">
        <f t="shared" si="43"/>
        <v>0</v>
      </c>
      <c r="AR281" s="152" t="s">
        <v>216</v>
      </c>
      <c r="AT281" s="152" t="s">
        <v>212</v>
      </c>
      <c r="AU281" s="152" t="s">
        <v>88</v>
      </c>
      <c r="AY281" s="13" t="s">
        <v>207</v>
      </c>
      <c r="BE281" s="153">
        <f t="shared" si="44"/>
        <v>0</v>
      </c>
      <c r="BF281" s="153">
        <f t="shared" si="45"/>
        <v>0</v>
      </c>
      <c r="BG281" s="153">
        <f t="shared" si="46"/>
        <v>0</v>
      </c>
      <c r="BH281" s="153">
        <f t="shared" si="47"/>
        <v>0</v>
      </c>
      <c r="BI281" s="153">
        <f t="shared" si="48"/>
        <v>0</v>
      </c>
      <c r="BJ281" s="13" t="s">
        <v>84</v>
      </c>
      <c r="BK281" s="153">
        <f t="shared" si="49"/>
        <v>0</v>
      </c>
      <c r="BL281" s="13" t="s">
        <v>216</v>
      </c>
      <c r="BM281" s="152" t="s">
        <v>2638</v>
      </c>
    </row>
    <row r="282" spans="2:65" s="1" customFormat="1" ht="37.9" customHeight="1">
      <c r="B282" s="139"/>
      <c r="C282" s="140" t="s">
        <v>781</v>
      </c>
      <c r="D282" s="140" t="s">
        <v>212</v>
      </c>
      <c r="E282" s="141" t="s">
        <v>1174</v>
      </c>
      <c r="F282" s="142" t="s">
        <v>2639</v>
      </c>
      <c r="G282" s="143" t="s">
        <v>253</v>
      </c>
      <c r="H282" s="144">
        <v>1</v>
      </c>
      <c r="I282" s="145"/>
      <c r="J282" s="146">
        <f t="shared" si="40"/>
        <v>0</v>
      </c>
      <c r="K282" s="147"/>
      <c r="L282" s="28"/>
      <c r="M282" s="148" t="s">
        <v>1</v>
      </c>
      <c r="N282" s="149" t="s">
        <v>38</v>
      </c>
      <c r="P282" s="150">
        <f t="shared" si="41"/>
        <v>0</v>
      </c>
      <c r="Q282" s="150">
        <v>0</v>
      </c>
      <c r="R282" s="150">
        <f t="shared" si="42"/>
        <v>0</v>
      </c>
      <c r="S282" s="150">
        <v>0</v>
      </c>
      <c r="T282" s="151">
        <f t="shared" si="43"/>
        <v>0</v>
      </c>
      <c r="AR282" s="152" t="s">
        <v>216</v>
      </c>
      <c r="AT282" s="152" t="s">
        <v>212</v>
      </c>
      <c r="AU282" s="152" t="s">
        <v>88</v>
      </c>
      <c r="AY282" s="13" t="s">
        <v>207</v>
      </c>
      <c r="BE282" s="153">
        <f t="shared" si="44"/>
        <v>0</v>
      </c>
      <c r="BF282" s="153">
        <f t="shared" si="45"/>
        <v>0</v>
      </c>
      <c r="BG282" s="153">
        <f t="shared" si="46"/>
        <v>0</v>
      </c>
      <c r="BH282" s="153">
        <f t="shared" si="47"/>
        <v>0</v>
      </c>
      <c r="BI282" s="153">
        <f t="shared" si="48"/>
        <v>0</v>
      </c>
      <c r="BJ282" s="13" t="s">
        <v>84</v>
      </c>
      <c r="BK282" s="153">
        <f t="shared" si="49"/>
        <v>0</v>
      </c>
      <c r="BL282" s="13" t="s">
        <v>216</v>
      </c>
      <c r="BM282" s="152" t="s">
        <v>2640</v>
      </c>
    </row>
    <row r="283" spans="2:65" s="1" customFormat="1" ht="37.9" customHeight="1">
      <c r="B283" s="139"/>
      <c r="C283" s="140" t="s">
        <v>785</v>
      </c>
      <c r="D283" s="140" t="s">
        <v>212</v>
      </c>
      <c r="E283" s="141" t="s">
        <v>1178</v>
      </c>
      <c r="F283" s="142" t="s">
        <v>2641</v>
      </c>
      <c r="G283" s="143" t="s">
        <v>253</v>
      </c>
      <c r="H283" s="144">
        <v>1</v>
      </c>
      <c r="I283" s="145"/>
      <c r="J283" s="146">
        <f t="shared" si="40"/>
        <v>0</v>
      </c>
      <c r="K283" s="147"/>
      <c r="L283" s="28"/>
      <c r="M283" s="148" t="s">
        <v>1</v>
      </c>
      <c r="N283" s="149" t="s">
        <v>38</v>
      </c>
      <c r="P283" s="150">
        <f t="shared" si="41"/>
        <v>0</v>
      </c>
      <c r="Q283" s="150">
        <v>0</v>
      </c>
      <c r="R283" s="150">
        <f t="shared" si="42"/>
        <v>0</v>
      </c>
      <c r="S283" s="150">
        <v>0</v>
      </c>
      <c r="T283" s="151">
        <f t="shared" si="43"/>
        <v>0</v>
      </c>
      <c r="AR283" s="152" t="s">
        <v>216</v>
      </c>
      <c r="AT283" s="152" t="s">
        <v>212</v>
      </c>
      <c r="AU283" s="152" t="s">
        <v>88</v>
      </c>
      <c r="AY283" s="13" t="s">
        <v>207</v>
      </c>
      <c r="BE283" s="153">
        <f t="shared" si="44"/>
        <v>0</v>
      </c>
      <c r="BF283" s="153">
        <f t="shared" si="45"/>
        <v>0</v>
      </c>
      <c r="BG283" s="153">
        <f t="shared" si="46"/>
        <v>0</v>
      </c>
      <c r="BH283" s="153">
        <f t="shared" si="47"/>
        <v>0</v>
      </c>
      <c r="BI283" s="153">
        <f t="shared" si="48"/>
        <v>0</v>
      </c>
      <c r="BJ283" s="13" t="s">
        <v>84</v>
      </c>
      <c r="BK283" s="153">
        <f t="shared" si="49"/>
        <v>0</v>
      </c>
      <c r="BL283" s="13" t="s">
        <v>216</v>
      </c>
      <c r="BM283" s="152" t="s">
        <v>2642</v>
      </c>
    </row>
    <row r="284" spans="2:65" s="1" customFormat="1" ht="33" customHeight="1">
      <c r="B284" s="139"/>
      <c r="C284" s="140" t="s">
        <v>789</v>
      </c>
      <c r="D284" s="140" t="s">
        <v>212</v>
      </c>
      <c r="E284" s="141" t="s">
        <v>1182</v>
      </c>
      <c r="F284" s="142" t="s">
        <v>2643</v>
      </c>
      <c r="G284" s="143" t="s">
        <v>253</v>
      </c>
      <c r="H284" s="144">
        <v>1</v>
      </c>
      <c r="I284" s="145"/>
      <c r="J284" s="146">
        <f t="shared" si="40"/>
        <v>0</v>
      </c>
      <c r="K284" s="147"/>
      <c r="L284" s="28"/>
      <c r="M284" s="148" t="s">
        <v>1</v>
      </c>
      <c r="N284" s="149" t="s">
        <v>38</v>
      </c>
      <c r="P284" s="150">
        <f t="shared" si="41"/>
        <v>0</v>
      </c>
      <c r="Q284" s="150">
        <v>0</v>
      </c>
      <c r="R284" s="150">
        <f t="shared" si="42"/>
        <v>0</v>
      </c>
      <c r="S284" s="150">
        <v>0</v>
      </c>
      <c r="T284" s="151">
        <f t="shared" si="43"/>
        <v>0</v>
      </c>
      <c r="AR284" s="152" t="s">
        <v>216</v>
      </c>
      <c r="AT284" s="152" t="s">
        <v>212</v>
      </c>
      <c r="AU284" s="152" t="s">
        <v>88</v>
      </c>
      <c r="AY284" s="13" t="s">
        <v>207</v>
      </c>
      <c r="BE284" s="153">
        <f t="shared" si="44"/>
        <v>0</v>
      </c>
      <c r="BF284" s="153">
        <f t="shared" si="45"/>
        <v>0</v>
      </c>
      <c r="BG284" s="153">
        <f t="shared" si="46"/>
        <v>0</v>
      </c>
      <c r="BH284" s="153">
        <f t="shared" si="47"/>
        <v>0</v>
      </c>
      <c r="BI284" s="153">
        <f t="shared" si="48"/>
        <v>0</v>
      </c>
      <c r="BJ284" s="13" t="s">
        <v>84</v>
      </c>
      <c r="BK284" s="153">
        <f t="shared" si="49"/>
        <v>0</v>
      </c>
      <c r="BL284" s="13" t="s">
        <v>216</v>
      </c>
      <c r="BM284" s="152" t="s">
        <v>2644</v>
      </c>
    </row>
    <row r="285" spans="2:65" s="1" customFormat="1" ht="24.2" customHeight="1">
      <c r="B285" s="139"/>
      <c r="C285" s="140" t="s">
        <v>793</v>
      </c>
      <c r="D285" s="140" t="s">
        <v>212</v>
      </c>
      <c r="E285" s="141" t="s">
        <v>1186</v>
      </c>
      <c r="F285" s="142" t="s">
        <v>2645</v>
      </c>
      <c r="G285" s="143" t="s">
        <v>253</v>
      </c>
      <c r="H285" s="144">
        <v>1</v>
      </c>
      <c r="I285" s="145"/>
      <c r="J285" s="146">
        <f t="shared" si="40"/>
        <v>0</v>
      </c>
      <c r="K285" s="147"/>
      <c r="L285" s="28"/>
      <c r="M285" s="148" t="s">
        <v>1</v>
      </c>
      <c r="N285" s="149" t="s">
        <v>38</v>
      </c>
      <c r="P285" s="150">
        <f t="shared" si="41"/>
        <v>0</v>
      </c>
      <c r="Q285" s="150">
        <v>0</v>
      </c>
      <c r="R285" s="150">
        <f t="shared" si="42"/>
        <v>0</v>
      </c>
      <c r="S285" s="150">
        <v>0</v>
      </c>
      <c r="T285" s="151">
        <f t="shared" si="43"/>
        <v>0</v>
      </c>
      <c r="AR285" s="152" t="s">
        <v>216</v>
      </c>
      <c r="AT285" s="152" t="s">
        <v>212</v>
      </c>
      <c r="AU285" s="152" t="s">
        <v>88</v>
      </c>
      <c r="AY285" s="13" t="s">
        <v>207</v>
      </c>
      <c r="BE285" s="153">
        <f t="shared" si="44"/>
        <v>0</v>
      </c>
      <c r="BF285" s="153">
        <f t="shared" si="45"/>
        <v>0</v>
      </c>
      <c r="BG285" s="153">
        <f t="shared" si="46"/>
        <v>0</v>
      </c>
      <c r="BH285" s="153">
        <f t="shared" si="47"/>
        <v>0</v>
      </c>
      <c r="BI285" s="153">
        <f t="shared" si="48"/>
        <v>0</v>
      </c>
      <c r="BJ285" s="13" t="s">
        <v>84</v>
      </c>
      <c r="BK285" s="153">
        <f t="shared" si="49"/>
        <v>0</v>
      </c>
      <c r="BL285" s="13" t="s">
        <v>216</v>
      </c>
      <c r="BM285" s="152" t="s">
        <v>2646</v>
      </c>
    </row>
    <row r="286" spans="2:65" s="1" customFormat="1" ht="24.2" customHeight="1">
      <c r="B286" s="139"/>
      <c r="C286" s="140" t="s">
        <v>797</v>
      </c>
      <c r="D286" s="140" t="s">
        <v>212</v>
      </c>
      <c r="E286" s="141" t="s">
        <v>1190</v>
      </c>
      <c r="F286" s="142" t="s">
        <v>2647</v>
      </c>
      <c r="G286" s="143" t="s">
        <v>253</v>
      </c>
      <c r="H286" s="144">
        <v>2</v>
      </c>
      <c r="I286" s="145"/>
      <c r="J286" s="146">
        <f t="shared" si="40"/>
        <v>0</v>
      </c>
      <c r="K286" s="147"/>
      <c r="L286" s="28"/>
      <c r="M286" s="148" t="s">
        <v>1</v>
      </c>
      <c r="N286" s="149" t="s">
        <v>38</v>
      </c>
      <c r="P286" s="150">
        <f t="shared" si="41"/>
        <v>0</v>
      </c>
      <c r="Q286" s="150">
        <v>0</v>
      </c>
      <c r="R286" s="150">
        <f t="shared" si="42"/>
        <v>0</v>
      </c>
      <c r="S286" s="150">
        <v>0</v>
      </c>
      <c r="T286" s="151">
        <f t="shared" si="43"/>
        <v>0</v>
      </c>
      <c r="AR286" s="152" t="s">
        <v>216</v>
      </c>
      <c r="AT286" s="152" t="s">
        <v>212</v>
      </c>
      <c r="AU286" s="152" t="s">
        <v>88</v>
      </c>
      <c r="AY286" s="13" t="s">
        <v>207</v>
      </c>
      <c r="BE286" s="153">
        <f t="shared" si="44"/>
        <v>0</v>
      </c>
      <c r="BF286" s="153">
        <f t="shared" si="45"/>
        <v>0</v>
      </c>
      <c r="BG286" s="153">
        <f t="shared" si="46"/>
        <v>0</v>
      </c>
      <c r="BH286" s="153">
        <f t="shared" si="47"/>
        <v>0</v>
      </c>
      <c r="BI286" s="153">
        <f t="shared" si="48"/>
        <v>0</v>
      </c>
      <c r="BJ286" s="13" t="s">
        <v>84</v>
      </c>
      <c r="BK286" s="153">
        <f t="shared" si="49"/>
        <v>0</v>
      </c>
      <c r="BL286" s="13" t="s">
        <v>216</v>
      </c>
      <c r="BM286" s="152" t="s">
        <v>2648</v>
      </c>
    </row>
    <row r="287" spans="2:65" s="1" customFormat="1" ht="37.9" customHeight="1">
      <c r="B287" s="139"/>
      <c r="C287" s="140" t="s">
        <v>801</v>
      </c>
      <c r="D287" s="140" t="s">
        <v>212</v>
      </c>
      <c r="E287" s="141" t="s">
        <v>1194</v>
      </c>
      <c r="F287" s="142" t="s">
        <v>2649</v>
      </c>
      <c r="G287" s="143" t="s">
        <v>253</v>
      </c>
      <c r="H287" s="144">
        <v>2</v>
      </c>
      <c r="I287" s="145"/>
      <c r="J287" s="146">
        <f t="shared" si="40"/>
        <v>0</v>
      </c>
      <c r="K287" s="147"/>
      <c r="L287" s="28"/>
      <c r="M287" s="148" t="s">
        <v>1</v>
      </c>
      <c r="N287" s="149" t="s">
        <v>38</v>
      </c>
      <c r="P287" s="150">
        <f t="shared" si="41"/>
        <v>0</v>
      </c>
      <c r="Q287" s="150">
        <v>0</v>
      </c>
      <c r="R287" s="150">
        <f t="shared" si="42"/>
        <v>0</v>
      </c>
      <c r="S287" s="150">
        <v>0</v>
      </c>
      <c r="T287" s="151">
        <f t="shared" si="43"/>
        <v>0</v>
      </c>
      <c r="AR287" s="152" t="s">
        <v>216</v>
      </c>
      <c r="AT287" s="152" t="s">
        <v>212</v>
      </c>
      <c r="AU287" s="152" t="s">
        <v>88</v>
      </c>
      <c r="AY287" s="13" t="s">
        <v>207</v>
      </c>
      <c r="BE287" s="153">
        <f t="shared" si="44"/>
        <v>0</v>
      </c>
      <c r="BF287" s="153">
        <f t="shared" si="45"/>
        <v>0</v>
      </c>
      <c r="BG287" s="153">
        <f t="shared" si="46"/>
        <v>0</v>
      </c>
      <c r="BH287" s="153">
        <f t="shared" si="47"/>
        <v>0</v>
      </c>
      <c r="BI287" s="153">
        <f t="shared" si="48"/>
        <v>0</v>
      </c>
      <c r="BJ287" s="13" t="s">
        <v>84</v>
      </c>
      <c r="BK287" s="153">
        <f t="shared" si="49"/>
        <v>0</v>
      </c>
      <c r="BL287" s="13" t="s">
        <v>216</v>
      </c>
      <c r="BM287" s="152" t="s">
        <v>2650</v>
      </c>
    </row>
    <row r="288" spans="2:65" s="1" customFormat="1" ht="37.9" customHeight="1">
      <c r="B288" s="139"/>
      <c r="C288" s="140" t="s">
        <v>805</v>
      </c>
      <c r="D288" s="140" t="s">
        <v>212</v>
      </c>
      <c r="E288" s="141" t="s">
        <v>1198</v>
      </c>
      <c r="F288" s="142" t="s">
        <v>2651</v>
      </c>
      <c r="G288" s="143" t="s">
        <v>253</v>
      </c>
      <c r="H288" s="144">
        <v>1</v>
      </c>
      <c r="I288" s="145"/>
      <c r="J288" s="146">
        <f t="shared" si="40"/>
        <v>0</v>
      </c>
      <c r="K288" s="147"/>
      <c r="L288" s="28"/>
      <c r="M288" s="148" t="s">
        <v>1</v>
      </c>
      <c r="N288" s="149" t="s">
        <v>38</v>
      </c>
      <c r="P288" s="150">
        <f t="shared" si="41"/>
        <v>0</v>
      </c>
      <c r="Q288" s="150">
        <v>0</v>
      </c>
      <c r="R288" s="150">
        <f t="shared" si="42"/>
        <v>0</v>
      </c>
      <c r="S288" s="150">
        <v>0</v>
      </c>
      <c r="T288" s="151">
        <f t="shared" si="43"/>
        <v>0</v>
      </c>
      <c r="AR288" s="152" t="s">
        <v>216</v>
      </c>
      <c r="AT288" s="152" t="s">
        <v>212</v>
      </c>
      <c r="AU288" s="152" t="s">
        <v>88</v>
      </c>
      <c r="AY288" s="13" t="s">
        <v>207</v>
      </c>
      <c r="BE288" s="153">
        <f t="shared" si="44"/>
        <v>0</v>
      </c>
      <c r="BF288" s="153">
        <f t="shared" si="45"/>
        <v>0</v>
      </c>
      <c r="BG288" s="153">
        <f t="shared" si="46"/>
        <v>0</v>
      </c>
      <c r="BH288" s="153">
        <f t="shared" si="47"/>
        <v>0</v>
      </c>
      <c r="BI288" s="153">
        <f t="shared" si="48"/>
        <v>0</v>
      </c>
      <c r="BJ288" s="13" t="s">
        <v>84</v>
      </c>
      <c r="BK288" s="153">
        <f t="shared" si="49"/>
        <v>0</v>
      </c>
      <c r="BL288" s="13" t="s">
        <v>216</v>
      </c>
      <c r="BM288" s="152" t="s">
        <v>2652</v>
      </c>
    </row>
    <row r="289" spans="2:65" s="1" customFormat="1" ht="37.9" customHeight="1">
      <c r="B289" s="139"/>
      <c r="C289" s="140" t="s">
        <v>809</v>
      </c>
      <c r="D289" s="140" t="s">
        <v>212</v>
      </c>
      <c r="E289" s="141" t="s">
        <v>1202</v>
      </c>
      <c r="F289" s="142" t="s">
        <v>2653</v>
      </c>
      <c r="G289" s="143" t="s">
        <v>253</v>
      </c>
      <c r="H289" s="144">
        <v>1</v>
      </c>
      <c r="I289" s="145"/>
      <c r="J289" s="146">
        <f t="shared" si="40"/>
        <v>0</v>
      </c>
      <c r="K289" s="147"/>
      <c r="L289" s="28"/>
      <c r="M289" s="148" t="s">
        <v>1</v>
      </c>
      <c r="N289" s="149" t="s">
        <v>38</v>
      </c>
      <c r="P289" s="150">
        <f t="shared" si="41"/>
        <v>0</v>
      </c>
      <c r="Q289" s="150">
        <v>0</v>
      </c>
      <c r="R289" s="150">
        <f t="shared" si="42"/>
        <v>0</v>
      </c>
      <c r="S289" s="150">
        <v>0</v>
      </c>
      <c r="T289" s="151">
        <f t="shared" si="43"/>
        <v>0</v>
      </c>
      <c r="AR289" s="152" t="s">
        <v>216</v>
      </c>
      <c r="AT289" s="152" t="s">
        <v>212</v>
      </c>
      <c r="AU289" s="152" t="s">
        <v>88</v>
      </c>
      <c r="AY289" s="13" t="s">
        <v>207</v>
      </c>
      <c r="BE289" s="153">
        <f t="shared" si="44"/>
        <v>0</v>
      </c>
      <c r="BF289" s="153">
        <f t="shared" si="45"/>
        <v>0</v>
      </c>
      <c r="BG289" s="153">
        <f t="shared" si="46"/>
        <v>0</v>
      </c>
      <c r="BH289" s="153">
        <f t="shared" si="47"/>
        <v>0</v>
      </c>
      <c r="BI289" s="153">
        <f t="shared" si="48"/>
        <v>0</v>
      </c>
      <c r="BJ289" s="13" t="s">
        <v>84</v>
      </c>
      <c r="BK289" s="153">
        <f t="shared" si="49"/>
        <v>0</v>
      </c>
      <c r="BL289" s="13" t="s">
        <v>216</v>
      </c>
      <c r="BM289" s="152" t="s">
        <v>2654</v>
      </c>
    </row>
    <row r="290" spans="2:65" s="1" customFormat="1" ht="37.9" customHeight="1">
      <c r="B290" s="139"/>
      <c r="C290" s="140" t="s">
        <v>813</v>
      </c>
      <c r="D290" s="140" t="s">
        <v>212</v>
      </c>
      <c r="E290" s="141" t="s">
        <v>1206</v>
      </c>
      <c r="F290" s="142" t="s">
        <v>2655</v>
      </c>
      <c r="G290" s="143" t="s">
        <v>253</v>
      </c>
      <c r="H290" s="144">
        <v>1</v>
      </c>
      <c r="I290" s="145"/>
      <c r="J290" s="146">
        <f t="shared" si="40"/>
        <v>0</v>
      </c>
      <c r="K290" s="147"/>
      <c r="L290" s="28"/>
      <c r="M290" s="148" t="s">
        <v>1</v>
      </c>
      <c r="N290" s="149" t="s">
        <v>38</v>
      </c>
      <c r="P290" s="150">
        <f t="shared" si="41"/>
        <v>0</v>
      </c>
      <c r="Q290" s="150">
        <v>0</v>
      </c>
      <c r="R290" s="150">
        <f t="shared" si="42"/>
        <v>0</v>
      </c>
      <c r="S290" s="150">
        <v>0</v>
      </c>
      <c r="T290" s="151">
        <f t="shared" si="43"/>
        <v>0</v>
      </c>
      <c r="AR290" s="152" t="s">
        <v>216</v>
      </c>
      <c r="AT290" s="152" t="s">
        <v>212</v>
      </c>
      <c r="AU290" s="152" t="s">
        <v>88</v>
      </c>
      <c r="AY290" s="13" t="s">
        <v>207</v>
      </c>
      <c r="BE290" s="153">
        <f t="shared" si="44"/>
        <v>0</v>
      </c>
      <c r="BF290" s="153">
        <f t="shared" si="45"/>
        <v>0</v>
      </c>
      <c r="BG290" s="153">
        <f t="shared" si="46"/>
        <v>0</v>
      </c>
      <c r="BH290" s="153">
        <f t="shared" si="47"/>
        <v>0</v>
      </c>
      <c r="BI290" s="153">
        <f t="shared" si="48"/>
        <v>0</v>
      </c>
      <c r="BJ290" s="13" t="s">
        <v>84</v>
      </c>
      <c r="BK290" s="153">
        <f t="shared" si="49"/>
        <v>0</v>
      </c>
      <c r="BL290" s="13" t="s">
        <v>216</v>
      </c>
      <c r="BM290" s="152" t="s">
        <v>2656</v>
      </c>
    </row>
    <row r="291" spans="2:65" s="1" customFormat="1" ht="37.9" customHeight="1">
      <c r="B291" s="139"/>
      <c r="C291" s="140" t="s">
        <v>817</v>
      </c>
      <c r="D291" s="140" t="s">
        <v>212</v>
      </c>
      <c r="E291" s="141" t="s">
        <v>1210</v>
      </c>
      <c r="F291" s="142" t="s">
        <v>2657</v>
      </c>
      <c r="G291" s="143" t="s">
        <v>253</v>
      </c>
      <c r="H291" s="144">
        <v>4</v>
      </c>
      <c r="I291" s="145"/>
      <c r="J291" s="146">
        <f t="shared" si="40"/>
        <v>0</v>
      </c>
      <c r="K291" s="147"/>
      <c r="L291" s="28"/>
      <c r="M291" s="148" t="s">
        <v>1</v>
      </c>
      <c r="N291" s="149" t="s">
        <v>38</v>
      </c>
      <c r="P291" s="150">
        <f t="shared" si="41"/>
        <v>0</v>
      </c>
      <c r="Q291" s="150">
        <v>0</v>
      </c>
      <c r="R291" s="150">
        <f t="shared" si="42"/>
        <v>0</v>
      </c>
      <c r="S291" s="150">
        <v>0</v>
      </c>
      <c r="T291" s="151">
        <f t="shared" si="43"/>
        <v>0</v>
      </c>
      <c r="AR291" s="152" t="s">
        <v>216</v>
      </c>
      <c r="AT291" s="152" t="s">
        <v>212</v>
      </c>
      <c r="AU291" s="152" t="s">
        <v>88</v>
      </c>
      <c r="AY291" s="13" t="s">
        <v>207</v>
      </c>
      <c r="BE291" s="153">
        <f t="shared" si="44"/>
        <v>0</v>
      </c>
      <c r="BF291" s="153">
        <f t="shared" si="45"/>
        <v>0</v>
      </c>
      <c r="BG291" s="153">
        <f t="shared" si="46"/>
        <v>0</v>
      </c>
      <c r="BH291" s="153">
        <f t="shared" si="47"/>
        <v>0</v>
      </c>
      <c r="BI291" s="153">
        <f t="shared" si="48"/>
        <v>0</v>
      </c>
      <c r="BJ291" s="13" t="s">
        <v>84</v>
      </c>
      <c r="BK291" s="153">
        <f t="shared" si="49"/>
        <v>0</v>
      </c>
      <c r="BL291" s="13" t="s">
        <v>216</v>
      </c>
      <c r="BM291" s="152" t="s">
        <v>2658</v>
      </c>
    </row>
    <row r="292" spans="2:65" s="1" customFormat="1" ht="37.9" customHeight="1">
      <c r="B292" s="139"/>
      <c r="C292" s="140" t="s">
        <v>821</v>
      </c>
      <c r="D292" s="140" t="s">
        <v>212</v>
      </c>
      <c r="E292" s="141" t="s">
        <v>1214</v>
      </c>
      <c r="F292" s="142" t="s">
        <v>2659</v>
      </c>
      <c r="G292" s="143" t="s">
        <v>253</v>
      </c>
      <c r="H292" s="144">
        <v>1</v>
      </c>
      <c r="I292" s="145"/>
      <c r="J292" s="146">
        <f t="shared" si="40"/>
        <v>0</v>
      </c>
      <c r="K292" s="147"/>
      <c r="L292" s="28"/>
      <c r="M292" s="148" t="s">
        <v>1</v>
      </c>
      <c r="N292" s="149" t="s">
        <v>38</v>
      </c>
      <c r="P292" s="150">
        <f t="shared" si="41"/>
        <v>0</v>
      </c>
      <c r="Q292" s="150">
        <v>0</v>
      </c>
      <c r="R292" s="150">
        <f t="shared" si="42"/>
        <v>0</v>
      </c>
      <c r="S292" s="150">
        <v>0</v>
      </c>
      <c r="T292" s="151">
        <f t="shared" si="43"/>
        <v>0</v>
      </c>
      <c r="AR292" s="152" t="s">
        <v>216</v>
      </c>
      <c r="AT292" s="152" t="s">
        <v>212</v>
      </c>
      <c r="AU292" s="152" t="s">
        <v>88</v>
      </c>
      <c r="AY292" s="13" t="s">
        <v>207</v>
      </c>
      <c r="BE292" s="153">
        <f t="shared" si="44"/>
        <v>0</v>
      </c>
      <c r="BF292" s="153">
        <f t="shared" si="45"/>
        <v>0</v>
      </c>
      <c r="BG292" s="153">
        <f t="shared" si="46"/>
        <v>0</v>
      </c>
      <c r="BH292" s="153">
        <f t="shared" si="47"/>
        <v>0</v>
      </c>
      <c r="BI292" s="153">
        <f t="shared" si="48"/>
        <v>0</v>
      </c>
      <c r="BJ292" s="13" t="s">
        <v>84</v>
      </c>
      <c r="BK292" s="153">
        <f t="shared" si="49"/>
        <v>0</v>
      </c>
      <c r="BL292" s="13" t="s">
        <v>216</v>
      </c>
      <c r="BM292" s="152" t="s">
        <v>2660</v>
      </c>
    </row>
    <row r="293" spans="2:65" s="1" customFormat="1" ht="24.2" customHeight="1">
      <c r="B293" s="139"/>
      <c r="C293" s="140" t="s">
        <v>825</v>
      </c>
      <c r="D293" s="140" t="s">
        <v>212</v>
      </c>
      <c r="E293" s="141" t="s">
        <v>1218</v>
      </c>
      <c r="F293" s="142" t="s">
        <v>2661</v>
      </c>
      <c r="G293" s="143" t="s">
        <v>253</v>
      </c>
      <c r="H293" s="144">
        <v>1</v>
      </c>
      <c r="I293" s="145"/>
      <c r="J293" s="146">
        <f t="shared" si="40"/>
        <v>0</v>
      </c>
      <c r="K293" s="147"/>
      <c r="L293" s="28"/>
      <c r="M293" s="148" t="s">
        <v>1</v>
      </c>
      <c r="N293" s="149" t="s">
        <v>38</v>
      </c>
      <c r="P293" s="150">
        <f t="shared" si="41"/>
        <v>0</v>
      </c>
      <c r="Q293" s="150">
        <v>0</v>
      </c>
      <c r="R293" s="150">
        <f t="shared" si="42"/>
        <v>0</v>
      </c>
      <c r="S293" s="150">
        <v>0</v>
      </c>
      <c r="T293" s="151">
        <f t="shared" si="43"/>
        <v>0</v>
      </c>
      <c r="AR293" s="152" t="s">
        <v>216</v>
      </c>
      <c r="AT293" s="152" t="s">
        <v>212</v>
      </c>
      <c r="AU293" s="152" t="s">
        <v>88</v>
      </c>
      <c r="AY293" s="13" t="s">
        <v>207</v>
      </c>
      <c r="BE293" s="153">
        <f t="shared" si="44"/>
        <v>0</v>
      </c>
      <c r="BF293" s="153">
        <f t="shared" si="45"/>
        <v>0</v>
      </c>
      <c r="BG293" s="153">
        <f t="shared" si="46"/>
        <v>0</v>
      </c>
      <c r="BH293" s="153">
        <f t="shared" si="47"/>
        <v>0</v>
      </c>
      <c r="BI293" s="153">
        <f t="shared" si="48"/>
        <v>0</v>
      </c>
      <c r="BJ293" s="13" t="s">
        <v>84</v>
      </c>
      <c r="BK293" s="153">
        <f t="shared" si="49"/>
        <v>0</v>
      </c>
      <c r="BL293" s="13" t="s">
        <v>216</v>
      </c>
      <c r="BM293" s="152" t="s">
        <v>2662</v>
      </c>
    </row>
    <row r="294" spans="2:65" s="1" customFormat="1" ht="24.2" customHeight="1">
      <c r="B294" s="139"/>
      <c r="C294" s="140" t="s">
        <v>829</v>
      </c>
      <c r="D294" s="140" t="s">
        <v>212</v>
      </c>
      <c r="E294" s="141" t="s">
        <v>1222</v>
      </c>
      <c r="F294" s="142" t="s">
        <v>2663</v>
      </c>
      <c r="G294" s="143" t="s">
        <v>253</v>
      </c>
      <c r="H294" s="144">
        <v>4</v>
      </c>
      <c r="I294" s="145"/>
      <c r="J294" s="146">
        <f t="shared" si="40"/>
        <v>0</v>
      </c>
      <c r="K294" s="147"/>
      <c r="L294" s="28"/>
      <c r="M294" s="148" t="s">
        <v>1</v>
      </c>
      <c r="N294" s="149" t="s">
        <v>38</v>
      </c>
      <c r="P294" s="150">
        <f t="shared" si="41"/>
        <v>0</v>
      </c>
      <c r="Q294" s="150">
        <v>0</v>
      </c>
      <c r="R294" s="150">
        <f t="shared" si="42"/>
        <v>0</v>
      </c>
      <c r="S294" s="150">
        <v>0</v>
      </c>
      <c r="T294" s="151">
        <f t="shared" si="43"/>
        <v>0</v>
      </c>
      <c r="AR294" s="152" t="s">
        <v>216</v>
      </c>
      <c r="AT294" s="152" t="s">
        <v>212</v>
      </c>
      <c r="AU294" s="152" t="s">
        <v>88</v>
      </c>
      <c r="AY294" s="13" t="s">
        <v>207</v>
      </c>
      <c r="BE294" s="153">
        <f t="shared" si="44"/>
        <v>0</v>
      </c>
      <c r="BF294" s="153">
        <f t="shared" si="45"/>
        <v>0</v>
      </c>
      <c r="BG294" s="153">
        <f t="shared" si="46"/>
        <v>0</v>
      </c>
      <c r="BH294" s="153">
        <f t="shared" si="47"/>
        <v>0</v>
      </c>
      <c r="BI294" s="153">
        <f t="shared" si="48"/>
        <v>0</v>
      </c>
      <c r="BJ294" s="13" t="s">
        <v>84</v>
      </c>
      <c r="BK294" s="153">
        <f t="shared" si="49"/>
        <v>0</v>
      </c>
      <c r="BL294" s="13" t="s">
        <v>216</v>
      </c>
      <c r="BM294" s="152" t="s">
        <v>2664</v>
      </c>
    </row>
    <row r="295" spans="2:65" s="1" customFormat="1" ht="37.9" customHeight="1">
      <c r="B295" s="139"/>
      <c r="C295" s="140" t="s">
        <v>833</v>
      </c>
      <c r="D295" s="140" t="s">
        <v>212</v>
      </c>
      <c r="E295" s="141" t="s">
        <v>1226</v>
      </c>
      <c r="F295" s="142" t="s">
        <v>2665</v>
      </c>
      <c r="G295" s="143" t="s">
        <v>253</v>
      </c>
      <c r="H295" s="144">
        <v>2</v>
      </c>
      <c r="I295" s="145"/>
      <c r="J295" s="146">
        <f t="shared" si="40"/>
        <v>0</v>
      </c>
      <c r="K295" s="147"/>
      <c r="L295" s="28"/>
      <c r="M295" s="148" t="s">
        <v>1</v>
      </c>
      <c r="N295" s="149" t="s">
        <v>38</v>
      </c>
      <c r="P295" s="150">
        <f t="shared" si="41"/>
        <v>0</v>
      </c>
      <c r="Q295" s="150">
        <v>0</v>
      </c>
      <c r="R295" s="150">
        <f t="shared" si="42"/>
        <v>0</v>
      </c>
      <c r="S295" s="150">
        <v>0</v>
      </c>
      <c r="T295" s="151">
        <f t="shared" si="43"/>
        <v>0</v>
      </c>
      <c r="AR295" s="152" t="s">
        <v>216</v>
      </c>
      <c r="AT295" s="152" t="s">
        <v>212</v>
      </c>
      <c r="AU295" s="152" t="s">
        <v>88</v>
      </c>
      <c r="AY295" s="13" t="s">
        <v>207</v>
      </c>
      <c r="BE295" s="153">
        <f t="shared" si="44"/>
        <v>0</v>
      </c>
      <c r="BF295" s="153">
        <f t="shared" si="45"/>
        <v>0</v>
      </c>
      <c r="BG295" s="153">
        <f t="shared" si="46"/>
        <v>0</v>
      </c>
      <c r="BH295" s="153">
        <f t="shared" si="47"/>
        <v>0</v>
      </c>
      <c r="BI295" s="153">
        <f t="shared" si="48"/>
        <v>0</v>
      </c>
      <c r="BJ295" s="13" t="s">
        <v>84</v>
      </c>
      <c r="BK295" s="153">
        <f t="shared" si="49"/>
        <v>0</v>
      </c>
      <c r="BL295" s="13" t="s">
        <v>216</v>
      </c>
      <c r="BM295" s="152" t="s">
        <v>2666</v>
      </c>
    </row>
    <row r="296" spans="2:65" s="1" customFormat="1" ht="37.9" customHeight="1">
      <c r="B296" s="139"/>
      <c r="C296" s="140" t="s">
        <v>837</v>
      </c>
      <c r="D296" s="140" t="s">
        <v>212</v>
      </c>
      <c r="E296" s="141" t="s">
        <v>1230</v>
      </c>
      <c r="F296" s="142" t="s">
        <v>2667</v>
      </c>
      <c r="G296" s="143" t="s">
        <v>253</v>
      </c>
      <c r="H296" s="144">
        <v>1</v>
      </c>
      <c r="I296" s="145"/>
      <c r="J296" s="146">
        <f t="shared" ref="J296:J327" si="50">ROUND(I296*H296,2)</f>
        <v>0</v>
      </c>
      <c r="K296" s="147"/>
      <c r="L296" s="28"/>
      <c r="M296" s="148" t="s">
        <v>1</v>
      </c>
      <c r="N296" s="149" t="s">
        <v>38</v>
      </c>
      <c r="P296" s="150">
        <f t="shared" ref="P296:P327" si="51">O296*H296</f>
        <v>0</v>
      </c>
      <c r="Q296" s="150">
        <v>0</v>
      </c>
      <c r="R296" s="150">
        <f t="shared" ref="R296:R327" si="52">Q296*H296</f>
        <v>0</v>
      </c>
      <c r="S296" s="150">
        <v>0</v>
      </c>
      <c r="T296" s="151">
        <f t="shared" ref="T296:T327" si="53">S296*H296</f>
        <v>0</v>
      </c>
      <c r="AR296" s="152" t="s">
        <v>216</v>
      </c>
      <c r="AT296" s="152" t="s">
        <v>212</v>
      </c>
      <c r="AU296" s="152" t="s">
        <v>88</v>
      </c>
      <c r="AY296" s="13" t="s">
        <v>207</v>
      </c>
      <c r="BE296" s="153">
        <f t="shared" ref="BE296:BE327" si="54">IF(N296="základná",J296,0)</f>
        <v>0</v>
      </c>
      <c r="BF296" s="153">
        <f t="shared" ref="BF296:BF327" si="55">IF(N296="znížená",J296,0)</f>
        <v>0</v>
      </c>
      <c r="BG296" s="153">
        <f t="shared" ref="BG296:BG327" si="56">IF(N296="zákl. prenesená",J296,0)</f>
        <v>0</v>
      </c>
      <c r="BH296" s="153">
        <f t="shared" ref="BH296:BH327" si="57">IF(N296="zníž. prenesená",J296,0)</f>
        <v>0</v>
      </c>
      <c r="BI296" s="153">
        <f t="shared" ref="BI296:BI327" si="58">IF(N296="nulová",J296,0)</f>
        <v>0</v>
      </c>
      <c r="BJ296" s="13" t="s">
        <v>84</v>
      </c>
      <c r="BK296" s="153">
        <f t="shared" ref="BK296:BK327" si="59">ROUND(I296*H296,2)</f>
        <v>0</v>
      </c>
      <c r="BL296" s="13" t="s">
        <v>216</v>
      </c>
      <c r="BM296" s="152" t="s">
        <v>2668</v>
      </c>
    </row>
    <row r="297" spans="2:65" s="1" customFormat="1" ht="37.9" customHeight="1">
      <c r="B297" s="139"/>
      <c r="C297" s="140" t="s">
        <v>841</v>
      </c>
      <c r="D297" s="140" t="s">
        <v>212</v>
      </c>
      <c r="E297" s="141" t="s">
        <v>1234</v>
      </c>
      <c r="F297" s="142" t="s">
        <v>2669</v>
      </c>
      <c r="G297" s="143" t="s">
        <v>253</v>
      </c>
      <c r="H297" s="144">
        <v>1</v>
      </c>
      <c r="I297" s="145"/>
      <c r="J297" s="146">
        <f t="shared" si="50"/>
        <v>0</v>
      </c>
      <c r="K297" s="147"/>
      <c r="L297" s="28"/>
      <c r="M297" s="148" t="s">
        <v>1</v>
      </c>
      <c r="N297" s="149" t="s">
        <v>38</v>
      </c>
      <c r="P297" s="150">
        <f t="shared" si="51"/>
        <v>0</v>
      </c>
      <c r="Q297" s="150">
        <v>0</v>
      </c>
      <c r="R297" s="150">
        <f t="shared" si="52"/>
        <v>0</v>
      </c>
      <c r="S297" s="150">
        <v>0</v>
      </c>
      <c r="T297" s="151">
        <f t="shared" si="53"/>
        <v>0</v>
      </c>
      <c r="AR297" s="152" t="s">
        <v>216</v>
      </c>
      <c r="AT297" s="152" t="s">
        <v>212</v>
      </c>
      <c r="AU297" s="152" t="s">
        <v>88</v>
      </c>
      <c r="AY297" s="13" t="s">
        <v>207</v>
      </c>
      <c r="BE297" s="153">
        <f t="shared" si="54"/>
        <v>0</v>
      </c>
      <c r="BF297" s="153">
        <f t="shared" si="55"/>
        <v>0</v>
      </c>
      <c r="BG297" s="153">
        <f t="shared" si="56"/>
        <v>0</v>
      </c>
      <c r="BH297" s="153">
        <f t="shared" si="57"/>
        <v>0</v>
      </c>
      <c r="BI297" s="153">
        <f t="shared" si="58"/>
        <v>0</v>
      </c>
      <c r="BJ297" s="13" t="s">
        <v>84</v>
      </c>
      <c r="BK297" s="153">
        <f t="shared" si="59"/>
        <v>0</v>
      </c>
      <c r="BL297" s="13" t="s">
        <v>216</v>
      </c>
      <c r="BM297" s="152" t="s">
        <v>2670</v>
      </c>
    </row>
    <row r="298" spans="2:65" s="1" customFormat="1" ht="37.9" customHeight="1">
      <c r="B298" s="139"/>
      <c r="C298" s="140" t="s">
        <v>845</v>
      </c>
      <c r="D298" s="140" t="s">
        <v>212</v>
      </c>
      <c r="E298" s="141" t="s">
        <v>1238</v>
      </c>
      <c r="F298" s="142" t="s">
        <v>2671</v>
      </c>
      <c r="G298" s="143" t="s">
        <v>253</v>
      </c>
      <c r="H298" s="144">
        <v>1</v>
      </c>
      <c r="I298" s="145"/>
      <c r="J298" s="146">
        <f t="shared" si="50"/>
        <v>0</v>
      </c>
      <c r="K298" s="147"/>
      <c r="L298" s="28"/>
      <c r="M298" s="148" t="s">
        <v>1</v>
      </c>
      <c r="N298" s="149" t="s">
        <v>38</v>
      </c>
      <c r="P298" s="150">
        <f t="shared" si="51"/>
        <v>0</v>
      </c>
      <c r="Q298" s="150">
        <v>0</v>
      </c>
      <c r="R298" s="150">
        <f t="shared" si="52"/>
        <v>0</v>
      </c>
      <c r="S298" s="150">
        <v>0</v>
      </c>
      <c r="T298" s="151">
        <f t="shared" si="53"/>
        <v>0</v>
      </c>
      <c r="AR298" s="152" t="s">
        <v>216</v>
      </c>
      <c r="AT298" s="152" t="s">
        <v>212</v>
      </c>
      <c r="AU298" s="152" t="s">
        <v>88</v>
      </c>
      <c r="AY298" s="13" t="s">
        <v>207</v>
      </c>
      <c r="BE298" s="153">
        <f t="shared" si="54"/>
        <v>0</v>
      </c>
      <c r="BF298" s="153">
        <f t="shared" si="55"/>
        <v>0</v>
      </c>
      <c r="BG298" s="153">
        <f t="shared" si="56"/>
        <v>0</v>
      </c>
      <c r="BH298" s="153">
        <f t="shared" si="57"/>
        <v>0</v>
      </c>
      <c r="BI298" s="153">
        <f t="shared" si="58"/>
        <v>0</v>
      </c>
      <c r="BJ298" s="13" t="s">
        <v>84</v>
      </c>
      <c r="BK298" s="153">
        <f t="shared" si="59"/>
        <v>0</v>
      </c>
      <c r="BL298" s="13" t="s">
        <v>216</v>
      </c>
      <c r="BM298" s="152" t="s">
        <v>2672</v>
      </c>
    </row>
    <row r="299" spans="2:65" s="1" customFormat="1" ht="37.9" customHeight="1">
      <c r="B299" s="139"/>
      <c r="C299" s="140" t="s">
        <v>849</v>
      </c>
      <c r="D299" s="140" t="s">
        <v>212</v>
      </c>
      <c r="E299" s="141" t="s">
        <v>1242</v>
      </c>
      <c r="F299" s="142" t="s">
        <v>2673</v>
      </c>
      <c r="G299" s="143" t="s">
        <v>253</v>
      </c>
      <c r="H299" s="144">
        <v>1</v>
      </c>
      <c r="I299" s="145"/>
      <c r="J299" s="146">
        <f t="shared" si="50"/>
        <v>0</v>
      </c>
      <c r="K299" s="147"/>
      <c r="L299" s="28"/>
      <c r="M299" s="148" t="s">
        <v>1</v>
      </c>
      <c r="N299" s="149" t="s">
        <v>38</v>
      </c>
      <c r="P299" s="150">
        <f t="shared" si="51"/>
        <v>0</v>
      </c>
      <c r="Q299" s="150">
        <v>0</v>
      </c>
      <c r="R299" s="150">
        <f t="shared" si="52"/>
        <v>0</v>
      </c>
      <c r="S299" s="150">
        <v>0</v>
      </c>
      <c r="T299" s="151">
        <f t="shared" si="53"/>
        <v>0</v>
      </c>
      <c r="AR299" s="152" t="s">
        <v>216</v>
      </c>
      <c r="AT299" s="152" t="s">
        <v>212</v>
      </c>
      <c r="AU299" s="152" t="s">
        <v>88</v>
      </c>
      <c r="AY299" s="13" t="s">
        <v>207</v>
      </c>
      <c r="BE299" s="153">
        <f t="shared" si="54"/>
        <v>0</v>
      </c>
      <c r="BF299" s="153">
        <f t="shared" si="55"/>
        <v>0</v>
      </c>
      <c r="BG299" s="153">
        <f t="shared" si="56"/>
        <v>0</v>
      </c>
      <c r="BH299" s="153">
        <f t="shared" si="57"/>
        <v>0</v>
      </c>
      <c r="BI299" s="153">
        <f t="shared" si="58"/>
        <v>0</v>
      </c>
      <c r="BJ299" s="13" t="s">
        <v>84</v>
      </c>
      <c r="BK299" s="153">
        <f t="shared" si="59"/>
        <v>0</v>
      </c>
      <c r="BL299" s="13" t="s">
        <v>216</v>
      </c>
      <c r="BM299" s="152" t="s">
        <v>2674</v>
      </c>
    </row>
    <row r="300" spans="2:65" s="1" customFormat="1" ht="37.9" customHeight="1">
      <c r="B300" s="139"/>
      <c r="C300" s="140" t="s">
        <v>853</v>
      </c>
      <c r="D300" s="140" t="s">
        <v>212</v>
      </c>
      <c r="E300" s="141" t="s">
        <v>1246</v>
      </c>
      <c r="F300" s="142" t="s">
        <v>2675</v>
      </c>
      <c r="G300" s="143" t="s">
        <v>253</v>
      </c>
      <c r="H300" s="144">
        <v>4</v>
      </c>
      <c r="I300" s="145"/>
      <c r="J300" s="146">
        <f t="shared" si="50"/>
        <v>0</v>
      </c>
      <c r="K300" s="147"/>
      <c r="L300" s="28"/>
      <c r="M300" s="148" t="s">
        <v>1</v>
      </c>
      <c r="N300" s="149" t="s">
        <v>38</v>
      </c>
      <c r="P300" s="150">
        <f t="shared" si="51"/>
        <v>0</v>
      </c>
      <c r="Q300" s="150">
        <v>0</v>
      </c>
      <c r="R300" s="150">
        <f t="shared" si="52"/>
        <v>0</v>
      </c>
      <c r="S300" s="150">
        <v>0</v>
      </c>
      <c r="T300" s="151">
        <f t="shared" si="53"/>
        <v>0</v>
      </c>
      <c r="AR300" s="152" t="s">
        <v>216</v>
      </c>
      <c r="AT300" s="152" t="s">
        <v>212</v>
      </c>
      <c r="AU300" s="152" t="s">
        <v>88</v>
      </c>
      <c r="AY300" s="13" t="s">
        <v>207</v>
      </c>
      <c r="BE300" s="153">
        <f t="shared" si="54"/>
        <v>0</v>
      </c>
      <c r="BF300" s="153">
        <f t="shared" si="55"/>
        <v>0</v>
      </c>
      <c r="BG300" s="153">
        <f t="shared" si="56"/>
        <v>0</v>
      </c>
      <c r="BH300" s="153">
        <f t="shared" si="57"/>
        <v>0</v>
      </c>
      <c r="BI300" s="153">
        <f t="shared" si="58"/>
        <v>0</v>
      </c>
      <c r="BJ300" s="13" t="s">
        <v>84</v>
      </c>
      <c r="BK300" s="153">
        <f t="shared" si="59"/>
        <v>0</v>
      </c>
      <c r="BL300" s="13" t="s">
        <v>216</v>
      </c>
      <c r="BM300" s="152" t="s">
        <v>2676</v>
      </c>
    </row>
    <row r="301" spans="2:65" s="1" customFormat="1" ht="37.9" customHeight="1">
      <c r="B301" s="139"/>
      <c r="C301" s="140" t="s">
        <v>857</v>
      </c>
      <c r="D301" s="140" t="s">
        <v>212</v>
      </c>
      <c r="E301" s="141" t="s">
        <v>1250</v>
      </c>
      <c r="F301" s="142" t="s">
        <v>2677</v>
      </c>
      <c r="G301" s="143" t="s">
        <v>253</v>
      </c>
      <c r="H301" s="144">
        <v>1</v>
      </c>
      <c r="I301" s="145"/>
      <c r="J301" s="146">
        <f t="shared" si="50"/>
        <v>0</v>
      </c>
      <c r="K301" s="147"/>
      <c r="L301" s="28"/>
      <c r="M301" s="148" t="s">
        <v>1</v>
      </c>
      <c r="N301" s="149" t="s">
        <v>38</v>
      </c>
      <c r="P301" s="150">
        <f t="shared" si="51"/>
        <v>0</v>
      </c>
      <c r="Q301" s="150">
        <v>0</v>
      </c>
      <c r="R301" s="150">
        <f t="shared" si="52"/>
        <v>0</v>
      </c>
      <c r="S301" s="150">
        <v>0</v>
      </c>
      <c r="T301" s="151">
        <f t="shared" si="53"/>
        <v>0</v>
      </c>
      <c r="AR301" s="152" t="s">
        <v>216</v>
      </c>
      <c r="AT301" s="152" t="s">
        <v>212</v>
      </c>
      <c r="AU301" s="152" t="s">
        <v>88</v>
      </c>
      <c r="AY301" s="13" t="s">
        <v>207</v>
      </c>
      <c r="BE301" s="153">
        <f t="shared" si="54"/>
        <v>0</v>
      </c>
      <c r="BF301" s="153">
        <f t="shared" si="55"/>
        <v>0</v>
      </c>
      <c r="BG301" s="153">
        <f t="shared" si="56"/>
        <v>0</v>
      </c>
      <c r="BH301" s="153">
        <f t="shared" si="57"/>
        <v>0</v>
      </c>
      <c r="BI301" s="153">
        <f t="shared" si="58"/>
        <v>0</v>
      </c>
      <c r="BJ301" s="13" t="s">
        <v>84</v>
      </c>
      <c r="BK301" s="153">
        <f t="shared" si="59"/>
        <v>0</v>
      </c>
      <c r="BL301" s="13" t="s">
        <v>216</v>
      </c>
      <c r="BM301" s="152" t="s">
        <v>2678</v>
      </c>
    </row>
    <row r="302" spans="2:65" s="1" customFormat="1" ht="24.2" customHeight="1">
      <c r="B302" s="139"/>
      <c r="C302" s="140" t="s">
        <v>861</v>
      </c>
      <c r="D302" s="140" t="s">
        <v>212</v>
      </c>
      <c r="E302" s="141" t="s">
        <v>1254</v>
      </c>
      <c r="F302" s="142" t="s">
        <v>2679</v>
      </c>
      <c r="G302" s="143" t="s">
        <v>253</v>
      </c>
      <c r="H302" s="144">
        <v>1</v>
      </c>
      <c r="I302" s="145"/>
      <c r="J302" s="146">
        <f t="shared" si="50"/>
        <v>0</v>
      </c>
      <c r="K302" s="147"/>
      <c r="L302" s="28"/>
      <c r="M302" s="148" t="s">
        <v>1</v>
      </c>
      <c r="N302" s="149" t="s">
        <v>38</v>
      </c>
      <c r="P302" s="150">
        <f t="shared" si="51"/>
        <v>0</v>
      </c>
      <c r="Q302" s="150">
        <v>0</v>
      </c>
      <c r="R302" s="150">
        <f t="shared" si="52"/>
        <v>0</v>
      </c>
      <c r="S302" s="150">
        <v>0</v>
      </c>
      <c r="T302" s="151">
        <f t="shared" si="53"/>
        <v>0</v>
      </c>
      <c r="AR302" s="152" t="s">
        <v>216</v>
      </c>
      <c r="AT302" s="152" t="s">
        <v>212</v>
      </c>
      <c r="AU302" s="152" t="s">
        <v>88</v>
      </c>
      <c r="AY302" s="13" t="s">
        <v>207</v>
      </c>
      <c r="BE302" s="153">
        <f t="shared" si="54"/>
        <v>0</v>
      </c>
      <c r="BF302" s="153">
        <f t="shared" si="55"/>
        <v>0</v>
      </c>
      <c r="BG302" s="153">
        <f t="shared" si="56"/>
        <v>0</v>
      </c>
      <c r="BH302" s="153">
        <f t="shared" si="57"/>
        <v>0</v>
      </c>
      <c r="BI302" s="153">
        <f t="shared" si="58"/>
        <v>0</v>
      </c>
      <c r="BJ302" s="13" t="s">
        <v>84</v>
      </c>
      <c r="BK302" s="153">
        <f t="shared" si="59"/>
        <v>0</v>
      </c>
      <c r="BL302" s="13" t="s">
        <v>216</v>
      </c>
      <c r="BM302" s="152" t="s">
        <v>2680</v>
      </c>
    </row>
    <row r="303" spans="2:65" s="1" customFormat="1" ht="24.2" customHeight="1">
      <c r="B303" s="139"/>
      <c r="C303" s="140" t="s">
        <v>865</v>
      </c>
      <c r="D303" s="140" t="s">
        <v>212</v>
      </c>
      <c r="E303" s="141" t="s">
        <v>1258</v>
      </c>
      <c r="F303" s="142" t="s">
        <v>2681</v>
      </c>
      <c r="G303" s="143" t="s">
        <v>253</v>
      </c>
      <c r="H303" s="144">
        <v>4</v>
      </c>
      <c r="I303" s="145"/>
      <c r="J303" s="146">
        <f t="shared" si="50"/>
        <v>0</v>
      </c>
      <c r="K303" s="147"/>
      <c r="L303" s="28"/>
      <c r="M303" s="148" t="s">
        <v>1</v>
      </c>
      <c r="N303" s="149" t="s">
        <v>38</v>
      </c>
      <c r="P303" s="150">
        <f t="shared" si="51"/>
        <v>0</v>
      </c>
      <c r="Q303" s="150">
        <v>0</v>
      </c>
      <c r="R303" s="150">
        <f t="shared" si="52"/>
        <v>0</v>
      </c>
      <c r="S303" s="150">
        <v>0</v>
      </c>
      <c r="T303" s="151">
        <f t="shared" si="53"/>
        <v>0</v>
      </c>
      <c r="AR303" s="152" t="s">
        <v>216</v>
      </c>
      <c r="AT303" s="152" t="s">
        <v>212</v>
      </c>
      <c r="AU303" s="152" t="s">
        <v>88</v>
      </c>
      <c r="AY303" s="13" t="s">
        <v>207</v>
      </c>
      <c r="BE303" s="153">
        <f t="shared" si="54"/>
        <v>0</v>
      </c>
      <c r="BF303" s="153">
        <f t="shared" si="55"/>
        <v>0</v>
      </c>
      <c r="BG303" s="153">
        <f t="shared" si="56"/>
        <v>0</v>
      </c>
      <c r="BH303" s="153">
        <f t="shared" si="57"/>
        <v>0</v>
      </c>
      <c r="BI303" s="153">
        <f t="shared" si="58"/>
        <v>0</v>
      </c>
      <c r="BJ303" s="13" t="s">
        <v>84</v>
      </c>
      <c r="BK303" s="153">
        <f t="shared" si="59"/>
        <v>0</v>
      </c>
      <c r="BL303" s="13" t="s">
        <v>216</v>
      </c>
      <c r="BM303" s="152" t="s">
        <v>2682</v>
      </c>
    </row>
    <row r="304" spans="2:65" s="1" customFormat="1" ht="37.9" customHeight="1">
      <c r="B304" s="139"/>
      <c r="C304" s="140" t="s">
        <v>869</v>
      </c>
      <c r="D304" s="140" t="s">
        <v>212</v>
      </c>
      <c r="E304" s="141" t="s">
        <v>1262</v>
      </c>
      <c r="F304" s="142" t="s">
        <v>2683</v>
      </c>
      <c r="G304" s="143" t="s">
        <v>253</v>
      </c>
      <c r="H304" s="144">
        <v>2</v>
      </c>
      <c r="I304" s="145"/>
      <c r="J304" s="146">
        <f t="shared" si="50"/>
        <v>0</v>
      </c>
      <c r="K304" s="147"/>
      <c r="L304" s="28"/>
      <c r="M304" s="148" t="s">
        <v>1</v>
      </c>
      <c r="N304" s="149" t="s">
        <v>38</v>
      </c>
      <c r="P304" s="150">
        <f t="shared" si="51"/>
        <v>0</v>
      </c>
      <c r="Q304" s="150">
        <v>0</v>
      </c>
      <c r="R304" s="150">
        <f t="shared" si="52"/>
        <v>0</v>
      </c>
      <c r="S304" s="150">
        <v>0</v>
      </c>
      <c r="T304" s="151">
        <f t="shared" si="53"/>
        <v>0</v>
      </c>
      <c r="AR304" s="152" t="s">
        <v>216</v>
      </c>
      <c r="AT304" s="152" t="s">
        <v>212</v>
      </c>
      <c r="AU304" s="152" t="s">
        <v>88</v>
      </c>
      <c r="AY304" s="13" t="s">
        <v>207</v>
      </c>
      <c r="BE304" s="153">
        <f t="shared" si="54"/>
        <v>0</v>
      </c>
      <c r="BF304" s="153">
        <f t="shared" si="55"/>
        <v>0</v>
      </c>
      <c r="BG304" s="153">
        <f t="shared" si="56"/>
        <v>0</v>
      </c>
      <c r="BH304" s="153">
        <f t="shared" si="57"/>
        <v>0</v>
      </c>
      <c r="BI304" s="153">
        <f t="shared" si="58"/>
        <v>0</v>
      </c>
      <c r="BJ304" s="13" t="s">
        <v>84</v>
      </c>
      <c r="BK304" s="153">
        <f t="shared" si="59"/>
        <v>0</v>
      </c>
      <c r="BL304" s="13" t="s">
        <v>216</v>
      </c>
      <c r="BM304" s="152" t="s">
        <v>2684</v>
      </c>
    </row>
    <row r="305" spans="2:65" s="1" customFormat="1" ht="37.9" customHeight="1">
      <c r="B305" s="139"/>
      <c r="C305" s="140" t="s">
        <v>873</v>
      </c>
      <c r="D305" s="140" t="s">
        <v>212</v>
      </c>
      <c r="E305" s="141" t="s">
        <v>2685</v>
      </c>
      <c r="F305" s="142" t="s">
        <v>2686</v>
      </c>
      <c r="G305" s="143" t="s">
        <v>253</v>
      </c>
      <c r="H305" s="144">
        <v>1</v>
      </c>
      <c r="I305" s="145"/>
      <c r="J305" s="146">
        <f t="shared" si="50"/>
        <v>0</v>
      </c>
      <c r="K305" s="147"/>
      <c r="L305" s="28"/>
      <c r="M305" s="148" t="s">
        <v>1</v>
      </c>
      <c r="N305" s="149" t="s">
        <v>38</v>
      </c>
      <c r="P305" s="150">
        <f t="shared" si="51"/>
        <v>0</v>
      </c>
      <c r="Q305" s="150">
        <v>0</v>
      </c>
      <c r="R305" s="150">
        <f t="shared" si="52"/>
        <v>0</v>
      </c>
      <c r="S305" s="150">
        <v>0</v>
      </c>
      <c r="T305" s="151">
        <f t="shared" si="53"/>
        <v>0</v>
      </c>
      <c r="AR305" s="152" t="s">
        <v>216</v>
      </c>
      <c r="AT305" s="152" t="s">
        <v>212</v>
      </c>
      <c r="AU305" s="152" t="s">
        <v>88</v>
      </c>
      <c r="AY305" s="13" t="s">
        <v>207</v>
      </c>
      <c r="BE305" s="153">
        <f t="shared" si="54"/>
        <v>0</v>
      </c>
      <c r="BF305" s="153">
        <f t="shared" si="55"/>
        <v>0</v>
      </c>
      <c r="BG305" s="153">
        <f t="shared" si="56"/>
        <v>0</v>
      </c>
      <c r="BH305" s="153">
        <f t="shared" si="57"/>
        <v>0</v>
      </c>
      <c r="BI305" s="153">
        <f t="shared" si="58"/>
        <v>0</v>
      </c>
      <c r="BJ305" s="13" t="s">
        <v>84</v>
      </c>
      <c r="BK305" s="153">
        <f t="shared" si="59"/>
        <v>0</v>
      </c>
      <c r="BL305" s="13" t="s">
        <v>216</v>
      </c>
      <c r="BM305" s="152" t="s">
        <v>2687</v>
      </c>
    </row>
    <row r="306" spans="2:65" s="1" customFormat="1" ht="33" customHeight="1">
      <c r="B306" s="139"/>
      <c r="C306" s="140" t="s">
        <v>877</v>
      </c>
      <c r="D306" s="140" t="s">
        <v>212</v>
      </c>
      <c r="E306" s="141" t="s">
        <v>1266</v>
      </c>
      <c r="F306" s="142" t="s">
        <v>1707</v>
      </c>
      <c r="G306" s="143" t="s">
        <v>253</v>
      </c>
      <c r="H306" s="144">
        <v>2</v>
      </c>
      <c r="I306" s="145"/>
      <c r="J306" s="146">
        <f t="shared" si="50"/>
        <v>0</v>
      </c>
      <c r="K306" s="147"/>
      <c r="L306" s="28"/>
      <c r="M306" s="148" t="s">
        <v>1</v>
      </c>
      <c r="N306" s="149" t="s">
        <v>38</v>
      </c>
      <c r="P306" s="150">
        <f t="shared" si="51"/>
        <v>0</v>
      </c>
      <c r="Q306" s="150">
        <v>0</v>
      </c>
      <c r="R306" s="150">
        <f t="shared" si="52"/>
        <v>0</v>
      </c>
      <c r="S306" s="150">
        <v>0</v>
      </c>
      <c r="T306" s="151">
        <f t="shared" si="53"/>
        <v>0</v>
      </c>
      <c r="AR306" s="152" t="s">
        <v>216</v>
      </c>
      <c r="AT306" s="152" t="s">
        <v>212</v>
      </c>
      <c r="AU306" s="152" t="s">
        <v>88</v>
      </c>
      <c r="AY306" s="13" t="s">
        <v>207</v>
      </c>
      <c r="BE306" s="153">
        <f t="shared" si="54"/>
        <v>0</v>
      </c>
      <c r="BF306" s="153">
        <f t="shared" si="55"/>
        <v>0</v>
      </c>
      <c r="BG306" s="153">
        <f t="shared" si="56"/>
        <v>0</v>
      </c>
      <c r="BH306" s="153">
        <f t="shared" si="57"/>
        <v>0</v>
      </c>
      <c r="BI306" s="153">
        <f t="shared" si="58"/>
        <v>0</v>
      </c>
      <c r="BJ306" s="13" t="s">
        <v>84</v>
      </c>
      <c r="BK306" s="153">
        <f t="shared" si="59"/>
        <v>0</v>
      </c>
      <c r="BL306" s="13" t="s">
        <v>216</v>
      </c>
      <c r="BM306" s="152" t="s">
        <v>2688</v>
      </c>
    </row>
    <row r="307" spans="2:65" s="1" customFormat="1" ht="33" customHeight="1">
      <c r="B307" s="139"/>
      <c r="C307" s="140" t="s">
        <v>881</v>
      </c>
      <c r="D307" s="140" t="s">
        <v>212</v>
      </c>
      <c r="E307" s="141" t="s">
        <v>1270</v>
      </c>
      <c r="F307" s="142" t="s">
        <v>1711</v>
      </c>
      <c r="G307" s="143" t="s">
        <v>253</v>
      </c>
      <c r="H307" s="144">
        <v>4</v>
      </c>
      <c r="I307" s="145"/>
      <c r="J307" s="146">
        <f t="shared" si="50"/>
        <v>0</v>
      </c>
      <c r="K307" s="147"/>
      <c r="L307" s="28"/>
      <c r="M307" s="148" t="s">
        <v>1</v>
      </c>
      <c r="N307" s="149" t="s">
        <v>38</v>
      </c>
      <c r="P307" s="150">
        <f t="shared" si="51"/>
        <v>0</v>
      </c>
      <c r="Q307" s="150">
        <v>0</v>
      </c>
      <c r="R307" s="150">
        <f t="shared" si="52"/>
        <v>0</v>
      </c>
      <c r="S307" s="150">
        <v>0</v>
      </c>
      <c r="T307" s="151">
        <f t="shared" si="53"/>
        <v>0</v>
      </c>
      <c r="AR307" s="152" t="s">
        <v>216</v>
      </c>
      <c r="AT307" s="152" t="s">
        <v>212</v>
      </c>
      <c r="AU307" s="152" t="s">
        <v>88</v>
      </c>
      <c r="AY307" s="13" t="s">
        <v>207</v>
      </c>
      <c r="BE307" s="153">
        <f t="shared" si="54"/>
        <v>0</v>
      </c>
      <c r="BF307" s="153">
        <f t="shared" si="55"/>
        <v>0</v>
      </c>
      <c r="BG307" s="153">
        <f t="shared" si="56"/>
        <v>0</v>
      </c>
      <c r="BH307" s="153">
        <f t="shared" si="57"/>
        <v>0</v>
      </c>
      <c r="BI307" s="153">
        <f t="shared" si="58"/>
        <v>0</v>
      </c>
      <c r="BJ307" s="13" t="s">
        <v>84</v>
      </c>
      <c r="BK307" s="153">
        <f t="shared" si="59"/>
        <v>0</v>
      </c>
      <c r="BL307" s="13" t="s">
        <v>216</v>
      </c>
      <c r="BM307" s="152" t="s">
        <v>2689</v>
      </c>
    </row>
    <row r="308" spans="2:65" s="1" customFormat="1" ht="24.2" customHeight="1">
      <c r="B308" s="139"/>
      <c r="C308" s="140" t="s">
        <v>885</v>
      </c>
      <c r="D308" s="140" t="s">
        <v>212</v>
      </c>
      <c r="E308" s="141" t="s">
        <v>1274</v>
      </c>
      <c r="F308" s="142" t="s">
        <v>1715</v>
      </c>
      <c r="G308" s="143" t="s">
        <v>253</v>
      </c>
      <c r="H308" s="144">
        <v>4</v>
      </c>
      <c r="I308" s="145"/>
      <c r="J308" s="146">
        <f t="shared" si="50"/>
        <v>0</v>
      </c>
      <c r="K308" s="147"/>
      <c r="L308" s="28"/>
      <c r="M308" s="148" t="s">
        <v>1</v>
      </c>
      <c r="N308" s="149" t="s">
        <v>38</v>
      </c>
      <c r="P308" s="150">
        <f t="shared" si="51"/>
        <v>0</v>
      </c>
      <c r="Q308" s="150">
        <v>0</v>
      </c>
      <c r="R308" s="150">
        <f t="shared" si="52"/>
        <v>0</v>
      </c>
      <c r="S308" s="150">
        <v>0</v>
      </c>
      <c r="T308" s="151">
        <f t="shared" si="53"/>
        <v>0</v>
      </c>
      <c r="AR308" s="152" t="s">
        <v>216</v>
      </c>
      <c r="AT308" s="152" t="s">
        <v>212</v>
      </c>
      <c r="AU308" s="152" t="s">
        <v>88</v>
      </c>
      <c r="AY308" s="13" t="s">
        <v>207</v>
      </c>
      <c r="BE308" s="153">
        <f t="shared" si="54"/>
        <v>0</v>
      </c>
      <c r="BF308" s="153">
        <f t="shared" si="55"/>
        <v>0</v>
      </c>
      <c r="BG308" s="153">
        <f t="shared" si="56"/>
        <v>0</v>
      </c>
      <c r="BH308" s="153">
        <f t="shared" si="57"/>
        <v>0</v>
      </c>
      <c r="BI308" s="153">
        <f t="shared" si="58"/>
        <v>0</v>
      </c>
      <c r="BJ308" s="13" t="s">
        <v>84</v>
      </c>
      <c r="BK308" s="153">
        <f t="shared" si="59"/>
        <v>0</v>
      </c>
      <c r="BL308" s="13" t="s">
        <v>216</v>
      </c>
      <c r="BM308" s="152" t="s">
        <v>2690</v>
      </c>
    </row>
    <row r="309" spans="2:65" s="1" customFormat="1" ht="33" customHeight="1">
      <c r="B309" s="139"/>
      <c r="C309" s="140" t="s">
        <v>889</v>
      </c>
      <c r="D309" s="140" t="s">
        <v>212</v>
      </c>
      <c r="E309" s="141" t="s">
        <v>1278</v>
      </c>
      <c r="F309" s="142" t="s">
        <v>1719</v>
      </c>
      <c r="G309" s="143" t="s">
        <v>215</v>
      </c>
      <c r="H309" s="144">
        <v>4</v>
      </c>
      <c r="I309" s="145"/>
      <c r="J309" s="146">
        <f t="shared" si="50"/>
        <v>0</v>
      </c>
      <c r="K309" s="147"/>
      <c r="L309" s="28"/>
      <c r="M309" s="148" t="s">
        <v>1</v>
      </c>
      <c r="N309" s="149" t="s">
        <v>38</v>
      </c>
      <c r="P309" s="150">
        <f t="shared" si="51"/>
        <v>0</v>
      </c>
      <c r="Q309" s="150">
        <v>0</v>
      </c>
      <c r="R309" s="150">
        <f t="shared" si="52"/>
        <v>0</v>
      </c>
      <c r="S309" s="150">
        <v>0</v>
      </c>
      <c r="T309" s="151">
        <f t="shared" si="53"/>
        <v>0</v>
      </c>
      <c r="AR309" s="152" t="s">
        <v>216</v>
      </c>
      <c r="AT309" s="152" t="s">
        <v>212</v>
      </c>
      <c r="AU309" s="152" t="s">
        <v>88</v>
      </c>
      <c r="AY309" s="13" t="s">
        <v>207</v>
      </c>
      <c r="BE309" s="153">
        <f t="shared" si="54"/>
        <v>0</v>
      </c>
      <c r="BF309" s="153">
        <f t="shared" si="55"/>
        <v>0</v>
      </c>
      <c r="BG309" s="153">
        <f t="shared" si="56"/>
        <v>0</v>
      </c>
      <c r="BH309" s="153">
        <f t="shared" si="57"/>
        <v>0</v>
      </c>
      <c r="BI309" s="153">
        <f t="shared" si="58"/>
        <v>0</v>
      </c>
      <c r="BJ309" s="13" t="s">
        <v>84</v>
      </c>
      <c r="BK309" s="153">
        <f t="shared" si="59"/>
        <v>0</v>
      </c>
      <c r="BL309" s="13" t="s">
        <v>216</v>
      </c>
      <c r="BM309" s="152" t="s">
        <v>2691</v>
      </c>
    </row>
    <row r="310" spans="2:65" s="1" customFormat="1" ht="37.9" customHeight="1">
      <c r="B310" s="139"/>
      <c r="C310" s="140" t="s">
        <v>893</v>
      </c>
      <c r="D310" s="140" t="s">
        <v>212</v>
      </c>
      <c r="E310" s="141" t="s">
        <v>1282</v>
      </c>
      <c r="F310" s="142" t="s">
        <v>1723</v>
      </c>
      <c r="G310" s="143" t="s">
        <v>253</v>
      </c>
      <c r="H310" s="144">
        <v>8</v>
      </c>
      <c r="I310" s="145"/>
      <c r="J310" s="146">
        <f t="shared" si="50"/>
        <v>0</v>
      </c>
      <c r="K310" s="147"/>
      <c r="L310" s="28"/>
      <c r="M310" s="148" t="s">
        <v>1</v>
      </c>
      <c r="N310" s="149" t="s">
        <v>38</v>
      </c>
      <c r="P310" s="150">
        <f t="shared" si="51"/>
        <v>0</v>
      </c>
      <c r="Q310" s="150">
        <v>0</v>
      </c>
      <c r="R310" s="150">
        <f t="shared" si="52"/>
        <v>0</v>
      </c>
      <c r="S310" s="150">
        <v>0</v>
      </c>
      <c r="T310" s="151">
        <f t="shared" si="53"/>
        <v>0</v>
      </c>
      <c r="AR310" s="152" t="s">
        <v>216</v>
      </c>
      <c r="AT310" s="152" t="s">
        <v>212</v>
      </c>
      <c r="AU310" s="152" t="s">
        <v>88</v>
      </c>
      <c r="AY310" s="13" t="s">
        <v>207</v>
      </c>
      <c r="BE310" s="153">
        <f t="shared" si="54"/>
        <v>0</v>
      </c>
      <c r="BF310" s="153">
        <f t="shared" si="55"/>
        <v>0</v>
      </c>
      <c r="BG310" s="153">
        <f t="shared" si="56"/>
        <v>0</v>
      </c>
      <c r="BH310" s="153">
        <f t="shared" si="57"/>
        <v>0</v>
      </c>
      <c r="BI310" s="153">
        <f t="shared" si="58"/>
        <v>0</v>
      </c>
      <c r="BJ310" s="13" t="s">
        <v>84</v>
      </c>
      <c r="BK310" s="153">
        <f t="shared" si="59"/>
        <v>0</v>
      </c>
      <c r="BL310" s="13" t="s">
        <v>216</v>
      </c>
      <c r="BM310" s="152" t="s">
        <v>2692</v>
      </c>
    </row>
    <row r="311" spans="2:65" s="1" customFormat="1" ht="33" customHeight="1">
      <c r="B311" s="139"/>
      <c r="C311" s="140" t="s">
        <v>897</v>
      </c>
      <c r="D311" s="140" t="s">
        <v>212</v>
      </c>
      <c r="E311" s="141" t="s">
        <v>1338</v>
      </c>
      <c r="F311" s="142" t="s">
        <v>2693</v>
      </c>
      <c r="G311" s="143" t="s">
        <v>253</v>
      </c>
      <c r="H311" s="144">
        <v>3</v>
      </c>
      <c r="I311" s="145"/>
      <c r="J311" s="146">
        <f t="shared" si="50"/>
        <v>0</v>
      </c>
      <c r="K311" s="147"/>
      <c r="L311" s="28"/>
      <c r="M311" s="148" t="s">
        <v>1</v>
      </c>
      <c r="N311" s="149" t="s">
        <v>38</v>
      </c>
      <c r="P311" s="150">
        <f t="shared" si="51"/>
        <v>0</v>
      </c>
      <c r="Q311" s="150">
        <v>0</v>
      </c>
      <c r="R311" s="150">
        <f t="shared" si="52"/>
        <v>0</v>
      </c>
      <c r="S311" s="150">
        <v>0</v>
      </c>
      <c r="T311" s="151">
        <f t="shared" si="53"/>
        <v>0</v>
      </c>
      <c r="AR311" s="152" t="s">
        <v>216</v>
      </c>
      <c r="AT311" s="152" t="s">
        <v>212</v>
      </c>
      <c r="AU311" s="152" t="s">
        <v>88</v>
      </c>
      <c r="AY311" s="13" t="s">
        <v>207</v>
      </c>
      <c r="BE311" s="153">
        <f t="shared" si="54"/>
        <v>0</v>
      </c>
      <c r="BF311" s="153">
        <f t="shared" si="55"/>
        <v>0</v>
      </c>
      <c r="BG311" s="153">
        <f t="shared" si="56"/>
        <v>0</v>
      </c>
      <c r="BH311" s="153">
        <f t="shared" si="57"/>
        <v>0</v>
      </c>
      <c r="BI311" s="153">
        <f t="shared" si="58"/>
        <v>0</v>
      </c>
      <c r="BJ311" s="13" t="s">
        <v>84</v>
      </c>
      <c r="BK311" s="153">
        <f t="shared" si="59"/>
        <v>0</v>
      </c>
      <c r="BL311" s="13" t="s">
        <v>216</v>
      </c>
      <c r="BM311" s="152" t="s">
        <v>2694</v>
      </c>
    </row>
    <row r="312" spans="2:65" s="1" customFormat="1" ht="37.9" customHeight="1">
      <c r="B312" s="139"/>
      <c r="C312" s="140" t="s">
        <v>901</v>
      </c>
      <c r="D312" s="140" t="s">
        <v>212</v>
      </c>
      <c r="E312" s="141" t="s">
        <v>1342</v>
      </c>
      <c r="F312" s="142" t="s">
        <v>2695</v>
      </c>
      <c r="G312" s="143" t="s">
        <v>253</v>
      </c>
      <c r="H312" s="144">
        <v>5</v>
      </c>
      <c r="I312" s="145"/>
      <c r="J312" s="146">
        <f t="shared" si="50"/>
        <v>0</v>
      </c>
      <c r="K312" s="147"/>
      <c r="L312" s="28"/>
      <c r="M312" s="148" t="s">
        <v>1</v>
      </c>
      <c r="N312" s="149" t="s">
        <v>38</v>
      </c>
      <c r="P312" s="150">
        <f t="shared" si="51"/>
        <v>0</v>
      </c>
      <c r="Q312" s="150">
        <v>0</v>
      </c>
      <c r="R312" s="150">
        <f t="shared" si="52"/>
        <v>0</v>
      </c>
      <c r="S312" s="150">
        <v>0</v>
      </c>
      <c r="T312" s="151">
        <f t="shared" si="53"/>
        <v>0</v>
      </c>
      <c r="AR312" s="152" t="s">
        <v>216</v>
      </c>
      <c r="AT312" s="152" t="s">
        <v>212</v>
      </c>
      <c r="AU312" s="152" t="s">
        <v>88</v>
      </c>
      <c r="AY312" s="13" t="s">
        <v>207</v>
      </c>
      <c r="BE312" s="153">
        <f t="shared" si="54"/>
        <v>0</v>
      </c>
      <c r="BF312" s="153">
        <f t="shared" si="55"/>
        <v>0</v>
      </c>
      <c r="BG312" s="153">
        <f t="shared" si="56"/>
        <v>0</v>
      </c>
      <c r="BH312" s="153">
        <f t="shared" si="57"/>
        <v>0</v>
      </c>
      <c r="BI312" s="153">
        <f t="shared" si="58"/>
        <v>0</v>
      </c>
      <c r="BJ312" s="13" t="s">
        <v>84</v>
      </c>
      <c r="BK312" s="153">
        <f t="shared" si="59"/>
        <v>0</v>
      </c>
      <c r="BL312" s="13" t="s">
        <v>216</v>
      </c>
      <c r="BM312" s="152" t="s">
        <v>2696</v>
      </c>
    </row>
    <row r="313" spans="2:65" s="1" customFormat="1" ht="24.2" customHeight="1">
      <c r="B313" s="139"/>
      <c r="C313" s="140" t="s">
        <v>905</v>
      </c>
      <c r="D313" s="140" t="s">
        <v>212</v>
      </c>
      <c r="E313" s="141" t="s">
        <v>1346</v>
      </c>
      <c r="F313" s="142" t="s">
        <v>2697</v>
      </c>
      <c r="G313" s="143" t="s">
        <v>253</v>
      </c>
      <c r="H313" s="144">
        <v>5</v>
      </c>
      <c r="I313" s="145"/>
      <c r="J313" s="146">
        <f t="shared" si="50"/>
        <v>0</v>
      </c>
      <c r="K313" s="147"/>
      <c r="L313" s="28"/>
      <c r="M313" s="148" t="s">
        <v>1</v>
      </c>
      <c r="N313" s="149" t="s">
        <v>38</v>
      </c>
      <c r="P313" s="150">
        <f t="shared" si="51"/>
        <v>0</v>
      </c>
      <c r="Q313" s="150">
        <v>0</v>
      </c>
      <c r="R313" s="150">
        <f t="shared" si="52"/>
        <v>0</v>
      </c>
      <c r="S313" s="150">
        <v>0</v>
      </c>
      <c r="T313" s="151">
        <f t="shared" si="53"/>
        <v>0</v>
      </c>
      <c r="AR313" s="152" t="s">
        <v>216</v>
      </c>
      <c r="AT313" s="152" t="s">
        <v>212</v>
      </c>
      <c r="AU313" s="152" t="s">
        <v>88</v>
      </c>
      <c r="AY313" s="13" t="s">
        <v>207</v>
      </c>
      <c r="BE313" s="153">
        <f t="shared" si="54"/>
        <v>0</v>
      </c>
      <c r="BF313" s="153">
        <f t="shared" si="55"/>
        <v>0</v>
      </c>
      <c r="BG313" s="153">
        <f t="shared" si="56"/>
        <v>0</v>
      </c>
      <c r="BH313" s="153">
        <f t="shared" si="57"/>
        <v>0</v>
      </c>
      <c r="BI313" s="153">
        <f t="shared" si="58"/>
        <v>0</v>
      </c>
      <c r="BJ313" s="13" t="s">
        <v>84</v>
      </c>
      <c r="BK313" s="153">
        <f t="shared" si="59"/>
        <v>0</v>
      </c>
      <c r="BL313" s="13" t="s">
        <v>216</v>
      </c>
      <c r="BM313" s="152" t="s">
        <v>2698</v>
      </c>
    </row>
    <row r="314" spans="2:65" s="1" customFormat="1" ht="33" customHeight="1">
      <c r="B314" s="139"/>
      <c r="C314" s="140" t="s">
        <v>909</v>
      </c>
      <c r="D314" s="140" t="s">
        <v>212</v>
      </c>
      <c r="E314" s="141" t="s">
        <v>1350</v>
      </c>
      <c r="F314" s="142" t="s">
        <v>2699</v>
      </c>
      <c r="G314" s="143" t="s">
        <v>215</v>
      </c>
      <c r="H314" s="144">
        <v>4</v>
      </c>
      <c r="I314" s="145"/>
      <c r="J314" s="146">
        <f t="shared" si="50"/>
        <v>0</v>
      </c>
      <c r="K314" s="147"/>
      <c r="L314" s="28"/>
      <c r="M314" s="148" t="s">
        <v>1</v>
      </c>
      <c r="N314" s="149" t="s">
        <v>38</v>
      </c>
      <c r="P314" s="150">
        <f t="shared" si="51"/>
        <v>0</v>
      </c>
      <c r="Q314" s="150">
        <v>0</v>
      </c>
      <c r="R314" s="150">
        <f t="shared" si="52"/>
        <v>0</v>
      </c>
      <c r="S314" s="150">
        <v>0</v>
      </c>
      <c r="T314" s="151">
        <f t="shared" si="53"/>
        <v>0</v>
      </c>
      <c r="AR314" s="152" t="s">
        <v>216</v>
      </c>
      <c r="AT314" s="152" t="s">
        <v>212</v>
      </c>
      <c r="AU314" s="152" t="s">
        <v>88</v>
      </c>
      <c r="AY314" s="13" t="s">
        <v>207</v>
      </c>
      <c r="BE314" s="153">
        <f t="shared" si="54"/>
        <v>0</v>
      </c>
      <c r="BF314" s="153">
        <f t="shared" si="55"/>
        <v>0</v>
      </c>
      <c r="BG314" s="153">
        <f t="shared" si="56"/>
        <v>0</v>
      </c>
      <c r="BH314" s="153">
        <f t="shared" si="57"/>
        <v>0</v>
      </c>
      <c r="BI314" s="153">
        <f t="shared" si="58"/>
        <v>0</v>
      </c>
      <c r="BJ314" s="13" t="s">
        <v>84</v>
      </c>
      <c r="BK314" s="153">
        <f t="shared" si="59"/>
        <v>0</v>
      </c>
      <c r="BL314" s="13" t="s">
        <v>216</v>
      </c>
      <c r="BM314" s="152" t="s">
        <v>2700</v>
      </c>
    </row>
    <row r="315" spans="2:65" s="1" customFormat="1" ht="37.9" customHeight="1">
      <c r="B315" s="139"/>
      <c r="C315" s="140" t="s">
        <v>913</v>
      </c>
      <c r="D315" s="140" t="s">
        <v>212</v>
      </c>
      <c r="E315" s="141" t="s">
        <v>1354</v>
      </c>
      <c r="F315" s="142" t="s">
        <v>2701</v>
      </c>
      <c r="G315" s="143" t="s">
        <v>253</v>
      </c>
      <c r="H315" s="144">
        <v>2</v>
      </c>
      <c r="I315" s="145"/>
      <c r="J315" s="146">
        <f t="shared" si="50"/>
        <v>0</v>
      </c>
      <c r="K315" s="147"/>
      <c r="L315" s="28"/>
      <c r="M315" s="148" t="s">
        <v>1</v>
      </c>
      <c r="N315" s="149" t="s">
        <v>38</v>
      </c>
      <c r="P315" s="150">
        <f t="shared" si="51"/>
        <v>0</v>
      </c>
      <c r="Q315" s="150">
        <v>0</v>
      </c>
      <c r="R315" s="150">
        <f t="shared" si="52"/>
        <v>0</v>
      </c>
      <c r="S315" s="150">
        <v>0</v>
      </c>
      <c r="T315" s="151">
        <f t="shared" si="53"/>
        <v>0</v>
      </c>
      <c r="AR315" s="152" t="s">
        <v>216</v>
      </c>
      <c r="AT315" s="152" t="s">
        <v>212</v>
      </c>
      <c r="AU315" s="152" t="s">
        <v>88</v>
      </c>
      <c r="AY315" s="13" t="s">
        <v>207</v>
      </c>
      <c r="BE315" s="153">
        <f t="shared" si="54"/>
        <v>0</v>
      </c>
      <c r="BF315" s="153">
        <f t="shared" si="55"/>
        <v>0</v>
      </c>
      <c r="BG315" s="153">
        <f t="shared" si="56"/>
        <v>0</v>
      </c>
      <c r="BH315" s="153">
        <f t="shared" si="57"/>
        <v>0</v>
      </c>
      <c r="BI315" s="153">
        <f t="shared" si="58"/>
        <v>0</v>
      </c>
      <c r="BJ315" s="13" t="s">
        <v>84</v>
      </c>
      <c r="BK315" s="153">
        <f t="shared" si="59"/>
        <v>0</v>
      </c>
      <c r="BL315" s="13" t="s">
        <v>216</v>
      </c>
      <c r="BM315" s="152" t="s">
        <v>2702</v>
      </c>
    </row>
    <row r="316" spans="2:65" s="1" customFormat="1" ht="37.9" customHeight="1">
      <c r="B316" s="139"/>
      <c r="C316" s="140" t="s">
        <v>917</v>
      </c>
      <c r="D316" s="140" t="s">
        <v>212</v>
      </c>
      <c r="E316" s="141" t="s">
        <v>1358</v>
      </c>
      <c r="F316" s="142" t="s">
        <v>2703</v>
      </c>
      <c r="G316" s="143" t="s">
        <v>253</v>
      </c>
      <c r="H316" s="144">
        <v>1</v>
      </c>
      <c r="I316" s="145"/>
      <c r="J316" s="146">
        <f t="shared" si="50"/>
        <v>0</v>
      </c>
      <c r="K316" s="147"/>
      <c r="L316" s="28"/>
      <c r="M316" s="148" t="s">
        <v>1</v>
      </c>
      <c r="N316" s="149" t="s">
        <v>38</v>
      </c>
      <c r="P316" s="150">
        <f t="shared" si="51"/>
        <v>0</v>
      </c>
      <c r="Q316" s="150">
        <v>0</v>
      </c>
      <c r="R316" s="150">
        <f t="shared" si="52"/>
        <v>0</v>
      </c>
      <c r="S316" s="150">
        <v>0</v>
      </c>
      <c r="T316" s="151">
        <f t="shared" si="53"/>
        <v>0</v>
      </c>
      <c r="AR316" s="152" t="s">
        <v>216</v>
      </c>
      <c r="AT316" s="152" t="s">
        <v>212</v>
      </c>
      <c r="AU316" s="152" t="s">
        <v>88</v>
      </c>
      <c r="AY316" s="13" t="s">
        <v>207</v>
      </c>
      <c r="BE316" s="153">
        <f t="shared" si="54"/>
        <v>0</v>
      </c>
      <c r="BF316" s="153">
        <f t="shared" si="55"/>
        <v>0</v>
      </c>
      <c r="BG316" s="153">
        <f t="shared" si="56"/>
        <v>0</v>
      </c>
      <c r="BH316" s="153">
        <f t="shared" si="57"/>
        <v>0</v>
      </c>
      <c r="BI316" s="153">
        <f t="shared" si="58"/>
        <v>0</v>
      </c>
      <c r="BJ316" s="13" t="s">
        <v>84</v>
      </c>
      <c r="BK316" s="153">
        <f t="shared" si="59"/>
        <v>0</v>
      </c>
      <c r="BL316" s="13" t="s">
        <v>216</v>
      </c>
      <c r="BM316" s="152" t="s">
        <v>2704</v>
      </c>
    </row>
    <row r="317" spans="2:65" s="1" customFormat="1" ht="37.9" customHeight="1">
      <c r="B317" s="139"/>
      <c r="C317" s="140" t="s">
        <v>921</v>
      </c>
      <c r="D317" s="140" t="s">
        <v>212</v>
      </c>
      <c r="E317" s="141" t="s">
        <v>1362</v>
      </c>
      <c r="F317" s="142" t="s">
        <v>2705</v>
      </c>
      <c r="G317" s="143" t="s">
        <v>253</v>
      </c>
      <c r="H317" s="144">
        <v>6</v>
      </c>
      <c r="I317" s="145"/>
      <c r="J317" s="146">
        <f t="shared" si="50"/>
        <v>0</v>
      </c>
      <c r="K317" s="147"/>
      <c r="L317" s="28"/>
      <c r="M317" s="148" t="s">
        <v>1</v>
      </c>
      <c r="N317" s="149" t="s">
        <v>38</v>
      </c>
      <c r="P317" s="150">
        <f t="shared" si="51"/>
        <v>0</v>
      </c>
      <c r="Q317" s="150">
        <v>0</v>
      </c>
      <c r="R317" s="150">
        <f t="shared" si="52"/>
        <v>0</v>
      </c>
      <c r="S317" s="150">
        <v>0</v>
      </c>
      <c r="T317" s="151">
        <f t="shared" si="53"/>
        <v>0</v>
      </c>
      <c r="AR317" s="152" t="s">
        <v>216</v>
      </c>
      <c r="AT317" s="152" t="s">
        <v>212</v>
      </c>
      <c r="AU317" s="152" t="s">
        <v>88</v>
      </c>
      <c r="AY317" s="13" t="s">
        <v>207</v>
      </c>
      <c r="BE317" s="153">
        <f t="shared" si="54"/>
        <v>0</v>
      </c>
      <c r="BF317" s="153">
        <f t="shared" si="55"/>
        <v>0</v>
      </c>
      <c r="BG317" s="153">
        <f t="shared" si="56"/>
        <v>0</v>
      </c>
      <c r="BH317" s="153">
        <f t="shared" si="57"/>
        <v>0</v>
      </c>
      <c r="BI317" s="153">
        <f t="shared" si="58"/>
        <v>0</v>
      </c>
      <c r="BJ317" s="13" t="s">
        <v>84</v>
      </c>
      <c r="BK317" s="153">
        <f t="shared" si="59"/>
        <v>0</v>
      </c>
      <c r="BL317" s="13" t="s">
        <v>216</v>
      </c>
      <c r="BM317" s="152" t="s">
        <v>2706</v>
      </c>
    </row>
    <row r="318" spans="2:65" s="1" customFormat="1" ht="33" customHeight="1">
      <c r="B318" s="139"/>
      <c r="C318" s="140" t="s">
        <v>925</v>
      </c>
      <c r="D318" s="140" t="s">
        <v>212</v>
      </c>
      <c r="E318" s="141" t="s">
        <v>1422</v>
      </c>
      <c r="F318" s="142" t="s">
        <v>2707</v>
      </c>
      <c r="G318" s="143" t="s">
        <v>253</v>
      </c>
      <c r="H318" s="144">
        <v>3</v>
      </c>
      <c r="I318" s="145"/>
      <c r="J318" s="146">
        <f t="shared" si="50"/>
        <v>0</v>
      </c>
      <c r="K318" s="147"/>
      <c r="L318" s="28"/>
      <c r="M318" s="148" t="s">
        <v>1</v>
      </c>
      <c r="N318" s="149" t="s">
        <v>38</v>
      </c>
      <c r="P318" s="150">
        <f t="shared" si="51"/>
        <v>0</v>
      </c>
      <c r="Q318" s="150">
        <v>0</v>
      </c>
      <c r="R318" s="150">
        <f t="shared" si="52"/>
        <v>0</v>
      </c>
      <c r="S318" s="150">
        <v>0</v>
      </c>
      <c r="T318" s="151">
        <f t="shared" si="53"/>
        <v>0</v>
      </c>
      <c r="AR318" s="152" t="s">
        <v>216</v>
      </c>
      <c r="AT318" s="152" t="s">
        <v>212</v>
      </c>
      <c r="AU318" s="152" t="s">
        <v>88</v>
      </c>
      <c r="AY318" s="13" t="s">
        <v>207</v>
      </c>
      <c r="BE318" s="153">
        <f t="shared" si="54"/>
        <v>0</v>
      </c>
      <c r="BF318" s="153">
        <f t="shared" si="55"/>
        <v>0</v>
      </c>
      <c r="BG318" s="153">
        <f t="shared" si="56"/>
        <v>0</v>
      </c>
      <c r="BH318" s="153">
        <f t="shared" si="57"/>
        <v>0</v>
      </c>
      <c r="BI318" s="153">
        <f t="shared" si="58"/>
        <v>0</v>
      </c>
      <c r="BJ318" s="13" t="s">
        <v>84</v>
      </c>
      <c r="BK318" s="153">
        <f t="shared" si="59"/>
        <v>0</v>
      </c>
      <c r="BL318" s="13" t="s">
        <v>216</v>
      </c>
      <c r="BM318" s="152" t="s">
        <v>2708</v>
      </c>
    </row>
    <row r="319" spans="2:65" s="1" customFormat="1" ht="37.9" customHeight="1">
      <c r="B319" s="139"/>
      <c r="C319" s="140" t="s">
        <v>929</v>
      </c>
      <c r="D319" s="140" t="s">
        <v>212</v>
      </c>
      <c r="E319" s="141" t="s">
        <v>1426</v>
      </c>
      <c r="F319" s="142" t="s">
        <v>2709</v>
      </c>
      <c r="G319" s="143" t="s">
        <v>253</v>
      </c>
      <c r="H319" s="144">
        <v>5</v>
      </c>
      <c r="I319" s="145"/>
      <c r="J319" s="146">
        <f t="shared" si="50"/>
        <v>0</v>
      </c>
      <c r="K319" s="147"/>
      <c r="L319" s="28"/>
      <c r="M319" s="148" t="s">
        <v>1</v>
      </c>
      <c r="N319" s="149" t="s">
        <v>38</v>
      </c>
      <c r="P319" s="150">
        <f t="shared" si="51"/>
        <v>0</v>
      </c>
      <c r="Q319" s="150">
        <v>0</v>
      </c>
      <c r="R319" s="150">
        <f t="shared" si="52"/>
        <v>0</v>
      </c>
      <c r="S319" s="150">
        <v>0</v>
      </c>
      <c r="T319" s="151">
        <f t="shared" si="53"/>
        <v>0</v>
      </c>
      <c r="AR319" s="152" t="s">
        <v>216</v>
      </c>
      <c r="AT319" s="152" t="s">
        <v>212</v>
      </c>
      <c r="AU319" s="152" t="s">
        <v>88</v>
      </c>
      <c r="AY319" s="13" t="s">
        <v>207</v>
      </c>
      <c r="BE319" s="153">
        <f t="shared" si="54"/>
        <v>0</v>
      </c>
      <c r="BF319" s="153">
        <f t="shared" si="55"/>
        <v>0</v>
      </c>
      <c r="BG319" s="153">
        <f t="shared" si="56"/>
        <v>0</v>
      </c>
      <c r="BH319" s="153">
        <f t="shared" si="57"/>
        <v>0</v>
      </c>
      <c r="BI319" s="153">
        <f t="shared" si="58"/>
        <v>0</v>
      </c>
      <c r="BJ319" s="13" t="s">
        <v>84</v>
      </c>
      <c r="BK319" s="153">
        <f t="shared" si="59"/>
        <v>0</v>
      </c>
      <c r="BL319" s="13" t="s">
        <v>216</v>
      </c>
      <c r="BM319" s="152" t="s">
        <v>2710</v>
      </c>
    </row>
    <row r="320" spans="2:65" s="1" customFormat="1" ht="24.2" customHeight="1">
      <c r="B320" s="139"/>
      <c r="C320" s="140" t="s">
        <v>933</v>
      </c>
      <c r="D320" s="140" t="s">
        <v>212</v>
      </c>
      <c r="E320" s="141" t="s">
        <v>1430</v>
      </c>
      <c r="F320" s="142" t="s">
        <v>2711</v>
      </c>
      <c r="G320" s="143" t="s">
        <v>253</v>
      </c>
      <c r="H320" s="144">
        <v>5</v>
      </c>
      <c r="I320" s="145"/>
      <c r="J320" s="146">
        <f t="shared" si="50"/>
        <v>0</v>
      </c>
      <c r="K320" s="147"/>
      <c r="L320" s="28"/>
      <c r="M320" s="148" t="s">
        <v>1</v>
      </c>
      <c r="N320" s="149" t="s">
        <v>38</v>
      </c>
      <c r="P320" s="150">
        <f t="shared" si="51"/>
        <v>0</v>
      </c>
      <c r="Q320" s="150">
        <v>0</v>
      </c>
      <c r="R320" s="150">
        <f t="shared" si="52"/>
        <v>0</v>
      </c>
      <c r="S320" s="150">
        <v>0</v>
      </c>
      <c r="T320" s="151">
        <f t="shared" si="53"/>
        <v>0</v>
      </c>
      <c r="AR320" s="152" t="s">
        <v>216</v>
      </c>
      <c r="AT320" s="152" t="s">
        <v>212</v>
      </c>
      <c r="AU320" s="152" t="s">
        <v>88</v>
      </c>
      <c r="AY320" s="13" t="s">
        <v>207</v>
      </c>
      <c r="BE320" s="153">
        <f t="shared" si="54"/>
        <v>0</v>
      </c>
      <c r="BF320" s="153">
        <f t="shared" si="55"/>
        <v>0</v>
      </c>
      <c r="BG320" s="153">
        <f t="shared" si="56"/>
        <v>0</v>
      </c>
      <c r="BH320" s="153">
        <f t="shared" si="57"/>
        <v>0</v>
      </c>
      <c r="BI320" s="153">
        <f t="shared" si="58"/>
        <v>0</v>
      </c>
      <c r="BJ320" s="13" t="s">
        <v>84</v>
      </c>
      <c r="BK320" s="153">
        <f t="shared" si="59"/>
        <v>0</v>
      </c>
      <c r="BL320" s="13" t="s">
        <v>216</v>
      </c>
      <c r="BM320" s="152" t="s">
        <v>2712</v>
      </c>
    </row>
    <row r="321" spans="2:65" s="1" customFormat="1" ht="33" customHeight="1">
      <c r="B321" s="139"/>
      <c r="C321" s="140" t="s">
        <v>937</v>
      </c>
      <c r="D321" s="140" t="s">
        <v>212</v>
      </c>
      <c r="E321" s="141" t="s">
        <v>1434</v>
      </c>
      <c r="F321" s="142" t="s">
        <v>2713</v>
      </c>
      <c r="G321" s="143" t="s">
        <v>215</v>
      </c>
      <c r="H321" s="144">
        <v>8</v>
      </c>
      <c r="I321" s="145"/>
      <c r="J321" s="146">
        <f t="shared" si="50"/>
        <v>0</v>
      </c>
      <c r="K321" s="147"/>
      <c r="L321" s="28"/>
      <c r="M321" s="148" t="s">
        <v>1</v>
      </c>
      <c r="N321" s="149" t="s">
        <v>38</v>
      </c>
      <c r="P321" s="150">
        <f t="shared" si="51"/>
        <v>0</v>
      </c>
      <c r="Q321" s="150">
        <v>0</v>
      </c>
      <c r="R321" s="150">
        <f t="shared" si="52"/>
        <v>0</v>
      </c>
      <c r="S321" s="150">
        <v>0</v>
      </c>
      <c r="T321" s="151">
        <f t="shared" si="53"/>
        <v>0</v>
      </c>
      <c r="AR321" s="152" t="s">
        <v>216</v>
      </c>
      <c r="AT321" s="152" t="s">
        <v>212</v>
      </c>
      <c r="AU321" s="152" t="s">
        <v>88</v>
      </c>
      <c r="AY321" s="13" t="s">
        <v>207</v>
      </c>
      <c r="BE321" s="153">
        <f t="shared" si="54"/>
        <v>0</v>
      </c>
      <c r="BF321" s="153">
        <f t="shared" si="55"/>
        <v>0</v>
      </c>
      <c r="BG321" s="153">
        <f t="shared" si="56"/>
        <v>0</v>
      </c>
      <c r="BH321" s="153">
        <f t="shared" si="57"/>
        <v>0</v>
      </c>
      <c r="BI321" s="153">
        <f t="shared" si="58"/>
        <v>0</v>
      </c>
      <c r="BJ321" s="13" t="s">
        <v>84</v>
      </c>
      <c r="BK321" s="153">
        <f t="shared" si="59"/>
        <v>0</v>
      </c>
      <c r="BL321" s="13" t="s">
        <v>216</v>
      </c>
      <c r="BM321" s="152" t="s">
        <v>2714</v>
      </c>
    </row>
    <row r="322" spans="2:65" s="1" customFormat="1" ht="37.9" customHeight="1">
      <c r="B322" s="139"/>
      <c r="C322" s="140" t="s">
        <v>941</v>
      </c>
      <c r="D322" s="140" t="s">
        <v>212</v>
      </c>
      <c r="E322" s="141" t="s">
        <v>2715</v>
      </c>
      <c r="F322" s="142" t="s">
        <v>2716</v>
      </c>
      <c r="G322" s="143" t="s">
        <v>253</v>
      </c>
      <c r="H322" s="144">
        <v>2</v>
      </c>
      <c r="I322" s="145"/>
      <c r="J322" s="146">
        <f t="shared" si="50"/>
        <v>0</v>
      </c>
      <c r="K322" s="147"/>
      <c r="L322" s="28"/>
      <c r="M322" s="148" t="s">
        <v>1</v>
      </c>
      <c r="N322" s="149" t="s">
        <v>38</v>
      </c>
      <c r="P322" s="150">
        <f t="shared" si="51"/>
        <v>0</v>
      </c>
      <c r="Q322" s="150">
        <v>0</v>
      </c>
      <c r="R322" s="150">
        <f t="shared" si="52"/>
        <v>0</v>
      </c>
      <c r="S322" s="150">
        <v>0</v>
      </c>
      <c r="T322" s="151">
        <f t="shared" si="53"/>
        <v>0</v>
      </c>
      <c r="AR322" s="152" t="s">
        <v>216</v>
      </c>
      <c r="AT322" s="152" t="s">
        <v>212</v>
      </c>
      <c r="AU322" s="152" t="s">
        <v>88</v>
      </c>
      <c r="AY322" s="13" t="s">
        <v>207</v>
      </c>
      <c r="BE322" s="153">
        <f t="shared" si="54"/>
        <v>0</v>
      </c>
      <c r="BF322" s="153">
        <f t="shared" si="55"/>
        <v>0</v>
      </c>
      <c r="BG322" s="153">
        <f t="shared" si="56"/>
        <v>0</v>
      </c>
      <c r="BH322" s="153">
        <f t="shared" si="57"/>
        <v>0</v>
      </c>
      <c r="BI322" s="153">
        <f t="shared" si="58"/>
        <v>0</v>
      </c>
      <c r="BJ322" s="13" t="s">
        <v>84</v>
      </c>
      <c r="BK322" s="153">
        <f t="shared" si="59"/>
        <v>0</v>
      </c>
      <c r="BL322" s="13" t="s">
        <v>216</v>
      </c>
      <c r="BM322" s="152" t="s">
        <v>2717</v>
      </c>
    </row>
    <row r="323" spans="2:65" s="1" customFormat="1" ht="37.9" customHeight="1">
      <c r="B323" s="139"/>
      <c r="C323" s="140" t="s">
        <v>945</v>
      </c>
      <c r="D323" s="140" t="s">
        <v>212</v>
      </c>
      <c r="E323" s="141" t="s">
        <v>2718</v>
      </c>
      <c r="F323" s="142" t="s">
        <v>2719</v>
      </c>
      <c r="G323" s="143" t="s">
        <v>253</v>
      </c>
      <c r="H323" s="144">
        <v>1</v>
      </c>
      <c r="I323" s="145"/>
      <c r="J323" s="146">
        <f t="shared" si="50"/>
        <v>0</v>
      </c>
      <c r="K323" s="147"/>
      <c r="L323" s="28"/>
      <c r="M323" s="148" t="s">
        <v>1</v>
      </c>
      <c r="N323" s="149" t="s">
        <v>38</v>
      </c>
      <c r="P323" s="150">
        <f t="shared" si="51"/>
        <v>0</v>
      </c>
      <c r="Q323" s="150">
        <v>0</v>
      </c>
      <c r="R323" s="150">
        <f t="shared" si="52"/>
        <v>0</v>
      </c>
      <c r="S323" s="150">
        <v>0</v>
      </c>
      <c r="T323" s="151">
        <f t="shared" si="53"/>
        <v>0</v>
      </c>
      <c r="AR323" s="152" t="s">
        <v>216</v>
      </c>
      <c r="AT323" s="152" t="s">
        <v>212</v>
      </c>
      <c r="AU323" s="152" t="s">
        <v>88</v>
      </c>
      <c r="AY323" s="13" t="s">
        <v>207</v>
      </c>
      <c r="BE323" s="153">
        <f t="shared" si="54"/>
        <v>0</v>
      </c>
      <c r="BF323" s="153">
        <f t="shared" si="55"/>
        <v>0</v>
      </c>
      <c r="BG323" s="153">
        <f t="shared" si="56"/>
        <v>0</v>
      </c>
      <c r="BH323" s="153">
        <f t="shared" si="57"/>
        <v>0</v>
      </c>
      <c r="BI323" s="153">
        <f t="shared" si="58"/>
        <v>0</v>
      </c>
      <c r="BJ323" s="13" t="s">
        <v>84</v>
      </c>
      <c r="BK323" s="153">
        <f t="shared" si="59"/>
        <v>0</v>
      </c>
      <c r="BL323" s="13" t="s">
        <v>216</v>
      </c>
      <c r="BM323" s="152" t="s">
        <v>2720</v>
      </c>
    </row>
    <row r="324" spans="2:65" s="1" customFormat="1" ht="37.9" customHeight="1">
      <c r="B324" s="139"/>
      <c r="C324" s="140" t="s">
        <v>949</v>
      </c>
      <c r="D324" s="140" t="s">
        <v>212</v>
      </c>
      <c r="E324" s="141" t="s">
        <v>2721</v>
      </c>
      <c r="F324" s="142" t="s">
        <v>2722</v>
      </c>
      <c r="G324" s="143" t="s">
        <v>253</v>
      </c>
      <c r="H324" s="144">
        <v>6</v>
      </c>
      <c r="I324" s="145"/>
      <c r="J324" s="146">
        <f t="shared" si="50"/>
        <v>0</v>
      </c>
      <c r="K324" s="147"/>
      <c r="L324" s="28"/>
      <c r="M324" s="148" t="s">
        <v>1</v>
      </c>
      <c r="N324" s="149" t="s">
        <v>38</v>
      </c>
      <c r="P324" s="150">
        <f t="shared" si="51"/>
        <v>0</v>
      </c>
      <c r="Q324" s="150">
        <v>0</v>
      </c>
      <c r="R324" s="150">
        <f t="shared" si="52"/>
        <v>0</v>
      </c>
      <c r="S324" s="150">
        <v>0</v>
      </c>
      <c r="T324" s="151">
        <f t="shared" si="53"/>
        <v>0</v>
      </c>
      <c r="AR324" s="152" t="s">
        <v>216</v>
      </c>
      <c r="AT324" s="152" t="s">
        <v>212</v>
      </c>
      <c r="AU324" s="152" t="s">
        <v>88</v>
      </c>
      <c r="AY324" s="13" t="s">
        <v>207</v>
      </c>
      <c r="BE324" s="153">
        <f t="shared" si="54"/>
        <v>0</v>
      </c>
      <c r="BF324" s="153">
        <f t="shared" si="55"/>
        <v>0</v>
      </c>
      <c r="BG324" s="153">
        <f t="shared" si="56"/>
        <v>0</v>
      </c>
      <c r="BH324" s="153">
        <f t="shared" si="57"/>
        <v>0</v>
      </c>
      <c r="BI324" s="153">
        <f t="shared" si="58"/>
        <v>0</v>
      </c>
      <c r="BJ324" s="13" t="s">
        <v>84</v>
      </c>
      <c r="BK324" s="153">
        <f t="shared" si="59"/>
        <v>0</v>
      </c>
      <c r="BL324" s="13" t="s">
        <v>216</v>
      </c>
      <c r="BM324" s="152" t="s">
        <v>2723</v>
      </c>
    </row>
    <row r="325" spans="2:65" s="1" customFormat="1" ht="33" customHeight="1">
      <c r="B325" s="139"/>
      <c r="C325" s="140" t="s">
        <v>953</v>
      </c>
      <c r="D325" s="140" t="s">
        <v>212</v>
      </c>
      <c r="E325" s="141" t="s">
        <v>1438</v>
      </c>
      <c r="F325" s="142" t="s">
        <v>2724</v>
      </c>
      <c r="G325" s="143" t="s">
        <v>253</v>
      </c>
      <c r="H325" s="144">
        <v>2</v>
      </c>
      <c r="I325" s="145"/>
      <c r="J325" s="146">
        <f t="shared" si="50"/>
        <v>0</v>
      </c>
      <c r="K325" s="147"/>
      <c r="L325" s="28"/>
      <c r="M325" s="148" t="s">
        <v>1</v>
      </c>
      <c r="N325" s="149" t="s">
        <v>38</v>
      </c>
      <c r="P325" s="150">
        <f t="shared" si="51"/>
        <v>0</v>
      </c>
      <c r="Q325" s="150">
        <v>0</v>
      </c>
      <c r="R325" s="150">
        <f t="shared" si="52"/>
        <v>0</v>
      </c>
      <c r="S325" s="150">
        <v>0</v>
      </c>
      <c r="T325" s="151">
        <f t="shared" si="53"/>
        <v>0</v>
      </c>
      <c r="AR325" s="152" t="s">
        <v>216</v>
      </c>
      <c r="AT325" s="152" t="s">
        <v>212</v>
      </c>
      <c r="AU325" s="152" t="s">
        <v>88</v>
      </c>
      <c r="AY325" s="13" t="s">
        <v>207</v>
      </c>
      <c r="BE325" s="153">
        <f t="shared" si="54"/>
        <v>0</v>
      </c>
      <c r="BF325" s="153">
        <f t="shared" si="55"/>
        <v>0</v>
      </c>
      <c r="BG325" s="153">
        <f t="shared" si="56"/>
        <v>0</v>
      </c>
      <c r="BH325" s="153">
        <f t="shared" si="57"/>
        <v>0</v>
      </c>
      <c r="BI325" s="153">
        <f t="shared" si="58"/>
        <v>0</v>
      </c>
      <c r="BJ325" s="13" t="s">
        <v>84</v>
      </c>
      <c r="BK325" s="153">
        <f t="shared" si="59"/>
        <v>0</v>
      </c>
      <c r="BL325" s="13" t="s">
        <v>216</v>
      </c>
      <c r="BM325" s="152" t="s">
        <v>2725</v>
      </c>
    </row>
    <row r="326" spans="2:65" s="1" customFormat="1" ht="33" customHeight="1">
      <c r="B326" s="139"/>
      <c r="C326" s="140" t="s">
        <v>957</v>
      </c>
      <c r="D326" s="140" t="s">
        <v>212</v>
      </c>
      <c r="E326" s="141" t="s">
        <v>1442</v>
      </c>
      <c r="F326" s="142" t="s">
        <v>2726</v>
      </c>
      <c r="G326" s="143" t="s">
        <v>253</v>
      </c>
      <c r="H326" s="144">
        <v>4</v>
      </c>
      <c r="I326" s="145"/>
      <c r="J326" s="146">
        <f t="shared" si="50"/>
        <v>0</v>
      </c>
      <c r="K326" s="147"/>
      <c r="L326" s="28"/>
      <c r="M326" s="148" t="s">
        <v>1</v>
      </c>
      <c r="N326" s="149" t="s">
        <v>38</v>
      </c>
      <c r="P326" s="150">
        <f t="shared" si="51"/>
        <v>0</v>
      </c>
      <c r="Q326" s="150">
        <v>0</v>
      </c>
      <c r="R326" s="150">
        <f t="shared" si="52"/>
        <v>0</v>
      </c>
      <c r="S326" s="150">
        <v>0</v>
      </c>
      <c r="T326" s="151">
        <f t="shared" si="53"/>
        <v>0</v>
      </c>
      <c r="AR326" s="152" t="s">
        <v>216</v>
      </c>
      <c r="AT326" s="152" t="s">
        <v>212</v>
      </c>
      <c r="AU326" s="152" t="s">
        <v>88</v>
      </c>
      <c r="AY326" s="13" t="s">
        <v>207</v>
      </c>
      <c r="BE326" s="153">
        <f t="shared" si="54"/>
        <v>0</v>
      </c>
      <c r="BF326" s="153">
        <f t="shared" si="55"/>
        <v>0</v>
      </c>
      <c r="BG326" s="153">
        <f t="shared" si="56"/>
        <v>0</v>
      </c>
      <c r="BH326" s="153">
        <f t="shared" si="57"/>
        <v>0</v>
      </c>
      <c r="BI326" s="153">
        <f t="shared" si="58"/>
        <v>0</v>
      </c>
      <c r="BJ326" s="13" t="s">
        <v>84</v>
      </c>
      <c r="BK326" s="153">
        <f t="shared" si="59"/>
        <v>0</v>
      </c>
      <c r="BL326" s="13" t="s">
        <v>216</v>
      </c>
      <c r="BM326" s="152" t="s">
        <v>2727</v>
      </c>
    </row>
    <row r="327" spans="2:65" s="1" customFormat="1" ht="24.2" customHeight="1">
      <c r="B327" s="139"/>
      <c r="C327" s="140" t="s">
        <v>961</v>
      </c>
      <c r="D327" s="140" t="s">
        <v>212</v>
      </c>
      <c r="E327" s="141" t="s">
        <v>1446</v>
      </c>
      <c r="F327" s="142" t="s">
        <v>2728</v>
      </c>
      <c r="G327" s="143" t="s">
        <v>253</v>
      </c>
      <c r="H327" s="144">
        <v>4</v>
      </c>
      <c r="I327" s="145"/>
      <c r="J327" s="146">
        <f t="shared" si="50"/>
        <v>0</v>
      </c>
      <c r="K327" s="147"/>
      <c r="L327" s="28"/>
      <c r="M327" s="148" t="s">
        <v>1</v>
      </c>
      <c r="N327" s="149" t="s">
        <v>38</v>
      </c>
      <c r="P327" s="150">
        <f t="shared" si="51"/>
        <v>0</v>
      </c>
      <c r="Q327" s="150">
        <v>0</v>
      </c>
      <c r="R327" s="150">
        <f t="shared" si="52"/>
        <v>0</v>
      </c>
      <c r="S327" s="150">
        <v>0</v>
      </c>
      <c r="T327" s="151">
        <f t="shared" si="53"/>
        <v>0</v>
      </c>
      <c r="AR327" s="152" t="s">
        <v>216</v>
      </c>
      <c r="AT327" s="152" t="s">
        <v>212</v>
      </c>
      <c r="AU327" s="152" t="s">
        <v>88</v>
      </c>
      <c r="AY327" s="13" t="s">
        <v>207</v>
      </c>
      <c r="BE327" s="153">
        <f t="shared" si="54"/>
        <v>0</v>
      </c>
      <c r="BF327" s="153">
        <f t="shared" si="55"/>
        <v>0</v>
      </c>
      <c r="BG327" s="153">
        <f t="shared" si="56"/>
        <v>0</v>
      </c>
      <c r="BH327" s="153">
        <f t="shared" si="57"/>
        <v>0</v>
      </c>
      <c r="BI327" s="153">
        <f t="shared" si="58"/>
        <v>0</v>
      </c>
      <c r="BJ327" s="13" t="s">
        <v>84</v>
      </c>
      <c r="BK327" s="153">
        <f t="shared" si="59"/>
        <v>0</v>
      </c>
      <c r="BL327" s="13" t="s">
        <v>216</v>
      </c>
      <c r="BM327" s="152" t="s">
        <v>2729</v>
      </c>
    </row>
    <row r="328" spans="2:65" s="1" customFormat="1" ht="24.2" customHeight="1">
      <c r="B328" s="139"/>
      <c r="C328" s="140" t="s">
        <v>965</v>
      </c>
      <c r="D328" s="140" t="s">
        <v>212</v>
      </c>
      <c r="E328" s="141" t="s">
        <v>1450</v>
      </c>
      <c r="F328" s="142" t="s">
        <v>2730</v>
      </c>
      <c r="G328" s="143" t="s">
        <v>215</v>
      </c>
      <c r="H328" s="144">
        <v>2</v>
      </c>
      <c r="I328" s="145"/>
      <c r="J328" s="146">
        <f t="shared" ref="J328:J350" si="60">ROUND(I328*H328,2)</f>
        <v>0</v>
      </c>
      <c r="K328" s="147"/>
      <c r="L328" s="28"/>
      <c r="M328" s="148" t="s">
        <v>1</v>
      </c>
      <c r="N328" s="149" t="s">
        <v>38</v>
      </c>
      <c r="P328" s="150">
        <f t="shared" ref="P328:P350" si="61">O328*H328</f>
        <v>0</v>
      </c>
      <c r="Q328" s="150">
        <v>0</v>
      </c>
      <c r="R328" s="150">
        <f t="shared" ref="R328:R350" si="62">Q328*H328</f>
        <v>0</v>
      </c>
      <c r="S328" s="150">
        <v>0</v>
      </c>
      <c r="T328" s="151">
        <f t="shared" ref="T328:T350" si="63">S328*H328</f>
        <v>0</v>
      </c>
      <c r="AR328" s="152" t="s">
        <v>216</v>
      </c>
      <c r="AT328" s="152" t="s">
        <v>212</v>
      </c>
      <c r="AU328" s="152" t="s">
        <v>88</v>
      </c>
      <c r="AY328" s="13" t="s">
        <v>207</v>
      </c>
      <c r="BE328" s="153">
        <f t="shared" ref="BE328:BE350" si="64">IF(N328="základná",J328,0)</f>
        <v>0</v>
      </c>
      <c r="BF328" s="153">
        <f t="shared" ref="BF328:BF350" si="65">IF(N328="znížená",J328,0)</f>
        <v>0</v>
      </c>
      <c r="BG328" s="153">
        <f t="shared" ref="BG328:BG350" si="66">IF(N328="zákl. prenesená",J328,0)</f>
        <v>0</v>
      </c>
      <c r="BH328" s="153">
        <f t="shared" ref="BH328:BH350" si="67">IF(N328="zníž. prenesená",J328,0)</f>
        <v>0</v>
      </c>
      <c r="BI328" s="153">
        <f t="shared" ref="BI328:BI350" si="68">IF(N328="nulová",J328,0)</f>
        <v>0</v>
      </c>
      <c r="BJ328" s="13" t="s">
        <v>84</v>
      </c>
      <c r="BK328" s="153">
        <f t="shared" ref="BK328:BK350" si="69">ROUND(I328*H328,2)</f>
        <v>0</v>
      </c>
      <c r="BL328" s="13" t="s">
        <v>216</v>
      </c>
      <c r="BM328" s="152" t="s">
        <v>2731</v>
      </c>
    </row>
    <row r="329" spans="2:65" s="1" customFormat="1" ht="33" customHeight="1">
      <c r="B329" s="139"/>
      <c r="C329" s="140" t="s">
        <v>969</v>
      </c>
      <c r="D329" s="140" t="s">
        <v>212</v>
      </c>
      <c r="E329" s="141" t="s">
        <v>1454</v>
      </c>
      <c r="F329" s="142" t="s">
        <v>2732</v>
      </c>
      <c r="G329" s="143" t="s">
        <v>253</v>
      </c>
      <c r="H329" s="144">
        <v>2</v>
      </c>
      <c r="I329" s="145"/>
      <c r="J329" s="146">
        <f t="shared" si="60"/>
        <v>0</v>
      </c>
      <c r="K329" s="147"/>
      <c r="L329" s="28"/>
      <c r="M329" s="148" t="s">
        <v>1</v>
      </c>
      <c r="N329" s="149" t="s">
        <v>38</v>
      </c>
      <c r="P329" s="150">
        <f t="shared" si="61"/>
        <v>0</v>
      </c>
      <c r="Q329" s="150">
        <v>0</v>
      </c>
      <c r="R329" s="150">
        <f t="shared" si="62"/>
        <v>0</v>
      </c>
      <c r="S329" s="150">
        <v>0</v>
      </c>
      <c r="T329" s="151">
        <f t="shared" si="63"/>
        <v>0</v>
      </c>
      <c r="AR329" s="152" t="s">
        <v>216</v>
      </c>
      <c r="AT329" s="152" t="s">
        <v>212</v>
      </c>
      <c r="AU329" s="152" t="s">
        <v>88</v>
      </c>
      <c r="AY329" s="13" t="s">
        <v>207</v>
      </c>
      <c r="BE329" s="153">
        <f t="shared" si="64"/>
        <v>0</v>
      </c>
      <c r="BF329" s="153">
        <f t="shared" si="65"/>
        <v>0</v>
      </c>
      <c r="BG329" s="153">
        <f t="shared" si="66"/>
        <v>0</v>
      </c>
      <c r="BH329" s="153">
        <f t="shared" si="67"/>
        <v>0</v>
      </c>
      <c r="BI329" s="153">
        <f t="shared" si="68"/>
        <v>0</v>
      </c>
      <c r="BJ329" s="13" t="s">
        <v>84</v>
      </c>
      <c r="BK329" s="153">
        <f t="shared" si="69"/>
        <v>0</v>
      </c>
      <c r="BL329" s="13" t="s">
        <v>216</v>
      </c>
      <c r="BM329" s="152" t="s">
        <v>2733</v>
      </c>
    </row>
    <row r="330" spans="2:65" s="1" customFormat="1" ht="33" customHeight="1">
      <c r="B330" s="139"/>
      <c r="C330" s="140" t="s">
        <v>973</v>
      </c>
      <c r="D330" s="140" t="s">
        <v>212</v>
      </c>
      <c r="E330" s="141" t="s">
        <v>1458</v>
      </c>
      <c r="F330" s="142" t="s">
        <v>2734</v>
      </c>
      <c r="G330" s="143" t="s">
        <v>253</v>
      </c>
      <c r="H330" s="144">
        <v>2</v>
      </c>
      <c r="I330" s="145"/>
      <c r="J330" s="146">
        <f t="shared" si="60"/>
        <v>0</v>
      </c>
      <c r="K330" s="147"/>
      <c r="L330" s="28"/>
      <c r="M330" s="148" t="s">
        <v>1</v>
      </c>
      <c r="N330" s="149" t="s">
        <v>38</v>
      </c>
      <c r="P330" s="150">
        <f t="shared" si="61"/>
        <v>0</v>
      </c>
      <c r="Q330" s="150">
        <v>0</v>
      </c>
      <c r="R330" s="150">
        <f t="shared" si="62"/>
        <v>0</v>
      </c>
      <c r="S330" s="150">
        <v>0</v>
      </c>
      <c r="T330" s="151">
        <f t="shared" si="63"/>
        <v>0</v>
      </c>
      <c r="AR330" s="152" t="s">
        <v>216</v>
      </c>
      <c r="AT330" s="152" t="s">
        <v>212</v>
      </c>
      <c r="AU330" s="152" t="s">
        <v>88</v>
      </c>
      <c r="AY330" s="13" t="s">
        <v>207</v>
      </c>
      <c r="BE330" s="153">
        <f t="shared" si="64"/>
        <v>0</v>
      </c>
      <c r="BF330" s="153">
        <f t="shared" si="65"/>
        <v>0</v>
      </c>
      <c r="BG330" s="153">
        <f t="shared" si="66"/>
        <v>0</v>
      </c>
      <c r="BH330" s="153">
        <f t="shared" si="67"/>
        <v>0</v>
      </c>
      <c r="BI330" s="153">
        <f t="shared" si="68"/>
        <v>0</v>
      </c>
      <c r="BJ330" s="13" t="s">
        <v>84</v>
      </c>
      <c r="BK330" s="153">
        <f t="shared" si="69"/>
        <v>0</v>
      </c>
      <c r="BL330" s="13" t="s">
        <v>216</v>
      </c>
      <c r="BM330" s="152" t="s">
        <v>2735</v>
      </c>
    </row>
    <row r="331" spans="2:65" s="1" customFormat="1" ht="33" customHeight="1">
      <c r="B331" s="139"/>
      <c r="C331" s="140" t="s">
        <v>977</v>
      </c>
      <c r="D331" s="140" t="s">
        <v>212</v>
      </c>
      <c r="E331" s="141" t="s">
        <v>1462</v>
      </c>
      <c r="F331" s="142" t="s">
        <v>2736</v>
      </c>
      <c r="G331" s="143" t="s">
        <v>253</v>
      </c>
      <c r="H331" s="144">
        <v>6</v>
      </c>
      <c r="I331" s="145"/>
      <c r="J331" s="146">
        <f t="shared" si="60"/>
        <v>0</v>
      </c>
      <c r="K331" s="147"/>
      <c r="L331" s="28"/>
      <c r="M331" s="148" t="s">
        <v>1</v>
      </c>
      <c r="N331" s="149" t="s">
        <v>38</v>
      </c>
      <c r="P331" s="150">
        <f t="shared" si="61"/>
        <v>0</v>
      </c>
      <c r="Q331" s="150">
        <v>0</v>
      </c>
      <c r="R331" s="150">
        <f t="shared" si="62"/>
        <v>0</v>
      </c>
      <c r="S331" s="150">
        <v>0</v>
      </c>
      <c r="T331" s="151">
        <f t="shared" si="63"/>
        <v>0</v>
      </c>
      <c r="AR331" s="152" t="s">
        <v>216</v>
      </c>
      <c r="AT331" s="152" t="s">
        <v>212</v>
      </c>
      <c r="AU331" s="152" t="s">
        <v>88</v>
      </c>
      <c r="AY331" s="13" t="s">
        <v>207</v>
      </c>
      <c r="BE331" s="153">
        <f t="shared" si="64"/>
        <v>0</v>
      </c>
      <c r="BF331" s="153">
        <f t="shared" si="65"/>
        <v>0</v>
      </c>
      <c r="BG331" s="153">
        <f t="shared" si="66"/>
        <v>0</v>
      </c>
      <c r="BH331" s="153">
        <f t="shared" si="67"/>
        <v>0</v>
      </c>
      <c r="BI331" s="153">
        <f t="shared" si="68"/>
        <v>0</v>
      </c>
      <c r="BJ331" s="13" t="s">
        <v>84</v>
      </c>
      <c r="BK331" s="153">
        <f t="shared" si="69"/>
        <v>0</v>
      </c>
      <c r="BL331" s="13" t="s">
        <v>216</v>
      </c>
      <c r="BM331" s="152" t="s">
        <v>2737</v>
      </c>
    </row>
    <row r="332" spans="2:65" s="1" customFormat="1" ht="33" customHeight="1">
      <c r="B332" s="139"/>
      <c r="C332" s="140" t="s">
        <v>981</v>
      </c>
      <c r="D332" s="140" t="s">
        <v>212</v>
      </c>
      <c r="E332" s="141" t="s">
        <v>1466</v>
      </c>
      <c r="F332" s="142" t="s">
        <v>2738</v>
      </c>
      <c r="G332" s="143" t="s">
        <v>253</v>
      </c>
      <c r="H332" s="144">
        <v>3</v>
      </c>
      <c r="I332" s="145"/>
      <c r="J332" s="146">
        <f t="shared" si="60"/>
        <v>0</v>
      </c>
      <c r="K332" s="147"/>
      <c r="L332" s="28"/>
      <c r="M332" s="148" t="s">
        <v>1</v>
      </c>
      <c r="N332" s="149" t="s">
        <v>38</v>
      </c>
      <c r="P332" s="150">
        <f t="shared" si="61"/>
        <v>0</v>
      </c>
      <c r="Q332" s="150">
        <v>0</v>
      </c>
      <c r="R332" s="150">
        <f t="shared" si="62"/>
        <v>0</v>
      </c>
      <c r="S332" s="150">
        <v>0</v>
      </c>
      <c r="T332" s="151">
        <f t="shared" si="63"/>
        <v>0</v>
      </c>
      <c r="AR332" s="152" t="s">
        <v>216</v>
      </c>
      <c r="AT332" s="152" t="s">
        <v>212</v>
      </c>
      <c r="AU332" s="152" t="s">
        <v>88</v>
      </c>
      <c r="AY332" s="13" t="s">
        <v>207</v>
      </c>
      <c r="BE332" s="153">
        <f t="shared" si="64"/>
        <v>0</v>
      </c>
      <c r="BF332" s="153">
        <f t="shared" si="65"/>
        <v>0</v>
      </c>
      <c r="BG332" s="153">
        <f t="shared" si="66"/>
        <v>0</v>
      </c>
      <c r="BH332" s="153">
        <f t="shared" si="67"/>
        <v>0</v>
      </c>
      <c r="BI332" s="153">
        <f t="shared" si="68"/>
        <v>0</v>
      </c>
      <c r="BJ332" s="13" t="s">
        <v>84</v>
      </c>
      <c r="BK332" s="153">
        <f t="shared" si="69"/>
        <v>0</v>
      </c>
      <c r="BL332" s="13" t="s">
        <v>216</v>
      </c>
      <c r="BM332" s="152" t="s">
        <v>2739</v>
      </c>
    </row>
    <row r="333" spans="2:65" s="1" customFormat="1" ht="37.9" customHeight="1">
      <c r="B333" s="139"/>
      <c r="C333" s="140" t="s">
        <v>985</v>
      </c>
      <c r="D333" s="140" t="s">
        <v>212</v>
      </c>
      <c r="E333" s="141" t="s">
        <v>1470</v>
      </c>
      <c r="F333" s="142" t="s">
        <v>2740</v>
      </c>
      <c r="G333" s="143" t="s">
        <v>253</v>
      </c>
      <c r="H333" s="144">
        <v>5</v>
      </c>
      <c r="I333" s="145"/>
      <c r="J333" s="146">
        <f t="shared" si="60"/>
        <v>0</v>
      </c>
      <c r="K333" s="147"/>
      <c r="L333" s="28"/>
      <c r="M333" s="148" t="s">
        <v>1</v>
      </c>
      <c r="N333" s="149" t="s">
        <v>38</v>
      </c>
      <c r="P333" s="150">
        <f t="shared" si="61"/>
        <v>0</v>
      </c>
      <c r="Q333" s="150">
        <v>0</v>
      </c>
      <c r="R333" s="150">
        <f t="shared" si="62"/>
        <v>0</v>
      </c>
      <c r="S333" s="150">
        <v>0</v>
      </c>
      <c r="T333" s="151">
        <f t="shared" si="63"/>
        <v>0</v>
      </c>
      <c r="AR333" s="152" t="s">
        <v>216</v>
      </c>
      <c r="AT333" s="152" t="s">
        <v>212</v>
      </c>
      <c r="AU333" s="152" t="s">
        <v>88</v>
      </c>
      <c r="AY333" s="13" t="s">
        <v>207</v>
      </c>
      <c r="BE333" s="153">
        <f t="shared" si="64"/>
        <v>0</v>
      </c>
      <c r="BF333" s="153">
        <f t="shared" si="65"/>
        <v>0</v>
      </c>
      <c r="BG333" s="153">
        <f t="shared" si="66"/>
        <v>0</v>
      </c>
      <c r="BH333" s="153">
        <f t="shared" si="67"/>
        <v>0</v>
      </c>
      <c r="BI333" s="153">
        <f t="shared" si="68"/>
        <v>0</v>
      </c>
      <c r="BJ333" s="13" t="s">
        <v>84</v>
      </c>
      <c r="BK333" s="153">
        <f t="shared" si="69"/>
        <v>0</v>
      </c>
      <c r="BL333" s="13" t="s">
        <v>216</v>
      </c>
      <c r="BM333" s="152" t="s">
        <v>2741</v>
      </c>
    </row>
    <row r="334" spans="2:65" s="1" customFormat="1" ht="24.2" customHeight="1">
      <c r="B334" s="139"/>
      <c r="C334" s="140" t="s">
        <v>989</v>
      </c>
      <c r="D334" s="140" t="s">
        <v>212</v>
      </c>
      <c r="E334" s="141" t="s">
        <v>1474</v>
      </c>
      <c r="F334" s="142" t="s">
        <v>2742</v>
      </c>
      <c r="G334" s="143" t="s">
        <v>253</v>
      </c>
      <c r="H334" s="144">
        <v>5</v>
      </c>
      <c r="I334" s="145"/>
      <c r="J334" s="146">
        <f t="shared" si="60"/>
        <v>0</v>
      </c>
      <c r="K334" s="147"/>
      <c r="L334" s="28"/>
      <c r="M334" s="148" t="s">
        <v>1</v>
      </c>
      <c r="N334" s="149" t="s">
        <v>38</v>
      </c>
      <c r="P334" s="150">
        <f t="shared" si="61"/>
        <v>0</v>
      </c>
      <c r="Q334" s="150">
        <v>0</v>
      </c>
      <c r="R334" s="150">
        <f t="shared" si="62"/>
        <v>0</v>
      </c>
      <c r="S334" s="150">
        <v>0</v>
      </c>
      <c r="T334" s="151">
        <f t="shared" si="63"/>
        <v>0</v>
      </c>
      <c r="AR334" s="152" t="s">
        <v>216</v>
      </c>
      <c r="AT334" s="152" t="s">
        <v>212</v>
      </c>
      <c r="AU334" s="152" t="s">
        <v>88</v>
      </c>
      <c r="AY334" s="13" t="s">
        <v>207</v>
      </c>
      <c r="BE334" s="153">
        <f t="shared" si="64"/>
        <v>0</v>
      </c>
      <c r="BF334" s="153">
        <f t="shared" si="65"/>
        <v>0</v>
      </c>
      <c r="BG334" s="153">
        <f t="shared" si="66"/>
        <v>0</v>
      </c>
      <c r="BH334" s="153">
        <f t="shared" si="67"/>
        <v>0</v>
      </c>
      <c r="BI334" s="153">
        <f t="shared" si="68"/>
        <v>0</v>
      </c>
      <c r="BJ334" s="13" t="s">
        <v>84</v>
      </c>
      <c r="BK334" s="153">
        <f t="shared" si="69"/>
        <v>0</v>
      </c>
      <c r="BL334" s="13" t="s">
        <v>216</v>
      </c>
      <c r="BM334" s="152" t="s">
        <v>2743</v>
      </c>
    </row>
    <row r="335" spans="2:65" s="1" customFormat="1" ht="33" customHeight="1">
      <c r="B335" s="139"/>
      <c r="C335" s="140" t="s">
        <v>993</v>
      </c>
      <c r="D335" s="140" t="s">
        <v>212</v>
      </c>
      <c r="E335" s="141" t="s">
        <v>1478</v>
      </c>
      <c r="F335" s="142" t="s">
        <v>2744</v>
      </c>
      <c r="G335" s="143" t="s">
        <v>215</v>
      </c>
      <c r="H335" s="144">
        <v>2</v>
      </c>
      <c r="I335" s="145"/>
      <c r="J335" s="146">
        <f t="shared" si="60"/>
        <v>0</v>
      </c>
      <c r="K335" s="147"/>
      <c r="L335" s="28"/>
      <c r="M335" s="148" t="s">
        <v>1</v>
      </c>
      <c r="N335" s="149" t="s">
        <v>38</v>
      </c>
      <c r="P335" s="150">
        <f t="shared" si="61"/>
        <v>0</v>
      </c>
      <c r="Q335" s="150">
        <v>0</v>
      </c>
      <c r="R335" s="150">
        <f t="shared" si="62"/>
        <v>0</v>
      </c>
      <c r="S335" s="150">
        <v>0</v>
      </c>
      <c r="T335" s="151">
        <f t="shared" si="63"/>
        <v>0</v>
      </c>
      <c r="AR335" s="152" t="s">
        <v>216</v>
      </c>
      <c r="AT335" s="152" t="s">
        <v>212</v>
      </c>
      <c r="AU335" s="152" t="s">
        <v>88</v>
      </c>
      <c r="AY335" s="13" t="s">
        <v>207</v>
      </c>
      <c r="BE335" s="153">
        <f t="shared" si="64"/>
        <v>0</v>
      </c>
      <c r="BF335" s="153">
        <f t="shared" si="65"/>
        <v>0</v>
      </c>
      <c r="BG335" s="153">
        <f t="shared" si="66"/>
        <v>0</v>
      </c>
      <c r="BH335" s="153">
        <f t="shared" si="67"/>
        <v>0</v>
      </c>
      <c r="BI335" s="153">
        <f t="shared" si="68"/>
        <v>0</v>
      </c>
      <c r="BJ335" s="13" t="s">
        <v>84</v>
      </c>
      <c r="BK335" s="153">
        <f t="shared" si="69"/>
        <v>0</v>
      </c>
      <c r="BL335" s="13" t="s">
        <v>216</v>
      </c>
      <c r="BM335" s="152" t="s">
        <v>2745</v>
      </c>
    </row>
    <row r="336" spans="2:65" s="1" customFormat="1" ht="37.9" customHeight="1">
      <c r="B336" s="139"/>
      <c r="C336" s="140" t="s">
        <v>997</v>
      </c>
      <c r="D336" s="140" t="s">
        <v>212</v>
      </c>
      <c r="E336" s="141" t="s">
        <v>1482</v>
      </c>
      <c r="F336" s="142" t="s">
        <v>2746</v>
      </c>
      <c r="G336" s="143" t="s">
        <v>253</v>
      </c>
      <c r="H336" s="144">
        <v>2</v>
      </c>
      <c r="I336" s="145"/>
      <c r="J336" s="146">
        <f t="shared" si="60"/>
        <v>0</v>
      </c>
      <c r="K336" s="147"/>
      <c r="L336" s="28"/>
      <c r="M336" s="148" t="s">
        <v>1</v>
      </c>
      <c r="N336" s="149" t="s">
        <v>38</v>
      </c>
      <c r="P336" s="150">
        <f t="shared" si="61"/>
        <v>0</v>
      </c>
      <c r="Q336" s="150">
        <v>0</v>
      </c>
      <c r="R336" s="150">
        <f t="shared" si="62"/>
        <v>0</v>
      </c>
      <c r="S336" s="150">
        <v>0</v>
      </c>
      <c r="T336" s="151">
        <f t="shared" si="63"/>
        <v>0</v>
      </c>
      <c r="AR336" s="152" t="s">
        <v>216</v>
      </c>
      <c r="AT336" s="152" t="s">
        <v>212</v>
      </c>
      <c r="AU336" s="152" t="s">
        <v>88</v>
      </c>
      <c r="AY336" s="13" t="s">
        <v>207</v>
      </c>
      <c r="BE336" s="153">
        <f t="shared" si="64"/>
        <v>0</v>
      </c>
      <c r="BF336" s="153">
        <f t="shared" si="65"/>
        <v>0</v>
      </c>
      <c r="BG336" s="153">
        <f t="shared" si="66"/>
        <v>0</v>
      </c>
      <c r="BH336" s="153">
        <f t="shared" si="67"/>
        <v>0</v>
      </c>
      <c r="BI336" s="153">
        <f t="shared" si="68"/>
        <v>0</v>
      </c>
      <c r="BJ336" s="13" t="s">
        <v>84</v>
      </c>
      <c r="BK336" s="153">
        <f t="shared" si="69"/>
        <v>0</v>
      </c>
      <c r="BL336" s="13" t="s">
        <v>216</v>
      </c>
      <c r="BM336" s="152" t="s">
        <v>2747</v>
      </c>
    </row>
    <row r="337" spans="2:65" s="1" customFormat="1" ht="37.9" customHeight="1">
      <c r="B337" s="139"/>
      <c r="C337" s="140" t="s">
        <v>1001</v>
      </c>
      <c r="D337" s="140" t="s">
        <v>212</v>
      </c>
      <c r="E337" s="141" t="s">
        <v>1486</v>
      </c>
      <c r="F337" s="142" t="s">
        <v>2748</v>
      </c>
      <c r="G337" s="143" t="s">
        <v>253</v>
      </c>
      <c r="H337" s="144">
        <v>1</v>
      </c>
      <c r="I337" s="145"/>
      <c r="J337" s="146">
        <f t="shared" si="60"/>
        <v>0</v>
      </c>
      <c r="K337" s="147"/>
      <c r="L337" s="28"/>
      <c r="M337" s="148" t="s">
        <v>1</v>
      </c>
      <c r="N337" s="149" t="s">
        <v>38</v>
      </c>
      <c r="P337" s="150">
        <f t="shared" si="61"/>
        <v>0</v>
      </c>
      <c r="Q337" s="150">
        <v>0</v>
      </c>
      <c r="R337" s="150">
        <f t="shared" si="62"/>
        <v>0</v>
      </c>
      <c r="S337" s="150">
        <v>0</v>
      </c>
      <c r="T337" s="151">
        <f t="shared" si="63"/>
        <v>0</v>
      </c>
      <c r="AR337" s="152" t="s">
        <v>216</v>
      </c>
      <c r="AT337" s="152" t="s">
        <v>212</v>
      </c>
      <c r="AU337" s="152" t="s">
        <v>88</v>
      </c>
      <c r="AY337" s="13" t="s">
        <v>207</v>
      </c>
      <c r="BE337" s="153">
        <f t="shared" si="64"/>
        <v>0</v>
      </c>
      <c r="BF337" s="153">
        <f t="shared" si="65"/>
        <v>0</v>
      </c>
      <c r="BG337" s="153">
        <f t="shared" si="66"/>
        <v>0</v>
      </c>
      <c r="BH337" s="153">
        <f t="shared" si="67"/>
        <v>0</v>
      </c>
      <c r="BI337" s="153">
        <f t="shared" si="68"/>
        <v>0</v>
      </c>
      <c r="BJ337" s="13" t="s">
        <v>84</v>
      </c>
      <c r="BK337" s="153">
        <f t="shared" si="69"/>
        <v>0</v>
      </c>
      <c r="BL337" s="13" t="s">
        <v>216</v>
      </c>
      <c r="BM337" s="152" t="s">
        <v>2749</v>
      </c>
    </row>
    <row r="338" spans="2:65" s="1" customFormat="1" ht="37.9" customHeight="1">
      <c r="B338" s="139"/>
      <c r="C338" s="140" t="s">
        <v>1005</v>
      </c>
      <c r="D338" s="140" t="s">
        <v>212</v>
      </c>
      <c r="E338" s="141" t="s">
        <v>1490</v>
      </c>
      <c r="F338" s="142" t="s">
        <v>2750</v>
      </c>
      <c r="G338" s="143" t="s">
        <v>253</v>
      </c>
      <c r="H338" s="144">
        <v>4</v>
      </c>
      <c r="I338" s="145"/>
      <c r="J338" s="146">
        <f t="shared" si="60"/>
        <v>0</v>
      </c>
      <c r="K338" s="147"/>
      <c r="L338" s="28"/>
      <c r="M338" s="148" t="s">
        <v>1</v>
      </c>
      <c r="N338" s="149" t="s">
        <v>38</v>
      </c>
      <c r="P338" s="150">
        <f t="shared" si="61"/>
        <v>0</v>
      </c>
      <c r="Q338" s="150">
        <v>0</v>
      </c>
      <c r="R338" s="150">
        <f t="shared" si="62"/>
        <v>0</v>
      </c>
      <c r="S338" s="150">
        <v>0</v>
      </c>
      <c r="T338" s="151">
        <f t="shared" si="63"/>
        <v>0</v>
      </c>
      <c r="AR338" s="152" t="s">
        <v>216</v>
      </c>
      <c r="AT338" s="152" t="s">
        <v>212</v>
      </c>
      <c r="AU338" s="152" t="s">
        <v>88</v>
      </c>
      <c r="AY338" s="13" t="s">
        <v>207</v>
      </c>
      <c r="BE338" s="153">
        <f t="shared" si="64"/>
        <v>0</v>
      </c>
      <c r="BF338" s="153">
        <f t="shared" si="65"/>
        <v>0</v>
      </c>
      <c r="BG338" s="153">
        <f t="shared" si="66"/>
        <v>0</v>
      </c>
      <c r="BH338" s="153">
        <f t="shared" si="67"/>
        <v>0</v>
      </c>
      <c r="BI338" s="153">
        <f t="shared" si="68"/>
        <v>0</v>
      </c>
      <c r="BJ338" s="13" t="s">
        <v>84</v>
      </c>
      <c r="BK338" s="153">
        <f t="shared" si="69"/>
        <v>0</v>
      </c>
      <c r="BL338" s="13" t="s">
        <v>216</v>
      </c>
      <c r="BM338" s="152" t="s">
        <v>2751</v>
      </c>
    </row>
    <row r="339" spans="2:65" s="1" customFormat="1" ht="33" customHeight="1">
      <c r="B339" s="139"/>
      <c r="C339" s="140" t="s">
        <v>1009</v>
      </c>
      <c r="D339" s="140" t="s">
        <v>212</v>
      </c>
      <c r="E339" s="141" t="s">
        <v>1494</v>
      </c>
      <c r="F339" s="142" t="s">
        <v>2752</v>
      </c>
      <c r="G339" s="143" t="s">
        <v>253</v>
      </c>
      <c r="H339" s="144">
        <v>2</v>
      </c>
      <c r="I339" s="145"/>
      <c r="J339" s="146">
        <f t="shared" si="60"/>
        <v>0</v>
      </c>
      <c r="K339" s="147"/>
      <c r="L339" s="28"/>
      <c r="M339" s="148" t="s">
        <v>1</v>
      </c>
      <c r="N339" s="149" t="s">
        <v>38</v>
      </c>
      <c r="P339" s="150">
        <f t="shared" si="61"/>
        <v>0</v>
      </c>
      <c r="Q339" s="150">
        <v>0</v>
      </c>
      <c r="R339" s="150">
        <f t="shared" si="62"/>
        <v>0</v>
      </c>
      <c r="S339" s="150">
        <v>0</v>
      </c>
      <c r="T339" s="151">
        <f t="shared" si="63"/>
        <v>0</v>
      </c>
      <c r="AR339" s="152" t="s">
        <v>216</v>
      </c>
      <c r="AT339" s="152" t="s">
        <v>212</v>
      </c>
      <c r="AU339" s="152" t="s">
        <v>88</v>
      </c>
      <c r="AY339" s="13" t="s">
        <v>207</v>
      </c>
      <c r="BE339" s="153">
        <f t="shared" si="64"/>
        <v>0</v>
      </c>
      <c r="BF339" s="153">
        <f t="shared" si="65"/>
        <v>0</v>
      </c>
      <c r="BG339" s="153">
        <f t="shared" si="66"/>
        <v>0</v>
      </c>
      <c r="BH339" s="153">
        <f t="shared" si="67"/>
        <v>0</v>
      </c>
      <c r="BI339" s="153">
        <f t="shared" si="68"/>
        <v>0</v>
      </c>
      <c r="BJ339" s="13" t="s">
        <v>84</v>
      </c>
      <c r="BK339" s="153">
        <f t="shared" si="69"/>
        <v>0</v>
      </c>
      <c r="BL339" s="13" t="s">
        <v>216</v>
      </c>
      <c r="BM339" s="152" t="s">
        <v>2753</v>
      </c>
    </row>
    <row r="340" spans="2:65" s="1" customFormat="1" ht="33" customHeight="1">
      <c r="B340" s="139"/>
      <c r="C340" s="140" t="s">
        <v>1013</v>
      </c>
      <c r="D340" s="140" t="s">
        <v>212</v>
      </c>
      <c r="E340" s="141" t="s">
        <v>1498</v>
      </c>
      <c r="F340" s="142" t="s">
        <v>2754</v>
      </c>
      <c r="G340" s="143" t="s">
        <v>253</v>
      </c>
      <c r="H340" s="144">
        <v>4</v>
      </c>
      <c r="I340" s="145"/>
      <c r="J340" s="146">
        <f t="shared" si="60"/>
        <v>0</v>
      </c>
      <c r="K340" s="147"/>
      <c r="L340" s="28"/>
      <c r="M340" s="148" t="s">
        <v>1</v>
      </c>
      <c r="N340" s="149" t="s">
        <v>38</v>
      </c>
      <c r="P340" s="150">
        <f t="shared" si="61"/>
        <v>0</v>
      </c>
      <c r="Q340" s="150">
        <v>0</v>
      </c>
      <c r="R340" s="150">
        <f t="shared" si="62"/>
        <v>0</v>
      </c>
      <c r="S340" s="150">
        <v>0</v>
      </c>
      <c r="T340" s="151">
        <f t="shared" si="63"/>
        <v>0</v>
      </c>
      <c r="AR340" s="152" t="s">
        <v>216</v>
      </c>
      <c r="AT340" s="152" t="s">
        <v>212</v>
      </c>
      <c r="AU340" s="152" t="s">
        <v>88</v>
      </c>
      <c r="AY340" s="13" t="s">
        <v>207</v>
      </c>
      <c r="BE340" s="153">
        <f t="shared" si="64"/>
        <v>0</v>
      </c>
      <c r="BF340" s="153">
        <f t="shared" si="65"/>
        <v>0</v>
      </c>
      <c r="BG340" s="153">
        <f t="shared" si="66"/>
        <v>0</v>
      </c>
      <c r="BH340" s="153">
        <f t="shared" si="67"/>
        <v>0</v>
      </c>
      <c r="BI340" s="153">
        <f t="shared" si="68"/>
        <v>0</v>
      </c>
      <c r="BJ340" s="13" t="s">
        <v>84</v>
      </c>
      <c r="BK340" s="153">
        <f t="shared" si="69"/>
        <v>0</v>
      </c>
      <c r="BL340" s="13" t="s">
        <v>216</v>
      </c>
      <c r="BM340" s="152" t="s">
        <v>2755</v>
      </c>
    </row>
    <row r="341" spans="2:65" s="1" customFormat="1" ht="24.2" customHeight="1">
      <c r="B341" s="139"/>
      <c r="C341" s="140" t="s">
        <v>1017</v>
      </c>
      <c r="D341" s="140" t="s">
        <v>212</v>
      </c>
      <c r="E341" s="141" t="s">
        <v>1502</v>
      </c>
      <c r="F341" s="142" t="s">
        <v>2756</v>
      </c>
      <c r="G341" s="143" t="s">
        <v>253</v>
      </c>
      <c r="H341" s="144">
        <v>4</v>
      </c>
      <c r="I341" s="145"/>
      <c r="J341" s="146">
        <f t="shared" si="60"/>
        <v>0</v>
      </c>
      <c r="K341" s="147"/>
      <c r="L341" s="28"/>
      <c r="M341" s="148" t="s">
        <v>1</v>
      </c>
      <c r="N341" s="149" t="s">
        <v>38</v>
      </c>
      <c r="P341" s="150">
        <f t="shared" si="61"/>
        <v>0</v>
      </c>
      <c r="Q341" s="150">
        <v>0</v>
      </c>
      <c r="R341" s="150">
        <f t="shared" si="62"/>
        <v>0</v>
      </c>
      <c r="S341" s="150">
        <v>0</v>
      </c>
      <c r="T341" s="151">
        <f t="shared" si="63"/>
        <v>0</v>
      </c>
      <c r="AR341" s="152" t="s">
        <v>216</v>
      </c>
      <c r="AT341" s="152" t="s">
        <v>212</v>
      </c>
      <c r="AU341" s="152" t="s">
        <v>88</v>
      </c>
      <c r="AY341" s="13" t="s">
        <v>207</v>
      </c>
      <c r="BE341" s="153">
        <f t="shared" si="64"/>
        <v>0</v>
      </c>
      <c r="BF341" s="153">
        <f t="shared" si="65"/>
        <v>0</v>
      </c>
      <c r="BG341" s="153">
        <f t="shared" si="66"/>
        <v>0</v>
      </c>
      <c r="BH341" s="153">
        <f t="shared" si="67"/>
        <v>0</v>
      </c>
      <c r="BI341" s="153">
        <f t="shared" si="68"/>
        <v>0</v>
      </c>
      <c r="BJ341" s="13" t="s">
        <v>84</v>
      </c>
      <c r="BK341" s="153">
        <f t="shared" si="69"/>
        <v>0</v>
      </c>
      <c r="BL341" s="13" t="s">
        <v>216</v>
      </c>
      <c r="BM341" s="152" t="s">
        <v>2757</v>
      </c>
    </row>
    <row r="342" spans="2:65" s="1" customFormat="1" ht="24.2" customHeight="1">
      <c r="B342" s="139"/>
      <c r="C342" s="140" t="s">
        <v>1021</v>
      </c>
      <c r="D342" s="140" t="s">
        <v>212</v>
      </c>
      <c r="E342" s="141" t="s">
        <v>1506</v>
      </c>
      <c r="F342" s="142" t="s">
        <v>2758</v>
      </c>
      <c r="G342" s="143" t="s">
        <v>215</v>
      </c>
      <c r="H342" s="144">
        <v>2</v>
      </c>
      <c r="I342" s="145"/>
      <c r="J342" s="146">
        <f t="shared" si="60"/>
        <v>0</v>
      </c>
      <c r="K342" s="147"/>
      <c r="L342" s="28"/>
      <c r="M342" s="148" t="s">
        <v>1</v>
      </c>
      <c r="N342" s="149" t="s">
        <v>38</v>
      </c>
      <c r="P342" s="150">
        <f t="shared" si="61"/>
        <v>0</v>
      </c>
      <c r="Q342" s="150">
        <v>0</v>
      </c>
      <c r="R342" s="150">
        <f t="shared" si="62"/>
        <v>0</v>
      </c>
      <c r="S342" s="150">
        <v>0</v>
      </c>
      <c r="T342" s="151">
        <f t="shared" si="63"/>
        <v>0</v>
      </c>
      <c r="AR342" s="152" t="s">
        <v>216</v>
      </c>
      <c r="AT342" s="152" t="s">
        <v>212</v>
      </c>
      <c r="AU342" s="152" t="s">
        <v>88</v>
      </c>
      <c r="AY342" s="13" t="s">
        <v>207</v>
      </c>
      <c r="BE342" s="153">
        <f t="shared" si="64"/>
        <v>0</v>
      </c>
      <c r="BF342" s="153">
        <f t="shared" si="65"/>
        <v>0</v>
      </c>
      <c r="BG342" s="153">
        <f t="shared" si="66"/>
        <v>0</v>
      </c>
      <c r="BH342" s="153">
        <f t="shared" si="67"/>
        <v>0</v>
      </c>
      <c r="BI342" s="153">
        <f t="shared" si="68"/>
        <v>0</v>
      </c>
      <c r="BJ342" s="13" t="s">
        <v>84</v>
      </c>
      <c r="BK342" s="153">
        <f t="shared" si="69"/>
        <v>0</v>
      </c>
      <c r="BL342" s="13" t="s">
        <v>216</v>
      </c>
      <c r="BM342" s="152" t="s">
        <v>2759</v>
      </c>
    </row>
    <row r="343" spans="2:65" s="1" customFormat="1" ht="33" customHeight="1">
      <c r="B343" s="139"/>
      <c r="C343" s="140" t="s">
        <v>1025</v>
      </c>
      <c r="D343" s="140" t="s">
        <v>212</v>
      </c>
      <c r="E343" s="141" t="s">
        <v>1510</v>
      </c>
      <c r="F343" s="142" t="s">
        <v>2760</v>
      </c>
      <c r="G343" s="143" t="s">
        <v>253</v>
      </c>
      <c r="H343" s="144">
        <v>4</v>
      </c>
      <c r="I343" s="145"/>
      <c r="J343" s="146">
        <f t="shared" si="60"/>
        <v>0</v>
      </c>
      <c r="K343" s="147"/>
      <c r="L343" s="28"/>
      <c r="M343" s="148" t="s">
        <v>1</v>
      </c>
      <c r="N343" s="149" t="s">
        <v>38</v>
      </c>
      <c r="P343" s="150">
        <f t="shared" si="61"/>
        <v>0</v>
      </c>
      <c r="Q343" s="150">
        <v>0</v>
      </c>
      <c r="R343" s="150">
        <f t="shared" si="62"/>
        <v>0</v>
      </c>
      <c r="S343" s="150">
        <v>0</v>
      </c>
      <c r="T343" s="151">
        <f t="shared" si="63"/>
        <v>0</v>
      </c>
      <c r="AR343" s="152" t="s">
        <v>216</v>
      </c>
      <c r="AT343" s="152" t="s">
        <v>212</v>
      </c>
      <c r="AU343" s="152" t="s">
        <v>88</v>
      </c>
      <c r="AY343" s="13" t="s">
        <v>207</v>
      </c>
      <c r="BE343" s="153">
        <f t="shared" si="64"/>
        <v>0</v>
      </c>
      <c r="BF343" s="153">
        <f t="shared" si="65"/>
        <v>0</v>
      </c>
      <c r="BG343" s="153">
        <f t="shared" si="66"/>
        <v>0</v>
      </c>
      <c r="BH343" s="153">
        <f t="shared" si="67"/>
        <v>0</v>
      </c>
      <c r="BI343" s="153">
        <f t="shared" si="68"/>
        <v>0</v>
      </c>
      <c r="BJ343" s="13" t="s">
        <v>84</v>
      </c>
      <c r="BK343" s="153">
        <f t="shared" si="69"/>
        <v>0</v>
      </c>
      <c r="BL343" s="13" t="s">
        <v>216</v>
      </c>
      <c r="BM343" s="152" t="s">
        <v>2761</v>
      </c>
    </row>
    <row r="344" spans="2:65" s="1" customFormat="1" ht="33" customHeight="1">
      <c r="B344" s="139"/>
      <c r="C344" s="140" t="s">
        <v>1029</v>
      </c>
      <c r="D344" s="140" t="s">
        <v>212</v>
      </c>
      <c r="E344" s="141" t="s">
        <v>1514</v>
      </c>
      <c r="F344" s="142" t="s">
        <v>2762</v>
      </c>
      <c r="G344" s="143" t="s">
        <v>253</v>
      </c>
      <c r="H344" s="144">
        <v>4</v>
      </c>
      <c r="I344" s="145"/>
      <c r="J344" s="146">
        <f t="shared" si="60"/>
        <v>0</v>
      </c>
      <c r="K344" s="147"/>
      <c r="L344" s="28"/>
      <c r="M344" s="148" t="s">
        <v>1</v>
      </c>
      <c r="N344" s="149" t="s">
        <v>38</v>
      </c>
      <c r="P344" s="150">
        <f t="shared" si="61"/>
        <v>0</v>
      </c>
      <c r="Q344" s="150">
        <v>0</v>
      </c>
      <c r="R344" s="150">
        <f t="shared" si="62"/>
        <v>0</v>
      </c>
      <c r="S344" s="150">
        <v>0</v>
      </c>
      <c r="T344" s="151">
        <f t="shared" si="63"/>
        <v>0</v>
      </c>
      <c r="AR344" s="152" t="s">
        <v>216</v>
      </c>
      <c r="AT344" s="152" t="s">
        <v>212</v>
      </c>
      <c r="AU344" s="152" t="s">
        <v>88</v>
      </c>
      <c r="AY344" s="13" t="s">
        <v>207</v>
      </c>
      <c r="BE344" s="153">
        <f t="shared" si="64"/>
        <v>0</v>
      </c>
      <c r="BF344" s="153">
        <f t="shared" si="65"/>
        <v>0</v>
      </c>
      <c r="BG344" s="153">
        <f t="shared" si="66"/>
        <v>0</v>
      </c>
      <c r="BH344" s="153">
        <f t="shared" si="67"/>
        <v>0</v>
      </c>
      <c r="BI344" s="153">
        <f t="shared" si="68"/>
        <v>0</v>
      </c>
      <c r="BJ344" s="13" t="s">
        <v>84</v>
      </c>
      <c r="BK344" s="153">
        <f t="shared" si="69"/>
        <v>0</v>
      </c>
      <c r="BL344" s="13" t="s">
        <v>216</v>
      </c>
      <c r="BM344" s="152" t="s">
        <v>2763</v>
      </c>
    </row>
    <row r="345" spans="2:65" s="1" customFormat="1" ht="37.9" customHeight="1">
      <c r="B345" s="139"/>
      <c r="C345" s="140" t="s">
        <v>1033</v>
      </c>
      <c r="D345" s="140" t="s">
        <v>212</v>
      </c>
      <c r="E345" s="141" t="s">
        <v>1522</v>
      </c>
      <c r="F345" s="142" t="s">
        <v>2764</v>
      </c>
      <c r="G345" s="143" t="s">
        <v>253</v>
      </c>
      <c r="H345" s="144">
        <v>3</v>
      </c>
      <c r="I345" s="145"/>
      <c r="J345" s="146">
        <f t="shared" si="60"/>
        <v>0</v>
      </c>
      <c r="K345" s="147"/>
      <c r="L345" s="28"/>
      <c r="M345" s="148" t="s">
        <v>1</v>
      </c>
      <c r="N345" s="149" t="s">
        <v>38</v>
      </c>
      <c r="P345" s="150">
        <f t="shared" si="61"/>
        <v>0</v>
      </c>
      <c r="Q345" s="150">
        <v>0</v>
      </c>
      <c r="R345" s="150">
        <f t="shared" si="62"/>
        <v>0</v>
      </c>
      <c r="S345" s="150">
        <v>0</v>
      </c>
      <c r="T345" s="151">
        <f t="shared" si="63"/>
        <v>0</v>
      </c>
      <c r="AR345" s="152" t="s">
        <v>216</v>
      </c>
      <c r="AT345" s="152" t="s">
        <v>212</v>
      </c>
      <c r="AU345" s="152" t="s">
        <v>88</v>
      </c>
      <c r="AY345" s="13" t="s">
        <v>207</v>
      </c>
      <c r="BE345" s="153">
        <f t="shared" si="64"/>
        <v>0</v>
      </c>
      <c r="BF345" s="153">
        <f t="shared" si="65"/>
        <v>0</v>
      </c>
      <c r="BG345" s="153">
        <f t="shared" si="66"/>
        <v>0</v>
      </c>
      <c r="BH345" s="153">
        <f t="shared" si="67"/>
        <v>0</v>
      </c>
      <c r="BI345" s="153">
        <f t="shared" si="68"/>
        <v>0</v>
      </c>
      <c r="BJ345" s="13" t="s">
        <v>84</v>
      </c>
      <c r="BK345" s="153">
        <f t="shared" si="69"/>
        <v>0</v>
      </c>
      <c r="BL345" s="13" t="s">
        <v>216</v>
      </c>
      <c r="BM345" s="152" t="s">
        <v>2765</v>
      </c>
    </row>
    <row r="346" spans="2:65" s="1" customFormat="1" ht="37.9" customHeight="1">
      <c r="B346" s="139"/>
      <c r="C346" s="140" t="s">
        <v>1037</v>
      </c>
      <c r="D346" s="140" t="s">
        <v>212</v>
      </c>
      <c r="E346" s="141" t="s">
        <v>1526</v>
      </c>
      <c r="F346" s="142" t="s">
        <v>2766</v>
      </c>
      <c r="G346" s="143" t="s">
        <v>253</v>
      </c>
      <c r="H346" s="144">
        <v>5</v>
      </c>
      <c r="I346" s="145"/>
      <c r="J346" s="146">
        <f t="shared" si="60"/>
        <v>0</v>
      </c>
      <c r="K346" s="147"/>
      <c r="L346" s="28"/>
      <c r="M346" s="148" t="s">
        <v>1</v>
      </c>
      <c r="N346" s="149" t="s">
        <v>38</v>
      </c>
      <c r="P346" s="150">
        <f t="shared" si="61"/>
        <v>0</v>
      </c>
      <c r="Q346" s="150">
        <v>0</v>
      </c>
      <c r="R346" s="150">
        <f t="shared" si="62"/>
        <v>0</v>
      </c>
      <c r="S346" s="150">
        <v>0</v>
      </c>
      <c r="T346" s="151">
        <f t="shared" si="63"/>
        <v>0</v>
      </c>
      <c r="AR346" s="152" t="s">
        <v>216</v>
      </c>
      <c r="AT346" s="152" t="s">
        <v>212</v>
      </c>
      <c r="AU346" s="152" t="s">
        <v>88</v>
      </c>
      <c r="AY346" s="13" t="s">
        <v>207</v>
      </c>
      <c r="BE346" s="153">
        <f t="shared" si="64"/>
        <v>0</v>
      </c>
      <c r="BF346" s="153">
        <f t="shared" si="65"/>
        <v>0</v>
      </c>
      <c r="BG346" s="153">
        <f t="shared" si="66"/>
        <v>0</v>
      </c>
      <c r="BH346" s="153">
        <f t="shared" si="67"/>
        <v>0</v>
      </c>
      <c r="BI346" s="153">
        <f t="shared" si="68"/>
        <v>0</v>
      </c>
      <c r="BJ346" s="13" t="s">
        <v>84</v>
      </c>
      <c r="BK346" s="153">
        <f t="shared" si="69"/>
        <v>0</v>
      </c>
      <c r="BL346" s="13" t="s">
        <v>216</v>
      </c>
      <c r="BM346" s="152" t="s">
        <v>2767</v>
      </c>
    </row>
    <row r="347" spans="2:65" s="1" customFormat="1" ht="24.2" customHeight="1">
      <c r="B347" s="139"/>
      <c r="C347" s="140" t="s">
        <v>1041</v>
      </c>
      <c r="D347" s="140" t="s">
        <v>212</v>
      </c>
      <c r="E347" s="141" t="s">
        <v>1530</v>
      </c>
      <c r="F347" s="142" t="s">
        <v>2768</v>
      </c>
      <c r="G347" s="143" t="s">
        <v>253</v>
      </c>
      <c r="H347" s="144">
        <v>5</v>
      </c>
      <c r="I347" s="145"/>
      <c r="J347" s="146">
        <f t="shared" si="60"/>
        <v>0</v>
      </c>
      <c r="K347" s="147"/>
      <c r="L347" s="28"/>
      <c r="M347" s="148" t="s">
        <v>1</v>
      </c>
      <c r="N347" s="149" t="s">
        <v>38</v>
      </c>
      <c r="P347" s="150">
        <f t="shared" si="61"/>
        <v>0</v>
      </c>
      <c r="Q347" s="150">
        <v>0</v>
      </c>
      <c r="R347" s="150">
        <f t="shared" si="62"/>
        <v>0</v>
      </c>
      <c r="S347" s="150">
        <v>0</v>
      </c>
      <c r="T347" s="151">
        <f t="shared" si="63"/>
        <v>0</v>
      </c>
      <c r="AR347" s="152" t="s">
        <v>216</v>
      </c>
      <c r="AT347" s="152" t="s">
        <v>212</v>
      </c>
      <c r="AU347" s="152" t="s">
        <v>88</v>
      </c>
      <c r="AY347" s="13" t="s">
        <v>207</v>
      </c>
      <c r="BE347" s="153">
        <f t="shared" si="64"/>
        <v>0</v>
      </c>
      <c r="BF347" s="153">
        <f t="shared" si="65"/>
        <v>0</v>
      </c>
      <c r="BG347" s="153">
        <f t="shared" si="66"/>
        <v>0</v>
      </c>
      <c r="BH347" s="153">
        <f t="shared" si="67"/>
        <v>0</v>
      </c>
      <c r="BI347" s="153">
        <f t="shared" si="68"/>
        <v>0</v>
      </c>
      <c r="BJ347" s="13" t="s">
        <v>84</v>
      </c>
      <c r="BK347" s="153">
        <f t="shared" si="69"/>
        <v>0</v>
      </c>
      <c r="BL347" s="13" t="s">
        <v>216</v>
      </c>
      <c r="BM347" s="152" t="s">
        <v>2769</v>
      </c>
    </row>
    <row r="348" spans="2:65" s="1" customFormat="1" ht="37.9" customHeight="1">
      <c r="B348" s="139"/>
      <c r="C348" s="140" t="s">
        <v>1045</v>
      </c>
      <c r="D348" s="140" t="s">
        <v>212</v>
      </c>
      <c r="E348" s="141" t="s">
        <v>1534</v>
      </c>
      <c r="F348" s="142" t="s">
        <v>2770</v>
      </c>
      <c r="G348" s="143" t="s">
        <v>215</v>
      </c>
      <c r="H348" s="144">
        <v>4</v>
      </c>
      <c r="I348" s="145"/>
      <c r="J348" s="146">
        <f t="shared" si="60"/>
        <v>0</v>
      </c>
      <c r="K348" s="147"/>
      <c r="L348" s="28"/>
      <c r="M348" s="148" t="s">
        <v>1</v>
      </c>
      <c r="N348" s="149" t="s">
        <v>38</v>
      </c>
      <c r="P348" s="150">
        <f t="shared" si="61"/>
        <v>0</v>
      </c>
      <c r="Q348" s="150">
        <v>0</v>
      </c>
      <c r="R348" s="150">
        <f t="shared" si="62"/>
        <v>0</v>
      </c>
      <c r="S348" s="150">
        <v>0</v>
      </c>
      <c r="T348" s="151">
        <f t="shared" si="63"/>
        <v>0</v>
      </c>
      <c r="AR348" s="152" t="s">
        <v>216</v>
      </c>
      <c r="AT348" s="152" t="s">
        <v>212</v>
      </c>
      <c r="AU348" s="152" t="s">
        <v>88</v>
      </c>
      <c r="AY348" s="13" t="s">
        <v>207</v>
      </c>
      <c r="BE348" s="153">
        <f t="shared" si="64"/>
        <v>0</v>
      </c>
      <c r="BF348" s="153">
        <f t="shared" si="65"/>
        <v>0</v>
      </c>
      <c r="BG348" s="153">
        <f t="shared" si="66"/>
        <v>0</v>
      </c>
      <c r="BH348" s="153">
        <f t="shared" si="67"/>
        <v>0</v>
      </c>
      <c r="BI348" s="153">
        <f t="shared" si="68"/>
        <v>0</v>
      </c>
      <c r="BJ348" s="13" t="s">
        <v>84</v>
      </c>
      <c r="BK348" s="153">
        <f t="shared" si="69"/>
        <v>0</v>
      </c>
      <c r="BL348" s="13" t="s">
        <v>216</v>
      </c>
      <c r="BM348" s="152" t="s">
        <v>2771</v>
      </c>
    </row>
    <row r="349" spans="2:65" s="1" customFormat="1" ht="37.9" customHeight="1">
      <c r="B349" s="139"/>
      <c r="C349" s="140" t="s">
        <v>1049</v>
      </c>
      <c r="D349" s="140" t="s">
        <v>212</v>
      </c>
      <c r="E349" s="141" t="s">
        <v>1538</v>
      </c>
      <c r="F349" s="142" t="s">
        <v>2772</v>
      </c>
      <c r="G349" s="143" t="s">
        <v>253</v>
      </c>
      <c r="H349" s="144">
        <v>1</v>
      </c>
      <c r="I349" s="145"/>
      <c r="J349" s="146">
        <f t="shared" si="60"/>
        <v>0</v>
      </c>
      <c r="K349" s="147"/>
      <c r="L349" s="28"/>
      <c r="M349" s="148" t="s">
        <v>1</v>
      </c>
      <c r="N349" s="149" t="s">
        <v>38</v>
      </c>
      <c r="P349" s="150">
        <f t="shared" si="61"/>
        <v>0</v>
      </c>
      <c r="Q349" s="150">
        <v>0</v>
      </c>
      <c r="R349" s="150">
        <f t="shared" si="62"/>
        <v>0</v>
      </c>
      <c r="S349" s="150">
        <v>0</v>
      </c>
      <c r="T349" s="151">
        <f t="shared" si="63"/>
        <v>0</v>
      </c>
      <c r="AR349" s="152" t="s">
        <v>216</v>
      </c>
      <c r="AT349" s="152" t="s">
        <v>212</v>
      </c>
      <c r="AU349" s="152" t="s">
        <v>88</v>
      </c>
      <c r="AY349" s="13" t="s">
        <v>207</v>
      </c>
      <c r="BE349" s="153">
        <f t="shared" si="64"/>
        <v>0</v>
      </c>
      <c r="BF349" s="153">
        <f t="shared" si="65"/>
        <v>0</v>
      </c>
      <c r="BG349" s="153">
        <f t="shared" si="66"/>
        <v>0</v>
      </c>
      <c r="BH349" s="153">
        <f t="shared" si="67"/>
        <v>0</v>
      </c>
      <c r="BI349" s="153">
        <f t="shared" si="68"/>
        <v>0</v>
      </c>
      <c r="BJ349" s="13" t="s">
        <v>84</v>
      </c>
      <c r="BK349" s="153">
        <f t="shared" si="69"/>
        <v>0</v>
      </c>
      <c r="BL349" s="13" t="s">
        <v>216</v>
      </c>
      <c r="BM349" s="152" t="s">
        <v>2773</v>
      </c>
    </row>
    <row r="350" spans="2:65" s="1" customFormat="1" ht="37.9" customHeight="1">
      <c r="B350" s="139"/>
      <c r="C350" s="140" t="s">
        <v>1053</v>
      </c>
      <c r="D350" s="140" t="s">
        <v>212</v>
      </c>
      <c r="E350" s="141" t="s">
        <v>1542</v>
      </c>
      <c r="F350" s="142" t="s">
        <v>2774</v>
      </c>
      <c r="G350" s="143" t="s">
        <v>253</v>
      </c>
      <c r="H350" s="144">
        <v>8</v>
      </c>
      <c r="I350" s="145"/>
      <c r="J350" s="146">
        <f t="shared" si="60"/>
        <v>0</v>
      </c>
      <c r="K350" s="147"/>
      <c r="L350" s="28"/>
      <c r="M350" s="148" t="s">
        <v>1</v>
      </c>
      <c r="N350" s="149" t="s">
        <v>38</v>
      </c>
      <c r="P350" s="150">
        <f t="shared" si="61"/>
        <v>0</v>
      </c>
      <c r="Q350" s="150">
        <v>0</v>
      </c>
      <c r="R350" s="150">
        <f t="shared" si="62"/>
        <v>0</v>
      </c>
      <c r="S350" s="150">
        <v>0</v>
      </c>
      <c r="T350" s="151">
        <f t="shared" si="63"/>
        <v>0</v>
      </c>
      <c r="AR350" s="152" t="s">
        <v>216</v>
      </c>
      <c r="AT350" s="152" t="s">
        <v>212</v>
      </c>
      <c r="AU350" s="152" t="s">
        <v>88</v>
      </c>
      <c r="AY350" s="13" t="s">
        <v>207</v>
      </c>
      <c r="BE350" s="153">
        <f t="shared" si="64"/>
        <v>0</v>
      </c>
      <c r="BF350" s="153">
        <f t="shared" si="65"/>
        <v>0</v>
      </c>
      <c r="BG350" s="153">
        <f t="shared" si="66"/>
        <v>0</v>
      </c>
      <c r="BH350" s="153">
        <f t="shared" si="67"/>
        <v>0</v>
      </c>
      <c r="BI350" s="153">
        <f t="shared" si="68"/>
        <v>0</v>
      </c>
      <c r="BJ350" s="13" t="s">
        <v>84</v>
      </c>
      <c r="BK350" s="153">
        <f t="shared" si="69"/>
        <v>0</v>
      </c>
      <c r="BL350" s="13" t="s">
        <v>216</v>
      </c>
      <c r="BM350" s="152" t="s">
        <v>2775</v>
      </c>
    </row>
    <row r="351" spans="2:65" s="11" customFormat="1" ht="20.85" customHeight="1">
      <c r="B351" s="127"/>
      <c r="D351" s="128" t="s">
        <v>71</v>
      </c>
      <c r="E351" s="137" t="s">
        <v>1781</v>
      </c>
      <c r="F351" s="137" t="s">
        <v>2776</v>
      </c>
      <c r="I351" s="130"/>
      <c r="J351" s="138">
        <f>BK351</f>
        <v>0</v>
      </c>
      <c r="L351" s="127"/>
      <c r="M351" s="132"/>
      <c r="P351" s="133">
        <f>SUM(P352:P371)</f>
        <v>0</v>
      </c>
      <c r="R351" s="133">
        <f>SUM(R352:R371)</f>
        <v>0</v>
      </c>
      <c r="T351" s="134">
        <f>SUM(T352:T371)</f>
        <v>0</v>
      </c>
      <c r="AR351" s="128" t="s">
        <v>79</v>
      </c>
      <c r="AT351" s="135" t="s">
        <v>71</v>
      </c>
      <c r="AU351" s="135" t="s">
        <v>84</v>
      </c>
      <c r="AY351" s="128" t="s">
        <v>207</v>
      </c>
      <c r="BK351" s="136">
        <f>SUM(BK352:BK371)</f>
        <v>0</v>
      </c>
    </row>
    <row r="352" spans="2:65" s="1" customFormat="1" ht="21.75" customHeight="1">
      <c r="B352" s="139"/>
      <c r="C352" s="140" t="s">
        <v>1057</v>
      </c>
      <c r="D352" s="140" t="s">
        <v>212</v>
      </c>
      <c r="E352" s="141" t="s">
        <v>1784</v>
      </c>
      <c r="F352" s="142" t="s">
        <v>2777</v>
      </c>
      <c r="G352" s="143" t="s">
        <v>1786</v>
      </c>
      <c r="H352" s="144">
        <v>152.58000000000001</v>
      </c>
      <c r="I352" s="145"/>
      <c r="J352" s="146">
        <f t="shared" ref="J352:J371" si="70">ROUND(I352*H352,2)</f>
        <v>0</v>
      </c>
      <c r="K352" s="147"/>
      <c r="L352" s="28"/>
      <c r="M352" s="148" t="s">
        <v>1</v>
      </c>
      <c r="N352" s="149" t="s">
        <v>38</v>
      </c>
      <c r="P352" s="150">
        <f t="shared" ref="P352:P371" si="71">O352*H352</f>
        <v>0</v>
      </c>
      <c r="Q352" s="150">
        <v>0</v>
      </c>
      <c r="R352" s="150">
        <f t="shared" ref="R352:R371" si="72">Q352*H352</f>
        <v>0</v>
      </c>
      <c r="S352" s="150">
        <v>0</v>
      </c>
      <c r="T352" s="151">
        <f t="shared" ref="T352:T371" si="73">S352*H352</f>
        <v>0</v>
      </c>
      <c r="AR352" s="152" t="s">
        <v>216</v>
      </c>
      <c r="AT352" s="152" t="s">
        <v>212</v>
      </c>
      <c r="AU352" s="152" t="s">
        <v>88</v>
      </c>
      <c r="AY352" s="13" t="s">
        <v>207</v>
      </c>
      <c r="BE352" s="153">
        <f t="shared" ref="BE352:BE371" si="74">IF(N352="základná",J352,0)</f>
        <v>0</v>
      </c>
      <c r="BF352" s="153">
        <f t="shared" ref="BF352:BF371" si="75">IF(N352="znížená",J352,0)</f>
        <v>0</v>
      </c>
      <c r="BG352" s="153">
        <f t="shared" ref="BG352:BG371" si="76">IF(N352="zákl. prenesená",J352,0)</f>
        <v>0</v>
      </c>
      <c r="BH352" s="153">
        <f t="shared" ref="BH352:BH371" si="77">IF(N352="zníž. prenesená",J352,0)</f>
        <v>0</v>
      </c>
      <c r="BI352" s="153">
        <f t="shared" ref="BI352:BI371" si="78">IF(N352="nulová",J352,0)</f>
        <v>0</v>
      </c>
      <c r="BJ352" s="13" t="s">
        <v>84</v>
      </c>
      <c r="BK352" s="153">
        <f t="shared" ref="BK352:BK371" si="79">ROUND(I352*H352,2)</f>
        <v>0</v>
      </c>
      <c r="BL352" s="13" t="s">
        <v>216</v>
      </c>
      <c r="BM352" s="152" t="s">
        <v>2778</v>
      </c>
    </row>
    <row r="353" spans="2:65" s="1" customFormat="1" ht="21.75" customHeight="1">
      <c r="B353" s="139"/>
      <c r="C353" s="140" t="s">
        <v>1061</v>
      </c>
      <c r="D353" s="140" t="s">
        <v>212</v>
      </c>
      <c r="E353" s="141" t="s">
        <v>1789</v>
      </c>
      <c r="F353" s="142" t="s">
        <v>2779</v>
      </c>
      <c r="G353" s="143" t="s">
        <v>1786</v>
      </c>
      <c r="H353" s="144">
        <v>138</v>
      </c>
      <c r="I353" s="145"/>
      <c r="J353" s="146">
        <f t="shared" si="70"/>
        <v>0</v>
      </c>
      <c r="K353" s="147"/>
      <c r="L353" s="28"/>
      <c r="M353" s="148" t="s">
        <v>1</v>
      </c>
      <c r="N353" s="149" t="s">
        <v>38</v>
      </c>
      <c r="P353" s="150">
        <f t="shared" si="71"/>
        <v>0</v>
      </c>
      <c r="Q353" s="150">
        <v>0</v>
      </c>
      <c r="R353" s="150">
        <f t="shared" si="72"/>
        <v>0</v>
      </c>
      <c r="S353" s="150">
        <v>0</v>
      </c>
      <c r="T353" s="151">
        <f t="shared" si="73"/>
        <v>0</v>
      </c>
      <c r="AR353" s="152" t="s">
        <v>216</v>
      </c>
      <c r="AT353" s="152" t="s">
        <v>212</v>
      </c>
      <c r="AU353" s="152" t="s">
        <v>88</v>
      </c>
      <c r="AY353" s="13" t="s">
        <v>207</v>
      </c>
      <c r="BE353" s="153">
        <f t="shared" si="74"/>
        <v>0</v>
      </c>
      <c r="BF353" s="153">
        <f t="shared" si="75"/>
        <v>0</v>
      </c>
      <c r="BG353" s="153">
        <f t="shared" si="76"/>
        <v>0</v>
      </c>
      <c r="BH353" s="153">
        <f t="shared" si="77"/>
        <v>0</v>
      </c>
      <c r="BI353" s="153">
        <f t="shared" si="78"/>
        <v>0</v>
      </c>
      <c r="BJ353" s="13" t="s">
        <v>84</v>
      </c>
      <c r="BK353" s="153">
        <f t="shared" si="79"/>
        <v>0</v>
      </c>
      <c r="BL353" s="13" t="s">
        <v>216</v>
      </c>
      <c r="BM353" s="152" t="s">
        <v>2780</v>
      </c>
    </row>
    <row r="354" spans="2:65" s="1" customFormat="1" ht="24.2" customHeight="1">
      <c r="B354" s="139"/>
      <c r="C354" s="140" t="s">
        <v>1065</v>
      </c>
      <c r="D354" s="140" t="s">
        <v>212</v>
      </c>
      <c r="E354" s="141" t="s">
        <v>1793</v>
      </c>
      <c r="F354" s="142" t="s">
        <v>2781</v>
      </c>
      <c r="G354" s="143" t="s">
        <v>1786</v>
      </c>
      <c r="H354" s="144">
        <v>234.15</v>
      </c>
      <c r="I354" s="145"/>
      <c r="J354" s="146">
        <f t="shared" si="70"/>
        <v>0</v>
      </c>
      <c r="K354" s="147"/>
      <c r="L354" s="28"/>
      <c r="M354" s="148" t="s">
        <v>1</v>
      </c>
      <c r="N354" s="149" t="s">
        <v>38</v>
      </c>
      <c r="P354" s="150">
        <f t="shared" si="71"/>
        <v>0</v>
      </c>
      <c r="Q354" s="150">
        <v>0</v>
      </c>
      <c r="R354" s="150">
        <f t="shared" si="72"/>
        <v>0</v>
      </c>
      <c r="S354" s="150">
        <v>0</v>
      </c>
      <c r="T354" s="151">
        <f t="shared" si="73"/>
        <v>0</v>
      </c>
      <c r="AR354" s="152" t="s">
        <v>216</v>
      </c>
      <c r="AT354" s="152" t="s">
        <v>212</v>
      </c>
      <c r="AU354" s="152" t="s">
        <v>88</v>
      </c>
      <c r="AY354" s="13" t="s">
        <v>207</v>
      </c>
      <c r="BE354" s="153">
        <f t="shared" si="74"/>
        <v>0</v>
      </c>
      <c r="BF354" s="153">
        <f t="shared" si="75"/>
        <v>0</v>
      </c>
      <c r="BG354" s="153">
        <f t="shared" si="76"/>
        <v>0</v>
      </c>
      <c r="BH354" s="153">
        <f t="shared" si="77"/>
        <v>0</v>
      </c>
      <c r="BI354" s="153">
        <f t="shared" si="78"/>
        <v>0</v>
      </c>
      <c r="BJ354" s="13" t="s">
        <v>84</v>
      </c>
      <c r="BK354" s="153">
        <f t="shared" si="79"/>
        <v>0</v>
      </c>
      <c r="BL354" s="13" t="s">
        <v>216</v>
      </c>
      <c r="BM354" s="152" t="s">
        <v>2782</v>
      </c>
    </row>
    <row r="355" spans="2:65" s="1" customFormat="1" ht="24.2" customHeight="1">
      <c r="B355" s="139"/>
      <c r="C355" s="140" t="s">
        <v>1069</v>
      </c>
      <c r="D355" s="140" t="s">
        <v>212</v>
      </c>
      <c r="E355" s="141" t="s">
        <v>1797</v>
      </c>
      <c r="F355" s="142" t="s">
        <v>2783</v>
      </c>
      <c r="G355" s="143" t="s">
        <v>1786</v>
      </c>
      <c r="H355" s="144">
        <v>212.28</v>
      </c>
      <c r="I355" s="145"/>
      <c r="J355" s="146">
        <f t="shared" si="70"/>
        <v>0</v>
      </c>
      <c r="K355" s="147"/>
      <c r="L355" s="28"/>
      <c r="M355" s="148" t="s">
        <v>1</v>
      </c>
      <c r="N355" s="149" t="s">
        <v>38</v>
      </c>
      <c r="P355" s="150">
        <f t="shared" si="71"/>
        <v>0</v>
      </c>
      <c r="Q355" s="150">
        <v>0</v>
      </c>
      <c r="R355" s="150">
        <f t="shared" si="72"/>
        <v>0</v>
      </c>
      <c r="S355" s="150">
        <v>0</v>
      </c>
      <c r="T355" s="151">
        <f t="shared" si="73"/>
        <v>0</v>
      </c>
      <c r="AR355" s="152" t="s">
        <v>216</v>
      </c>
      <c r="AT355" s="152" t="s">
        <v>212</v>
      </c>
      <c r="AU355" s="152" t="s">
        <v>88</v>
      </c>
      <c r="AY355" s="13" t="s">
        <v>207</v>
      </c>
      <c r="BE355" s="153">
        <f t="shared" si="74"/>
        <v>0</v>
      </c>
      <c r="BF355" s="153">
        <f t="shared" si="75"/>
        <v>0</v>
      </c>
      <c r="BG355" s="153">
        <f t="shared" si="76"/>
        <v>0</v>
      </c>
      <c r="BH355" s="153">
        <f t="shared" si="77"/>
        <v>0</v>
      </c>
      <c r="BI355" s="153">
        <f t="shared" si="78"/>
        <v>0</v>
      </c>
      <c r="BJ355" s="13" t="s">
        <v>84</v>
      </c>
      <c r="BK355" s="153">
        <f t="shared" si="79"/>
        <v>0</v>
      </c>
      <c r="BL355" s="13" t="s">
        <v>216</v>
      </c>
      <c r="BM355" s="152" t="s">
        <v>2784</v>
      </c>
    </row>
    <row r="356" spans="2:65" s="1" customFormat="1" ht="24.2" customHeight="1">
      <c r="B356" s="139"/>
      <c r="C356" s="140" t="s">
        <v>1073</v>
      </c>
      <c r="D356" s="140" t="s">
        <v>212</v>
      </c>
      <c r="E356" s="141" t="s">
        <v>1801</v>
      </c>
      <c r="F356" s="142" t="s">
        <v>2785</v>
      </c>
      <c r="G356" s="143" t="s">
        <v>1786</v>
      </c>
      <c r="H356" s="144">
        <v>381.18</v>
      </c>
      <c r="I356" s="145"/>
      <c r="J356" s="146">
        <f t="shared" si="70"/>
        <v>0</v>
      </c>
      <c r="K356" s="147"/>
      <c r="L356" s="28"/>
      <c r="M356" s="148" t="s">
        <v>1</v>
      </c>
      <c r="N356" s="149" t="s">
        <v>38</v>
      </c>
      <c r="P356" s="150">
        <f t="shared" si="71"/>
        <v>0</v>
      </c>
      <c r="Q356" s="150">
        <v>0</v>
      </c>
      <c r="R356" s="150">
        <f t="shared" si="72"/>
        <v>0</v>
      </c>
      <c r="S356" s="150">
        <v>0</v>
      </c>
      <c r="T356" s="151">
        <f t="shared" si="73"/>
        <v>0</v>
      </c>
      <c r="AR356" s="152" t="s">
        <v>216</v>
      </c>
      <c r="AT356" s="152" t="s">
        <v>212</v>
      </c>
      <c r="AU356" s="152" t="s">
        <v>88</v>
      </c>
      <c r="AY356" s="13" t="s">
        <v>207</v>
      </c>
      <c r="BE356" s="153">
        <f t="shared" si="74"/>
        <v>0</v>
      </c>
      <c r="BF356" s="153">
        <f t="shared" si="75"/>
        <v>0</v>
      </c>
      <c r="BG356" s="153">
        <f t="shared" si="76"/>
        <v>0</v>
      </c>
      <c r="BH356" s="153">
        <f t="shared" si="77"/>
        <v>0</v>
      </c>
      <c r="BI356" s="153">
        <f t="shared" si="78"/>
        <v>0</v>
      </c>
      <c r="BJ356" s="13" t="s">
        <v>84</v>
      </c>
      <c r="BK356" s="153">
        <f t="shared" si="79"/>
        <v>0</v>
      </c>
      <c r="BL356" s="13" t="s">
        <v>216</v>
      </c>
      <c r="BM356" s="152" t="s">
        <v>2786</v>
      </c>
    </row>
    <row r="357" spans="2:65" s="1" customFormat="1" ht="24.2" customHeight="1">
      <c r="B357" s="139"/>
      <c r="C357" s="140" t="s">
        <v>1077</v>
      </c>
      <c r="D357" s="140" t="s">
        <v>212</v>
      </c>
      <c r="E357" s="141" t="s">
        <v>2787</v>
      </c>
      <c r="F357" s="142" t="s">
        <v>2788</v>
      </c>
      <c r="G357" s="143" t="s">
        <v>1786</v>
      </c>
      <c r="H357" s="144">
        <v>385.26</v>
      </c>
      <c r="I357" s="145"/>
      <c r="J357" s="146">
        <f t="shared" si="70"/>
        <v>0</v>
      </c>
      <c r="K357" s="147"/>
      <c r="L357" s="28"/>
      <c r="M357" s="148" t="s">
        <v>1</v>
      </c>
      <c r="N357" s="149" t="s">
        <v>38</v>
      </c>
      <c r="P357" s="150">
        <f t="shared" si="71"/>
        <v>0</v>
      </c>
      <c r="Q357" s="150">
        <v>0</v>
      </c>
      <c r="R357" s="150">
        <f t="shared" si="72"/>
        <v>0</v>
      </c>
      <c r="S357" s="150">
        <v>0</v>
      </c>
      <c r="T357" s="151">
        <f t="shared" si="73"/>
        <v>0</v>
      </c>
      <c r="AR357" s="152" t="s">
        <v>216</v>
      </c>
      <c r="AT357" s="152" t="s">
        <v>212</v>
      </c>
      <c r="AU357" s="152" t="s">
        <v>88</v>
      </c>
      <c r="AY357" s="13" t="s">
        <v>207</v>
      </c>
      <c r="BE357" s="153">
        <f t="shared" si="74"/>
        <v>0</v>
      </c>
      <c r="BF357" s="153">
        <f t="shared" si="75"/>
        <v>0</v>
      </c>
      <c r="BG357" s="153">
        <f t="shared" si="76"/>
        <v>0</v>
      </c>
      <c r="BH357" s="153">
        <f t="shared" si="77"/>
        <v>0</v>
      </c>
      <c r="BI357" s="153">
        <f t="shared" si="78"/>
        <v>0</v>
      </c>
      <c r="BJ357" s="13" t="s">
        <v>84</v>
      </c>
      <c r="BK357" s="153">
        <f t="shared" si="79"/>
        <v>0</v>
      </c>
      <c r="BL357" s="13" t="s">
        <v>216</v>
      </c>
      <c r="BM357" s="152" t="s">
        <v>2789</v>
      </c>
    </row>
    <row r="358" spans="2:65" s="1" customFormat="1" ht="24.2" customHeight="1">
      <c r="B358" s="139"/>
      <c r="C358" s="140" t="s">
        <v>1081</v>
      </c>
      <c r="D358" s="140" t="s">
        <v>212</v>
      </c>
      <c r="E358" s="141" t="s">
        <v>1805</v>
      </c>
      <c r="F358" s="142" t="s">
        <v>2790</v>
      </c>
      <c r="G358" s="143" t="s">
        <v>1786</v>
      </c>
      <c r="H358" s="144">
        <v>367.98</v>
      </c>
      <c r="I358" s="145"/>
      <c r="J358" s="146">
        <f t="shared" si="70"/>
        <v>0</v>
      </c>
      <c r="K358" s="147"/>
      <c r="L358" s="28"/>
      <c r="M358" s="148" t="s">
        <v>1</v>
      </c>
      <c r="N358" s="149" t="s">
        <v>38</v>
      </c>
      <c r="P358" s="150">
        <f t="shared" si="71"/>
        <v>0</v>
      </c>
      <c r="Q358" s="150">
        <v>0</v>
      </c>
      <c r="R358" s="150">
        <f t="shared" si="72"/>
        <v>0</v>
      </c>
      <c r="S358" s="150">
        <v>0</v>
      </c>
      <c r="T358" s="151">
        <f t="shared" si="73"/>
        <v>0</v>
      </c>
      <c r="AR358" s="152" t="s">
        <v>216</v>
      </c>
      <c r="AT358" s="152" t="s">
        <v>212</v>
      </c>
      <c r="AU358" s="152" t="s">
        <v>88</v>
      </c>
      <c r="AY358" s="13" t="s">
        <v>207</v>
      </c>
      <c r="BE358" s="153">
        <f t="shared" si="74"/>
        <v>0</v>
      </c>
      <c r="BF358" s="153">
        <f t="shared" si="75"/>
        <v>0</v>
      </c>
      <c r="BG358" s="153">
        <f t="shared" si="76"/>
        <v>0</v>
      </c>
      <c r="BH358" s="153">
        <f t="shared" si="77"/>
        <v>0</v>
      </c>
      <c r="BI358" s="153">
        <f t="shared" si="78"/>
        <v>0</v>
      </c>
      <c r="BJ358" s="13" t="s">
        <v>84</v>
      </c>
      <c r="BK358" s="153">
        <f t="shared" si="79"/>
        <v>0</v>
      </c>
      <c r="BL358" s="13" t="s">
        <v>216</v>
      </c>
      <c r="BM358" s="152" t="s">
        <v>2791</v>
      </c>
    </row>
    <row r="359" spans="2:65" s="1" customFormat="1" ht="24.2" customHeight="1">
      <c r="B359" s="139"/>
      <c r="C359" s="140" t="s">
        <v>1085</v>
      </c>
      <c r="D359" s="140" t="s">
        <v>212</v>
      </c>
      <c r="E359" s="141" t="s">
        <v>2792</v>
      </c>
      <c r="F359" s="142" t="s">
        <v>2793</v>
      </c>
      <c r="G359" s="143" t="s">
        <v>1786</v>
      </c>
      <c r="H359" s="144">
        <v>372.06</v>
      </c>
      <c r="I359" s="145"/>
      <c r="J359" s="146">
        <f t="shared" si="70"/>
        <v>0</v>
      </c>
      <c r="K359" s="147"/>
      <c r="L359" s="28"/>
      <c r="M359" s="148" t="s">
        <v>1</v>
      </c>
      <c r="N359" s="149" t="s">
        <v>38</v>
      </c>
      <c r="P359" s="150">
        <f t="shared" si="71"/>
        <v>0</v>
      </c>
      <c r="Q359" s="150">
        <v>0</v>
      </c>
      <c r="R359" s="150">
        <f t="shared" si="72"/>
        <v>0</v>
      </c>
      <c r="S359" s="150">
        <v>0</v>
      </c>
      <c r="T359" s="151">
        <f t="shared" si="73"/>
        <v>0</v>
      </c>
      <c r="AR359" s="152" t="s">
        <v>216</v>
      </c>
      <c r="AT359" s="152" t="s">
        <v>212</v>
      </c>
      <c r="AU359" s="152" t="s">
        <v>88</v>
      </c>
      <c r="AY359" s="13" t="s">
        <v>207</v>
      </c>
      <c r="BE359" s="153">
        <f t="shared" si="74"/>
        <v>0</v>
      </c>
      <c r="BF359" s="153">
        <f t="shared" si="75"/>
        <v>0</v>
      </c>
      <c r="BG359" s="153">
        <f t="shared" si="76"/>
        <v>0</v>
      </c>
      <c r="BH359" s="153">
        <f t="shared" si="77"/>
        <v>0</v>
      </c>
      <c r="BI359" s="153">
        <f t="shared" si="78"/>
        <v>0</v>
      </c>
      <c r="BJ359" s="13" t="s">
        <v>84</v>
      </c>
      <c r="BK359" s="153">
        <f t="shared" si="79"/>
        <v>0</v>
      </c>
      <c r="BL359" s="13" t="s">
        <v>216</v>
      </c>
      <c r="BM359" s="152" t="s">
        <v>2794</v>
      </c>
    </row>
    <row r="360" spans="2:65" s="1" customFormat="1" ht="24.2" customHeight="1">
      <c r="B360" s="139"/>
      <c r="C360" s="140" t="s">
        <v>1089</v>
      </c>
      <c r="D360" s="140" t="s">
        <v>212</v>
      </c>
      <c r="E360" s="141" t="s">
        <v>1809</v>
      </c>
      <c r="F360" s="142" t="s">
        <v>2795</v>
      </c>
      <c r="G360" s="143" t="s">
        <v>1786</v>
      </c>
      <c r="H360" s="144">
        <v>1403.52</v>
      </c>
      <c r="I360" s="145"/>
      <c r="J360" s="146">
        <f t="shared" si="70"/>
        <v>0</v>
      </c>
      <c r="K360" s="147"/>
      <c r="L360" s="28"/>
      <c r="M360" s="148" t="s">
        <v>1</v>
      </c>
      <c r="N360" s="149" t="s">
        <v>38</v>
      </c>
      <c r="P360" s="150">
        <f t="shared" si="71"/>
        <v>0</v>
      </c>
      <c r="Q360" s="150">
        <v>0</v>
      </c>
      <c r="R360" s="150">
        <f t="shared" si="72"/>
        <v>0</v>
      </c>
      <c r="S360" s="150">
        <v>0</v>
      </c>
      <c r="T360" s="151">
        <f t="shared" si="73"/>
        <v>0</v>
      </c>
      <c r="AR360" s="152" t="s">
        <v>216</v>
      </c>
      <c r="AT360" s="152" t="s">
        <v>212</v>
      </c>
      <c r="AU360" s="152" t="s">
        <v>88</v>
      </c>
      <c r="AY360" s="13" t="s">
        <v>207</v>
      </c>
      <c r="BE360" s="153">
        <f t="shared" si="74"/>
        <v>0</v>
      </c>
      <c r="BF360" s="153">
        <f t="shared" si="75"/>
        <v>0</v>
      </c>
      <c r="BG360" s="153">
        <f t="shared" si="76"/>
        <v>0</v>
      </c>
      <c r="BH360" s="153">
        <f t="shared" si="77"/>
        <v>0</v>
      </c>
      <c r="BI360" s="153">
        <f t="shared" si="78"/>
        <v>0</v>
      </c>
      <c r="BJ360" s="13" t="s">
        <v>84</v>
      </c>
      <c r="BK360" s="153">
        <f t="shared" si="79"/>
        <v>0</v>
      </c>
      <c r="BL360" s="13" t="s">
        <v>216</v>
      </c>
      <c r="BM360" s="152" t="s">
        <v>2796</v>
      </c>
    </row>
    <row r="361" spans="2:65" s="1" customFormat="1" ht="24.2" customHeight="1">
      <c r="B361" s="139"/>
      <c r="C361" s="140" t="s">
        <v>1093</v>
      </c>
      <c r="D361" s="140" t="s">
        <v>212</v>
      </c>
      <c r="E361" s="141" t="s">
        <v>2797</v>
      </c>
      <c r="F361" s="142" t="s">
        <v>2798</v>
      </c>
      <c r="G361" s="143" t="s">
        <v>1786</v>
      </c>
      <c r="H361" s="144">
        <v>1652</v>
      </c>
      <c r="I361" s="145"/>
      <c r="J361" s="146">
        <f t="shared" si="70"/>
        <v>0</v>
      </c>
      <c r="K361" s="147"/>
      <c r="L361" s="28"/>
      <c r="M361" s="148" t="s">
        <v>1</v>
      </c>
      <c r="N361" s="149" t="s">
        <v>38</v>
      </c>
      <c r="P361" s="150">
        <f t="shared" si="71"/>
        <v>0</v>
      </c>
      <c r="Q361" s="150">
        <v>0</v>
      </c>
      <c r="R361" s="150">
        <f t="shared" si="72"/>
        <v>0</v>
      </c>
      <c r="S361" s="150">
        <v>0</v>
      </c>
      <c r="T361" s="151">
        <f t="shared" si="73"/>
        <v>0</v>
      </c>
      <c r="AR361" s="152" t="s">
        <v>216</v>
      </c>
      <c r="AT361" s="152" t="s">
        <v>212</v>
      </c>
      <c r="AU361" s="152" t="s">
        <v>88</v>
      </c>
      <c r="AY361" s="13" t="s">
        <v>207</v>
      </c>
      <c r="BE361" s="153">
        <f t="shared" si="74"/>
        <v>0</v>
      </c>
      <c r="BF361" s="153">
        <f t="shared" si="75"/>
        <v>0</v>
      </c>
      <c r="BG361" s="153">
        <f t="shared" si="76"/>
        <v>0</v>
      </c>
      <c r="BH361" s="153">
        <f t="shared" si="77"/>
        <v>0</v>
      </c>
      <c r="BI361" s="153">
        <f t="shared" si="78"/>
        <v>0</v>
      </c>
      <c r="BJ361" s="13" t="s">
        <v>84</v>
      </c>
      <c r="BK361" s="153">
        <f t="shared" si="79"/>
        <v>0</v>
      </c>
      <c r="BL361" s="13" t="s">
        <v>216</v>
      </c>
      <c r="BM361" s="152" t="s">
        <v>2799</v>
      </c>
    </row>
    <row r="362" spans="2:65" s="1" customFormat="1" ht="21.75" customHeight="1">
      <c r="B362" s="139"/>
      <c r="C362" s="140" t="s">
        <v>1097</v>
      </c>
      <c r="D362" s="140" t="s">
        <v>212</v>
      </c>
      <c r="E362" s="141" t="s">
        <v>1813</v>
      </c>
      <c r="F362" s="142" t="s">
        <v>2800</v>
      </c>
      <c r="G362" s="143" t="s">
        <v>1786</v>
      </c>
      <c r="H362" s="144">
        <v>43.6</v>
      </c>
      <c r="I362" s="145"/>
      <c r="J362" s="146">
        <f t="shared" si="70"/>
        <v>0</v>
      </c>
      <c r="K362" s="147"/>
      <c r="L362" s="28"/>
      <c r="M362" s="148" t="s">
        <v>1</v>
      </c>
      <c r="N362" s="149" t="s">
        <v>38</v>
      </c>
      <c r="P362" s="150">
        <f t="shared" si="71"/>
        <v>0</v>
      </c>
      <c r="Q362" s="150">
        <v>0</v>
      </c>
      <c r="R362" s="150">
        <f t="shared" si="72"/>
        <v>0</v>
      </c>
      <c r="S362" s="150">
        <v>0</v>
      </c>
      <c r="T362" s="151">
        <f t="shared" si="73"/>
        <v>0</v>
      </c>
      <c r="AR362" s="152" t="s">
        <v>216</v>
      </c>
      <c r="AT362" s="152" t="s">
        <v>212</v>
      </c>
      <c r="AU362" s="152" t="s">
        <v>88</v>
      </c>
      <c r="AY362" s="13" t="s">
        <v>207</v>
      </c>
      <c r="BE362" s="153">
        <f t="shared" si="74"/>
        <v>0</v>
      </c>
      <c r="BF362" s="153">
        <f t="shared" si="75"/>
        <v>0</v>
      </c>
      <c r="BG362" s="153">
        <f t="shared" si="76"/>
        <v>0</v>
      </c>
      <c r="BH362" s="153">
        <f t="shared" si="77"/>
        <v>0</v>
      </c>
      <c r="BI362" s="153">
        <f t="shared" si="78"/>
        <v>0</v>
      </c>
      <c r="BJ362" s="13" t="s">
        <v>84</v>
      </c>
      <c r="BK362" s="153">
        <f t="shared" si="79"/>
        <v>0</v>
      </c>
      <c r="BL362" s="13" t="s">
        <v>216</v>
      </c>
      <c r="BM362" s="152" t="s">
        <v>2801</v>
      </c>
    </row>
    <row r="363" spans="2:65" s="1" customFormat="1" ht="24.2" customHeight="1">
      <c r="B363" s="139"/>
      <c r="C363" s="140" t="s">
        <v>1101</v>
      </c>
      <c r="D363" s="140" t="s">
        <v>212</v>
      </c>
      <c r="E363" s="141" t="s">
        <v>1817</v>
      </c>
      <c r="F363" s="142" t="s">
        <v>2802</v>
      </c>
      <c r="G363" s="143" t="s">
        <v>1786</v>
      </c>
      <c r="H363" s="144">
        <v>2.72</v>
      </c>
      <c r="I363" s="145"/>
      <c r="J363" s="146">
        <f t="shared" si="70"/>
        <v>0</v>
      </c>
      <c r="K363" s="147"/>
      <c r="L363" s="28"/>
      <c r="M363" s="148" t="s">
        <v>1</v>
      </c>
      <c r="N363" s="149" t="s">
        <v>38</v>
      </c>
      <c r="P363" s="150">
        <f t="shared" si="71"/>
        <v>0</v>
      </c>
      <c r="Q363" s="150">
        <v>0</v>
      </c>
      <c r="R363" s="150">
        <f t="shared" si="72"/>
        <v>0</v>
      </c>
      <c r="S363" s="150">
        <v>0</v>
      </c>
      <c r="T363" s="151">
        <f t="shared" si="73"/>
        <v>0</v>
      </c>
      <c r="AR363" s="152" t="s">
        <v>216</v>
      </c>
      <c r="AT363" s="152" t="s">
        <v>212</v>
      </c>
      <c r="AU363" s="152" t="s">
        <v>88</v>
      </c>
      <c r="AY363" s="13" t="s">
        <v>207</v>
      </c>
      <c r="BE363" s="153">
        <f t="shared" si="74"/>
        <v>0</v>
      </c>
      <c r="BF363" s="153">
        <f t="shared" si="75"/>
        <v>0</v>
      </c>
      <c r="BG363" s="153">
        <f t="shared" si="76"/>
        <v>0</v>
      </c>
      <c r="BH363" s="153">
        <f t="shared" si="77"/>
        <v>0</v>
      </c>
      <c r="BI363" s="153">
        <f t="shared" si="78"/>
        <v>0</v>
      </c>
      <c r="BJ363" s="13" t="s">
        <v>84</v>
      </c>
      <c r="BK363" s="153">
        <f t="shared" si="79"/>
        <v>0</v>
      </c>
      <c r="BL363" s="13" t="s">
        <v>216</v>
      </c>
      <c r="BM363" s="152" t="s">
        <v>2803</v>
      </c>
    </row>
    <row r="364" spans="2:65" s="1" customFormat="1" ht="24.2" customHeight="1">
      <c r="B364" s="139"/>
      <c r="C364" s="140" t="s">
        <v>1105</v>
      </c>
      <c r="D364" s="140" t="s">
        <v>212</v>
      </c>
      <c r="E364" s="141" t="s">
        <v>2804</v>
      </c>
      <c r="F364" s="142" t="s">
        <v>2805</v>
      </c>
      <c r="G364" s="143" t="s">
        <v>1786</v>
      </c>
      <c r="H364" s="144">
        <v>1.86</v>
      </c>
      <c r="I364" s="145"/>
      <c r="J364" s="146">
        <f t="shared" si="70"/>
        <v>0</v>
      </c>
      <c r="K364" s="147"/>
      <c r="L364" s="28"/>
      <c r="M364" s="148" t="s">
        <v>1</v>
      </c>
      <c r="N364" s="149" t="s">
        <v>38</v>
      </c>
      <c r="P364" s="150">
        <f t="shared" si="71"/>
        <v>0</v>
      </c>
      <c r="Q364" s="150">
        <v>0</v>
      </c>
      <c r="R364" s="150">
        <f t="shared" si="72"/>
        <v>0</v>
      </c>
      <c r="S364" s="150">
        <v>0</v>
      </c>
      <c r="T364" s="151">
        <f t="shared" si="73"/>
        <v>0</v>
      </c>
      <c r="AR364" s="152" t="s">
        <v>216</v>
      </c>
      <c r="AT364" s="152" t="s">
        <v>212</v>
      </c>
      <c r="AU364" s="152" t="s">
        <v>88</v>
      </c>
      <c r="AY364" s="13" t="s">
        <v>207</v>
      </c>
      <c r="BE364" s="153">
        <f t="shared" si="74"/>
        <v>0</v>
      </c>
      <c r="BF364" s="153">
        <f t="shared" si="75"/>
        <v>0</v>
      </c>
      <c r="BG364" s="153">
        <f t="shared" si="76"/>
        <v>0</v>
      </c>
      <c r="BH364" s="153">
        <f t="shared" si="77"/>
        <v>0</v>
      </c>
      <c r="BI364" s="153">
        <f t="shared" si="78"/>
        <v>0</v>
      </c>
      <c r="BJ364" s="13" t="s">
        <v>84</v>
      </c>
      <c r="BK364" s="153">
        <f t="shared" si="79"/>
        <v>0</v>
      </c>
      <c r="BL364" s="13" t="s">
        <v>216</v>
      </c>
      <c r="BM364" s="152" t="s">
        <v>2806</v>
      </c>
    </row>
    <row r="365" spans="2:65" s="1" customFormat="1" ht="24.2" customHeight="1">
      <c r="B365" s="139"/>
      <c r="C365" s="140" t="s">
        <v>1109</v>
      </c>
      <c r="D365" s="140" t="s">
        <v>212</v>
      </c>
      <c r="E365" s="141" t="s">
        <v>2807</v>
      </c>
      <c r="F365" s="142" t="s">
        <v>1862</v>
      </c>
      <c r="G365" s="143" t="s">
        <v>1786</v>
      </c>
      <c r="H365" s="144">
        <v>0.27200000000000002</v>
      </c>
      <c r="I365" s="145"/>
      <c r="J365" s="146">
        <f t="shared" si="70"/>
        <v>0</v>
      </c>
      <c r="K365" s="147"/>
      <c r="L365" s="28"/>
      <c r="M365" s="148" t="s">
        <v>1</v>
      </c>
      <c r="N365" s="149" t="s">
        <v>38</v>
      </c>
      <c r="P365" s="150">
        <f t="shared" si="71"/>
        <v>0</v>
      </c>
      <c r="Q365" s="150">
        <v>0</v>
      </c>
      <c r="R365" s="150">
        <f t="shared" si="72"/>
        <v>0</v>
      </c>
      <c r="S365" s="150">
        <v>0</v>
      </c>
      <c r="T365" s="151">
        <f t="shared" si="73"/>
        <v>0</v>
      </c>
      <c r="AR365" s="152" t="s">
        <v>216</v>
      </c>
      <c r="AT365" s="152" t="s">
        <v>212</v>
      </c>
      <c r="AU365" s="152" t="s">
        <v>88</v>
      </c>
      <c r="AY365" s="13" t="s">
        <v>207</v>
      </c>
      <c r="BE365" s="153">
        <f t="shared" si="74"/>
        <v>0</v>
      </c>
      <c r="BF365" s="153">
        <f t="shared" si="75"/>
        <v>0</v>
      </c>
      <c r="BG365" s="153">
        <f t="shared" si="76"/>
        <v>0</v>
      </c>
      <c r="BH365" s="153">
        <f t="shared" si="77"/>
        <v>0</v>
      </c>
      <c r="BI365" s="153">
        <f t="shared" si="78"/>
        <v>0</v>
      </c>
      <c r="BJ365" s="13" t="s">
        <v>84</v>
      </c>
      <c r="BK365" s="153">
        <f t="shared" si="79"/>
        <v>0</v>
      </c>
      <c r="BL365" s="13" t="s">
        <v>216</v>
      </c>
      <c r="BM365" s="152" t="s">
        <v>2808</v>
      </c>
    </row>
    <row r="366" spans="2:65" s="1" customFormat="1" ht="33" customHeight="1">
      <c r="B366" s="139"/>
      <c r="C366" s="140" t="s">
        <v>1113</v>
      </c>
      <c r="D366" s="140" t="s">
        <v>212</v>
      </c>
      <c r="E366" s="141" t="s">
        <v>1821</v>
      </c>
      <c r="F366" s="142" t="s">
        <v>2809</v>
      </c>
      <c r="G366" s="143" t="s">
        <v>253</v>
      </c>
      <c r="H366" s="144">
        <v>2</v>
      </c>
      <c r="I366" s="145"/>
      <c r="J366" s="146">
        <f t="shared" si="70"/>
        <v>0</v>
      </c>
      <c r="K366" s="147"/>
      <c r="L366" s="28"/>
      <c r="M366" s="148" t="s">
        <v>1</v>
      </c>
      <c r="N366" s="149" t="s">
        <v>38</v>
      </c>
      <c r="P366" s="150">
        <f t="shared" si="71"/>
        <v>0</v>
      </c>
      <c r="Q366" s="150">
        <v>0</v>
      </c>
      <c r="R366" s="150">
        <f t="shared" si="72"/>
        <v>0</v>
      </c>
      <c r="S366" s="150">
        <v>0</v>
      </c>
      <c r="T366" s="151">
        <f t="shared" si="73"/>
        <v>0</v>
      </c>
      <c r="AR366" s="152" t="s">
        <v>216</v>
      </c>
      <c r="AT366" s="152" t="s">
        <v>212</v>
      </c>
      <c r="AU366" s="152" t="s">
        <v>88</v>
      </c>
      <c r="AY366" s="13" t="s">
        <v>207</v>
      </c>
      <c r="BE366" s="153">
        <f t="shared" si="74"/>
        <v>0</v>
      </c>
      <c r="BF366" s="153">
        <f t="shared" si="75"/>
        <v>0</v>
      </c>
      <c r="BG366" s="153">
        <f t="shared" si="76"/>
        <v>0</v>
      </c>
      <c r="BH366" s="153">
        <f t="shared" si="77"/>
        <v>0</v>
      </c>
      <c r="BI366" s="153">
        <f t="shared" si="78"/>
        <v>0</v>
      </c>
      <c r="BJ366" s="13" t="s">
        <v>84</v>
      </c>
      <c r="BK366" s="153">
        <f t="shared" si="79"/>
        <v>0</v>
      </c>
      <c r="BL366" s="13" t="s">
        <v>216</v>
      </c>
      <c r="BM366" s="152" t="s">
        <v>2810</v>
      </c>
    </row>
    <row r="367" spans="2:65" s="1" customFormat="1" ht="21.75" customHeight="1">
      <c r="B367" s="139"/>
      <c r="C367" s="140" t="s">
        <v>1117</v>
      </c>
      <c r="D367" s="140" t="s">
        <v>212</v>
      </c>
      <c r="E367" s="141" t="s">
        <v>1825</v>
      </c>
      <c r="F367" s="142" t="s">
        <v>2811</v>
      </c>
      <c r="G367" s="143" t="s">
        <v>253</v>
      </c>
      <c r="H367" s="144">
        <v>4</v>
      </c>
      <c r="I367" s="145"/>
      <c r="J367" s="146">
        <f t="shared" si="70"/>
        <v>0</v>
      </c>
      <c r="K367" s="147"/>
      <c r="L367" s="28"/>
      <c r="M367" s="148" t="s">
        <v>1</v>
      </c>
      <c r="N367" s="149" t="s">
        <v>38</v>
      </c>
      <c r="P367" s="150">
        <f t="shared" si="71"/>
        <v>0</v>
      </c>
      <c r="Q367" s="150">
        <v>0</v>
      </c>
      <c r="R367" s="150">
        <f t="shared" si="72"/>
        <v>0</v>
      </c>
      <c r="S367" s="150">
        <v>0</v>
      </c>
      <c r="T367" s="151">
        <f t="shared" si="73"/>
        <v>0</v>
      </c>
      <c r="AR367" s="152" t="s">
        <v>216</v>
      </c>
      <c r="AT367" s="152" t="s">
        <v>212</v>
      </c>
      <c r="AU367" s="152" t="s">
        <v>88</v>
      </c>
      <c r="AY367" s="13" t="s">
        <v>207</v>
      </c>
      <c r="BE367" s="153">
        <f t="shared" si="74"/>
        <v>0</v>
      </c>
      <c r="BF367" s="153">
        <f t="shared" si="75"/>
        <v>0</v>
      </c>
      <c r="BG367" s="153">
        <f t="shared" si="76"/>
        <v>0</v>
      </c>
      <c r="BH367" s="153">
        <f t="shared" si="77"/>
        <v>0</v>
      </c>
      <c r="BI367" s="153">
        <f t="shared" si="78"/>
        <v>0</v>
      </c>
      <c r="BJ367" s="13" t="s">
        <v>84</v>
      </c>
      <c r="BK367" s="153">
        <f t="shared" si="79"/>
        <v>0</v>
      </c>
      <c r="BL367" s="13" t="s">
        <v>216</v>
      </c>
      <c r="BM367" s="152" t="s">
        <v>2812</v>
      </c>
    </row>
    <row r="368" spans="2:65" s="1" customFormat="1" ht="24.2" customHeight="1">
      <c r="B368" s="139"/>
      <c r="C368" s="140" t="s">
        <v>1121</v>
      </c>
      <c r="D368" s="140" t="s">
        <v>212</v>
      </c>
      <c r="E368" s="141" t="s">
        <v>2813</v>
      </c>
      <c r="F368" s="142" t="s">
        <v>2814</v>
      </c>
      <c r="G368" s="143" t="s">
        <v>253</v>
      </c>
      <c r="H368" s="144">
        <v>4</v>
      </c>
      <c r="I368" s="145"/>
      <c r="J368" s="146">
        <f t="shared" si="70"/>
        <v>0</v>
      </c>
      <c r="K368" s="147"/>
      <c r="L368" s="28"/>
      <c r="M368" s="148" t="s">
        <v>1</v>
      </c>
      <c r="N368" s="149" t="s">
        <v>38</v>
      </c>
      <c r="P368" s="150">
        <f t="shared" si="71"/>
        <v>0</v>
      </c>
      <c r="Q368" s="150">
        <v>0</v>
      </c>
      <c r="R368" s="150">
        <f t="shared" si="72"/>
        <v>0</v>
      </c>
      <c r="S368" s="150">
        <v>0</v>
      </c>
      <c r="T368" s="151">
        <f t="shared" si="73"/>
        <v>0</v>
      </c>
      <c r="AR368" s="152" t="s">
        <v>216</v>
      </c>
      <c r="AT368" s="152" t="s">
        <v>212</v>
      </c>
      <c r="AU368" s="152" t="s">
        <v>88</v>
      </c>
      <c r="AY368" s="13" t="s">
        <v>207</v>
      </c>
      <c r="BE368" s="153">
        <f t="shared" si="74"/>
        <v>0</v>
      </c>
      <c r="BF368" s="153">
        <f t="shared" si="75"/>
        <v>0</v>
      </c>
      <c r="BG368" s="153">
        <f t="shared" si="76"/>
        <v>0</v>
      </c>
      <c r="BH368" s="153">
        <f t="shared" si="77"/>
        <v>0</v>
      </c>
      <c r="BI368" s="153">
        <f t="shared" si="78"/>
        <v>0</v>
      </c>
      <c r="BJ368" s="13" t="s">
        <v>84</v>
      </c>
      <c r="BK368" s="153">
        <f t="shared" si="79"/>
        <v>0</v>
      </c>
      <c r="BL368" s="13" t="s">
        <v>216</v>
      </c>
      <c r="BM368" s="152" t="s">
        <v>2815</v>
      </c>
    </row>
    <row r="369" spans="2:65" s="1" customFormat="1" ht="16.5" customHeight="1">
      <c r="B369" s="139"/>
      <c r="C369" s="140" t="s">
        <v>1125</v>
      </c>
      <c r="D369" s="140" t="s">
        <v>212</v>
      </c>
      <c r="E369" s="141" t="s">
        <v>2816</v>
      </c>
      <c r="F369" s="142" t="s">
        <v>1866</v>
      </c>
      <c r="G369" s="143" t="s">
        <v>405</v>
      </c>
      <c r="H369" s="144">
        <v>150</v>
      </c>
      <c r="I369" s="145"/>
      <c r="J369" s="146">
        <f t="shared" si="70"/>
        <v>0</v>
      </c>
      <c r="K369" s="147"/>
      <c r="L369" s="28"/>
      <c r="M369" s="148" t="s">
        <v>1</v>
      </c>
      <c r="N369" s="149" t="s">
        <v>38</v>
      </c>
      <c r="P369" s="150">
        <f t="shared" si="71"/>
        <v>0</v>
      </c>
      <c r="Q369" s="150">
        <v>0</v>
      </c>
      <c r="R369" s="150">
        <f t="shared" si="72"/>
        <v>0</v>
      </c>
      <c r="S369" s="150">
        <v>0</v>
      </c>
      <c r="T369" s="151">
        <f t="shared" si="73"/>
        <v>0</v>
      </c>
      <c r="AR369" s="152" t="s">
        <v>216</v>
      </c>
      <c r="AT369" s="152" t="s">
        <v>212</v>
      </c>
      <c r="AU369" s="152" t="s">
        <v>88</v>
      </c>
      <c r="AY369" s="13" t="s">
        <v>207</v>
      </c>
      <c r="BE369" s="153">
        <f t="shared" si="74"/>
        <v>0</v>
      </c>
      <c r="BF369" s="153">
        <f t="shared" si="75"/>
        <v>0</v>
      </c>
      <c r="BG369" s="153">
        <f t="shared" si="76"/>
        <v>0</v>
      </c>
      <c r="BH369" s="153">
        <f t="shared" si="77"/>
        <v>0</v>
      </c>
      <c r="BI369" s="153">
        <f t="shared" si="78"/>
        <v>0</v>
      </c>
      <c r="BJ369" s="13" t="s">
        <v>84</v>
      </c>
      <c r="BK369" s="153">
        <f t="shared" si="79"/>
        <v>0</v>
      </c>
      <c r="BL369" s="13" t="s">
        <v>216</v>
      </c>
      <c r="BM369" s="152" t="s">
        <v>2817</v>
      </c>
    </row>
    <row r="370" spans="2:65" s="1" customFormat="1" ht="16.5" customHeight="1">
      <c r="B370" s="139"/>
      <c r="C370" s="140" t="s">
        <v>1129</v>
      </c>
      <c r="D370" s="140" t="s">
        <v>212</v>
      </c>
      <c r="E370" s="141" t="s">
        <v>2818</v>
      </c>
      <c r="F370" s="142" t="s">
        <v>1870</v>
      </c>
      <c r="G370" s="143" t="s">
        <v>405</v>
      </c>
      <c r="H370" s="144">
        <v>150</v>
      </c>
      <c r="I370" s="145"/>
      <c r="J370" s="146">
        <f t="shared" si="70"/>
        <v>0</v>
      </c>
      <c r="K370" s="147"/>
      <c r="L370" s="28"/>
      <c r="M370" s="148" t="s">
        <v>1</v>
      </c>
      <c r="N370" s="149" t="s">
        <v>38</v>
      </c>
      <c r="P370" s="150">
        <f t="shared" si="71"/>
        <v>0</v>
      </c>
      <c r="Q370" s="150">
        <v>0</v>
      </c>
      <c r="R370" s="150">
        <f t="shared" si="72"/>
        <v>0</v>
      </c>
      <c r="S370" s="150">
        <v>0</v>
      </c>
      <c r="T370" s="151">
        <f t="shared" si="73"/>
        <v>0</v>
      </c>
      <c r="AR370" s="152" t="s">
        <v>216</v>
      </c>
      <c r="AT370" s="152" t="s">
        <v>212</v>
      </c>
      <c r="AU370" s="152" t="s">
        <v>88</v>
      </c>
      <c r="AY370" s="13" t="s">
        <v>207</v>
      </c>
      <c r="BE370" s="153">
        <f t="shared" si="74"/>
        <v>0</v>
      </c>
      <c r="BF370" s="153">
        <f t="shared" si="75"/>
        <v>0</v>
      </c>
      <c r="BG370" s="153">
        <f t="shared" si="76"/>
        <v>0</v>
      </c>
      <c r="BH370" s="153">
        <f t="shared" si="77"/>
        <v>0</v>
      </c>
      <c r="BI370" s="153">
        <f t="shared" si="78"/>
        <v>0</v>
      </c>
      <c r="BJ370" s="13" t="s">
        <v>84</v>
      </c>
      <c r="BK370" s="153">
        <f t="shared" si="79"/>
        <v>0</v>
      </c>
      <c r="BL370" s="13" t="s">
        <v>216</v>
      </c>
      <c r="BM370" s="152" t="s">
        <v>2819</v>
      </c>
    </row>
    <row r="371" spans="2:65" s="1" customFormat="1" ht="24.2" customHeight="1">
      <c r="B371" s="139"/>
      <c r="C371" s="140" t="s">
        <v>1133</v>
      </c>
      <c r="D371" s="140" t="s">
        <v>212</v>
      </c>
      <c r="E371" s="141" t="s">
        <v>2820</v>
      </c>
      <c r="F371" s="142" t="s">
        <v>1874</v>
      </c>
      <c r="G371" s="143" t="s">
        <v>1786</v>
      </c>
      <c r="H371" s="144">
        <v>200</v>
      </c>
      <c r="I371" s="145"/>
      <c r="J371" s="146">
        <f t="shared" si="70"/>
        <v>0</v>
      </c>
      <c r="K371" s="147"/>
      <c r="L371" s="28"/>
      <c r="M371" s="148" t="s">
        <v>1</v>
      </c>
      <c r="N371" s="149" t="s">
        <v>38</v>
      </c>
      <c r="P371" s="150">
        <f t="shared" si="71"/>
        <v>0</v>
      </c>
      <c r="Q371" s="150">
        <v>0</v>
      </c>
      <c r="R371" s="150">
        <f t="shared" si="72"/>
        <v>0</v>
      </c>
      <c r="S371" s="150">
        <v>0</v>
      </c>
      <c r="T371" s="151">
        <f t="shared" si="73"/>
        <v>0</v>
      </c>
      <c r="AR371" s="152" t="s">
        <v>216</v>
      </c>
      <c r="AT371" s="152" t="s">
        <v>212</v>
      </c>
      <c r="AU371" s="152" t="s">
        <v>88</v>
      </c>
      <c r="AY371" s="13" t="s">
        <v>207</v>
      </c>
      <c r="BE371" s="153">
        <f t="shared" si="74"/>
        <v>0</v>
      </c>
      <c r="BF371" s="153">
        <f t="shared" si="75"/>
        <v>0</v>
      </c>
      <c r="BG371" s="153">
        <f t="shared" si="76"/>
        <v>0</v>
      </c>
      <c r="BH371" s="153">
        <f t="shared" si="77"/>
        <v>0</v>
      </c>
      <c r="BI371" s="153">
        <f t="shared" si="78"/>
        <v>0</v>
      </c>
      <c r="BJ371" s="13" t="s">
        <v>84</v>
      </c>
      <c r="BK371" s="153">
        <f t="shared" si="79"/>
        <v>0</v>
      </c>
      <c r="BL371" s="13" t="s">
        <v>216</v>
      </c>
      <c r="BM371" s="152" t="s">
        <v>2821</v>
      </c>
    </row>
    <row r="372" spans="2:65" s="11" customFormat="1" ht="20.85" customHeight="1">
      <c r="B372" s="127"/>
      <c r="D372" s="128" t="s">
        <v>71</v>
      </c>
      <c r="E372" s="137" t="s">
        <v>71</v>
      </c>
      <c r="F372" s="137" t="s">
        <v>1876</v>
      </c>
      <c r="I372" s="130"/>
      <c r="J372" s="138">
        <f>BK372</f>
        <v>0</v>
      </c>
      <c r="L372" s="127"/>
      <c r="M372" s="132"/>
      <c r="P372" s="133">
        <f>SUM(P373:P377)</f>
        <v>0</v>
      </c>
      <c r="R372" s="133">
        <f>SUM(R373:R377)</f>
        <v>0</v>
      </c>
      <c r="T372" s="134">
        <f>SUM(T373:T377)</f>
        <v>48.257240000000003</v>
      </c>
      <c r="AR372" s="128" t="s">
        <v>79</v>
      </c>
      <c r="AT372" s="135" t="s">
        <v>71</v>
      </c>
      <c r="AU372" s="135" t="s">
        <v>84</v>
      </c>
      <c r="AY372" s="128" t="s">
        <v>207</v>
      </c>
      <c r="BK372" s="136">
        <f>SUM(BK373:BK377)</f>
        <v>0</v>
      </c>
    </row>
    <row r="373" spans="2:65" s="1" customFormat="1" ht="24.2" customHeight="1">
      <c r="B373" s="139"/>
      <c r="C373" s="140" t="s">
        <v>1137</v>
      </c>
      <c r="D373" s="140" t="s">
        <v>212</v>
      </c>
      <c r="E373" s="141" t="s">
        <v>1878</v>
      </c>
      <c r="F373" s="142" t="s">
        <v>1879</v>
      </c>
      <c r="G373" s="143" t="s">
        <v>1786</v>
      </c>
      <c r="H373" s="144">
        <v>136330</v>
      </c>
      <c r="I373" s="145"/>
      <c r="J373" s="146">
        <f>ROUND(I373*H373,2)</f>
        <v>0</v>
      </c>
      <c r="K373" s="147"/>
      <c r="L373" s="28"/>
      <c r="M373" s="148" t="s">
        <v>1</v>
      </c>
      <c r="N373" s="149" t="s">
        <v>38</v>
      </c>
      <c r="P373" s="150">
        <f>O373*H373</f>
        <v>0</v>
      </c>
      <c r="Q373" s="150">
        <v>0</v>
      </c>
      <c r="R373" s="150">
        <f>Q373*H373</f>
        <v>0</v>
      </c>
      <c r="S373" s="150">
        <v>0</v>
      </c>
      <c r="T373" s="151">
        <f>S373*H373</f>
        <v>0</v>
      </c>
      <c r="AR373" s="152" t="s">
        <v>216</v>
      </c>
      <c r="AT373" s="152" t="s">
        <v>212</v>
      </c>
      <c r="AU373" s="152" t="s">
        <v>88</v>
      </c>
      <c r="AY373" s="13" t="s">
        <v>207</v>
      </c>
      <c r="BE373" s="153">
        <f>IF(N373="základná",J373,0)</f>
        <v>0</v>
      </c>
      <c r="BF373" s="153">
        <f>IF(N373="znížená",J373,0)</f>
        <v>0</v>
      </c>
      <c r="BG373" s="153">
        <f>IF(N373="zákl. prenesená",J373,0)</f>
        <v>0</v>
      </c>
      <c r="BH373" s="153">
        <f>IF(N373="zníž. prenesená",J373,0)</f>
        <v>0</v>
      </c>
      <c r="BI373" s="153">
        <f>IF(N373="nulová",J373,0)</f>
        <v>0</v>
      </c>
      <c r="BJ373" s="13" t="s">
        <v>84</v>
      </c>
      <c r="BK373" s="153">
        <f>ROUND(I373*H373,2)</f>
        <v>0</v>
      </c>
      <c r="BL373" s="13" t="s">
        <v>216</v>
      </c>
      <c r="BM373" s="152" t="s">
        <v>2822</v>
      </c>
    </row>
    <row r="374" spans="2:65" s="1" customFormat="1" ht="16.5" customHeight="1">
      <c r="B374" s="139"/>
      <c r="C374" s="140" t="s">
        <v>1141</v>
      </c>
      <c r="D374" s="140" t="s">
        <v>212</v>
      </c>
      <c r="E374" s="141" t="s">
        <v>1882</v>
      </c>
      <c r="F374" s="142" t="s">
        <v>1883</v>
      </c>
      <c r="G374" s="143" t="s">
        <v>405</v>
      </c>
      <c r="H374" s="144">
        <v>3898</v>
      </c>
      <c r="I374" s="145"/>
      <c r="J374" s="146">
        <f>ROUND(I374*H374,2)</f>
        <v>0</v>
      </c>
      <c r="K374" s="147"/>
      <c r="L374" s="28"/>
      <c r="M374" s="148" t="s">
        <v>1</v>
      </c>
      <c r="N374" s="149" t="s">
        <v>38</v>
      </c>
      <c r="P374" s="150">
        <f>O374*H374</f>
        <v>0</v>
      </c>
      <c r="Q374" s="150">
        <v>0</v>
      </c>
      <c r="R374" s="150">
        <f>Q374*H374</f>
        <v>0</v>
      </c>
      <c r="S374" s="150">
        <v>1.238E-2</v>
      </c>
      <c r="T374" s="151">
        <f>S374*H374</f>
        <v>48.257240000000003</v>
      </c>
      <c r="AR374" s="152" t="s">
        <v>271</v>
      </c>
      <c r="AT374" s="152" t="s">
        <v>212</v>
      </c>
      <c r="AU374" s="152" t="s">
        <v>88</v>
      </c>
      <c r="AY374" s="13" t="s">
        <v>207</v>
      </c>
      <c r="BE374" s="153">
        <f>IF(N374="základná",J374,0)</f>
        <v>0</v>
      </c>
      <c r="BF374" s="153">
        <f>IF(N374="znížená",J374,0)</f>
        <v>0</v>
      </c>
      <c r="BG374" s="153">
        <f>IF(N374="zákl. prenesená",J374,0)</f>
        <v>0</v>
      </c>
      <c r="BH374" s="153">
        <f>IF(N374="zníž. prenesená",J374,0)</f>
        <v>0</v>
      </c>
      <c r="BI374" s="153">
        <f>IF(N374="nulová",J374,0)</f>
        <v>0</v>
      </c>
      <c r="BJ374" s="13" t="s">
        <v>84</v>
      </c>
      <c r="BK374" s="153">
        <f>ROUND(I374*H374,2)</f>
        <v>0</v>
      </c>
      <c r="BL374" s="13" t="s">
        <v>271</v>
      </c>
      <c r="BM374" s="152" t="s">
        <v>2823</v>
      </c>
    </row>
    <row r="375" spans="2:65" s="1" customFormat="1" ht="16.5" customHeight="1">
      <c r="B375" s="139"/>
      <c r="C375" s="140" t="s">
        <v>1145</v>
      </c>
      <c r="D375" s="140" t="s">
        <v>212</v>
      </c>
      <c r="E375" s="141" t="s">
        <v>1886</v>
      </c>
      <c r="F375" s="142" t="s">
        <v>1887</v>
      </c>
      <c r="G375" s="143" t="s">
        <v>405</v>
      </c>
      <c r="H375" s="144">
        <v>4287.8</v>
      </c>
      <c r="I375" s="145"/>
      <c r="J375" s="146">
        <f>ROUND(I375*H375,2)</f>
        <v>0</v>
      </c>
      <c r="K375" s="147"/>
      <c r="L375" s="28"/>
      <c r="M375" s="148" t="s">
        <v>1</v>
      </c>
      <c r="N375" s="149" t="s">
        <v>38</v>
      </c>
      <c r="P375" s="150">
        <f>O375*H375</f>
        <v>0</v>
      </c>
      <c r="Q375" s="150">
        <v>0</v>
      </c>
      <c r="R375" s="150">
        <f>Q375*H375</f>
        <v>0</v>
      </c>
      <c r="S375" s="150">
        <v>0</v>
      </c>
      <c r="T375" s="151">
        <f>S375*H375</f>
        <v>0</v>
      </c>
      <c r="AR375" s="152" t="s">
        <v>271</v>
      </c>
      <c r="AT375" s="152" t="s">
        <v>212</v>
      </c>
      <c r="AU375" s="152" t="s">
        <v>88</v>
      </c>
      <c r="AY375" s="13" t="s">
        <v>207</v>
      </c>
      <c r="BE375" s="153">
        <f>IF(N375="základná",J375,0)</f>
        <v>0</v>
      </c>
      <c r="BF375" s="153">
        <f>IF(N375="znížená",J375,0)</f>
        <v>0</v>
      </c>
      <c r="BG375" s="153">
        <f>IF(N375="zákl. prenesená",J375,0)</f>
        <v>0</v>
      </c>
      <c r="BH375" s="153">
        <f>IF(N375="zníž. prenesená",J375,0)</f>
        <v>0</v>
      </c>
      <c r="BI375" s="153">
        <f>IF(N375="nulová",J375,0)</f>
        <v>0</v>
      </c>
      <c r="BJ375" s="13" t="s">
        <v>84</v>
      </c>
      <c r="BK375" s="153">
        <f>ROUND(I375*H375,2)</f>
        <v>0</v>
      </c>
      <c r="BL375" s="13" t="s">
        <v>271</v>
      </c>
      <c r="BM375" s="152" t="s">
        <v>2824</v>
      </c>
    </row>
    <row r="376" spans="2:65" s="1" customFormat="1" ht="21.75" customHeight="1">
      <c r="B376" s="139"/>
      <c r="C376" s="140" t="s">
        <v>1149</v>
      </c>
      <c r="D376" s="140" t="s">
        <v>212</v>
      </c>
      <c r="E376" s="141" t="s">
        <v>1890</v>
      </c>
      <c r="F376" s="142" t="s">
        <v>1891</v>
      </c>
      <c r="G376" s="143" t="s">
        <v>1892</v>
      </c>
      <c r="H376" s="144">
        <v>42.3</v>
      </c>
      <c r="I376" s="145"/>
      <c r="J376" s="146">
        <f>ROUND(I376*H376,2)</f>
        <v>0</v>
      </c>
      <c r="K376" s="147"/>
      <c r="L376" s="28"/>
      <c r="M376" s="148" t="s">
        <v>1</v>
      </c>
      <c r="N376" s="149" t="s">
        <v>38</v>
      </c>
      <c r="P376" s="150">
        <f>O376*H376</f>
        <v>0</v>
      </c>
      <c r="Q376" s="150">
        <v>0</v>
      </c>
      <c r="R376" s="150">
        <f>Q376*H376</f>
        <v>0</v>
      </c>
      <c r="S376" s="150">
        <v>0</v>
      </c>
      <c r="T376" s="151">
        <f>S376*H376</f>
        <v>0</v>
      </c>
      <c r="AR376" s="152" t="s">
        <v>93</v>
      </c>
      <c r="AT376" s="152" t="s">
        <v>212</v>
      </c>
      <c r="AU376" s="152" t="s">
        <v>88</v>
      </c>
      <c r="AY376" s="13" t="s">
        <v>207</v>
      </c>
      <c r="BE376" s="153">
        <f>IF(N376="základná",J376,0)</f>
        <v>0</v>
      </c>
      <c r="BF376" s="153">
        <f>IF(N376="znížená",J376,0)</f>
        <v>0</v>
      </c>
      <c r="BG376" s="153">
        <f>IF(N376="zákl. prenesená",J376,0)</f>
        <v>0</v>
      </c>
      <c r="BH376" s="153">
        <f>IF(N376="zníž. prenesená",J376,0)</f>
        <v>0</v>
      </c>
      <c r="BI376" s="153">
        <f>IF(N376="nulová",J376,0)</f>
        <v>0</v>
      </c>
      <c r="BJ376" s="13" t="s">
        <v>84</v>
      </c>
      <c r="BK376" s="153">
        <f>ROUND(I376*H376,2)</f>
        <v>0</v>
      </c>
      <c r="BL376" s="13" t="s">
        <v>93</v>
      </c>
      <c r="BM376" s="152" t="s">
        <v>2825</v>
      </c>
    </row>
    <row r="377" spans="2:65" s="1" customFormat="1" ht="33" customHeight="1">
      <c r="B377" s="139"/>
      <c r="C377" s="140" t="s">
        <v>1153</v>
      </c>
      <c r="D377" s="140" t="s">
        <v>212</v>
      </c>
      <c r="E377" s="141" t="s">
        <v>1895</v>
      </c>
      <c r="F377" s="142" t="s">
        <v>1896</v>
      </c>
      <c r="G377" s="143" t="s">
        <v>1892</v>
      </c>
      <c r="H377" s="144">
        <v>42.3</v>
      </c>
      <c r="I377" s="145"/>
      <c r="J377" s="146">
        <f>ROUND(I377*H377,2)</f>
        <v>0</v>
      </c>
      <c r="K377" s="147"/>
      <c r="L377" s="28"/>
      <c r="M377" s="148" t="s">
        <v>1</v>
      </c>
      <c r="N377" s="149" t="s">
        <v>38</v>
      </c>
      <c r="P377" s="150">
        <f>O377*H377</f>
        <v>0</v>
      </c>
      <c r="Q377" s="150">
        <v>0</v>
      </c>
      <c r="R377" s="150">
        <f>Q377*H377</f>
        <v>0</v>
      </c>
      <c r="S377" s="150">
        <v>0</v>
      </c>
      <c r="T377" s="151">
        <f>S377*H377</f>
        <v>0</v>
      </c>
      <c r="AR377" s="152" t="s">
        <v>93</v>
      </c>
      <c r="AT377" s="152" t="s">
        <v>212</v>
      </c>
      <c r="AU377" s="152" t="s">
        <v>88</v>
      </c>
      <c r="AY377" s="13" t="s">
        <v>207</v>
      </c>
      <c r="BE377" s="153">
        <f>IF(N377="základná",J377,0)</f>
        <v>0</v>
      </c>
      <c r="BF377" s="153">
        <f>IF(N377="znížená",J377,0)</f>
        <v>0</v>
      </c>
      <c r="BG377" s="153">
        <f>IF(N377="zákl. prenesená",J377,0)</f>
        <v>0</v>
      </c>
      <c r="BH377" s="153">
        <f>IF(N377="zníž. prenesená",J377,0)</f>
        <v>0</v>
      </c>
      <c r="BI377" s="153">
        <f>IF(N377="nulová",J377,0)</f>
        <v>0</v>
      </c>
      <c r="BJ377" s="13" t="s">
        <v>84</v>
      </c>
      <c r="BK377" s="153">
        <f>ROUND(I377*H377,2)</f>
        <v>0</v>
      </c>
      <c r="BL377" s="13" t="s">
        <v>93</v>
      </c>
      <c r="BM377" s="152" t="s">
        <v>2826</v>
      </c>
    </row>
    <row r="378" spans="2:65" s="11" customFormat="1" ht="20.85" customHeight="1">
      <c r="B378" s="127"/>
      <c r="D378" s="128" t="s">
        <v>71</v>
      </c>
      <c r="E378" s="137" t="s">
        <v>1898</v>
      </c>
      <c r="F378" s="137" t="s">
        <v>1899</v>
      </c>
      <c r="I378" s="130"/>
      <c r="J378" s="138">
        <f>BK378</f>
        <v>0</v>
      </c>
      <c r="L378" s="127"/>
      <c r="M378" s="132"/>
      <c r="P378" s="133">
        <f>SUM(P379:P397)</f>
        <v>0</v>
      </c>
      <c r="R378" s="133">
        <f>SUM(R379:R397)</f>
        <v>0.71524799999999977</v>
      </c>
      <c r="T378" s="134">
        <f>SUM(T379:T397)</f>
        <v>0</v>
      </c>
      <c r="AR378" s="128" t="s">
        <v>84</v>
      </c>
      <c r="AT378" s="135" t="s">
        <v>71</v>
      </c>
      <c r="AU378" s="135" t="s">
        <v>84</v>
      </c>
      <c r="AY378" s="128" t="s">
        <v>207</v>
      </c>
      <c r="BK378" s="136">
        <f>SUM(BK379:BK397)</f>
        <v>0</v>
      </c>
    </row>
    <row r="379" spans="2:65" s="1" customFormat="1" ht="24.2" customHeight="1">
      <c r="B379" s="139"/>
      <c r="C379" s="140" t="s">
        <v>1157</v>
      </c>
      <c r="D379" s="140" t="s">
        <v>212</v>
      </c>
      <c r="E379" s="141" t="s">
        <v>1901</v>
      </c>
      <c r="F379" s="142" t="s">
        <v>1902</v>
      </c>
      <c r="G379" s="143" t="s">
        <v>405</v>
      </c>
      <c r="H379" s="144">
        <v>106</v>
      </c>
      <c r="I379" s="145"/>
      <c r="J379" s="146">
        <f t="shared" ref="J379:J397" si="80">ROUND(I379*H379,2)</f>
        <v>0</v>
      </c>
      <c r="K379" s="147"/>
      <c r="L379" s="28"/>
      <c r="M379" s="148" t="s">
        <v>1</v>
      </c>
      <c r="N379" s="149" t="s">
        <v>38</v>
      </c>
      <c r="P379" s="150">
        <f t="shared" ref="P379:P397" si="81">O379*H379</f>
        <v>0</v>
      </c>
      <c r="Q379" s="150">
        <v>1E-4</v>
      </c>
      <c r="R379" s="150">
        <f t="shared" ref="R379:R397" si="82">Q379*H379</f>
        <v>1.06E-2</v>
      </c>
      <c r="S379" s="150">
        <v>0</v>
      </c>
      <c r="T379" s="151">
        <f t="shared" ref="T379:T397" si="83">S379*H379</f>
        <v>0</v>
      </c>
      <c r="AR379" s="152" t="s">
        <v>271</v>
      </c>
      <c r="AT379" s="152" t="s">
        <v>212</v>
      </c>
      <c r="AU379" s="152" t="s">
        <v>88</v>
      </c>
      <c r="AY379" s="13" t="s">
        <v>207</v>
      </c>
      <c r="BE379" s="153">
        <f t="shared" ref="BE379:BE397" si="84">IF(N379="základná",J379,0)</f>
        <v>0</v>
      </c>
      <c r="BF379" s="153">
        <f t="shared" ref="BF379:BF397" si="85">IF(N379="znížená",J379,0)</f>
        <v>0</v>
      </c>
      <c r="BG379" s="153">
        <f t="shared" ref="BG379:BG397" si="86">IF(N379="zákl. prenesená",J379,0)</f>
        <v>0</v>
      </c>
      <c r="BH379" s="153">
        <f t="shared" ref="BH379:BH397" si="87">IF(N379="zníž. prenesená",J379,0)</f>
        <v>0</v>
      </c>
      <c r="BI379" s="153">
        <f t="shared" ref="BI379:BI397" si="88">IF(N379="nulová",J379,0)</f>
        <v>0</v>
      </c>
      <c r="BJ379" s="13" t="s">
        <v>84</v>
      </c>
      <c r="BK379" s="153">
        <f t="shared" ref="BK379:BK397" si="89">ROUND(I379*H379,2)</f>
        <v>0</v>
      </c>
      <c r="BL379" s="13" t="s">
        <v>271</v>
      </c>
      <c r="BM379" s="152" t="s">
        <v>2827</v>
      </c>
    </row>
    <row r="380" spans="2:65" s="1" customFormat="1" ht="21.75" customHeight="1">
      <c r="B380" s="139"/>
      <c r="C380" s="155" t="s">
        <v>1161</v>
      </c>
      <c r="D380" s="155" t="s">
        <v>205</v>
      </c>
      <c r="E380" s="156" t="s">
        <v>1905</v>
      </c>
      <c r="F380" s="157" t="s">
        <v>1906</v>
      </c>
      <c r="G380" s="158" t="s">
        <v>405</v>
      </c>
      <c r="H380" s="159">
        <v>9.18</v>
      </c>
      <c r="I380" s="160"/>
      <c r="J380" s="161">
        <f t="shared" si="80"/>
        <v>0</v>
      </c>
      <c r="K380" s="162"/>
      <c r="L380" s="163"/>
      <c r="M380" s="164" t="s">
        <v>1</v>
      </c>
      <c r="N380" s="165" t="s">
        <v>38</v>
      </c>
      <c r="P380" s="150">
        <f t="shared" si="81"/>
        <v>0</v>
      </c>
      <c r="Q380" s="150">
        <v>3.2000000000000002E-3</v>
      </c>
      <c r="R380" s="150">
        <f t="shared" si="82"/>
        <v>2.9375999999999999E-2</v>
      </c>
      <c r="S380" s="150">
        <v>0</v>
      </c>
      <c r="T380" s="151">
        <f t="shared" si="83"/>
        <v>0</v>
      </c>
      <c r="AR380" s="152" t="s">
        <v>334</v>
      </c>
      <c r="AT380" s="152" t="s">
        <v>205</v>
      </c>
      <c r="AU380" s="152" t="s">
        <v>88</v>
      </c>
      <c r="AY380" s="13" t="s">
        <v>207</v>
      </c>
      <c r="BE380" s="153">
        <f t="shared" si="84"/>
        <v>0</v>
      </c>
      <c r="BF380" s="153">
        <f t="shared" si="85"/>
        <v>0</v>
      </c>
      <c r="BG380" s="153">
        <f t="shared" si="86"/>
        <v>0</v>
      </c>
      <c r="BH380" s="153">
        <f t="shared" si="87"/>
        <v>0</v>
      </c>
      <c r="BI380" s="153">
        <f t="shared" si="88"/>
        <v>0</v>
      </c>
      <c r="BJ380" s="13" t="s">
        <v>84</v>
      </c>
      <c r="BK380" s="153">
        <f t="shared" si="89"/>
        <v>0</v>
      </c>
      <c r="BL380" s="13" t="s">
        <v>271</v>
      </c>
      <c r="BM380" s="152" t="s">
        <v>2828</v>
      </c>
    </row>
    <row r="381" spans="2:65" s="1" customFormat="1" ht="21.75" customHeight="1">
      <c r="B381" s="139"/>
      <c r="C381" s="155" t="s">
        <v>1165</v>
      </c>
      <c r="D381" s="155" t="s">
        <v>205</v>
      </c>
      <c r="E381" s="156" t="s">
        <v>1909</v>
      </c>
      <c r="F381" s="157" t="s">
        <v>1910</v>
      </c>
      <c r="G381" s="158" t="s">
        <v>405</v>
      </c>
      <c r="H381" s="159">
        <v>63.24</v>
      </c>
      <c r="I381" s="160"/>
      <c r="J381" s="161">
        <f t="shared" si="80"/>
        <v>0</v>
      </c>
      <c r="K381" s="162"/>
      <c r="L381" s="163"/>
      <c r="M381" s="164" t="s">
        <v>1</v>
      </c>
      <c r="N381" s="165" t="s">
        <v>38</v>
      </c>
      <c r="P381" s="150">
        <f t="shared" si="81"/>
        <v>0</v>
      </c>
      <c r="Q381" s="150">
        <v>4.7999999999999996E-3</v>
      </c>
      <c r="R381" s="150">
        <f t="shared" si="82"/>
        <v>0.30355199999999999</v>
      </c>
      <c r="S381" s="150">
        <v>0</v>
      </c>
      <c r="T381" s="151">
        <f t="shared" si="83"/>
        <v>0</v>
      </c>
      <c r="AR381" s="152" t="s">
        <v>334</v>
      </c>
      <c r="AT381" s="152" t="s">
        <v>205</v>
      </c>
      <c r="AU381" s="152" t="s">
        <v>88</v>
      </c>
      <c r="AY381" s="13" t="s">
        <v>207</v>
      </c>
      <c r="BE381" s="153">
        <f t="shared" si="84"/>
        <v>0</v>
      </c>
      <c r="BF381" s="153">
        <f t="shared" si="85"/>
        <v>0</v>
      </c>
      <c r="BG381" s="153">
        <f t="shared" si="86"/>
        <v>0</v>
      </c>
      <c r="BH381" s="153">
        <f t="shared" si="87"/>
        <v>0</v>
      </c>
      <c r="BI381" s="153">
        <f t="shared" si="88"/>
        <v>0</v>
      </c>
      <c r="BJ381" s="13" t="s">
        <v>84</v>
      </c>
      <c r="BK381" s="153">
        <f t="shared" si="89"/>
        <v>0</v>
      </c>
      <c r="BL381" s="13" t="s">
        <v>271</v>
      </c>
      <c r="BM381" s="152" t="s">
        <v>2829</v>
      </c>
    </row>
    <row r="382" spans="2:65" s="1" customFormat="1" ht="21.75" customHeight="1">
      <c r="B382" s="139"/>
      <c r="C382" s="155" t="s">
        <v>1169</v>
      </c>
      <c r="D382" s="155" t="s">
        <v>205</v>
      </c>
      <c r="E382" s="156" t="s">
        <v>1913</v>
      </c>
      <c r="F382" s="157" t="s">
        <v>1914</v>
      </c>
      <c r="G382" s="158" t="s">
        <v>405</v>
      </c>
      <c r="H382" s="159">
        <v>30.6</v>
      </c>
      <c r="I382" s="160"/>
      <c r="J382" s="161">
        <f t="shared" si="80"/>
        <v>0</v>
      </c>
      <c r="K382" s="162"/>
      <c r="L382" s="163"/>
      <c r="M382" s="164" t="s">
        <v>1</v>
      </c>
      <c r="N382" s="165" t="s">
        <v>38</v>
      </c>
      <c r="P382" s="150">
        <f t="shared" si="81"/>
        <v>0</v>
      </c>
      <c r="Q382" s="150">
        <v>6.4000000000000003E-3</v>
      </c>
      <c r="R382" s="150">
        <f t="shared" si="82"/>
        <v>0.19584000000000001</v>
      </c>
      <c r="S382" s="150">
        <v>0</v>
      </c>
      <c r="T382" s="151">
        <f t="shared" si="83"/>
        <v>0</v>
      </c>
      <c r="AR382" s="152" t="s">
        <v>334</v>
      </c>
      <c r="AT382" s="152" t="s">
        <v>205</v>
      </c>
      <c r="AU382" s="152" t="s">
        <v>88</v>
      </c>
      <c r="AY382" s="13" t="s">
        <v>207</v>
      </c>
      <c r="BE382" s="153">
        <f t="shared" si="84"/>
        <v>0</v>
      </c>
      <c r="BF382" s="153">
        <f t="shared" si="85"/>
        <v>0</v>
      </c>
      <c r="BG382" s="153">
        <f t="shared" si="86"/>
        <v>0</v>
      </c>
      <c r="BH382" s="153">
        <f t="shared" si="87"/>
        <v>0</v>
      </c>
      <c r="BI382" s="153">
        <f t="shared" si="88"/>
        <v>0</v>
      </c>
      <c r="BJ382" s="13" t="s">
        <v>84</v>
      </c>
      <c r="BK382" s="153">
        <f t="shared" si="89"/>
        <v>0</v>
      </c>
      <c r="BL382" s="13" t="s">
        <v>271</v>
      </c>
      <c r="BM382" s="152" t="s">
        <v>2830</v>
      </c>
    </row>
    <row r="383" spans="2:65" s="1" customFormat="1" ht="21.75" customHeight="1">
      <c r="B383" s="139"/>
      <c r="C383" s="155" t="s">
        <v>1173</v>
      </c>
      <c r="D383" s="155" t="s">
        <v>205</v>
      </c>
      <c r="E383" s="156" t="s">
        <v>1917</v>
      </c>
      <c r="F383" s="157" t="s">
        <v>1918</v>
      </c>
      <c r="G383" s="158" t="s">
        <v>405</v>
      </c>
      <c r="H383" s="159">
        <v>5.0999999999999996</v>
      </c>
      <c r="I383" s="160"/>
      <c r="J383" s="161">
        <f t="shared" si="80"/>
        <v>0</v>
      </c>
      <c r="K383" s="162"/>
      <c r="L383" s="163"/>
      <c r="M383" s="164" t="s">
        <v>1</v>
      </c>
      <c r="N383" s="165" t="s">
        <v>38</v>
      </c>
      <c r="P383" s="150">
        <f t="shared" si="81"/>
        <v>0</v>
      </c>
      <c r="Q383" s="150">
        <v>8.0000000000000002E-3</v>
      </c>
      <c r="R383" s="150">
        <f t="shared" si="82"/>
        <v>4.0799999999999996E-2</v>
      </c>
      <c r="S383" s="150">
        <v>0</v>
      </c>
      <c r="T383" s="151">
        <f t="shared" si="83"/>
        <v>0</v>
      </c>
      <c r="AR383" s="152" t="s">
        <v>726</v>
      </c>
      <c r="AT383" s="152" t="s">
        <v>205</v>
      </c>
      <c r="AU383" s="152" t="s">
        <v>88</v>
      </c>
      <c r="AY383" s="13" t="s">
        <v>207</v>
      </c>
      <c r="BE383" s="153">
        <f t="shared" si="84"/>
        <v>0</v>
      </c>
      <c r="BF383" s="153">
        <f t="shared" si="85"/>
        <v>0</v>
      </c>
      <c r="BG383" s="153">
        <f t="shared" si="86"/>
        <v>0</v>
      </c>
      <c r="BH383" s="153">
        <f t="shared" si="87"/>
        <v>0</v>
      </c>
      <c r="BI383" s="153">
        <f t="shared" si="88"/>
        <v>0</v>
      </c>
      <c r="BJ383" s="13" t="s">
        <v>84</v>
      </c>
      <c r="BK383" s="153">
        <f t="shared" si="89"/>
        <v>0</v>
      </c>
      <c r="BL383" s="13" t="s">
        <v>726</v>
      </c>
      <c r="BM383" s="152" t="s">
        <v>2831</v>
      </c>
    </row>
    <row r="384" spans="2:65" s="1" customFormat="1" ht="24.2" customHeight="1">
      <c r="B384" s="139"/>
      <c r="C384" s="140" t="s">
        <v>1177</v>
      </c>
      <c r="D384" s="140" t="s">
        <v>212</v>
      </c>
      <c r="E384" s="141" t="s">
        <v>1921</v>
      </c>
      <c r="F384" s="142" t="s">
        <v>1922</v>
      </c>
      <c r="G384" s="143" t="s">
        <v>405</v>
      </c>
      <c r="H384" s="144">
        <v>96</v>
      </c>
      <c r="I384" s="145"/>
      <c r="J384" s="146">
        <f t="shared" si="80"/>
        <v>0</v>
      </c>
      <c r="K384" s="147"/>
      <c r="L384" s="28"/>
      <c r="M384" s="148" t="s">
        <v>1</v>
      </c>
      <c r="N384" s="149" t="s">
        <v>38</v>
      </c>
      <c r="P384" s="150">
        <f t="shared" si="81"/>
        <v>0</v>
      </c>
      <c r="Q384" s="150">
        <v>8.0000000000000007E-5</v>
      </c>
      <c r="R384" s="150">
        <f t="shared" si="82"/>
        <v>7.6800000000000011E-3</v>
      </c>
      <c r="S384" s="150">
        <v>0</v>
      </c>
      <c r="T384" s="151">
        <f t="shared" si="83"/>
        <v>0</v>
      </c>
      <c r="AR384" s="152" t="s">
        <v>271</v>
      </c>
      <c r="AT384" s="152" t="s">
        <v>212</v>
      </c>
      <c r="AU384" s="152" t="s">
        <v>88</v>
      </c>
      <c r="AY384" s="13" t="s">
        <v>207</v>
      </c>
      <c r="BE384" s="153">
        <f t="shared" si="84"/>
        <v>0</v>
      </c>
      <c r="BF384" s="153">
        <f t="shared" si="85"/>
        <v>0</v>
      </c>
      <c r="BG384" s="153">
        <f t="shared" si="86"/>
        <v>0</v>
      </c>
      <c r="BH384" s="153">
        <f t="shared" si="87"/>
        <v>0</v>
      </c>
      <c r="BI384" s="153">
        <f t="shared" si="88"/>
        <v>0</v>
      </c>
      <c r="BJ384" s="13" t="s">
        <v>84</v>
      </c>
      <c r="BK384" s="153">
        <f t="shared" si="89"/>
        <v>0</v>
      </c>
      <c r="BL384" s="13" t="s">
        <v>271</v>
      </c>
      <c r="BM384" s="152" t="s">
        <v>2832</v>
      </c>
    </row>
    <row r="385" spans="2:65" s="1" customFormat="1" ht="24.2" customHeight="1">
      <c r="B385" s="139"/>
      <c r="C385" s="155" t="s">
        <v>1181</v>
      </c>
      <c r="D385" s="155" t="s">
        <v>205</v>
      </c>
      <c r="E385" s="156" t="s">
        <v>1925</v>
      </c>
      <c r="F385" s="157" t="s">
        <v>1926</v>
      </c>
      <c r="G385" s="158" t="s">
        <v>1892</v>
      </c>
      <c r="H385" s="159">
        <v>0.121</v>
      </c>
      <c r="I385" s="160"/>
      <c r="J385" s="161">
        <f t="shared" si="80"/>
        <v>0</v>
      </c>
      <c r="K385" s="162"/>
      <c r="L385" s="163"/>
      <c r="M385" s="164" t="s">
        <v>1</v>
      </c>
      <c r="N385" s="165" t="s">
        <v>38</v>
      </c>
      <c r="P385" s="150">
        <f t="shared" si="81"/>
        <v>0</v>
      </c>
      <c r="Q385" s="150">
        <v>1</v>
      </c>
      <c r="R385" s="150">
        <f t="shared" si="82"/>
        <v>0.121</v>
      </c>
      <c r="S385" s="150">
        <v>0</v>
      </c>
      <c r="T385" s="151">
        <f t="shared" si="83"/>
        <v>0</v>
      </c>
      <c r="AR385" s="152" t="s">
        <v>334</v>
      </c>
      <c r="AT385" s="152" t="s">
        <v>205</v>
      </c>
      <c r="AU385" s="152" t="s">
        <v>88</v>
      </c>
      <c r="AY385" s="13" t="s">
        <v>207</v>
      </c>
      <c r="BE385" s="153">
        <f t="shared" si="84"/>
        <v>0</v>
      </c>
      <c r="BF385" s="153">
        <f t="shared" si="85"/>
        <v>0</v>
      </c>
      <c r="BG385" s="153">
        <f t="shared" si="86"/>
        <v>0</v>
      </c>
      <c r="BH385" s="153">
        <f t="shared" si="87"/>
        <v>0</v>
      </c>
      <c r="BI385" s="153">
        <f t="shared" si="88"/>
        <v>0</v>
      </c>
      <c r="BJ385" s="13" t="s">
        <v>84</v>
      </c>
      <c r="BK385" s="153">
        <f t="shared" si="89"/>
        <v>0</v>
      </c>
      <c r="BL385" s="13" t="s">
        <v>271</v>
      </c>
      <c r="BM385" s="152" t="s">
        <v>2833</v>
      </c>
    </row>
    <row r="386" spans="2:65" s="1" customFormat="1" ht="24.2" customHeight="1">
      <c r="B386" s="139"/>
      <c r="C386" s="140" t="s">
        <v>1185</v>
      </c>
      <c r="D386" s="140" t="s">
        <v>212</v>
      </c>
      <c r="E386" s="141" t="s">
        <v>1933</v>
      </c>
      <c r="F386" s="142" t="s">
        <v>1938</v>
      </c>
      <c r="G386" s="143" t="s">
        <v>253</v>
      </c>
      <c r="H386" s="144">
        <v>2</v>
      </c>
      <c r="I386" s="145"/>
      <c r="J386" s="146">
        <f t="shared" si="80"/>
        <v>0</v>
      </c>
      <c r="K386" s="147"/>
      <c r="L386" s="28"/>
      <c r="M386" s="148" t="s">
        <v>1</v>
      </c>
      <c r="N386" s="149" t="s">
        <v>38</v>
      </c>
      <c r="P386" s="150">
        <f t="shared" si="81"/>
        <v>0</v>
      </c>
      <c r="Q386" s="150">
        <v>1E-4</v>
      </c>
      <c r="R386" s="150">
        <f t="shared" si="82"/>
        <v>2.0000000000000001E-4</v>
      </c>
      <c r="S386" s="150">
        <v>0</v>
      </c>
      <c r="T386" s="151">
        <f t="shared" si="83"/>
        <v>0</v>
      </c>
      <c r="AR386" s="152" t="s">
        <v>271</v>
      </c>
      <c r="AT386" s="152" t="s">
        <v>212</v>
      </c>
      <c r="AU386" s="152" t="s">
        <v>88</v>
      </c>
      <c r="AY386" s="13" t="s">
        <v>207</v>
      </c>
      <c r="BE386" s="153">
        <f t="shared" si="84"/>
        <v>0</v>
      </c>
      <c r="BF386" s="153">
        <f t="shared" si="85"/>
        <v>0</v>
      </c>
      <c r="BG386" s="153">
        <f t="shared" si="86"/>
        <v>0</v>
      </c>
      <c r="BH386" s="153">
        <f t="shared" si="87"/>
        <v>0</v>
      </c>
      <c r="BI386" s="153">
        <f t="shared" si="88"/>
        <v>0</v>
      </c>
      <c r="BJ386" s="13" t="s">
        <v>84</v>
      </c>
      <c r="BK386" s="153">
        <f t="shared" si="89"/>
        <v>0</v>
      </c>
      <c r="BL386" s="13" t="s">
        <v>271</v>
      </c>
      <c r="BM386" s="152" t="s">
        <v>2834</v>
      </c>
    </row>
    <row r="387" spans="2:65" s="1" customFormat="1" ht="33" customHeight="1">
      <c r="B387" s="139"/>
      <c r="C387" s="140" t="s">
        <v>1189</v>
      </c>
      <c r="D387" s="140" t="s">
        <v>212</v>
      </c>
      <c r="E387" s="141" t="s">
        <v>1949</v>
      </c>
      <c r="F387" s="142" t="s">
        <v>2835</v>
      </c>
      <c r="G387" s="143" t="s">
        <v>253</v>
      </c>
      <c r="H387" s="144">
        <v>4</v>
      </c>
      <c r="I387" s="145"/>
      <c r="J387" s="146">
        <f t="shared" si="80"/>
        <v>0</v>
      </c>
      <c r="K387" s="147"/>
      <c r="L387" s="28"/>
      <c r="M387" s="148" t="s">
        <v>1</v>
      </c>
      <c r="N387" s="149" t="s">
        <v>38</v>
      </c>
      <c r="P387" s="150">
        <f t="shared" si="81"/>
        <v>0</v>
      </c>
      <c r="Q387" s="150">
        <v>1E-4</v>
      </c>
      <c r="R387" s="150">
        <f t="shared" si="82"/>
        <v>4.0000000000000002E-4</v>
      </c>
      <c r="S387" s="150">
        <v>0</v>
      </c>
      <c r="T387" s="151">
        <f t="shared" si="83"/>
        <v>0</v>
      </c>
      <c r="AR387" s="152" t="s">
        <v>271</v>
      </c>
      <c r="AT387" s="152" t="s">
        <v>212</v>
      </c>
      <c r="AU387" s="152" t="s">
        <v>88</v>
      </c>
      <c r="AY387" s="13" t="s">
        <v>207</v>
      </c>
      <c r="BE387" s="153">
        <f t="shared" si="84"/>
        <v>0</v>
      </c>
      <c r="BF387" s="153">
        <f t="shared" si="85"/>
        <v>0</v>
      </c>
      <c r="BG387" s="153">
        <f t="shared" si="86"/>
        <v>0</v>
      </c>
      <c r="BH387" s="153">
        <f t="shared" si="87"/>
        <v>0</v>
      </c>
      <c r="BI387" s="153">
        <f t="shared" si="88"/>
        <v>0</v>
      </c>
      <c r="BJ387" s="13" t="s">
        <v>84</v>
      </c>
      <c r="BK387" s="153">
        <f t="shared" si="89"/>
        <v>0</v>
      </c>
      <c r="BL387" s="13" t="s">
        <v>271</v>
      </c>
      <c r="BM387" s="152" t="s">
        <v>2836</v>
      </c>
    </row>
    <row r="388" spans="2:65" s="1" customFormat="1" ht="33" customHeight="1">
      <c r="B388" s="139"/>
      <c r="C388" s="140" t="s">
        <v>1193</v>
      </c>
      <c r="D388" s="140" t="s">
        <v>212</v>
      </c>
      <c r="E388" s="141" t="s">
        <v>2837</v>
      </c>
      <c r="F388" s="142" t="s">
        <v>1942</v>
      </c>
      <c r="G388" s="143" t="s">
        <v>253</v>
      </c>
      <c r="H388" s="144">
        <v>4</v>
      </c>
      <c r="I388" s="145"/>
      <c r="J388" s="146">
        <f t="shared" si="80"/>
        <v>0</v>
      </c>
      <c r="K388" s="147"/>
      <c r="L388" s="28"/>
      <c r="M388" s="148" t="s">
        <v>1</v>
      </c>
      <c r="N388" s="149" t="s">
        <v>38</v>
      </c>
      <c r="P388" s="150">
        <f t="shared" si="81"/>
        <v>0</v>
      </c>
      <c r="Q388" s="150">
        <v>1E-4</v>
      </c>
      <c r="R388" s="150">
        <f t="shared" si="82"/>
        <v>4.0000000000000002E-4</v>
      </c>
      <c r="S388" s="150">
        <v>0</v>
      </c>
      <c r="T388" s="151">
        <f t="shared" si="83"/>
        <v>0</v>
      </c>
      <c r="AR388" s="152" t="s">
        <v>271</v>
      </c>
      <c r="AT388" s="152" t="s">
        <v>212</v>
      </c>
      <c r="AU388" s="152" t="s">
        <v>88</v>
      </c>
      <c r="AY388" s="13" t="s">
        <v>207</v>
      </c>
      <c r="BE388" s="153">
        <f t="shared" si="84"/>
        <v>0</v>
      </c>
      <c r="BF388" s="153">
        <f t="shared" si="85"/>
        <v>0</v>
      </c>
      <c r="BG388" s="153">
        <f t="shared" si="86"/>
        <v>0</v>
      </c>
      <c r="BH388" s="153">
        <f t="shared" si="87"/>
        <v>0</v>
      </c>
      <c r="BI388" s="153">
        <f t="shared" si="88"/>
        <v>0</v>
      </c>
      <c r="BJ388" s="13" t="s">
        <v>84</v>
      </c>
      <c r="BK388" s="153">
        <f t="shared" si="89"/>
        <v>0</v>
      </c>
      <c r="BL388" s="13" t="s">
        <v>271</v>
      </c>
      <c r="BM388" s="152" t="s">
        <v>2838</v>
      </c>
    </row>
    <row r="389" spans="2:65" s="1" customFormat="1" ht="33" customHeight="1">
      <c r="B389" s="139"/>
      <c r="C389" s="140" t="s">
        <v>1197</v>
      </c>
      <c r="D389" s="140" t="s">
        <v>212</v>
      </c>
      <c r="E389" s="141" t="s">
        <v>1969</v>
      </c>
      <c r="F389" s="142" t="s">
        <v>2839</v>
      </c>
      <c r="G389" s="143" t="s">
        <v>253</v>
      </c>
      <c r="H389" s="144">
        <v>2</v>
      </c>
      <c r="I389" s="145"/>
      <c r="J389" s="146">
        <f t="shared" si="80"/>
        <v>0</v>
      </c>
      <c r="K389" s="147"/>
      <c r="L389" s="28"/>
      <c r="M389" s="148" t="s">
        <v>1</v>
      </c>
      <c r="N389" s="149" t="s">
        <v>38</v>
      </c>
      <c r="P389" s="150">
        <f t="shared" si="81"/>
        <v>0</v>
      </c>
      <c r="Q389" s="150">
        <v>1E-4</v>
      </c>
      <c r="R389" s="150">
        <f t="shared" si="82"/>
        <v>2.0000000000000001E-4</v>
      </c>
      <c r="S389" s="150">
        <v>0</v>
      </c>
      <c r="T389" s="151">
        <f t="shared" si="83"/>
        <v>0</v>
      </c>
      <c r="AR389" s="152" t="s">
        <v>271</v>
      </c>
      <c r="AT389" s="152" t="s">
        <v>212</v>
      </c>
      <c r="AU389" s="152" t="s">
        <v>88</v>
      </c>
      <c r="AY389" s="13" t="s">
        <v>207</v>
      </c>
      <c r="BE389" s="153">
        <f t="shared" si="84"/>
        <v>0</v>
      </c>
      <c r="BF389" s="153">
        <f t="shared" si="85"/>
        <v>0</v>
      </c>
      <c r="BG389" s="153">
        <f t="shared" si="86"/>
        <v>0</v>
      </c>
      <c r="BH389" s="153">
        <f t="shared" si="87"/>
        <v>0</v>
      </c>
      <c r="BI389" s="153">
        <f t="shared" si="88"/>
        <v>0</v>
      </c>
      <c r="BJ389" s="13" t="s">
        <v>84</v>
      </c>
      <c r="BK389" s="153">
        <f t="shared" si="89"/>
        <v>0</v>
      </c>
      <c r="BL389" s="13" t="s">
        <v>271</v>
      </c>
      <c r="BM389" s="152" t="s">
        <v>2840</v>
      </c>
    </row>
    <row r="390" spans="2:65" s="1" customFormat="1" ht="33" customHeight="1">
      <c r="B390" s="139"/>
      <c r="C390" s="140" t="s">
        <v>1201</v>
      </c>
      <c r="D390" s="140" t="s">
        <v>212</v>
      </c>
      <c r="E390" s="141" t="s">
        <v>1965</v>
      </c>
      <c r="F390" s="142" t="s">
        <v>1958</v>
      </c>
      <c r="G390" s="143" t="s">
        <v>253</v>
      </c>
      <c r="H390" s="144">
        <v>8</v>
      </c>
      <c r="I390" s="145"/>
      <c r="J390" s="146">
        <f t="shared" si="80"/>
        <v>0</v>
      </c>
      <c r="K390" s="147"/>
      <c r="L390" s="28"/>
      <c r="M390" s="148" t="s">
        <v>1</v>
      </c>
      <c r="N390" s="149" t="s">
        <v>38</v>
      </c>
      <c r="P390" s="150">
        <f t="shared" si="81"/>
        <v>0</v>
      </c>
      <c r="Q390" s="150">
        <v>1E-4</v>
      </c>
      <c r="R390" s="150">
        <f t="shared" si="82"/>
        <v>8.0000000000000004E-4</v>
      </c>
      <c r="S390" s="150">
        <v>0</v>
      </c>
      <c r="T390" s="151">
        <f t="shared" si="83"/>
        <v>0</v>
      </c>
      <c r="AR390" s="152" t="s">
        <v>271</v>
      </c>
      <c r="AT390" s="152" t="s">
        <v>212</v>
      </c>
      <c r="AU390" s="152" t="s">
        <v>88</v>
      </c>
      <c r="AY390" s="13" t="s">
        <v>207</v>
      </c>
      <c r="BE390" s="153">
        <f t="shared" si="84"/>
        <v>0</v>
      </c>
      <c r="BF390" s="153">
        <f t="shared" si="85"/>
        <v>0</v>
      </c>
      <c r="BG390" s="153">
        <f t="shared" si="86"/>
        <v>0</v>
      </c>
      <c r="BH390" s="153">
        <f t="shared" si="87"/>
        <v>0</v>
      </c>
      <c r="BI390" s="153">
        <f t="shared" si="88"/>
        <v>0</v>
      </c>
      <c r="BJ390" s="13" t="s">
        <v>84</v>
      </c>
      <c r="BK390" s="153">
        <f t="shared" si="89"/>
        <v>0</v>
      </c>
      <c r="BL390" s="13" t="s">
        <v>271</v>
      </c>
      <c r="BM390" s="152" t="s">
        <v>2841</v>
      </c>
    </row>
    <row r="391" spans="2:65" s="1" customFormat="1" ht="33" customHeight="1">
      <c r="B391" s="139"/>
      <c r="C391" s="140" t="s">
        <v>1205</v>
      </c>
      <c r="D391" s="140" t="s">
        <v>212</v>
      </c>
      <c r="E391" s="141" t="s">
        <v>1973</v>
      </c>
      <c r="F391" s="142" t="s">
        <v>2842</v>
      </c>
      <c r="G391" s="143" t="s">
        <v>253</v>
      </c>
      <c r="H391" s="144">
        <v>4</v>
      </c>
      <c r="I391" s="145"/>
      <c r="J391" s="146">
        <f t="shared" si="80"/>
        <v>0</v>
      </c>
      <c r="K391" s="147"/>
      <c r="L391" s="28"/>
      <c r="M391" s="148" t="s">
        <v>1</v>
      </c>
      <c r="N391" s="149" t="s">
        <v>38</v>
      </c>
      <c r="P391" s="150">
        <f t="shared" si="81"/>
        <v>0</v>
      </c>
      <c r="Q391" s="150">
        <v>1E-4</v>
      </c>
      <c r="R391" s="150">
        <f t="shared" si="82"/>
        <v>4.0000000000000002E-4</v>
      </c>
      <c r="S391" s="150">
        <v>0</v>
      </c>
      <c r="T391" s="151">
        <f t="shared" si="83"/>
        <v>0</v>
      </c>
      <c r="AR391" s="152" t="s">
        <v>271</v>
      </c>
      <c r="AT391" s="152" t="s">
        <v>212</v>
      </c>
      <c r="AU391" s="152" t="s">
        <v>88</v>
      </c>
      <c r="AY391" s="13" t="s">
        <v>207</v>
      </c>
      <c r="BE391" s="153">
        <f t="shared" si="84"/>
        <v>0</v>
      </c>
      <c r="BF391" s="153">
        <f t="shared" si="85"/>
        <v>0</v>
      </c>
      <c r="BG391" s="153">
        <f t="shared" si="86"/>
        <v>0</v>
      </c>
      <c r="BH391" s="153">
        <f t="shared" si="87"/>
        <v>0</v>
      </c>
      <c r="BI391" s="153">
        <f t="shared" si="88"/>
        <v>0</v>
      </c>
      <c r="BJ391" s="13" t="s">
        <v>84</v>
      </c>
      <c r="BK391" s="153">
        <f t="shared" si="89"/>
        <v>0</v>
      </c>
      <c r="BL391" s="13" t="s">
        <v>271</v>
      </c>
      <c r="BM391" s="152" t="s">
        <v>2843</v>
      </c>
    </row>
    <row r="392" spans="2:65" s="1" customFormat="1" ht="33" customHeight="1">
      <c r="B392" s="139"/>
      <c r="C392" s="140" t="s">
        <v>1209</v>
      </c>
      <c r="D392" s="140" t="s">
        <v>212</v>
      </c>
      <c r="E392" s="141" t="s">
        <v>1957</v>
      </c>
      <c r="F392" s="142" t="s">
        <v>1966</v>
      </c>
      <c r="G392" s="143" t="s">
        <v>253</v>
      </c>
      <c r="H392" s="144">
        <v>4</v>
      </c>
      <c r="I392" s="145"/>
      <c r="J392" s="146">
        <f t="shared" si="80"/>
        <v>0</v>
      </c>
      <c r="K392" s="147"/>
      <c r="L392" s="28"/>
      <c r="M392" s="148" t="s">
        <v>1</v>
      </c>
      <c r="N392" s="149" t="s">
        <v>38</v>
      </c>
      <c r="P392" s="150">
        <f t="shared" si="81"/>
        <v>0</v>
      </c>
      <c r="Q392" s="150">
        <v>1E-4</v>
      </c>
      <c r="R392" s="150">
        <f t="shared" si="82"/>
        <v>4.0000000000000002E-4</v>
      </c>
      <c r="S392" s="150">
        <v>0</v>
      </c>
      <c r="T392" s="151">
        <f t="shared" si="83"/>
        <v>0</v>
      </c>
      <c r="AR392" s="152" t="s">
        <v>271</v>
      </c>
      <c r="AT392" s="152" t="s">
        <v>212</v>
      </c>
      <c r="AU392" s="152" t="s">
        <v>88</v>
      </c>
      <c r="AY392" s="13" t="s">
        <v>207</v>
      </c>
      <c r="BE392" s="153">
        <f t="shared" si="84"/>
        <v>0</v>
      </c>
      <c r="BF392" s="153">
        <f t="shared" si="85"/>
        <v>0</v>
      </c>
      <c r="BG392" s="153">
        <f t="shared" si="86"/>
        <v>0</v>
      </c>
      <c r="BH392" s="153">
        <f t="shared" si="87"/>
        <v>0</v>
      </c>
      <c r="BI392" s="153">
        <f t="shared" si="88"/>
        <v>0</v>
      </c>
      <c r="BJ392" s="13" t="s">
        <v>84</v>
      </c>
      <c r="BK392" s="153">
        <f t="shared" si="89"/>
        <v>0</v>
      </c>
      <c r="BL392" s="13" t="s">
        <v>271</v>
      </c>
      <c r="BM392" s="152" t="s">
        <v>2844</v>
      </c>
    </row>
    <row r="393" spans="2:65" s="1" customFormat="1" ht="33" customHeight="1">
      <c r="B393" s="139"/>
      <c r="C393" s="140" t="s">
        <v>1213</v>
      </c>
      <c r="D393" s="140" t="s">
        <v>212</v>
      </c>
      <c r="E393" s="141" t="s">
        <v>2845</v>
      </c>
      <c r="F393" s="142" t="s">
        <v>2846</v>
      </c>
      <c r="G393" s="143" t="s">
        <v>253</v>
      </c>
      <c r="H393" s="144">
        <v>4</v>
      </c>
      <c r="I393" s="145"/>
      <c r="J393" s="146">
        <f t="shared" si="80"/>
        <v>0</v>
      </c>
      <c r="K393" s="147"/>
      <c r="L393" s="28"/>
      <c r="M393" s="148" t="s">
        <v>1</v>
      </c>
      <c r="N393" s="149" t="s">
        <v>38</v>
      </c>
      <c r="P393" s="150">
        <f t="shared" si="81"/>
        <v>0</v>
      </c>
      <c r="Q393" s="150">
        <v>1E-4</v>
      </c>
      <c r="R393" s="150">
        <f t="shared" si="82"/>
        <v>4.0000000000000002E-4</v>
      </c>
      <c r="S393" s="150">
        <v>0</v>
      </c>
      <c r="T393" s="151">
        <f t="shared" si="83"/>
        <v>0</v>
      </c>
      <c r="AR393" s="152" t="s">
        <v>271</v>
      </c>
      <c r="AT393" s="152" t="s">
        <v>212</v>
      </c>
      <c r="AU393" s="152" t="s">
        <v>88</v>
      </c>
      <c r="AY393" s="13" t="s">
        <v>207</v>
      </c>
      <c r="BE393" s="153">
        <f t="shared" si="84"/>
        <v>0</v>
      </c>
      <c r="BF393" s="153">
        <f t="shared" si="85"/>
        <v>0</v>
      </c>
      <c r="BG393" s="153">
        <f t="shared" si="86"/>
        <v>0</v>
      </c>
      <c r="BH393" s="153">
        <f t="shared" si="87"/>
        <v>0</v>
      </c>
      <c r="BI393" s="153">
        <f t="shared" si="88"/>
        <v>0</v>
      </c>
      <c r="BJ393" s="13" t="s">
        <v>84</v>
      </c>
      <c r="BK393" s="153">
        <f t="shared" si="89"/>
        <v>0</v>
      </c>
      <c r="BL393" s="13" t="s">
        <v>271</v>
      </c>
      <c r="BM393" s="152" t="s">
        <v>2847</v>
      </c>
    </row>
    <row r="394" spans="2:65" s="1" customFormat="1" ht="33" customHeight="1">
      <c r="B394" s="139"/>
      <c r="C394" s="140" t="s">
        <v>1217</v>
      </c>
      <c r="D394" s="140" t="s">
        <v>212</v>
      </c>
      <c r="E394" s="141" t="s">
        <v>2848</v>
      </c>
      <c r="F394" s="142" t="s">
        <v>1974</v>
      </c>
      <c r="G394" s="143" t="s">
        <v>253</v>
      </c>
      <c r="H394" s="144">
        <v>7</v>
      </c>
      <c r="I394" s="145"/>
      <c r="J394" s="146">
        <f t="shared" si="80"/>
        <v>0</v>
      </c>
      <c r="K394" s="147"/>
      <c r="L394" s="28"/>
      <c r="M394" s="148" t="s">
        <v>1</v>
      </c>
      <c r="N394" s="149" t="s">
        <v>38</v>
      </c>
      <c r="P394" s="150">
        <f t="shared" si="81"/>
        <v>0</v>
      </c>
      <c r="Q394" s="150">
        <v>1E-4</v>
      </c>
      <c r="R394" s="150">
        <f t="shared" si="82"/>
        <v>6.9999999999999999E-4</v>
      </c>
      <c r="S394" s="150">
        <v>0</v>
      </c>
      <c r="T394" s="151">
        <f t="shared" si="83"/>
        <v>0</v>
      </c>
      <c r="AR394" s="152" t="s">
        <v>271</v>
      </c>
      <c r="AT394" s="152" t="s">
        <v>212</v>
      </c>
      <c r="AU394" s="152" t="s">
        <v>88</v>
      </c>
      <c r="AY394" s="13" t="s">
        <v>207</v>
      </c>
      <c r="BE394" s="153">
        <f t="shared" si="84"/>
        <v>0</v>
      </c>
      <c r="BF394" s="153">
        <f t="shared" si="85"/>
        <v>0</v>
      </c>
      <c r="BG394" s="153">
        <f t="shared" si="86"/>
        <v>0</v>
      </c>
      <c r="BH394" s="153">
        <f t="shared" si="87"/>
        <v>0</v>
      </c>
      <c r="BI394" s="153">
        <f t="shared" si="88"/>
        <v>0</v>
      </c>
      <c r="BJ394" s="13" t="s">
        <v>84</v>
      </c>
      <c r="BK394" s="153">
        <f t="shared" si="89"/>
        <v>0</v>
      </c>
      <c r="BL394" s="13" t="s">
        <v>271</v>
      </c>
      <c r="BM394" s="152" t="s">
        <v>2849</v>
      </c>
    </row>
    <row r="395" spans="2:65" s="1" customFormat="1" ht="33" customHeight="1">
      <c r="B395" s="139"/>
      <c r="C395" s="140" t="s">
        <v>1221</v>
      </c>
      <c r="D395" s="140" t="s">
        <v>212</v>
      </c>
      <c r="E395" s="141" t="s">
        <v>1961</v>
      </c>
      <c r="F395" s="142" t="s">
        <v>1978</v>
      </c>
      <c r="G395" s="143" t="s">
        <v>253</v>
      </c>
      <c r="H395" s="144">
        <v>14</v>
      </c>
      <c r="I395" s="145"/>
      <c r="J395" s="146">
        <f t="shared" si="80"/>
        <v>0</v>
      </c>
      <c r="K395" s="147"/>
      <c r="L395" s="28"/>
      <c r="M395" s="148" t="s">
        <v>1</v>
      </c>
      <c r="N395" s="149" t="s">
        <v>38</v>
      </c>
      <c r="P395" s="150">
        <f t="shared" si="81"/>
        <v>0</v>
      </c>
      <c r="Q395" s="150">
        <v>1E-4</v>
      </c>
      <c r="R395" s="150">
        <f t="shared" si="82"/>
        <v>1.4E-3</v>
      </c>
      <c r="S395" s="150">
        <v>0</v>
      </c>
      <c r="T395" s="151">
        <f t="shared" si="83"/>
        <v>0</v>
      </c>
      <c r="AR395" s="152" t="s">
        <v>271</v>
      </c>
      <c r="AT395" s="152" t="s">
        <v>212</v>
      </c>
      <c r="AU395" s="152" t="s">
        <v>88</v>
      </c>
      <c r="AY395" s="13" t="s">
        <v>207</v>
      </c>
      <c r="BE395" s="153">
        <f t="shared" si="84"/>
        <v>0</v>
      </c>
      <c r="BF395" s="153">
        <f t="shared" si="85"/>
        <v>0</v>
      </c>
      <c r="BG395" s="153">
        <f t="shared" si="86"/>
        <v>0</v>
      </c>
      <c r="BH395" s="153">
        <f t="shared" si="87"/>
        <v>0</v>
      </c>
      <c r="BI395" s="153">
        <f t="shared" si="88"/>
        <v>0</v>
      </c>
      <c r="BJ395" s="13" t="s">
        <v>84</v>
      </c>
      <c r="BK395" s="153">
        <f t="shared" si="89"/>
        <v>0</v>
      </c>
      <c r="BL395" s="13" t="s">
        <v>271</v>
      </c>
      <c r="BM395" s="152" t="s">
        <v>2850</v>
      </c>
    </row>
    <row r="396" spans="2:65" s="1" customFormat="1" ht="33" customHeight="1">
      <c r="B396" s="139"/>
      <c r="C396" s="140" t="s">
        <v>1225</v>
      </c>
      <c r="D396" s="140" t="s">
        <v>212</v>
      </c>
      <c r="E396" s="141" t="s">
        <v>2851</v>
      </c>
      <c r="F396" s="142" t="s">
        <v>1982</v>
      </c>
      <c r="G396" s="143" t="s">
        <v>253</v>
      </c>
      <c r="H396" s="144">
        <v>6</v>
      </c>
      <c r="I396" s="145"/>
      <c r="J396" s="146">
        <f t="shared" si="80"/>
        <v>0</v>
      </c>
      <c r="K396" s="147"/>
      <c r="L396" s="28"/>
      <c r="M396" s="148" t="s">
        <v>1</v>
      </c>
      <c r="N396" s="149" t="s">
        <v>38</v>
      </c>
      <c r="P396" s="150">
        <f t="shared" si="81"/>
        <v>0</v>
      </c>
      <c r="Q396" s="150">
        <v>1E-4</v>
      </c>
      <c r="R396" s="150">
        <f t="shared" si="82"/>
        <v>6.0000000000000006E-4</v>
      </c>
      <c r="S396" s="150">
        <v>0</v>
      </c>
      <c r="T396" s="151">
        <f t="shared" si="83"/>
        <v>0</v>
      </c>
      <c r="AR396" s="152" t="s">
        <v>271</v>
      </c>
      <c r="AT396" s="152" t="s">
        <v>212</v>
      </c>
      <c r="AU396" s="152" t="s">
        <v>88</v>
      </c>
      <c r="AY396" s="13" t="s">
        <v>207</v>
      </c>
      <c r="BE396" s="153">
        <f t="shared" si="84"/>
        <v>0</v>
      </c>
      <c r="BF396" s="153">
        <f t="shared" si="85"/>
        <v>0</v>
      </c>
      <c r="BG396" s="153">
        <f t="shared" si="86"/>
        <v>0</v>
      </c>
      <c r="BH396" s="153">
        <f t="shared" si="87"/>
        <v>0</v>
      </c>
      <c r="BI396" s="153">
        <f t="shared" si="88"/>
        <v>0</v>
      </c>
      <c r="BJ396" s="13" t="s">
        <v>84</v>
      </c>
      <c r="BK396" s="153">
        <f t="shared" si="89"/>
        <v>0</v>
      </c>
      <c r="BL396" s="13" t="s">
        <v>271</v>
      </c>
      <c r="BM396" s="152" t="s">
        <v>2852</v>
      </c>
    </row>
    <row r="397" spans="2:65" s="1" customFormat="1" ht="33" customHeight="1">
      <c r="B397" s="139"/>
      <c r="C397" s="140" t="s">
        <v>1229</v>
      </c>
      <c r="D397" s="140" t="s">
        <v>212</v>
      </c>
      <c r="E397" s="141" t="s">
        <v>2853</v>
      </c>
      <c r="F397" s="142" t="s">
        <v>1986</v>
      </c>
      <c r="G397" s="143" t="s">
        <v>253</v>
      </c>
      <c r="H397" s="144">
        <v>5</v>
      </c>
      <c r="I397" s="145"/>
      <c r="J397" s="146">
        <f t="shared" si="80"/>
        <v>0</v>
      </c>
      <c r="K397" s="147"/>
      <c r="L397" s="28"/>
      <c r="M397" s="148" t="s">
        <v>1</v>
      </c>
      <c r="N397" s="149" t="s">
        <v>38</v>
      </c>
      <c r="P397" s="150">
        <f t="shared" si="81"/>
        <v>0</v>
      </c>
      <c r="Q397" s="150">
        <v>1E-4</v>
      </c>
      <c r="R397" s="150">
        <f t="shared" si="82"/>
        <v>5.0000000000000001E-4</v>
      </c>
      <c r="S397" s="150">
        <v>0</v>
      </c>
      <c r="T397" s="151">
        <f t="shared" si="83"/>
        <v>0</v>
      </c>
      <c r="AR397" s="152" t="s">
        <v>271</v>
      </c>
      <c r="AT397" s="152" t="s">
        <v>212</v>
      </c>
      <c r="AU397" s="152" t="s">
        <v>88</v>
      </c>
      <c r="AY397" s="13" t="s">
        <v>207</v>
      </c>
      <c r="BE397" s="153">
        <f t="shared" si="84"/>
        <v>0</v>
      </c>
      <c r="BF397" s="153">
        <f t="shared" si="85"/>
        <v>0</v>
      </c>
      <c r="BG397" s="153">
        <f t="shared" si="86"/>
        <v>0</v>
      </c>
      <c r="BH397" s="153">
        <f t="shared" si="87"/>
        <v>0</v>
      </c>
      <c r="BI397" s="153">
        <f t="shared" si="88"/>
        <v>0</v>
      </c>
      <c r="BJ397" s="13" t="s">
        <v>84</v>
      </c>
      <c r="BK397" s="153">
        <f t="shared" si="89"/>
        <v>0</v>
      </c>
      <c r="BL397" s="13" t="s">
        <v>271</v>
      </c>
      <c r="BM397" s="152" t="s">
        <v>2854</v>
      </c>
    </row>
    <row r="398" spans="2:65" s="11" customFormat="1" ht="20.85" customHeight="1">
      <c r="B398" s="127"/>
      <c r="D398" s="128" t="s">
        <v>71</v>
      </c>
      <c r="E398" s="137" t="s">
        <v>1988</v>
      </c>
      <c r="F398" s="137" t="s">
        <v>1989</v>
      </c>
      <c r="I398" s="130"/>
      <c r="J398" s="138">
        <f>BK398</f>
        <v>0</v>
      </c>
      <c r="L398" s="127"/>
      <c r="M398" s="132"/>
      <c r="P398" s="133">
        <f>SUM(P399:P400)</f>
        <v>0</v>
      </c>
      <c r="R398" s="133">
        <f>SUM(R399:R400)</f>
        <v>1.6E-2</v>
      </c>
      <c r="T398" s="134">
        <f>SUM(T399:T400)</f>
        <v>0</v>
      </c>
      <c r="AR398" s="128" t="s">
        <v>84</v>
      </c>
      <c r="AT398" s="135" t="s">
        <v>71</v>
      </c>
      <c r="AU398" s="135" t="s">
        <v>84</v>
      </c>
      <c r="AY398" s="128" t="s">
        <v>207</v>
      </c>
      <c r="BK398" s="136">
        <f>SUM(BK399:BK400)</f>
        <v>0</v>
      </c>
    </row>
    <row r="399" spans="2:65" s="1" customFormat="1" ht="21.75" customHeight="1">
      <c r="B399" s="139"/>
      <c r="C399" s="140" t="s">
        <v>1233</v>
      </c>
      <c r="D399" s="140" t="s">
        <v>212</v>
      </c>
      <c r="E399" s="141" t="s">
        <v>1991</v>
      </c>
      <c r="F399" s="142" t="s">
        <v>1992</v>
      </c>
      <c r="G399" s="143" t="s">
        <v>405</v>
      </c>
      <c r="H399" s="144">
        <v>50</v>
      </c>
      <c r="I399" s="145"/>
      <c r="J399" s="146">
        <f>ROUND(I399*H399,2)</f>
        <v>0</v>
      </c>
      <c r="K399" s="147"/>
      <c r="L399" s="28"/>
      <c r="M399" s="148" t="s">
        <v>1</v>
      </c>
      <c r="N399" s="149" t="s">
        <v>38</v>
      </c>
      <c r="P399" s="150">
        <f>O399*H399</f>
        <v>0</v>
      </c>
      <c r="Q399" s="150">
        <v>1.6000000000000001E-4</v>
      </c>
      <c r="R399" s="150">
        <f>Q399*H399</f>
        <v>8.0000000000000002E-3</v>
      </c>
      <c r="S399" s="150">
        <v>0</v>
      </c>
      <c r="T399" s="151">
        <f>S399*H399</f>
        <v>0</v>
      </c>
      <c r="AR399" s="152" t="s">
        <v>271</v>
      </c>
      <c r="AT399" s="152" t="s">
        <v>212</v>
      </c>
      <c r="AU399" s="152" t="s">
        <v>88</v>
      </c>
      <c r="AY399" s="13" t="s">
        <v>207</v>
      </c>
      <c r="BE399" s="153">
        <f>IF(N399="základná",J399,0)</f>
        <v>0</v>
      </c>
      <c r="BF399" s="153">
        <f>IF(N399="znížená",J399,0)</f>
        <v>0</v>
      </c>
      <c r="BG399" s="153">
        <f>IF(N399="zákl. prenesená",J399,0)</f>
        <v>0</v>
      </c>
      <c r="BH399" s="153">
        <f>IF(N399="zníž. prenesená",J399,0)</f>
        <v>0</v>
      </c>
      <c r="BI399" s="153">
        <f>IF(N399="nulová",J399,0)</f>
        <v>0</v>
      </c>
      <c r="BJ399" s="13" t="s">
        <v>84</v>
      </c>
      <c r="BK399" s="153">
        <f>ROUND(I399*H399,2)</f>
        <v>0</v>
      </c>
      <c r="BL399" s="13" t="s">
        <v>271</v>
      </c>
      <c r="BM399" s="152" t="s">
        <v>2855</v>
      </c>
    </row>
    <row r="400" spans="2:65" s="1" customFormat="1" ht="16.5" customHeight="1">
      <c r="B400" s="139"/>
      <c r="C400" s="140" t="s">
        <v>1237</v>
      </c>
      <c r="D400" s="140" t="s">
        <v>212</v>
      </c>
      <c r="E400" s="141" t="s">
        <v>1995</v>
      </c>
      <c r="F400" s="142" t="s">
        <v>1996</v>
      </c>
      <c r="G400" s="143" t="s">
        <v>405</v>
      </c>
      <c r="H400" s="144">
        <v>50</v>
      </c>
      <c r="I400" s="145"/>
      <c r="J400" s="146">
        <f>ROUND(I400*H400,2)</f>
        <v>0</v>
      </c>
      <c r="K400" s="147"/>
      <c r="L400" s="28"/>
      <c r="M400" s="148" t="s">
        <v>1</v>
      </c>
      <c r="N400" s="149" t="s">
        <v>38</v>
      </c>
      <c r="P400" s="150">
        <f>O400*H400</f>
        <v>0</v>
      </c>
      <c r="Q400" s="150">
        <v>1.6000000000000001E-4</v>
      </c>
      <c r="R400" s="150">
        <f>Q400*H400</f>
        <v>8.0000000000000002E-3</v>
      </c>
      <c r="S400" s="150">
        <v>0</v>
      </c>
      <c r="T400" s="151">
        <f>S400*H400</f>
        <v>0</v>
      </c>
      <c r="AR400" s="152" t="s">
        <v>271</v>
      </c>
      <c r="AT400" s="152" t="s">
        <v>212</v>
      </c>
      <c r="AU400" s="152" t="s">
        <v>88</v>
      </c>
      <c r="AY400" s="13" t="s">
        <v>207</v>
      </c>
      <c r="BE400" s="153">
        <f>IF(N400="základná",J400,0)</f>
        <v>0</v>
      </c>
      <c r="BF400" s="153">
        <f>IF(N400="znížená",J400,0)</f>
        <v>0</v>
      </c>
      <c r="BG400" s="153">
        <f>IF(N400="zákl. prenesená",J400,0)</f>
        <v>0</v>
      </c>
      <c r="BH400" s="153">
        <f>IF(N400="zníž. prenesená",J400,0)</f>
        <v>0</v>
      </c>
      <c r="BI400" s="153">
        <f>IF(N400="nulová",J400,0)</f>
        <v>0</v>
      </c>
      <c r="BJ400" s="13" t="s">
        <v>84</v>
      </c>
      <c r="BK400" s="153">
        <f>ROUND(I400*H400,2)</f>
        <v>0</v>
      </c>
      <c r="BL400" s="13" t="s">
        <v>271</v>
      </c>
      <c r="BM400" s="152" t="s">
        <v>2856</v>
      </c>
    </row>
    <row r="401" spans="2:65" s="11" customFormat="1" ht="20.85" customHeight="1">
      <c r="B401" s="127"/>
      <c r="D401" s="128" t="s">
        <v>71</v>
      </c>
      <c r="E401" s="137" t="s">
        <v>1998</v>
      </c>
      <c r="F401" s="137" t="s">
        <v>1999</v>
      </c>
      <c r="I401" s="130"/>
      <c r="J401" s="138">
        <f>BK401</f>
        <v>0</v>
      </c>
      <c r="L401" s="127"/>
      <c r="M401" s="132"/>
      <c r="P401" s="133">
        <f>SUM(P402:P425)</f>
        <v>0</v>
      </c>
      <c r="R401" s="133">
        <f>SUM(R402:R425)</f>
        <v>0</v>
      </c>
      <c r="T401" s="134">
        <f>SUM(T402:T425)</f>
        <v>0</v>
      </c>
      <c r="AR401" s="128" t="s">
        <v>93</v>
      </c>
      <c r="AT401" s="135" t="s">
        <v>71</v>
      </c>
      <c r="AU401" s="135" t="s">
        <v>84</v>
      </c>
      <c r="AY401" s="128" t="s">
        <v>207</v>
      </c>
      <c r="BK401" s="136">
        <f>SUM(BK402:BK425)</f>
        <v>0</v>
      </c>
    </row>
    <row r="402" spans="2:65" s="1" customFormat="1" ht="16.5" customHeight="1">
      <c r="B402" s="139"/>
      <c r="C402" s="140" t="s">
        <v>1241</v>
      </c>
      <c r="D402" s="140" t="s">
        <v>212</v>
      </c>
      <c r="E402" s="141" t="s">
        <v>2857</v>
      </c>
      <c r="F402" s="142" t="s">
        <v>2858</v>
      </c>
      <c r="G402" s="143" t="s">
        <v>215</v>
      </c>
      <c r="H402" s="144">
        <v>6</v>
      </c>
      <c r="I402" s="145"/>
      <c r="J402" s="146">
        <f t="shared" ref="J402:J425" si="90">ROUND(I402*H402,2)</f>
        <v>0</v>
      </c>
      <c r="K402" s="147"/>
      <c r="L402" s="28"/>
      <c r="M402" s="148" t="s">
        <v>1</v>
      </c>
      <c r="N402" s="149" t="s">
        <v>38</v>
      </c>
      <c r="P402" s="150">
        <f t="shared" ref="P402:P425" si="91">O402*H402</f>
        <v>0</v>
      </c>
      <c r="Q402" s="150">
        <v>0</v>
      </c>
      <c r="R402" s="150">
        <f t="shared" ref="R402:R425" si="92">Q402*H402</f>
        <v>0</v>
      </c>
      <c r="S402" s="150">
        <v>0</v>
      </c>
      <c r="T402" s="151">
        <f t="shared" ref="T402:T425" si="93">S402*H402</f>
        <v>0</v>
      </c>
      <c r="AR402" s="152" t="s">
        <v>93</v>
      </c>
      <c r="AT402" s="152" t="s">
        <v>212</v>
      </c>
      <c r="AU402" s="152" t="s">
        <v>88</v>
      </c>
      <c r="AY402" s="13" t="s">
        <v>207</v>
      </c>
      <c r="BE402" s="153">
        <f t="shared" ref="BE402:BE425" si="94">IF(N402="základná",J402,0)</f>
        <v>0</v>
      </c>
      <c r="BF402" s="153">
        <f t="shared" ref="BF402:BF425" si="95">IF(N402="znížená",J402,0)</f>
        <v>0</v>
      </c>
      <c r="BG402" s="153">
        <f t="shared" ref="BG402:BG425" si="96">IF(N402="zákl. prenesená",J402,0)</f>
        <v>0</v>
      </c>
      <c r="BH402" s="153">
        <f t="shared" ref="BH402:BH425" si="97">IF(N402="zníž. prenesená",J402,0)</f>
        <v>0</v>
      </c>
      <c r="BI402" s="153">
        <f t="shared" ref="BI402:BI425" si="98">IF(N402="nulová",J402,0)</f>
        <v>0</v>
      </c>
      <c r="BJ402" s="13" t="s">
        <v>84</v>
      </c>
      <c r="BK402" s="153">
        <f t="shared" ref="BK402:BK425" si="99">ROUND(I402*H402,2)</f>
        <v>0</v>
      </c>
      <c r="BL402" s="13" t="s">
        <v>93</v>
      </c>
      <c r="BM402" s="152" t="s">
        <v>2859</v>
      </c>
    </row>
    <row r="403" spans="2:65" s="1" customFormat="1" ht="16.5" customHeight="1">
      <c r="B403" s="139"/>
      <c r="C403" s="140" t="s">
        <v>1245</v>
      </c>
      <c r="D403" s="140" t="s">
        <v>212</v>
      </c>
      <c r="E403" s="141" t="s">
        <v>2009</v>
      </c>
      <c r="F403" s="142" t="s">
        <v>2010</v>
      </c>
      <c r="G403" s="143" t="s">
        <v>215</v>
      </c>
      <c r="H403" s="144">
        <v>245</v>
      </c>
      <c r="I403" s="145"/>
      <c r="J403" s="146">
        <f t="shared" si="90"/>
        <v>0</v>
      </c>
      <c r="K403" s="147"/>
      <c r="L403" s="28"/>
      <c r="M403" s="148" t="s">
        <v>1</v>
      </c>
      <c r="N403" s="149" t="s">
        <v>38</v>
      </c>
      <c r="P403" s="150">
        <f t="shared" si="91"/>
        <v>0</v>
      </c>
      <c r="Q403" s="150">
        <v>0</v>
      </c>
      <c r="R403" s="150">
        <f t="shared" si="92"/>
        <v>0</v>
      </c>
      <c r="S403" s="150">
        <v>0</v>
      </c>
      <c r="T403" s="151">
        <f t="shared" si="93"/>
        <v>0</v>
      </c>
      <c r="AR403" s="152" t="s">
        <v>93</v>
      </c>
      <c r="AT403" s="152" t="s">
        <v>212</v>
      </c>
      <c r="AU403" s="152" t="s">
        <v>88</v>
      </c>
      <c r="AY403" s="13" t="s">
        <v>207</v>
      </c>
      <c r="BE403" s="153">
        <f t="shared" si="94"/>
        <v>0</v>
      </c>
      <c r="BF403" s="153">
        <f t="shared" si="95"/>
        <v>0</v>
      </c>
      <c r="BG403" s="153">
        <f t="shared" si="96"/>
        <v>0</v>
      </c>
      <c r="BH403" s="153">
        <f t="shared" si="97"/>
        <v>0</v>
      </c>
      <c r="BI403" s="153">
        <f t="shared" si="98"/>
        <v>0</v>
      </c>
      <c r="BJ403" s="13" t="s">
        <v>84</v>
      </c>
      <c r="BK403" s="153">
        <f t="shared" si="99"/>
        <v>0</v>
      </c>
      <c r="BL403" s="13" t="s">
        <v>93</v>
      </c>
      <c r="BM403" s="152" t="s">
        <v>2860</v>
      </c>
    </row>
    <row r="404" spans="2:65" s="1" customFormat="1" ht="16.5" customHeight="1">
      <c r="B404" s="139"/>
      <c r="C404" s="140" t="s">
        <v>1249</v>
      </c>
      <c r="D404" s="140" t="s">
        <v>212</v>
      </c>
      <c r="E404" s="141" t="s">
        <v>2013</v>
      </c>
      <c r="F404" s="142" t="s">
        <v>2014</v>
      </c>
      <c r="G404" s="143" t="s">
        <v>215</v>
      </c>
      <c r="H404" s="144">
        <v>134.19999999999999</v>
      </c>
      <c r="I404" s="145"/>
      <c r="J404" s="146">
        <f t="shared" si="90"/>
        <v>0</v>
      </c>
      <c r="K404" s="147"/>
      <c r="L404" s="28"/>
      <c r="M404" s="148" t="s">
        <v>1</v>
      </c>
      <c r="N404" s="149" t="s">
        <v>38</v>
      </c>
      <c r="P404" s="150">
        <f t="shared" si="91"/>
        <v>0</v>
      </c>
      <c r="Q404" s="150">
        <v>0</v>
      </c>
      <c r="R404" s="150">
        <f t="shared" si="92"/>
        <v>0</v>
      </c>
      <c r="S404" s="150">
        <v>0</v>
      </c>
      <c r="T404" s="151">
        <f t="shared" si="93"/>
        <v>0</v>
      </c>
      <c r="AR404" s="152" t="s">
        <v>93</v>
      </c>
      <c r="AT404" s="152" t="s">
        <v>212</v>
      </c>
      <c r="AU404" s="152" t="s">
        <v>88</v>
      </c>
      <c r="AY404" s="13" t="s">
        <v>207</v>
      </c>
      <c r="BE404" s="153">
        <f t="shared" si="94"/>
        <v>0</v>
      </c>
      <c r="BF404" s="153">
        <f t="shared" si="95"/>
        <v>0</v>
      </c>
      <c r="BG404" s="153">
        <f t="shared" si="96"/>
        <v>0</v>
      </c>
      <c r="BH404" s="153">
        <f t="shared" si="97"/>
        <v>0</v>
      </c>
      <c r="BI404" s="153">
        <f t="shared" si="98"/>
        <v>0</v>
      </c>
      <c r="BJ404" s="13" t="s">
        <v>84</v>
      </c>
      <c r="BK404" s="153">
        <f t="shared" si="99"/>
        <v>0</v>
      </c>
      <c r="BL404" s="13" t="s">
        <v>93</v>
      </c>
      <c r="BM404" s="152" t="s">
        <v>2861</v>
      </c>
    </row>
    <row r="405" spans="2:65" s="1" customFormat="1" ht="24.2" customHeight="1">
      <c r="B405" s="139"/>
      <c r="C405" s="140" t="s">
        <v>1253</v>
      </c>
      <c r="D405" s="140" t="s">
        <v>212</v>
      </c>
      <c r="E405" s="141" t="s">
        <v>2862</v>
      </c>
      <c r="F405" s="142" t="s">
        <v>2863</v>
      </c>
      <c r="G405" s="143" t="s">
        <v>215</v>
      </c>
      <c r="H405" s="144">
        <v>10</v>
      </c>
      <c r="I405" s="145"/>
      <c r="J405" s="146">
        <f t="shared" si="90"/>
        <v>0</v>
      </c>
      <c r="K405" s="147"/>
      <c r="L405" s="28"/>
      <c r="M405" s="148" t="s">
        <v>1</v>
      </c>
      <c r="N405" s="149" t="s">
        <v>38</v>
      </c>
      <c r="P405" s="150">
        <f t="shared" si="91"/>
        <v>0</v>
      </c>
      <c r="Q405" s="150">
        <v>0</v>
      </c>
      <c r="R405" s="150">
        <f t="shared" si="92"/>
        <v>0</v>
      </c>
      <c r="S405" s="150">
        <v>0</v>
      </c>
      <c r="T405" s="151">
        <f t="shared" si="93"/>
        <v>0</v>
      </c>
      <c r="AR405" s="152" t="s">
        <v>93</v>
      </c>
      <c r="AT405" s="152" t="s">
        <v>212</v>
      </c>
      <c r="AU405" s="152" t="s">
        <v>88</v>
      </c>
      <c r="AY405" s="13" t="s">
        <v>207</v>
      </c>
      <c r="BE405" s="153">
        <f t="shared" si="94"/>
        <v>0</v>
      </c>
      <c r="BF405" s="153">
        <f t="shared" si="95"/>
        <v>0</v>
      </c>
      <c r="BG405" s="153">
        <f t="shared" si="96"/>
        <v>0</v>
      </c>
      <c r="BH405" s="153">
        <f t="shared" si="97"/>
        <v>0</v>
      </c>
      <c r="BI405" s="153">
        <f t="shared" si="98"/>
        <v>0</v>
      </c>
      <c r="BJ405" s="13" t="s">
        <v>84</v>
      </c>
      <c r="BK405" s="153">
        <f t="shared" si="99"/>
        <v>0</v>
      </c>
      <c r="BL405" s="13" t="s">
        <v>93</v>
      </c>
      <c r="BM405" s="152" t="s">
        <v>2864</v>
      </c>
    </row>
    <row r="406" spans="2:65" s="1" customFormat="1" ht="24.2" customHeight="1">
      <c r="B406" s="139"/>
      <c r="C406" s="140" t="s">
        <v>1257</v>
      </c>
      <c r="D406" s="140" t="s">
        <v>212</v>
      </c>
      <c r="E406" s="141" t="s">
        <v>2033</v>
      </c>
      <c r="F406" s="142" t="s">
        <v>2034</v>
      </c>
      <c r="G406" s="143" t="s">
        <v>215</v>
      </c>
      <c r="H406" s="144">
        <v>8</v>
      </c>
      <c r="I406" s="145"/>
      <c r="J406" s="146">
        <f t="shared" si="90"/>
        <v>0</v>
      </c>
      <c r="K406" s="147"/>
      <c r="L406" s="28"/>
      <c r="M406" s="148" t="s">
        <v>1</v>
      </c>
      <c r="N406" s="149" t="s">
        <v>38</v>
      </c>
      <c r="P406" s="150">
        <f t="shared" si="91"/>
        <v>0</v>
      </c>
      <c r="Q406" s="150">
        <v>0</v>
      </c>
      <c r="R406" s="150">
        <f t="shared" si="92"/>
        <v>0</v>
      </c>
      <c r="S406" s="150">
        <v>0</v>
      </c>
      <c r="T406" s="151">
        <f t="shared" si="93"/>
        <v>0</v>
      </c>
      <c r="AR406" s="152" t="s">
        <v>93</v>
      </c>
      <c r="AT406" s="152" t="s">
        <v>212</v>
      </c>
      <c r="AU406" s="152" t="s">
        <v>88</v>
      </c>
      <c r="AY406" s="13" t="s">
        <v>207</v>
      </c>
      <c r="BE406" s="153">
        <f t="shared" si="94"/>
        <v>0</v>
      </c>
      <c r="BF406" s="153">
        <f t="shared" si="95"/>
        <v>0</v>
      </c>
      <c r="BG406" s="153">
        <f t="shared" si="96"/>
        <v>0</v>
      </c>
      <c r="BH406" s="153">
        <f t="shared" si="97"/>
        <v>0</v>
      </c>
      <c r="BI406" s="153">
        <f t="shared" si="98"/>
        <v>0</v>
      </c>
      <c r="BJ406" s="13" t="s">
        <v>84</v>
      </c>
      <c r="BK406" s="153">
        <f t="shared" si="99"/>
        <v>0</v>
      </c>
      <c r="BL406" s="13" t="s">
        <v>93</v>
      </c>
      <c r="BM406" s="152" t="s">
        <v>2865</v>
      </c>
    </row>
    <row r="407" spans="2:65" s="1" customFormat="1" ht="24.2" customHeight="1">
      <c r="B407" s="139"/>
      <c r="C407" s="140" t="s">
        <v>1261</v>
      </c>
      <c r="D407" s="140" t="s">
        <v>212</v>
      </c>
      <c r="E407" s="141" t="s">
        <v>2041</v>
      </c>
      <c r="F407" s="142" t="s">
        <v>2042</v>
      </c>
      <c r="G407" s="143" t="s">
        <v>215</v>
      </c>
      <c r="H407" s="144">
        <v>18</v>
      </c>
      <c r="I407" s="145"/>
      <c r="J407" s="146">
        <f t="shared" si="90"/>
        <v>0</v>
      </c>
      <c r="K407" s="147"/>
      <c r="L407" s="28"/>
      <c r="M407" s="148" t="s">
        <v>1</v>
      </c>
      <c r="N407" s="149" t="s">
        <v>38</v>
      </c>
      <c r="P407" s="150">
        <f t="shared" si="91"/>
        <v>0</v>
      </c>
      <c r="Q407" s="150">
        <v>0</v>
      </c>
      <c r="R407" s="150">
        <f t="shared" si="92"/>
        <v>0</v>
      </c>
      <c r="S407" s="150">
        <v>0</v>
      </c>
      <c r="T407" s="151">
        <f t="shared" si="93"/>
        <v>0</v>
      </c>
      <c r="AR407" s="152" t="s">
        <v>93</v>
      </c>
      <c r="AT407" s="152" t="s">
        <v>212</v>
      </c>
      <c r="AU407" s="152" t="s">
        <v>88</v>
      </c>
      <c r="AY407" s="13" t="s">
        <v>207</v>
      </c>
      <c r="BE407" s="153">
        <f t="shared" si="94"/>
        <v>0</v>
      </c>
      <c r="BF407" s="153">
        <f t="shared" si="95"/>
        <v>0</v>
      </c>
      <c r="BG407" s="153">
        <f t="shared" si="96"/>
        <v>0</v>
      </c>
      <c r="BH407" s="153">
        <f t="shared" si="97"/>
        <v>0</v>
      </c>
      <c r="BI407" s="153">
        <f t="shared" si="98"/>
        <v>0</v>
      </c>
      <c r="BJ407" s="13" t="s">
        <v>84</v>
      </c>
      <c r="BK407" s="153">
        <f t="shared" si="99"/>
        <v>0</v>
      </c>
      <c r="BL407" s="13" t="s">
        <v>93</v>
      </c>
      <c r="BM407" s="152" t="s">
        <v>2866</v>
      </c>
    </row>
    <row r="408" spans="2:65" s="1" customFormat="1" ht="24.2" customHeight="1">
      <c r="B408" s="139"/>
      <c r="C408" s="140" t="s">
        <v>1265</v>
      </c>
      <c r="D408" s="140" t="s">
        <v>212</v>
      </c>
      <c r="E408" s="141" t="s">
        <v>2867</v>
      </c>
      <c r="F408" s="142" t="s">
        <v>2868</v>
      </c>
      <c r="G408" s="143" t="s">
        <v>215</v>
      </c>
      <c r="H408" s="144">
        <v>1630</v>
      </c>
      <c r="I408" s="145"/>
      <c r="J408" s="146">
        <f t="shared" si="90"/>
        <v>0</v>
      </c>
      <c r="K408" s="147"/>
      <c r="L408" s="28"/>
      <c r="M408" s="148" t="s">
        <v>1</v>
      </c>
      <c r="N408" s="149" t="s">
        <v>38</v>
      </c>
      <c r="P408" s="150">
        <f t="shared" si="91"/>
        <v>0</v>
      </c>
      <c r="Q408" s="150">
        <v>0</v>
      </c>
      <c r="R408" s="150">
        <f t="shared" si="92"/>
        <v>0</v>
      </c>
      <c r="S408" s="150">
        <v>0</v>
      </c>
      <c r="T408" s="151">
        <f t="shared" si="93"/>
        <v>0</v>
      </c>
      <c r="AR408" s="152" t="s">
        <v>93</v>
      </c>
      <c r="AT408" s="152" t="s">
        <v>212</v>
      </c>
      <c r="AU408" s="152" t="s">
        <v>88</v>
      </c>
      <c r="AY408" s="13" t="s">
        <v>207</v>
      </c>
      <c r="BE408" s="153">
        <f t="shared" si="94"/>
        <v>0</v>
      </c>
      <c r="BF408" s="153">
        <f t="shared" si="95"/>
        <v>0</v>
      </c>
      <c r="BG408" s="153">
        <f t="shared" si="96"/>
        <v>0</v>
      </c>
      <c r="BH408" s="153">
        <f t="shared" si="97"/>
        <v>0</v>
      </c>
      <c r="BI408" s="153">
        <f t="shared" si="98"/>
        <v>0</v>
      </c>
      <c r="BJ408" s="13" t="s">
        <v>84</v>
      </c>
      <c r="BK408" s="153">
        <f t="shared" si="99"/>
        <v>0</v>
      </c>
      <c r="BL408" s="13" t="s">
        <v>93</v>
      </c>
      <c r="BM408" s="152" t="s">
        <v>2869</v>
      </c>
    </row>
    <row r="409" spans="2:65" s="1" customFormat="1" ht="24.2" customHeight="1">
      <c r="B409" s="139"/>
      <c r="C409" s="140" t="s">
        <v>1269</v>
      </c>
      <c r="D409" s="140" t="s">
        <v>212</v>
      </c>
      <c r="E409" s="141" t="s">
        <v>2049</v>
      </c>
      <c r="F409" s="142" t="s">
        <v>2050</v>
      </c>
      <c r="G409" s="143" t="s">
        <v>215</v>
      </c>
      <c r="H409" s="144">
        <v>886</v>
      </c>
      <c r="I409" s="145"/>
      <c r="J409" s="146">
        <f t="shared" si="90"/>
        <v>0</v>
      </c>
      <c r="K409" s="147"/>
      <c r="L409" s="28"/>
      <c r="M409" s="148" t="s">
        <v>1</v>
      </c>
      <c r="N409" s="149" t="s">
        <v>38</v>
      </c>
      <c r="P409" s="150">
        <f t="shared" si="91"/>
        <v>0</v>
      </c>
      <c r="Q409" s="150">
        <v>0</v>
      </c>
      <c r="R409" s="150">
        <f t="shared" si="92"/>
        <v>0</v>
      </c>
      <c r="S409" s="150">
        <v>0</v>
      </c>
      <c r="T409" s="151">
        <f t="shared" si="93"/>
        <v>0</v>
      </c>
      <c r="AR409" s="152" t="s">
        <v>93</v>
      </c>
      <c r="AT409" s="152" t="s">
        <v>212</v>
      </c>
      <c r="AU409" s="152" t="s">
        <v>88</v>
      </c>
      <c r="AY409" s="13" t="s">
        <v>207</v>
      </c>
      <c r="BE409" s="153">
        <f t="shared" si="94"/>
        <v>0</v>
      </c>
      <c r="BF409" s="153">
        <f t="shared" si="95"/>
        <v>0</v>
      </c>
      <c r="BG409" s="153">
        <f t="shared" si="96"/>
        <v>0</v>
      </c>
      <c r="BH409" s="153">
        <f t="shared" si="97"/>
        <v>0</v>
      </c>
      <c r="BI409" s="153">
        <f t="shared" si="98"/>
        <v>0</v>
      </c>
      <c r="BJ409" s="13" t="s">
        <v>84</v>
      </c>
      <c r="BK409" s="153">
        <f t="shared" si="99"/>
        <v>0</v>
      </c>
      <c r="BL409" s="13" t="s">
        <v>93</v>
      </c>
      <c r="BM409" s="152" t="s">
        <v>2870</v>
      </c>
    </row>
    <row r="410" spans="2:65" s="1" customFormat="1" ht="33" customHeight="1">
      <c r="B410" s="139"/>
      <c r="C410" s="140" t="s">
        <v>1273</v>
      </c>
      <c r="D410" s="140" t="s">
        <v>212</v>
      </c>
      <c r="E410" s="141" t="s">
        <v>2065</v>
      </c>
      <c r="F410" s="142" t="s">
        <v>2066</v>
      </c>
      <c r="G410" s="143" t="s">
        <v>253</v>
      </c>
      <c r="H410" s="144">
        <v>3</v>
      </c>
      <c r="I410" s="145"/>
      <c r="J410" s="146">
        <f t="shared" si="90"/>
        <v>0</v>
      </c>
      <c r="K410" s="147"/>
      <c r="L410" s="28"/>
      <c r="M410" s="148" t="s">
        <v>1</v>
      </c>
      <c r="N410" s="149" t="s">
        <v>38</v>
      </c>
      <c r="P410" s="150">
        <f t="shared" si="91"/>
        <v>0</v>
      </c>
      <c r="Q410" s="150">
        <v>0</v>
      </c>
      <c r="R410" s="150">
        <f t="shared" si="92"/>
        <v>0</v>
      </c>
      <c r="S410" s="150">
        <v>0</v>
      </c>
      <c r="T410" s="151">
        <f t="shared" si="93"/>
        <v>0</v>
      </c>
      <c r="AR410" s="152" t="s">
        <v>93</v>
      </c>
      <c r="AT410" s="152" t="s">
        <v>212</v>
      </c>
      <c r="AU410" s="152" t="s">
        <v>88</v>
      </c>
      <c r="AY410" s="13" t="s">
        <v>207</v>
      </c>
      <c r="BE410" s="153">
        <f t="shared" si="94"/>
        <v>0</v>
      </c>
      <c r="BF410" s="153">
        <f t="shared" si="95"/>
        <v>0</v>
      </c>
      <c r="BG410" s="153">
        <f t="shared" si="96"/>
        <v>0</v>
      </c>
      <c r="BH410" s="153">
        <f t="shared" si="97"/>
        <v>0</v>
      </c>
      <c r="BI410" s="153">
        <f t="shared" si="98"/>
        <v>0</v>
      </c>
      <c r="BJ410" s="13" t="s">
        <v>84</v>
      </c>
      <c r="BK410" s="153">
        <f t="shared" si="99"/>
        <v>0</v>
      </c>
      <c r="BL410" s="13" t="s">
        <v>93</v>
      </c>
      <c r="BM410" s="152" t="s">
        <v>2871</v>
      </c>
    </row>
    <row r="411" spans="2:65" s="1" customFormat="1" ht="33" customHeight="1">
      <c r="B411" s="139"/>
      <c r="C411" s="140" t="s">
        <v>1277</v>
      </c>
      <c r="D411" s="140" t="s">
        <v>212</v>
      </c>
      <c r="E411" s="141" t="s">
        <v>2069</v>
      </c>
      <c r="F411" s="142" t="s">
        <v>2070</v>
      </c>
      <c r="G411" s="143" t="s">
        <v>253</v>
      </c>
      <c r="H411" s="144">
        <v>3</v>
      </c>
      <c r="I411" s="145"/>
      <c r="J411" s="146">
        <f t="shared" si="90"/>
        <v>0</v>
      </c>
      <c r="K411" s="147"/>
      <c r="L411" s="28"/>
      <c r="M411" s="148" t="s">
        <v>1</v>
      </c>
      <c r="N411" s="149" t="s">
        <v>38</v>
      </c>
      <c r="P411" s="150">
        <f t="shared" si="91"/>
        <v>0</v>
      </c>
      <c r="Q411" s="150">
        <v>0</v>
      </c>
      <c r="R411" s="150">
        <f t="shared" si="92"/>
        <v>0</v>
      </c>
      <c r="S411" s="150">
        <v>0</v>
      </c>
      <c r="T411" s="151">
        <f t="shared" si="93"/>
        <v>0</v>
      </c>
      <c r="AR411" s="152" t="s">
        <v>93</v>
      </c>
      <c r="AT411" s="152" t="s">
        <v>212</v>
      </c>
      <c r="AU411" s="152" t="s">
        <v>88</v>
      </c>
      <c r="AY411" s="13" t="s">
        <v>207</v>
      </c>
      <c r="BE411" s="153">
        <f t="shared" si="94"/>
        <v>0</v>
      </c>
      <c r="BF411" s="153">
        <f t="shared" si="95"/>
        <v>0</v>
      </c>
      <c r="BG411" s="153">
        <f t="shared" si="96"/>
        <v>0</v>
      </c>
      <c r="BH411" s="153">
        <f t="shared" si="97"/>
        <v>0</v>
      </c>
      <c r="BI411" s="153">
        <f t="shared" si="98"/>
        <v>0</v>
      </c>
      <c r="BJ411" s="13" t="s">
        <v>84</v>
      </c>
      <c r="BK411" s="153">
        <f t="shared" si="99"/>
        <v>0</v>
      </c>
      <c r="BL411" s="13" t="s">
        <v>93</v>
      </c>
      <c r="BM411" s="152" t="s">
        <v>2872</v>
      </c>
    </row>
    <row r="412" spans="2:65" s="1" customFormat="1" ht="33" customHeight="1">
      <c r="B412" s="139"/>
      <c r="C412" s="140" t="s">
        <v>1281</v>
      </c>
      <c r="D412" s="140" t="s">
        <v>212</v>
      </c>
      <c r="E412" s="141" t="s">
        <v>2873</v>
      </c>
      <c r="F412" s="142" t="s">
        <v>2874</v>
      </c>
      <c r="G412" s="143" t="s">
        <v>253</v>
      </c>
      <c r="H412" s="144">
        <v>271</v>
      </c>
      <c r="I412" s="145"/>
      <c r="J412" s="146">
        <f t="shared" si="90"/>
        <v>0</v>
      </c>
      <c r="K412" s="147"/>
      <c r="L412" s="28"/>
      <c r="M412" s="148" t="s">
        <v>1</v>
      </c>
      <c r="N412" s="149" t="s">
        <v>38</v>
      </c>
      <c r="P412" s="150">
        <f t="shared" si="91"/>
        <v>0</v>
      </c>
      <c r="Q412" s="150">
        <v>0</v>
      </c>
      <c r="R412" s="150">
        <f t="shared" si="92"/>
        <v>0</v>
      </c>
      <c r="S412" s="150">
        <v>0</v>
      </c>
      <c r="T412" s="151">
        <f t="shared" si="93"/>
        <v>0</v>
      </c>
      <c r="AR412" s="152" t="s">
        <v>93</v>
      </c>
      <c r="AT412" s="152" t="s">
        <v>212</v>
      </c>
      <c r="AU412" s="152" t="s">
        <v>88</v>
      </c>
      <c r="AY412" s="13" t="s">
        <v>207</v>
      </c>
      <c r="BE412" s="153">
        <f t="shared" si="94"/>
        <v>0</v>
      </c>
      <c r="BF412" s="153">
        <f t="shared" si="95"/>
        <v>0</v>
      </c>
      <c r="BG412" s="153">
        <f t="shared" si="96"/>
        <v>0</v>
      </c>
      <c r="BH412" s="153">
        <f t="shared" si="97"/>
        <v>0</v>
      </c>
      <c r="BI412" s="153">
        <f t="shared" si="98"/>
        <v>0</v>
      </c>
      <c r="BJ412" s="13" t="s">
        <v>84</v>
      </c>
      <c r="BK412" s="153">
        <f t="shared" si="99"/>
        <v>0</v>
      </c>
      <c r="BL412" s="13" t="s">
        <v>93</v>
      </c>
      <c r="BM412" s="152" t="s">
        <v>2875</v>
      </c>
    </row>
    <row r="413" spans="2:65" s="1" customFormat="1" ht="33" customHeight="1">
      <c r="B413" s="139"/>
      <c r="C413" s="140" t="s">
        <v>1285</v>
      </c>
      <c r="D413" s="140" t="s">
        <v>212</v>
      </c>
      <c r="E413" s="141" t="s">
        <v>2073</v>
      </c>
      <c r="F413" s="142" t="s">
        <v>2074</v>
      </c>
      <c r="G413" s="143" t="s">
        <v>253</v>
      </c>
      <c r="H413" s="144">
        <v>147</v>
      </c>
      <c r="I413" s="145"/>
      <c r="J413" s="146">
        <f t="shared" si="90"/>
        <v>0</v>
      </c>
      <c r="K413" s="147"/>
      <c r="L413" s="28"/>
      <c r="M413" s="148" t="s">
        <v>1</v>
      </c>
      <c r="N413" s="149" t="s">
        <v>38</v>
      </c>
      <c r="P413" s="150">
        <f t="shared" si="91"/>
        <v>0</v>
      </c>
      <c r="Q413" s="150">
        <v>0</v>
      </c>
      <c r="R413" s="150">
        <f t="shared" si="92"/>
        <v>0</v>
      </c>
      <c r="S413" s="150">
        <v>0</v>
      </c>
      <c r="T413" s="151">
        <f t="shared" si="93"/>
        <v>0</v>
      </c>
      <c r="AR413" s="152" t="s">
        <v>93</v>
      </c>
      <c r="AT413" s="152" t="s">
        <v>212</v>
      </c>
      <c r="AU413" s="152" t="s">
        <v>88</v>
      </c>
      <c r="AY413" s="13" t="s">
        <v>207</v>
      </c>
      <c r="BE413" s="153">
        <f t="shared" si="94"/>
        <v>0</v>
      </c>
      <c r="BF413" s="153">
        <f t="shared" si="95"/>
        <v>0</v>
      </c>
      <c r="BG413" s="153">
        <f t="shared" si="96"/>
        <v>0</v>
      </c>
      <c r="BH413" s="153">
        <f t="shared" si="97"/>
        <v>0</v>
      </c>
      <c r="BI413" s="153">
        <f t="shared" si="98"/>
        <v>0</v>
      </c>
      <c r="BJ413" s="13" t="s">
        <v>84</v>
      </c>
      <c r="BK413" s="153">
        <f t="shared" si="99"/>
        <v>0</v>
      </c>
      <c r="BL413" s="13" t="s">
        <v>93</v>
      </c>
      <c r="BM413" s="152" t="s">
        <v>2876</v>
      </c>
    </row>
    <row r="414" spans="2:65" s="1" customFormat="1" ht="16.5" customHeight="1">
      <c r="B414" s="139"/>
      <c r="C414" s="140" t="s">
        <v>1289</v>
      </c>
      <c r="D414" s="140" t="s">
        <v>212</v>
      </c>
      <c r="E414" s="141" t="s">
        <v>2090</v>
      </c>
      <c r="F414" s="142" t="s">
        <v>2091</v>
      </c>
      <c r="G414" s="143" t="s">
        <v>2087</v>
      </c>
      <c r="H414" s="144">
        <v>1</v>
      </c>
      <c r="I414" s="145"/>
      <c r="J414" s="146">
        <f t="shared" si="90"/>
        <v>0</v>
      </c>
      <c r="K414" s="147"/>
      <c r="L414" s="28"/>
      <c r="M414" s="148" t="s">
        <v>1</v>
      </c>
      <c r="N414" s="149" t="s">
        <v>38</v>
      </c>
      <c r="P414" s="150">
        <f t="shared" si="91"/>
        <v>0</v>
      </c>
      <c r="Q414" s="150">
        <v>0</v>
      </c>
      <c r="R414" s="150">
        <f t="shared" si="92"/>
        <v>0</v>
      </c>
      <c r="S414" s="150">
        <v>0</v>
      </c>
      <c r="T414" s="151">
        <f t="shared" si="93"/>
        <v>0</v>
      </c>
      <c r="AR414" s="152" t="s">
        <v>93</v>
      </c>
      <c r="AT414" s="152" t="s">
        <v>212</v>
      </c>
      <c r="AU414" s="152" t="s">
        <v>88</v>
      </c>
      <c r="AY414" s="13" t="s">
        <v>207</v>
      </c>
      <c r="BE414" s="153">
        <f t="shared" si="94"/>
        <v>0</v>
      </c>
      <c r="BF414" s="153">
        <f t="shared" si="95"/>
        <v>0</v>
      </c>
      <c r="BG414" s="153">
        <f t="shared" si="96"/>
        <v>0</v>
      </c>
      <c r="BH414" s="153">
        <f t="shared" si="97"/>
        <v>0</v>
      </c>
      <c r="BI414" s="153">
        <f t="shared" si="98"/>
        <v>0</v>
      </c>
      <c r="BJ414" s="13" t="s">
        <v>84</v>
      </c>
      <c r="BK414" s="153">
        <f t="shared" si="99"/>
        <v>0</v>
      </c>
      <c r="BL414" s="13" t="s">
        <v>93</v>
      </c>
      <c r="BM414" s="152" t="s">
        <v>2877</v>
      </c>
    </row>
    <row r="415" spans="2:65" s="1" customFormat="1" ht="16.5" customHeight="1">
      <c r="B415" s="139"/>
      <c r="C415" s="140" t="s">
        <v>1293</v>
      </c>
      <c r="D415" s="140" t="s">
        <v>212</v>
      </c>
      <c r="E415" s="141" t="s">
        <v>2094</v>
      </c>
      <c r="F415" s="142" t="s">
        <v>2095</v>
      </c>
      <c r="G415" s="143" t="s">
        <v>2087</v>
      </c>
      <c r="H415" s="144">
        <v>1</v>
      </c>
      <c r="I415" s="145"/>
      <c r="J415" s="146">
        <f t="shared" si="90"/>
        <v>0</v>
      </c>
      <c r="K415" s="147"/>
      <c r="L415" s="28"/>
      <c r="M415" s="148" t="s">
        <v>1</v>
      </c>
      <c r="N415" s="149" t="s">
        <v>38</v>
      </c>
      <c r="P415" s="150">
        <f t="shared" si="91"/>
        <v>0</v>
      </c>
      <c r="Q415" s="150">
        <v>0</v>
      </c>
      <c r="R415" s="150">
        <f t="shared" si="92"/>
        <v>0</v>
      </c>
      <c r="S415" s="150">
        <v>0</v>
      </c>
      <c r="T415" s="151">
        <f t="shared" si="93"/>
        <v>0</v>
      </c>
      <c r="AR415" s="152" t="s">
        <v>93</v>
      </c>
      <c r="AT415" s="152" t="s">
        <v>212</v>
      </c>
      <c r="AU415" s="152" t="s">
        <v>88</v>
      </c>
      <c r="AY415" s="13" t="s">
        <v>207</v>
      </c>
      <c r="BE415" s="153">
        <f t="shared" si="94"/>
        <v>0</v>
      </c>
      <c r="BF415" s="153">
        <f t="shared" si="95"/>
        <v>0</v>
      </c>
      <c r="BG415" s="153">
        <f t="shared" si="96"/>
        <v>0</v>
      </c>
      <c r="BH415" s="153">
        <f t="shared" si="97"/>
        <v>0</v>
      </c>
      <c r="BI415" s="153">
        <f t="shared" si="98"/>
        <v>0</v>
      </c>
      <c r="BJ415" s="13" t="s">
        <v>84</v>
      </c>
      <c r="BK415" s="153">
        <f t="shared" si="99"/>
        <v>0</v>
      </c>
      <c r="BL415" s="13" t="s">
        <v>93</v>
      </c>
      <c r="BM415" s="152" t="s">
        <v>2878</v>
      </c>
    </row>
    <row r="416" spans="2:65" s="1" customFormat="1" ht="16.5" customHeight="1">
      <c r="B416" s="139"/>
      <c r="C416" s="140" t="s">
        <v>1297</v>
      </c>
      <c r="D416" s="140" t="s">
        <v>212</v>
      </c>
      <c r="E416" s="141" t="s">
        <v>2098</v>
      </c>
      <c r="F416" s="142" t="s">
        <v>2099</v>
      </c>
      <c r="G416" s="143" t="s">
        <v>2087</v>
      </c>
      <c r="H416" s="144">
        <v>1</v>
      </c>
      <c r="I416" s="145"/>
      <c r="J416" s="146">
        <f t="shared" si="90"/>
        <v>0</v>
      </c>
      <c r="K416" s="147"/>
      <c r="L416" s="28"/>
      <c r="M416" s="148" t="s">
        <v>1</v>
      </c>
      <c r="N416" s="149" t="s">
        <v>38</v>
      </c>
      <c r="P416" s="150">
        <f t="shared" si="91"/>
        <v>0</v>
      </c>
      <c r="Q416" s="150">
        <v>0</v>
      </c>
      <c r="R416" s="150">
        <f t="shared" si="92"/>
        <v>0</v>
      </c>
      <c r="S416" s="150">
        <v>0</v>
      </c>
      <c r="T416" s="151">
        <f t="shared" si="93"/>
        <v>0</v>
      </c>
      <c r="AR416" s="152" t="s">
        <v>93</v>
      </c>
      <c r="AT416" s="152" t="s">
        <v>212</v>
      </c>
      <c r="AU416" s="152" t="s">
        <v>88</v>
      </c>
      <c r="AY416" s="13" t="s">
        <v>207</v>
      </c>
      <c r="BE416" s="153">
        <f t="shared" si="94"/>
        <v>0</v>
      </c>
      <c r="BF416" s="153">
        <f t="shared" si="95"/>
        <v>0</v>
      </c>
      <c r="BG416" s="153">
        <f t="shared" si="96"/>
        <v>0</v>
      </c>
      <c r="BH416" s="153">
        <f t="shared" si="97"/>
        <v>0</v>
      </c>
      <c r="BI416" s="153">
        <f t="shared" si="98"/>
        <v>0</v>
      </c>
      <c r="BJ416" s="13" t="s">
        <v>84</v>
      </c>
      <c r="BK416" s="153">
        <f t="shared" si="99"/>
        <v>0</v>
      </c>
      <c r="BL416" s="13" t="s">
        <v>93</v>
      </c>
      <c r="BM416" s="152" t="s">
        <v>2879</v>
      </c>
    </row>
    <row r="417" spans="2:65" s="1" customFormat="1" ht="16.5" customHeight="1">
      <c r="B417" s="139"/>
      <c r="C417" s="140" t="s">
        <v>1301</v>
      </c>
      <c r="D417" s="140" t="s">
        <v>212</v>
      </c>
      <c r="E417" s="141" t="s">
        <v>2102</v>
      </c>
      <c r="F417" s="142" t="s">
        <v>2103</v>
      </c>
      <c r="G417" s="143" t="s">
        <v>2087</v>
      </c>
      <c r="H417" s="144">
        <v>1</v>
      </c>
      <c r="I417" s="145"/>
      <c r="J417" s="146">
        <f t="shared" si="90"/>
        <v>0</v>
      </c>
      <c r="K417" s="147"/>
      <c r="L417" s="28"/>
      <c r="M417" s="148" t="s">
        <v>1</v>
      </c>
      <c r="N417" s="149" t="s">
        <v>38</v>
      </c>
      <c r="P417" s="150">
        <f t="shared" si="91"/>
        <v>0</v>
      </c>
      <c r="Q417" s="150">
        <v>0</v>
      </c>
      <c r="R417" s="150">
        <f t="shared" si="92"/>
        <v>0</v>
      </c>
      <c r="S417" s="150">
        <v>0</v>
      </c>
      <c r="T417" s="151">
        <f t="shared" si="93"/>
        <v>0</v>
      </c>
      <c r="AR417" s="152" t="s">
        <v>93</v>
      </c>
      <c r="AT417" s="152" t="s">
        <v>212</v>
      </c>
      <c r="AU417" s="152" t="s">
        <v>88</v>
      </c>
      <c r="AY417" s="13" t="s">
        <v>207</v>
      </c>
      <c r="BE417" s="153">
        <f t="shared" si="94"/>
        <v>0</v>
      </c>
      <c r="BF417" s="153">
        <f t="shared" si="95"/>
        <v>0</v>
      </c>
      <c r="BG417" s="153">
        <f t="shared" si="96"/>
        <v>0</v>
      </c>
      <c r="BH417" s="153">
        <f t="shared" si="97"/>
        <v>0</v>
      </c>
      <c r="BI417" s="153">
        <f t="shared" si="98"/>
        <v>0</v>
      </c>
      <c r="BJ417" s="13" t="s">
        <v>84</v>
      </c>
      <c r="BK417" s="153">
        <f t="shared" si="99"/>
        <v>0</v>
      </c>
      <c r="BL417" s="13" t="s">
        <v>93</v>
      </c>
      <c r="BM417" s="152" t="s">
        <v>2880</v>
      </c>
    </row>
    <row r="418" spans="2:65" s="1" customFormat="1" ht="24.2" customHeight="1">
      <c r="B418" s="139"/>
      <c r="C418" s="140" t="s">
        <v>1305</v>
      </c>
      <c r="D418" s="140" t="s">
        <v>212</v>
      </c>
      <c r="E418" s="141" t="s">
        <v>2114</v>
      </c>
      <c r="F418" s="142" t="s">
        <v>2115</v>
      </c>
      <c r="G418" s="143" t="s">
        <v>215</v>
      </c>
      <c r="H418" s="144">
        <v>10</v>
      </c>
      <c r="I418" s="145"/>
      <c r="J418" s="146">
        <f t="shared" si="90"/>
        <v>0</v>
      </c>
      <c r="K418" s="147"/>
      <c r="L418" s="28"/>
      <c r="M418" s="148" t="s">
        <v>1</v>
      </c>
      <c r="N418" s="149" t="s">
        <v>38</v>
      </c>
      <c r="P418" s="150">
        <f t="shared" si="91"/>
        <v>0</v>
      </c>
      <c r="Q418" s="150">
        <v>0</v>
      </c>
      <c r="R418" s="150">
        <f t="shared" si="92"/>
        <v>0</v>
      </c>
      <c r="S418" s="150">
        <v>0</v>
      </c>
      <c r="T418" s="151">
        <f t="shared" si="93"/>
        <v>0</v>
      </c>
      <c r="AR418" s="152" t="s">
        <v>93</v>
      </c>
      <c r="AT418" s="152" t="s">
        <v>212</v>
      </c>
      <c r="AU418" s="152" t="s">
        <v>88</v>
      </c>
      <c r="AY418" s="13" t="s">
        <v>207</v>
      </c>
      <c r="BE418" s="153">
        <f t="shared" si="94"/>
        <v>0</v>
      </c>
      <c r="BF418" s="153">
        <f t="shared" si="95"/>
        <v>0</v>
      </c>
      <c r="BG418" s="153">
        <f t="shared" si="96"/>
        <v>0</v>
      </c>
      <c r="BH418" s="153">
        <f t="shared" si="97"/>
        <v>0</v>
      </c>
      <c r="BI418" s="153">
        <f t="shared" si="98"/>
        <v>0</v>
      </c>
      <c r="BJ418" s="13" t="s">
        <v>84</v>
      </c>
      <c r="BK418" s="153">
        <f t="shared" si="99"/>
        <v>0</v>
      </c>
      <c r="BL418" s="13" t="s">
        <v>93</v>
      </c>
      <c r="BM418" s="152" t="s">
        <v>2881</v>
      </c>
    </row>
    <row r="419" spans="2:65" s="1" customFormat="1" ht="24.2" customHeight="1">
      <c r="B419" s="139"/>
      <c r="C419" s="140" t="s">
        <v>1309</v>
      </c>
      <c r="D419" s="140" t="s">
        <v>212</v>
      </c>
      <c r="E419" s="141" t="s">
        <v>2118</v>
      </c>
      <c r="F419" s="142" t="s">
        <v>2119</v>
      </c>
      <c r="G419" s="143" t="s">
        <v>215</v>
      </c>
      <c r="H419" s="144">
        <v>8</v>
      </c>
      <c r="I419" s="145"/>
      <c r="J419" s="146">
        <f t="shared" si="90"/>
        <v>0</v>
      </c>
      <c r="K419" s="147"/>
      <c r="L419" s="28"/>
      <c r="M419" s="148" t="s">
        <v>1</v>
      </c>
      <c r="N419" s="149" t="s">
        <v>38</v>
      </c>
      <c r="P419" s="150">
        <f t="shared" si="91"/>
        <v>0</v>
      </c>
      <c r="Q419" s="150">
        <v>0</v>
      </c>
      <c r="R419" s="150">
        <f t="shared" si="92"/>
        <v>0</v>
      </c>
      <c r="S419" s="150">
        <v>0</v>
      </c>
      <c r="T419" s="151">
        <f t="shared" si="93"/>
        <v>0</v>
      </c>
      <c r="AR419" s="152" t="s">
        <v>93</v>
      </c>
      <c r="AT419" s="152" t="s">
        <v>212</v>
      </c>
      <c r="AU419" s="152" t="s">
        <v>88</v>
      </c>
      <c r="AY419" s="13" t="s">
        <v>207</v>
      </c>
      <c r="BE419" s="153">
        <f t="shared" si="94"/>
        <v>0</v>
      </c>
      <c r="BF419" s="153">
        <f t="shared" si="95"/>
        <v>0</v>
      </c>
      <c r="BG419" s="153">
        <f t="shared" si="96"/>
        <v>0</v>
      </c>
      <c r="BH419" s="153">
        <f t="shared" si="97"/>
        <v>0</v>
      </c>
      <c r="BI419" s="153">
        <f t="shared" si="98"/>
        <v>0</v>
      </c>
      <c r="BJ419" s="13" t="s">
        <v>84</v>
      </c>
      <c r="BK419" s="153">
        <f t="shared" si="99"/>
        <v>0</v>
      </c>
      <c r="BL419" s="13" t="s">
        <v>93</v>
      </c>
      <c r="BM419" s="152" t="s">
        <v>2882</v>
      </c>
    </row>
    <row r="420" spans="2:65" s="1" customFormat="1" ht="24.2" customHeight="1">
      <c r="B420" s="139"/>
      <c r="C420" s="140" t="s">
        <v>1313</v>
      </c>
      <c r="D420" s="140" t="s">
        <v>212</v>
      </c>
      <c r="E420" s="141" t="s">
        <v>2122</v>
      </c>
      <c r="F420" s="142" t="s">
        <v>2123</v>
      </c>
      <c r="G420" s="143" t="s">
        <v>215</v>
      </c>
      <c r="H420" s="144">
        <v>1648</v>
      </c>
      <c r="I420" s="145"/>
      <c r="J420" s="146">
        <f t="shared" si="90"/>
        <v>0</v>
      </c>
      <c r="K420" s="147"/>
      <c r="L420" s="28"/>
      <c r="M420" s="148" t="s">
        <v>1</v>
      </c>
      <c r="N420" s="149" t="s">
        <v>38</v>
      </c>
      <c r="P420" s="150">
        <f t="shared" si="91"/>
        <v>0</v>
      </c>
      <c r="Q420" s="150">
        <v>0</v>
      </c>
      <c r="R420" s="150">
        <f t="shared" si="92"/>
        <v>0</v>
      </c>
      <c r="S420" s="150">
        <v>0</v>
      </c>
      <c r="T420" s="151">
        <f t="shared" si="93"/>
        <v>0</v>
      </c>
      <c r="AR420" s="152" t="s">
        <v>93</v>
      </c>
      <c r="AT420" s="152" t="s">
        <v>212</v>
      </c>
      <c r="AU420" s="152" t="s">
        <v>88</v>
      </c>
      <c r="AY420" s="13" t="s">
        <v>207</v>
      </c>
      <c r="BE420" s="153">
        <f t="shared" si="94"/>
        <v>0</v>
      </c>
      <c r="BF420" s="153">
        <f t="shared" si="95"/>
        <v>0</v>
      </c>
      <c r="BG420" s="153">
        <f t="shared" si="96"/>
        <v>0</v>
      </c>
      <c r="BH420" s="153">
        <f t="shared" si="97"/>
        <v>0</v>
      </c>
      <c r="BI420" s="153">
        <f t="shared" si="98"/>
        <v>0</v>
      </c>
      <c r="BJ420" s="13" t="s">
        <v>84</v>
      </c>
      <c r="BK420" s="153">
        <f t="shared" si="99"/>
        <v>0</v>
      </c>
      <c r="BL420" s="13" t="s">
        <v>93</v>
      </c>
      <c r="BM420" s="152" t="s">
        <v>2883</v>
      </c>
    </row>
    <row r="421" spans="2:65" s="1" customFormat="1" ht="24.2" customHeight="1">
      <c r="B421" s="139"/>
      <c r="C421" s="140" t="s">
        <v>1317</v>
      </c>
      <c r="D421" s="140" t="s">
        <v>212</v>
      </c>
      <c r="E421" s="141" t="s">
        <v>2126</v>
      </c>
      <c r="F421" s="142" t="s">
        <v>2127</v>
      </c>
      <c r="G421" s="143" t="s">
        <v>215</v>
      </c>
      <c r="H421" s="144">
        <v>886</v>
      </c>
      <c r="I421" s="145"/>
      <c r="J421" s="146">
        <f t="shared" si="90"/>
        <v>0</v>
      </c>
      <c r="K421" s="147"/>
      <c r="L421" s="28"/>
      <c r="M421" s="148" t="s">
        <v>1</v>
      </c>
      <c r="N421" s="149" t="s">
        <v>38</v>
      </c>
      <c r="P421" s="150">
        <f t="shared" si="91"/>
        <v>0</v>
      </c>
      <c r="Q421" s="150">
        <v>0</v>
      </c>
      <c r="R421" s="150">
        <f t="shared" si="92"/>
        <v>0</v>
      </c>
      <c r="S421" s="150">
        <v>0</v>
      </c>
      <c r="T421" s="151">
        <f t="shared" si="93"/>
        <v>0</v>
      </c>
      <c r="AR421" s="152" t="s">
        <v>93</v>
      </c>
      <c r="AT421" s="152" t="s">
        <v>212</v>
      </c>
      <c r="AU421" s="152" t="s">
        <v>88</v>
      </c>
      <c r="AY421" s="13" t="s">
        <v>207</v>
      </c>
      <c r="BE421" s="153">
        <f t="shared" si="94"/>
        <v>0</v>
      </c>
      <c r="BF421" s="153">
        <f t="shared" si="95"/>
        <v>0</v>
      </c>
      <c r="BG421" s="153">
        <f t="shared" si="96"/>
        <v>0</v>
      </c>
      <c r="BH421" s="153">
        <f t="shared" si="97"/>
        <v>0</v>
      </c>
      <c r="BI421" s="153">
        <f t="shared" si="98"/>
        <v>0</v>
      </c>
      <c r="BJ421" s="13" t="s">
        <v>84</v>
      </c>
      <c r="BK421" s="153">
        <f t="shared" si="99"/>
        <v>0</v>
      </c>
      <c r="BL421" s="13" t="s">
        <v>93</v>
      </c>
      <c r="BM421" s="152" t="s">
        <v>2884</v>
      </c>
    </row>
    <row r="422" spans="2:65" s="1" customFormat="1" ht="24.2" customHeight="1">
      <c r="B422" s="139"/>
      <c r="C422" s="140" t="s">
        <v>1321</v>
      </c>
      <c r="D422" s="140" t="s">
        <v>212</v>
      </c>
      <c r="E422" s="141" t="s">
        <v>2134</v>
      </c>
      <c r="F422" s="142" t="s">
        <v>2135</v>
      </c>
      <c r="G422" s="143" t="s">
        <v>253</v>
      </c>
      <c r="H422" s="144">
        <v>1</v>
      </c>
      <c r="I422" s="145"/>
      <c r="J422" s="146">
        <f t="shared" si="90"/>
        <v>0</v>
      </c>
      <c r="K422" s="147"/>
      <c r="L422" s="28"/>
      <c r="M422" s="148" t="s">
        <v>1</v>
      </c>
      <c r="N422" s="149" t="s">
        <v>38</v>
      </c>
      <c r="P422" s="150">
        <f t="shared" si="91"/>
        <v>0</v>
      </c>
      <c r="Q422" s="150">
        <v>0</v>
      </c>
      <c r="R422" s="150">
        <f t="shared" si="92"/>
        <v>0</v>
      </c>
      <c r="S422" s="150">
        <v>0</v>
      </c>
      <c r="T422" s="151">
        <f t="shared" si="93"/>
        <v>0</v>
      </c>
      <c r="AR422" s="152" t="s">
        <v>216</v>
      </c>
      <c r="AT422" s="152" t="s">
        <v>212</v>
      </c>
      <c r="AU422" s="152" t="s">
        <v>88</v>
      </c>
      <c r="AY422" s="13" t="s">
        <v>207</v>
      </c>
      <c r="BE422" s="153">
        <f t="shared" si="94"/>
        <v>0</v>
      </c>
      <c r="BF422" s="153">
        <f t="shared" si="95"/>
        <v>0</v>
      </c>
      <c r="BG422" s="153">
        <f t="shared" si="96"/>
        <v>0</v>
      </c>
      <c r="BH422" s="153">
        <f t="shared" si="97"/>
        <v>0</v>
      </c>
      <c r="BI422" s="153">
        <f t="shared" si="98"/>
        <v>0</v>
      </c>
      <c r="BJ422" s="13" t="s">
        <v>84</v>
      </c>
      <c r="BK422" s="153">
        <f t="shared" si="99"/>
        <v>0</v>
      </c>
      <c r="BL422" s="13" t="s">
        <v>216</v>
      </c>
      <c r="BM422" s="152" t="s">
        <v>2885</v>
      </c>
    </row>
    <row r="423" spans="2:65" s="1" customFormat="1" ht="24.2" customHeight="1">
      <c r="B423" s="139"/>
      <c r="C423" s="140" t="s">
        <v>1325</v>
      </c>
      <c r="D423" s="140" t="s">
        <v>212</v>
      </c>
      <c r="E423" s="141" t="s">
        <v>2138</v>
      </c>
      <c r="F423" s="142" t="s">
        <v>2139</v>
      </c>
      <c r="G423" s="143" t="s">
        <v>215</v>
      </c>
      <c r="H423" s="144">
        <v>18</v>
      </c>
      <c r="I423" s="145"/>
      <c r="J423" s="146">
        <f t="shared" si="90"/>
        <v>0</v>
      </c>
      <c r="K423" s="147"/>
      <c r="L423" s="28"/>
      <c r="M423" s="148" t="s">
        <v>1</v>
      </c>
      <c r="N423" s="149" t="s">
        <v>38</v>
      </c>
      <c r="P423" s="150">
        <f t="shared" si="91"/>
        <v>0</v>
      </c>
      <c r="Q423" s="150">
        <v>0</v>
      </c>
      <c r="R423" s="150">
        <f t="shared" si="92"/>
        <v>0</v>
      </c>
      <c r="S423" s="150">
        <v>0</v>
      </c>
      <c r="T423" s="151">
        <f t="shared" si="93"/>
        <v>0</v>
      </c>
      <c r="AR423" s="152" t="s">
        <v>93</v>
      </c>
      <c r="AT423" s="152" t="s">
        <v>212</v>
      </c>
      <c r="AU423" s="152" t="s">
        <v>88</v>
      </c>
      <c r="AY423" s="13" t="s">
        <v>207</v>
      </c>
      <c r="BE423" s="153">
        <f t="shared" si="94"/>
        <v>0</v>
      </c>
      <c r="BF423" s="153">
        <f t="shared" si="95"/>
        <v>0</v>
      </c>
      <c r="BG423" s="153">
        <f t="shared" si="96"/>
        <v>0</v>
      </c>
      <c r="BH423" s="153">
        <f t="shared" si="97"/>
        <v>0</v>
      </c>
      <c r="BI423" s="153">
        <f t="shared" si="98"/>
        <v>0</v>
      </c>
      <c r="BJ423" s="13" t="s">
        <v>84</v>
      </c>
      <c r="BK423" s="153">
        <f t="shared" si="99"/>
        <v>0</v>
      </c>
      <c r="BL423" s="13" t="s">
        <v>93</v>
      </c>
      <c r="BM423" s="152" t="s">
        <v>2886</v>
      </c>
    </row>
    <row r="424" spans="2:65" s="1" customFormat="1" ht="24.2" customHeight="1">
      <c r="B424" s="139"/>
      <c r="C424" s="140" t="s">
        <v>1329</v>
      </c>
      <c r="D424" s="140" t="s">
        <v>212</v>
      </c>
      <c r="E424" s="141" t="s">
        <v>2142</v>
      </c>
      <c r="F424" s="142" t="s">
        <v>2143</v>
      </c>
      <c r="G424" s="143" t="s">
        <v>215</v>
      </c>
      <c r="H424" s="144">
        <v>1648</v>
      </c>
      <c r="I424" s="145"/>
      <c r="J424" s="146">
        <f t="shared" si="90"/>
        <v>0</v>
      </c>
      <c r="K424" s="147"/>
      <c r="L424" s="28"/>
      <c r="M424" s="148" t="s">
        <v>1</v>
      </c>
      <c r="N424" s="149" t="s">
        <v>38</v>
      </c>
      <c r="P424" s="150">
        <f t="shared" si="91"/>
        <v>0</v>
      </c>
      <c r="Q424" s="150">
        <v>0</v>
      </c>
      <c r="R424" s="150">
        <f t="shared" si="92"/>
        <v>0</v>
      </c>
      <c r="S424" s="150">
        <v>0</v>
      </c>
      <c r="T424" s="151">
        <f t="shared" si="93"/>
        <v>0</v>
      </c>
      <c r="AR424" s="152" t="s">
        <v>93</v>
      </c>
      <c r="AT424" s="152" t="s">
        <v>212</v>
      </c>
      <c r="AU424" s="152" t="s">
        <v>88</v>
      </c>
      <c r="AY424" s="13" t="s">
        <v>207</v>
      </c>
      <c r="BE424" s="153">
        <f t="shared" si="94"/>
        <v>0</v>
      </c>
      <c r="BF424" s="153">
        <f t="shared" si="95"/>
        <v>0</v>
      </c>
      <c r="BG424" s="153">
        <f t="shared" si="96"/>
        <v>0</v>
      </c>
      <c r="BH424" s="153">
        <f t="shared" si="97"/>
        <v>0</v>
      </c>
      <c r="BI424" s="153">
        <f t="shared" si="98"/>
        <v>0</v>
      </c>
      <c r="BJ424" s="13" t="s">
        <v>84</v>
      </c>
      <c r="BK424" s="153">
        <f t="shared" si="99"/>
        <v>0</v>
      </c>
      <c r="BL424" s="13" t="s">
        <v>93</v>
      </c>
      <c r="BM424" s="152" t="s">
        <v>2887</v>
      </c>
    </row>
    <row r="425" spans="2:65" s="1" customFormat="1" ht="24.2" customHeight="1">
      <c r="B425" s="139"/>
      <c r="C425" s="140" t="s">
        <v>1333</v>
      </c>
      <c r="D425" s="140" t="s">
        <v>212</v>
      </c>
      <c r="E425" s="141" t="s">
        <v>2146</v>
      </c>
      <c r="F425" s="142" t="s">
        <v>2147</v>
      </c>
      <c r="G425" s="143" t="s">
        <v>215</v>
      </c>
      <c r="H425" s="144">
        <v>886</v>
      </c>
      <c r="I425" s="145"/>
      <c r="J425" s="146">
        <f t="shared" si="90"/>
        <v>0</v>
      </c>
      <c r="K425" s="147"/>
      <c r="L425" s="28"/>
      <c r="M425" s="148" t="s">
        <v>1</v>
      </c>
      <c r="N425" s="149" t="s">
        <v>38</v>
      </c>
      <c r="P425" s="150">
        <f t="shared" si="91"/>
        <v>0</v>
      </c>
      <c r="Q425" s="150">
        <v>0</v>
      </c>
      <c r="R425" s="150">
        <f t="shared" si="92"/>
        <v>0</v>
      </c>
      <c r="S425" s="150">
        <v>0</v>
      </c>
      <c r="T425" s="151">
        <f t="shared" si="93"/>
        <v>0</v>
      </c>
      <c r="AR425" s="152" t="s">
        <v>93</v>
      </c>
      <c r="AT425" s="152" t="s">
        <v>212</v>
      </c>
      <c r="AU425" s="152" t="s">
        <v>88</v>
      </c>
      <c r="AY425" s="13" t="s">
        <v>207</v>
      </c>
      <c r="BE425" s="153">
        <f t="shared" si="94"/>
        <v>0</v>
      </c>
      <c r="BF425" s="153">
        <f t="shared" si="95"/>
        <v>0</v>
      </c>
      <c r="BG425" s="153">
        <f t="shared" si="96"/>
        <v>0</v>
      </c>
      <c r="BH425" s="153">
        <f t="shared" si="97"/>
        <v>0</v>
      </c>
      <c r="BI425" s="153">
        <f t="shared" si="98"/>
        <v>0</v>
      </c>
      <c r="BJ425" s="13" t="s">
        <v>84</v>
      </c>
      <c r="BK425" s="153">
        <f t="shared" si="99"/>
        <v>0</v>
      </c>
      <c r="BL425" s="13" t="s">
        <v>93</v>
      </c>
      <c r="BM425" s="152" t="s">
        <v>2888</v>
      </c>
    </row>
    <row r="426" spans="2:65" s="11" customFormat="1" ht="25.9" customHeight="1">
      <c r="B426" s="127"/>
      <c r="D426" s="128" t="s">
        <v>71</v>
      </c>
      <c r="E426" s="129" t="s">
        <v>2153</v>
      </c>
      <c r="F426" s="129" t="s">
        <v>2154</v>
      </c>
      <c r="I426" s="130"/>
      <c r="J426" s="131">
        <f>BK426</f>
        <v>0</v>
      </c>
      <c r="L426" s="127"/>
      <c r="M426" s="132"/>
      <c r="P426" s="133">
        <f>P427</f>
        <v>0</v>
      </c>
      <c r="R426" s="133">
        <f>R427</f>
        <v>0</v>
      </c>
      <c r="T426" s="134">
        <f>T427</f>
        <v>0</v>
      </c>
      <c r="AR426" s="128" t="s">
        <v>168</v>
      </c>
      <c r="AT426" s="135" t="s">
        <v>71</v>
      </c>
      <c r="AU426" s="135" t="s">
        <v>72</v>
      </c>
      <c r="AY426" s="128" t="s">
        <v>207</v>
      </c>
      <c r="BK426" s="136">
        <f>BK427</f>
        <v>0</v>
      </c>
    </row>
    <row r="427" spans="2:65" s="1" customFormat="1" ht="44.25" customHeight="1">
      <c r="B427" s="139"/>
      <c r="C427" s="140" t="s">
        <v>1337</v>
      </c>
      <c r="D427" s="140" t="s">
        <v>212</v>
      </c>
      <c r="E427" s="141" t="s">
        <v>2156</v>
      </c>
      <c r="F427" s="142" t="s">
        <v>2157</v>
      </c>
      <c r="G427" s="143" t="s">
        <v>2158</v>
      </c>
      <c r="H427" s="144">
        <v>2.5000000000000001E-2</v>
      </c>
      <c r="I427" s="145"/>
      <c r="J427" s="146">
        <f>ROUND(I427*H427,2)</f>
        <v>0</v>
      </c>
      <c r="K427" s="147"/>
      <c r="L427" s="28"/>
      <c r="M427" s="166" t="s">
        <v>1</v>
      </c>
      <c r="N427" s="167" t="s">
        <v>38</v>
      </c>
      <c r="O427" s="168"/>
      <c r="P427" s="169">
        <f>O427*H427</f>
        <v>0</v>
      </c>
      <c r="Q427" s="169">
        <v>0</v>
      </c>
      <c r="R427" s="169">
        <f>Q427*H427</f>
        <v>0</v>
      </c>
      <c r="S427" s="169">
        <v>0</v>
      </c>
      <c r="T427" s="170">
        <f>S427*H427</f>
        <v>0</v>
      </c>
      <c r="AR427" s="152" t="s">
        <v>2159</v>
      </c>
      <c r="AT427" s="152" t="s">
        <v>212</v>
      </c>
      <c r="AU427" s="152" t="s">
        <v>79</v>
      </c>
      <c r="AY427" s="13" t="s">
        <v>207</v>
      </c>
      <c r="BE427" s="153">
        <f>IF(N427="základná",J427,0)</f>
        <v>0</v>
      </c>
      <c r="BF427" s="153">
        <f>IF(N427="znížená",J427,0)</f>
        <v>0</v>
      </c>
      <c r="BG427" s="153">
        <f>IF(N427="zákl. prenesená",J427,0)</f>
        <v>0</v>
      </c>
      <c r="BH427" s="153">
        <f>IF(N427="zníž. prenesená",J427,0)</f>
        <v>0</v>
      </c>
      <c r="BI427" s="153">
        <f>IF(N427="nulová",J427,0)</f>
        <v>0</v>
      </c>
      <c r="BJ427" s="13" t="s">
        <v>84</v>
      </c>
      <c r="BK427" s="153">
        <f>ROUND(I427*H427,2)</f>
        <v>0</v>
      </c>
      <c r="BL427" s="13" t="s">
        <v>2159</v>
      </c>
      <c r="BM427" s="152" t="s">
        <v>2889</v>
      </c>
    </row>
    <row r="428" spans="2:65" s="1" customFormat="1" ht="6.95" customHeight="1">
      <c r="B428" s="43"/>
      <c r="C428" s="44"/>
      <c r="D428" s="44"/>
      <c r="E428" s="44"/>
      <c r="F428" s="44"/>
      <c r="G428" s="44"/>
      <c r="H428" s="44"/>
      <c r="I428" s="44"/>
      <c r="J428" s="44"/>
      <c r="K428" s="44"/>
      <c r="L428" s="28"/>
    </row>
  </sheetData>
  <autoFilter ref="C134:K427" xr:uid="{00000000-0009-0000-0000-000004000000}"/>
  <mergeCells count="15">
    <mergeCell ref="E121:H121"/>
    <mergeCell ref="E125:H125"/>
    <mergeCell ref="E123:H123"/>
    <mergeCell ref="E127:H127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16"/>
  <sheetViews>
    <sheetView showGridLines="0" workbookViewId="0">
      <selection activeCell="J18" sqref="J18:J1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109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170</v>
      </c>
      <c r="L4" s="16"/>
      <c r="M4" s="92" t="s">
        <v>8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13</v>
      </c>
      <c r="L6" s="16"/>
    </row>
    <row r="7" spans="2:46" ht="16.5" customHeight="1">
      <c r="B7" s="16"/>
      <c r="E7" s="220" t="str">
        <f>'Rekapitulácia stavby'!K6</f>
        <v>III.etapa – Vetva V2 Mesto – časť od bodu č.17  po AUPARK</v>
      </c>
      <c r="F7" s="221"/>
      <c r="G7" s="221"/>
      <c r="H7" s="221"/>
      <c r="L7" s="16"/>
    </row>
    <row r="8" spans="2:46" ht="12.75">
      <c r="B8" s="16"/>
      <c r="D8" s="23" t="s">
        <v>171</v>
      </c>
      <c r="L8" s="16"/>
    </row>
    <row r="9" spans="2:46" ht="16.5" customHeight="1">
      <c r="B9" s="16"/>
      <c r="E9" s="220" t="s">
        <v>172</v>
      </c>
      <c r="F9" s="184"/>
      <c r="G9" s="184"/>
      <c r="H9" s="184"/>
      <c r="L9" s="16"/>
    </row>
    <row r="10" spans="2:46" ht="12" customHeight="1">
      <c r="B10" s="16"/>
      <c r="D10" s="23" t="s">
        <v>173</v>
      </c>
      <c r="L10" s="16"/>
    </row>
    <row r="11" spans="2:46" s="1" customFormat="1" ht="16.5" customHeight="1">
      <c r="B11" s="28"/>
      <c r="E11" s="212" t="s">
        <v>174</v>
      </c>
      <c r="F11" s="222"/>
      <c r="G11" s="222"/>
      <c r="H11" s="222"/>
      <c r="L11" s="28"/>
    </row>
    <row r="12" spans="2:46" s="1" customFormat="1" ht="12" customHeight="1">
      <c r="B12" s="28"/>
      <c r="D12" s="23" t="s">
        <v>175</v>
      </c>
      <c r="L12" s="28"/>
    </row>
    <row r="13" spans="2:46" s="1" customFormat="1" ht="16.5" customHeight="1">
      <c r="B13" s="28"/>
      <c r="E13" s="199" t="s">
        <v>2890</v>
      </c>
      <c r="F13" s="222"/>
      <c r="G13" s="222"/>
      <c r="H13" s="222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15</v>
      </c>
      <c r="F15" s="21" t="s">
        <v>1</v>
      </c>
      <c r="I15" s="23" t="s">
        <v>16</v>
      </c>
      <c r="J15" s="21" t="s">
        <v>1</v>
      </c>
      <c r="L15" s="28"/>
    </row>
    <row r="16" spans="2:46" s="1" customFormat="1" ht="12" customHeight="1">
      <c r="B16" s="28"/>
      <c r="D16" s="23" t="s">
        <v>17</v>
      </c>
      <c r="F16" s="21" t="s">
        <v>18</v>
      </c>
      <c r="I16" s="23" t="s">
        <v>19</v>
      </c>
      <c r="J16" s="51" t="str">
        <f>'Rekapitulácia stavby'!AN8</f>
        <v>13. 5. 2022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21</v>
      </c>
      <c r="I18" s="23" t="s">
        <v>22</v>
      </c>
      <c r="J18" s="172">
        <v>36211541</v>
      </c>
      <c r="L18" s="28"/>
    </row>
    <row r="19" spans="2:12" s="1" customFormat="1" ht="18" customHeight="1">
      <c r="B19" s="28"/>
      <c r="E19" s="171" t="s">
        <v>5451</v>
      </c>
      <c r="I19" s="23" t="s">
        <v>23</v>
      </c>
      <c r="J19" s="171" t="s">
        <v>5452</v>
      </c>
      <c r="L19" s="28"/>
    </row>
    <row r="20" spans="2:12" s="1" customFormat="1" ht="6.95" customHeight="1">
      <c r="B20" s="28"/>
      <c r="L20" s="28"/>
    </row>
    <row r="21" spans="2:12" s="1" customFormat="1" ht="12" customHeight="1">
      <c r="B21" s="28"/>
      <c r="D21" s="23" t="s">
        <v>24</v>
      </c>
      <c r="I21" s="23" t="s">
        <v>22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23" t="str">
        <f>'Rekapitulácia stavby'!E14</f>
        <v>Vyplň údaj</v>
      </c>
      <c r="F22" s="191"/>
      <c r="G22" s="191"/>
      <c r="H22" s="191"/>
      <c r="I22" s="23" t="s">
        <v>23</v>
      </c>
      <c r="J22" s="24" t="str">
        <f>'Rekapitulácia stavby'!AN14</f>
        <v>Vyplň údaj</v>
      </c>
      <c r="L22" s="28"/>
    </row>
    <row r="23" spans="2:12" s="1" customFormat="1" ht="6.95" customHeight="1">
      <c r="B23" s="28"/>
      <c r="L23" s="28"/>
    </row>
    <row r="24" spans="2:12" s="1" customFormat="1" ht="12" customHeight="1">
      <c r="B24" s="28"/>
      <c r="D24" s="23" t="s">
        <v>26</v>
      </c>
      <c r="I24" s="23" t="s">
        <v>22</v>
      </c>
      <c r="J24" s="21" t="s">
        <v>1</v>
      </c>
      <c r="L24" s="28"/>
    </row>
    <row r="25" spans="2:12" s="1" customFormat="1" ht="18" customHeight="1">
      <c r="B25" s="28"/>
      <c r="E25" s="21" t="s">
        <v>27</v>
      </c>
      <c r="I25" s="23" t="s">
        <v>23</v>
      </c>
      <c r="J25" s="21" t="s">
        <v>1</v>
      </c>
      <c r="L25" s="28"/>
    </row>
    <row r="26" spans="2:12" s="1" customFormat="1" ht="6.95" customHeight="1">
      <c r="B26" s="28"/>
      <c r="L26" s="28"/>
    </row>
    <row r="27" spans="2:12" s="1" customFormat="1" ht="12" customHeight="1">
      <c r="B27" s="28"/>
      <c r="D27" s="23" t="s">
        <v>29</v>
      </c>
      <c r="I27" s="23" t="s">
        <v>22</v>
      </c>
      <c r="J27" s="21" t="s">
        <v>1</v>
      </c>
      <c r="L27" s="28"/>
    </row>
    <row r="28" spans="2:12" s="1" customFormat="1" ht="18" customHeight="1">
      <c r="B28" s="28"/>
      <c r="E28" s="21" t="s">
        <v>30</v>
      </c>
      <c r="I28" s="23" t="s">
        <v>23</v>
      </c>
      <c r="J28" s="21" t="s">
        <v>1</v>
      </c>
      <c r="L28" s="28"/>
    </row>
    <row r="29" spans="2:12" s="1" customFormat="1" ht="6.95" customHeight="1">
      <c r="B29" s="28"/>
      <c r="L29" s="28"/>
    </row>
    <row r="30" spans="2:12" s="1" customFormat="1" ht="12" customHeight="1">
      <c r="B30" s="28"/>
      <c r="D30" s="23" t="s">
        <v>31</v>
      </c>
      <c r="L30" s="28"/>
    </row>
    <row r="31" spans="2:12" s="7" customFormat="1" ht="16.5" customHeight="1">
      <c r="B31" s="93"/>
      <c r="E31" s="195" t="s">
        <v>1</v>
      </c>
      <c r="F31" s="195"/>
      <c r="G31" s="195"/>
      <c r="H31" s="195"/>
      <c r="L31" s="93"/>
    </row>
    <row r="32" spans="2:12" s="1" customFormat="1" ht="6.95" customHeight="1">
      <c r="B32" s="28"/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35" customHeight="1">
      <c r="B34" s="28"/>
      <c r="D34" s="94" t="s">
        <v>32</v>
      </c>
      <c r="J34" s="65">
        <f>ROUND(J135, 2)</f>
        <v>0</v>
      </c>
      <c r="L34" s="28"/>
    </row>
    <row r="35" spans="2:12" s="1" customFormat="1" ht="6.95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45" customHeight="1">
      <c r="B36" s="28"/>
      <c r="F36" s="31" t="s">
        <v>34</v>
      </c>
      <c r="I36" s="31" t="s">
        <v>33</v>
      </c>
      <c r="J36" s="31" t="s">
        <v>35</v>
      </c>
      <c r="L36" s="28"/>
    </row>
    <row r="37" spans="2:12" s="1" customFormat="1" ht="14.45" customHeight="1">
      <c r="B37" s="28"/>
      <c r="D37" s="54" t="s">
        <v>36</v>
      </c>
      <c r="E37" s="33" t="s">
        <v>37</v>
      </c>
      <c r="F37" s="95">
        <f>ROUND((SUM(BE135:BE215)),  2)</f>
        <v>0</v>
      </c>
      <c r="G37" s="96"/>
      <c r="H37" s="96"/>
      <c r="I37" s="97">
        <v>0.2</v>
      </c>
      <c r="J37" s="95">
        <f>ROUND(((SUM(BE135:BE215))*I37),  2)</f>
        <v>0</v>
      </c>
      <c r="L37" s="28"/>
    </row>
    <row r="38" spans="2:12" s="1" customFormat="1" ht="14.45" customHeight="1">
      <c r="B38" s="28"/>
      <c r="E38" s="33" t="s">
        <v>38</v>
      </c>
      <c r="F38" s="95">
        <f>ROUND((SUM(BF135:BF215)),  2)</f>
        <v>0</v>
      </c>
      <c r="G38" s="96"/>
      <c r="H38" s="96"/>
      <c r="I38" s="97">
        <v>0.2</v>
      </c>
      <c r="J38" s="95">
        <f>ROUND(((SUM(BF135:BF215))*I38),  2)</f>
        <v>0</v>
      </c>
      <c r="L38" s="28"/>
    </row>
    <row r="39" spans="2:12" s="1" customFormat="1" ht="14.45" hidden="1" customHeight="1">
      <c r="B39" s="28"/>
      <c r="E39" s="23" t="s">
        <v>39</v>
      </c>
      <c r="F39" s="84">
        <f>ROUND((SUM(BG135:BG215)),  2)</f>
        <v>0</v>
      </c>
      <c r="I39" s="98">
        <v>0.2</v>
      </c>
      <c r="J39" s="84">
        <f>0</f>
        <v>0</v>
      </c>
      <c r="L39" s="28"/>
    </row>
    <row r="40" spans="2:12" s="1" customFormat="1" ht="14.45" hidden="1" customHeight="1">
      <c r="B40" s="28"/>
      <c r="E40" s="23" t="s">
        <v>40</v>
      </c>
      <c r="F40" s="84">
        <f>ROUND((SUM(BH135:BH215)),  2)</f>
        <v>0</v>
      </c>
      <c r="I40" s="98">
        <v>0.2</v>
      </c>
      <c r="J40" s="84">
        <f>0</f>
        <v>0</v>
      </c>
      <c r="L40" s="28"/>
    </row>
    <row r="41" spans="2:12" s="1" customFormat="1" ht="14.45" hidden="1" customHeight="1">
      <c r="B41" s="28"/>
      <c r="E41" s="33" t="s">
        <v>41</v>
      </c>
      <c r="F41" s="95">
        <f>ROUND((SUM(BI135:BI215)),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6.95" customHeight="1">
      <c r="B42" s="28"/>
      <c r="L42" s="28"/>
    </row>
    <row r="43" spans="2:12" s="1" customFormat="1" ht="25.35" customHeight="1">
      <c r="B43" s="28"/>
      <c r="C43" s="99"/>
      <c r="D43" s="100" t="s">
        <v>42</v>
      </c>
      <c r="E43" s="56"/>
      <c r="F43" s="56"/>
      <c r="G43" s="101" t="s">
        <v>43</v>
      </c>
      <c r="H43" s="102" t="s">
        <v>44</v>
      </c>
      <c r="I43" s="56"/>
      <c r="J43" s="103">
        <f>SUM(J34:J41)</f>
        <v>0</v>
      </c>
      <c r="K43" s="104"/>
      <c r="L43" s="28"/>
    </row>
    <row r="44" spans="2:12" s="1" customFormat="1" ht="14.45" customHeight="1">
      <c r="B44" s="28"/>
      <c r="L44" s="28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47</v>
      </c>
      <c r="E61" s="30"/>
      <c r="F61" s="105" t="s">
        <v>48</v>
      </c>
      <c r="G61" s="42" t="s">
        <v>47</v>
      </c>
      <c r="H61" s="30"/>
      <c r="I61" s="30"/>
      <c r="J61" s="106" t="s">
        <v>48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49</v>
      </c>
      <c r="E65" s="41"/>
      <c r="F65" s="41"/>
      <c r="G65" s="40" t="s">
        <v>50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47</v>
      </c>
      <c r="E76" s="30"/>
      <c r="F76" s="105" t="s">
        <v>48</v>
      </c>
      <c r="G76" s="42" t="s">
        <v>47</v>
      </c>
      <c r="H76" s="30"/>
      <c r="I76" s="30"/>
      <c r="J76" s="106" t="s">
        <v>48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hidden="1" customHeight="1">
      <c r="B82" s="28"/>
      <c r="C82" s="17" t="s">
        <v>177</v>
      </c>
      <c r="L82" s="28"/>
    </row>
    <row r="83" spans="2:12" s="1" customFormat="1" ht="6.95" hidden="1" customHeight="1">
      <c r="B83" s="28"/>
      <c r="L83" s="28"/>
    </row>
    <row r="84" spans="2:12" s="1" customFormat="1" ht="12" hidden="1" customHeight="1">
      <c r="B84" s="28"/>
      <c r="C84" s="23" t="s">
        <v>13</v>
      </c>
      <c r="L84" s="28"/>
    </row>
    <row r="85" spans="2:12" s="1" customFormat="1" ht="16.5" hidden="1" customHeight="1">
      <c r="B85" s="28"/>
      <c r="E85" s="220" t="str">
        <f>E7</f>
        <v>III.etapa – Vetva V2 Mesto – časť od bodu č.17  po AUPARK</v>
      </c>
      <c r="F85" s="221"/>
      <c r="G85" s="221"/>
      <c r="H85" s="221"/>
      <c r="L85" s="28"/>
    </row>
    <row r="86" spans="2:12" ht="12" hidden="1" customHeight="1">
      <c r="B86" s="16"/>
      <c r="C86" s="23" t="s">
        <v>171</v>
      </c>
      <c r="L86" s="16"/>
    </row>
    <row r="87" spans="2:12" ht="16.5" hidden="1" customHeight="1">
      <c r="B87" s="16"/>
      <c r="E87" s="220" t="s">
        <v>172</v>
      </c>
      <c r="F87" s="184"/>
      <c r="G87" s="184"/>
      <c r="H87" s="184"/>
      <c r="L87" s="16"/>
    </row>
    <row r="88" spans="2:12" ht="12" hidden="1" customHeight="1">
      <c r="B88" s="16"/>
      <c r="C88" s="23" t="s">
        <v>173</v>
      </c>
      <c r="L88" s="16"/>
    </row>
    <row r="89" spans="2:12" s="1" customFormat="1" ht="16.5" hidden="1" customHeight="1">
      <c r="B89" s="28"/>
      <c r="E89" s="212" t="s">
        <v>174</v>
      </c>
      <c r="F89" s="222"/>
      <c r="G89" s="222"/>
      <c r="H89" s="222"/>
      <c r="L89" s="28"/>
    </row>
    <row r="90" spans="2:12" s="1" customFormat="1" ht="12" hidden="1" customHeight="1">
      <c r="B90" s="28"/>
      <c r="C90" s="23" t="s">
        <v>175</v>
      </c>
      <c r="L90" s="28"/>
    </row>
    <row r="91" spans="2:12" s="1" customFormat="1" ht="16.5" hidden="1" customHeight="1">
      <c r="B91" s="28"/>
      <c r="E91" s="199" t="str">
        <f>E13</f>
        <v>O1.2 - SO 02.100.1 Potrubná časť - Odbočka O1.2</v>
      </c>
      <c r="F91" s="222"/>
      <c r="G91" s="222"/>
      <c r="H91" s="222"/>
      <c r="L91" s="28"/>
    </row>
    <row r="92" spans="2:12" s="1" customFormat="1" ht="6.95" hidden="1" customHeight="1">
      <c r="B92" s="28"/>
      <c r="L92" s="28"/>
    </row>
    <row r="93" spans="2:12" s="1" customFormat="1" ht="12" hidden="1" customHeight="1">
      <c r="B93" s="28"/>
      <c r="C93" s="23" t="s">
        <v>17</v>
      </c>
      <c r="F93" s="21" t="str">
        <f>F16</f>
        <v>Žilina</v>
      </c>
      <c r="I93" s="23" t="s">
        <v>19</v>
      </c>
      <c r="J93" s="51" t="str">
        <f>IF(J16="","",J16)</f>
        <v>13. 5. 2022</v>
      </c>
      <c r="L93" s="28"/>
    </row>
    <row r="94" spans="2:12" s="1" customFormat="1" ht="6.95" hidden="1" customHeight="1">
      <c r="B94" s="28"/>
      <c r="L94" s="28"/>
    </row>
    <row r="95" spans="2:12" s="1" customFormat="1" ht="15.2" hidden="1" customHeight="1">
      <c r="B95" s="28"/>
      <c r="C95" s="23" t="s">
        <v>21</v>
      </c>
      <c r="F95" s="21" t="str">
        <f>E19</f>
        <v>MH Teplárenský holding, a.s.</v>
      </c>
      <c r="I95" s="23" t="s">
        <v>26</v>
      </c>
      <c r="J95" s="26" t="str">
        <f>E25</f>
        <v>ENERGIA, s.r.o.</v>
      </c>
      <c r="L95" s="28"/>
    </row>
    <row r="96" spans="2:12" s="1" customFormat="1" ht="15.2" hidden="1" customHeight="1">
      <c r="B96" s="28"/>
      <c r="C96" s="23" t="s">
        <v>24</v>
      </c>
      <c r="F96" s="21" t="str">
        <f>IF(E22="","",E22)</f>
        <v>Vyplň údaj</v>
      </c>
      <c r="I96" s="23" t="s">
        <v>29</v>
      </c>
      <c r="J96" s="26" t="str">
        <f>E28</f>
        <v>Balog</v>
      </c>
      <c r="L96" s="28"/>
    </row>
    <row r="97" spans="2:47" s="1" customFormat="1" ht="10.35" hidden="1" customHeight="1">
      <c r="B97" s="28"/>
      <c r="L97" s="28"/>
    </row>
    <row r="98" spans="2:47" s="1" customFormat="1" ht="29.25" hidden="1" customHeight="1">
      <c r="B98" s="28"/>
      <c r="C98" s="107" t="s">
        <v>178</v>
      </c>
      <c r="D98" s="99"/>
      <c r="E98" s="99"/>
      <c r="F98" s="99"/>
      <c r="G98" s="99"/>
      <c r="H98" s="99"/>
      <c r="I98" s="99"/>
      <c r="J98" s="108" t="s">
        <v>179</v>
      </c>
      <c r="K98" s="99"/>
      <c r="L98" s="28"/>
    </row>
    <row r="99" spans="2:47" s="1" customFormat="1" ht="10.35" hidden="1" customHeight="1">
      <c r="B99" s="28"/>
      <c r="L99" s="28"/>
    </row>
    <row r="100" spans="2:47" s="1" customFormat="1" ht="22.9" hidden="1" customHeight="1">
      <c r="B100" s="28"/>
      <c r="C100" s="109" t="s">
        <v>180</v>
      </c>
      <c r="J100" s="65">
        <f>J135</f>
        <v>0</v>
      </c>
      <c r="L100" s="28"/>
      <c r="AU100" s="13" t="s">
        <v>181</v>
      </c>
    </row>
    <row r="101" spans="2:47" s="8" customFormat="1" ht="24.95" hidden="1" customHeight="1">
      <c r="B101" s="110"/>
      <c r="D101" s="111" t="s">
        <v>182</v>
      </c>
      <c r="E101" s="112"/>
      <c r="F101" s="112"/>
      <c r="G101" s="112"/>
      <c r="H101" s="112"/>
      <c r="I101" s="112"/>
      <c r="J101" s="113">
        <f>J136</f>
        <v>0</v>
      </c>
      <c r="L101" s="110"/>
    </row>
    <row r="102" spans="2:47" s="9" customFormat="1" ht="19.899999999999999" hidden="1" customHeight="1">
      <c r="B102" s="114"/>
      <c r="D102" s="115" t="s">
        <v>183</v>
      </c>
      <c r="E102" s="116"/>
      <c r="F102" s="116"/>
      <c r="G102" s="116"/>
      <c r="H102" s="116"/>
      <c r="I102" s="116"/>
      <c r="J102" s="117">
        <f>J137</f>
        <v>0</v>
      </c>
      <c r="L102" s="114"/>
    </row>
    <row r="103" spans="2:47" s="9" customFormat="1" ht="14.85" hidden="1" customHeight="1">
      <c r="B103" s="114"/>
      <c r="D103" s="115" t="s">
        <v>2891</v>
      </c>
      <c r="E103" s="116"/>
      <c r="F103" s="116"/>
      <c r="G103" s="116"/>
      <c r="H103" s="116"/>
      <c r="I103" s="116"/>
      <c r="J103" s="117">
        <f>J138</f>
        <v>0</v>
      </c>
      <c r="L103" s="114"/>
    </row>
    <row r="104" spans="2:47" s="9" customFormat="1" ht="14.85" hidden="1" customHeight="1">
      <c r="B104" s="114"/>
      <c r="D104" s="115" t="s">
        <v>2892</v>
      </c>
      <c r="E104" s="116"/>
      <c r="F104" s="116"/>
      <c r="G104" s="116"/>
      <c r="H104" s="116"/>
      <c r="I104" s="116"/>
      <c r="J104" s="117">
        <f>J153</f>
        <v>0</v>
      </c>
      <c r="L104" s="114"/>
    </row>
    <row r="105" spans="2:47" s="9" customFormat="1" ht="14.85" hidden="1" customHeight="1">
      <c r="B105" s="114"/>
      <c r="D105" s="115" t="s">
        <v>185</v>
      </c>
      <c r="E105" s="116"/>
      <c r="F105" s="116"/>
      <c r="G105" s="116"/>
      <c r="H105" s="116"/>
      <c r="I105" s="116"/>
      <c r="J105" s="117">
        <f>J162</f>
        <v>0</v>
      </c>
      <c r="L105" s="114"/>
    </row>
    <row r="106" spans="2:47" s="9" customFormat="1" ht="14.85" hidden="1" customHeight="1">
      <c r="B106" s="114"/>
      <c r="D106" s="115" t="s">
        <v>186</v>
      </c>
      <c r="E106" s="116"/>
      <c r="F106" s="116"/>
      <c r="G106" s="116"/>
      <c r="H106" s="116"/>
      <c r="I106" s="116"/>
      <c r="J106" s="117">
        <f>J166</f>
        <v>0</v>
      </c>
      <c r="L106" s="114"/>
    </row>
    <row r="107" spans="2:47" s="9" customFormat="1" ht="14.85" hidden="1" customHeight="1">
      <c r="B107" s="114"/>
      <c r="D107" s="115" t="s">
        <v>2893</v>
      </c>
      <c r="E107" s="116"/>
      <c r="F107" s="116"/>
      <c r="G107" s="116"/>
      <c r="H107" s="116"/>
      <c r="I107" s="116"/>
      <c r="J107" s="117">
        <f>J188</f>
        <v>0</v>
      </c>
      <c r="L107" s="114"/>
    </row>
    <row r="108" spans="2:47" s="9" customFormat="1" ht="14.85" hidden="1" customHeight="1">
      <c r="B108" s="114"/>
      <c r="D108" s="115" t="s">
        <v>189</v>
      </c>
      <c r="E108" s="116"/>
      <c r="F108" s="116"/>
      <c r="G108" s="116"/>
      <c r="H108" s="116"/>
      <c r="I108" s="116"/>
      <c r="J108" s="117">
        <f>J194</f>
        <v>0</v>
      </c>
      <c r="L108" s="114"/>
    </row>
    <row r="109" spans="2:47" s="9" customFormat="1" ht="14.85" hidden="1" customHeight="1">
      <c r="B109" s="114"/>
      <c r="D109" s="115" t="s">
        <v>190</v>
      </c>
      <c r="E109" s="116"/>
      <c r="F109" s="116"/>
      <c r="G109" s="116"/>
      <c r="H109" s="116"/>
      <c r="I109" s="116"/>
      <c r="J109" s="117">
        <f>J203</f>
        <v>0</v>
      </c>
      <c r="L109" s="114"/>
    </row>
    <row r="110" spans="2:47" s="9" customFormat="1" ht="14.85" hidden="1" customHeight="1">
      <c r="B110" s="114"/>
      <c r="D110" s="115" t="s">
        <v>191</v>
      </c>
      <c r="E110" s="116"/>
      <c r="F110" s="116"/>
      <c r="G110" s="116"/>
      <c r="H110" s="116"/>
      <c r="I110" s="116"/>
      <c r="J110" s="117">
        <f>J206</f>
        <v>0</v>
      </c>
      <c r="L110" s="114"/>
    </row>
    <row r="111" spans="2:47" s="8" customFormat="1" ht="24.95" hidden="1" customHeight="1">
      <c r="B111" s="110"/>
      <c r="D111" s="111" t="s">
        <v>192</v>
      </c>
      <c r="E111" s="112"/>
      <c r="F111" s="112"/>
      <c r="G111" s="112"/>
      <c r="H111" s="112"/>
      <c r="I111" s="112"/>
      <c r="J111" s="113">
        <f>J214</f>
        <v>0</v>
      </c>
      <c r="L111" s="110"/>
    </row>
    <row r="112" spans="2:47" s="1" customFormat="1" ht="21.75" hidden="1" customHeight="1">
      <c r="B112" s="28"/>
      <c r="L112" s="28"/>
    </row>
    <row r="113" spans="2:12" s="1" customFormat="1" ht="6.95" hidden="1" customHeight="1"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28"/>
    </row>
    <row r="114" spans="2:12" hidden="1"/>
    <row r="115" spans="2:12" hidden="1"/>
    <row r="116" spans="2:12" hidden="1"/>
    <row r="117" spans="2:12" s="1" customFormat="1" ht="6.95" customHeight="1">
      <c r="B117" s="45"/>
      <c r="C117" s="46"/>
      <c r="D117" s="46"/>
      <c r="E117" s="46"/>
      <c r="F117" s="46"/>
      <c r="G117" s="46"/>
      <c r="H117" s="46"/>
      <c r="I117" s="46"/>
      <c r="J117" s="46"/>
      <c r="K117" s="46"/>
      <c r="L117" s="28"/>
    </row>
    <row r="118" spans="2:12" s="1" customFormat="1" ht="24.95" customHeight="1">
      <c r="B118" s="28"/>
      <c r="C118" s="17" t="s">
        <v>193</v>
      </c>
      <c r="L118" s="28"/>
    </row>
    <row r="119" spans="2:12" s="1" customFormat="1" ht="6.95" customHeight="1">
      <c r="B119" s="28"/>
      <c r="L119" s="28"/>
    </row>
    <row r="120" spans="2:12" s="1" customFormat="1" ht="12" customHeight="1">
      <c r="B120" s="28"/>
      <c r="C120" s="23" t="s">
        <v>13</v>
      </c>
      <c r="L120" s="28"/>
    </row>
    <row r="121" spans="2:12" s="1" customFormat="1" ht="16.5" customHeight="1">
      <c r="B121" s="28"/>
      <c r="E121" s="220" t="str">
        <f>E7</f>
        <v>III.etapa – Vetva V2 Mesto – časť od bodu č.17  po AUPARK</v>
      </c>
      <c r="F121" s="221"/>
      <c r="G121" s="221"/>
      <c r="H121" s="221"/>
      <c r="L121" s="28"/>
    </row>
    <row r="122" spans="2:12" ht="12" customHeight="1">
      <c r="B122" s="16"/>
      <c r="C122" s="23" t="s">
        <v>171</v>
      </c>
      <c r="L122" s="16"/>
    </row>
    <row r="123" spans="2:12" ht="16.5" customHeight="1">
      <c r="B123" s="16"/>
      <c r="E123" s="220" t="s">
        <v>172</v>
      </c>
      <c r="F123" s="184"/>
      <c r="G123" s="184"/>
      <c r="H123" s="184"/>
      <c r="L123" s="16"/>
    </row>
    <row r="124" spans="2:12" ht="12" customHeight="1">
      <c r="B124" s="16"/>
      <c r="C124" s="23" t="s">
        <v>173</v>
      </c>
      <c r="L124" s="16"/>
    </row>
    <row r="125" spans="2:12" s="1" customFormat="1" ht="16.5" customHeight="1">
      <c r="B125" s="28"/>
      <c r="E125" s="212" t="s">
        <v>174</v>
      </c>
      <c r="F125" s="222"/>
      <c r="G125" s="222"/>
      <c r="H125" s="222"/>
      <c r="L125" s="28"/>
    </row>
    <row r="126" spans="2:12" s="1" customFormat="1" ht="12" customHeight="1">
      <c r="B126" s="28"/>
      <c r="C126" s="23" t="s">
        <v>175</v>
      </c>
      <c r="L126" s="28"/>
    </row>
    <row r="127" spans="2:12" s="1" customFormat="1" ht="16.5" customHeight="1">
      <c r="B127" s="28"/>
      <c r="E127" s="199" t="str">
        <f>E13</f>
        <v>O1.2 - SO 02.100.1 Potrubná časť - Odbočka O1.2</v>
      </c>
      <c r="F127" s="222"/>
      <c r="G127" s="222"/>
      <c r="H127" s="222"/>
      <c r="L127" s="28"/>
    </row>
    <row r="128" spans="2:12" s="1" customFormat="1" ht="6.95" customHeight="1">
      <c r="B128" s="28"/>
      <c r="L128" s="28"/>
    </row>
    <row r="129" spans="2:65" s="1" customFormat="1" ht="12" customHeight="1">
      <c r="B129" s="28"/>
      <c r="C129" s="23" t="s">
        <v>17</v>
      </c>
      <c r="F129" s="21" t="str">
        <f>F16</f>
        <v>Žilina</v>
      </c>
      <c r="I129" s="23" t="s">
        <v>19</v>
      </c>
      <c r="J129" s="51" t="str">
        <f>IF(J16="","",J16)</f>
        <v>13. 5. 2022</v>
      </c>
      <c r="L129" s="28"/>
    </row>
    <row r="130" spans="2:65" s="1" customFormat="1" ht="6.95" customHeight="1">
      <c r="B130" s="28"/>
      <c r="L130" s="28"/>
    </row>
    <row r="131" spans="2:65" s="1" customFormat="1" ht="15.2" customHeight="1">
      <c r="B131" s="28"/>
      <c r="C131" s="23" t="s">
        <v>21</v>
      </c>
      <c r="F131" s="21" t="str">
        <f>E19</f>
        <v>MH Teplárenský holding, a.s.</v>
      </c>
      <c r="I131" s="23" t="s">
        <v>26</v>
      </c>
      <c r="J131" s="26" t="str">
        <f>E25</f>
        <v>ENERGIA, s.r.o.</v>
      </c>
      <c r="L131" s="28"/>
    </row>
    <row r="132" spans="2:65" s="1" customFormat="1" ht="15.2" customHeight="1">
      <c r="B132" s="28"/>
      <c r="C132" s="23" t="s">
        <v>24</v>
      </c>
      <c r="F132" s="21" t="str">
        <f>IF(E22="","",E22)</f>
        <v>Vyplň údaj</v>
      </c>
      <c r="I132" s="23" t="s">
        <v>29</v>
      </c>
      <c r="J132" s="26" t="str">
        <f>E28</f>
        <v>Balog</v>
      </c>
      <c r="L132" s="28"/>
    </row>
    <row r="133" spans="2:65" s="1" customFormat="1" ht="10.35" customHeight="1">
      <c r="B133" s="28"/>
      <c r="L133" s="28"/>
    </row>
    <row r="134" spans="2:65" s="10" customFormat="1" ht="29.25" customHeight="1">
      <c r="B134" s="118"/>
      <c r="C134" s="119" t="s">
        <v>194</v>
      </c>
      <c r="D134" s="120" t="s">
        <v>57</v>
      </c>
      <c r="E134" s="120" t="s">
        <v>53</v>
      </c>
      <c r="F134" s="120" t="s">
        <v>54</v>
      </c>
      <c r="G134" s="120" t="s">
        <v>195</v>
      </c>
      <c r="H134" s="120" t="s">
        <v>196</v>
      </c>
      <c r="I134" s="120" t="s">
        <v>197</v>
      </c>
      <c r="J134" s="121" t="s">
        <v>179</v>
      </c>
      <c r="K134" s="122" t="s">
        <v>198</v>
      </c>
      <c r="L134" s="118"/>
      <c r="M134" s="58" t="s">
        <v>1</v>
      </c>
      <c r="N134" s="59" t="s">
        <v>36</v>
      </c>
      <c r="O134" s="59" t="s">
        <v>199</v>
      </c>
      <c r="P134" s="59" t="s">
        <v>200</v>
      </c>
      <c r="Q134" s="59" t="s">
        <v>201</v>
      </c>
      <c r="R134" s="59" t="s">
        <v>202</v>
      </c>
      <c r="S134" s="59" t="s">
        <v>203</v>
      </c>
      <c r="T134" s="60" t="s">
        <v>204</v>
      </c>
    </row>
    <row r="135" spans="2:65" s="1" customFormat="1" ht="22.9" customHeight="1">
      <c r="B135" s="28"/>
      <c r="C135" s="63" t="s">
        <v>180</v>
      </c>
      <c r="J135" s="123">
        <f>BK135</f>
        <v>0</v>
      </c>
      <c r="L135" s="28"/>
      <c r="M135" s="61"/>
      <c r="N135" s="52"/>
      <c r="O135" s="52"/>
      <c r="P135" s="124">
        <f>P136+P214</f>
        <v>0</v>
      </c>
      <c r="Q135" s="52"/>
      <c r="R135" s="124">
        <f>R136+R214</f>
        <v>6.2535999999999994E-2</v>
      </c>
      <c r="S135" s="52"/>
      <c r="T135" s="125">
        <f>T136+T214</f>
        <v>0.48104100000000005</v>
      </c>
      <c r="AT135" s="13" t="s">
        <v>71</v>
      </c>
      <c r="AU135" s="13" t="s">
        <v>181</v>
      </c>
      <c r="BK135" s="126">
        <f>BK136+BK214</f>
        <v>0</v>
      </c>
    </row>
    <row r="136" spans="2:65" s="11" customFormat="1" ht="25.9" customHeight="1">
      <c r="B136" s="127"/>
      <c r="D136" s="128" t="s">
        <v>71</v>
      </c>
      <c r="E136" s="129" t="s">
        <v>205</v>
      </c>
      <c r="F136" s="129" t="s">
        <v>206</v>
      </c>
      <c r="I136" s="130"/>
      <c r="J136" s="131">
        <f>BK136</f>
        <v>0</v>
      </c>
      <c r="L136" s="127"/>
      <c r="M136" s="132"/>
      <c r="P136" s="133">
        <f>P137</f>
        <v>0</v>
      </c>
      <c r="R136" s="133">
        <f>R137</f>
        <v>6.2535999999999994E-2</v>
      </c>
      <c r="T136" s="134">
        <f>T137</f>
        <v>0.48104100000000005</v>
      </c>
      <c r="AR136" s="128" t="s">
        <v>79</v>
      </c>
      <c r="AT136" s="135" t="s">
        <v>71</v>
      </c>
      <c r="AU136" s="135" t="s">
        <v>72</v>
      </c>
      <c r="AY136" s="128" t="s">
        <v>207</v>
      </c>
      <c r="BK136" s="136">
        <f>BK137</f>
        <v>0</v>
      </c>
    </row>
    <row r="137" spans="2:65" s="11" customFormat="1" ht="22.9" customHeight="1">
      <c r="B137" s="127"/>
      <c r="D137" s="128" t="s">
        <v>71</v>
      </c>
      <c r="E137" s="137" t="s">
        <v>208</v>
      </c>
      <c r="F137" s="137" t="s">
        <v>209</v>
      </c>
      <c r="I137" s="130"/>
      <c r="J137" s="138">
        <f>BK137</f>
        <v>0</v>
      </c>
      <c r="L137" s="127"/>
      <c r="M137" s="132"/>
      <c r="P137" s="133">
        <f>P138+P153+P162+P166+P188+P194+P203+P206</f>
        <v>0</v>
      </c>
      <c r="R137" s="133">
        <f>R138+R153+R162+R166+R188+R194+R203+R206</f>
        <v>6.2535999999999994E-2</v>
      </c>
      <c r="T137" s="134">
        <f>T138+T153+T162+T166+T188+T194+T203+T206</f>
        <v>0.48104100000000005</v>
      </c>
      <c r="AR137" s="128" t="s">
        <v>79</v>
      </c>
      <c r="AT137" s="135" t="s">
        <v>71</v>
      </c>
      <c r="AU137" s="135" t="s">
        <v>79</v>
      </c>
      <c r="AY137" s="128" t="s">
        <v>207</v>
      </c>
      <c r="BK137" s="136">
        <f>BK138+BK153+BK162+BK166+BK188+BK194+BK203+BK206</f>
        <v>0</v>
      </c>
    </row>
    <row r="138" spans="2:65" s="11" customFormat="1" ht="20.85" customHeight="1">
      <c r="B138" s="127"/>
      <c r="D138" s="128" t="s">
        <v>71</v>
      </c>
      <c r="E138" s="137" t="s">
        <v>210</v>
      </c>
      <c r="F138" s="137" t="s">
        <v>2894</v>
      </c>
      <c r="I138" s="130"/>
      <c r="J138" s="138">
        <f>BK138</f>
        <v>0</v>
      </c>
      <c r="L138" s="127"/>
      <c r="M138" s="132"/>
      <c r="P138" s="133">
        <f>SUM(P139:P152)</f>
        <v>0</v>
      </c>
      <c r="R138" s="133">
        <f>SUM(R139:R152)</f>
        <v>0</v>
      </c>
      <c r="T138" s="134">
        <f>SUM(T139:T152)</f>
        <v>0</v>
      </c>
      <c r="AR138" s="128" t="s">
        <v>79</v>
      </c>
      <c r="AT138" s="135" t="s">
        <v>71</v>
      </c>
      <c r="AU138" s="135" t="s">
        <v>84</v>
      </c>
      <c r="AY138" s="128" t="s">
        <v>207</v>
      </c>
      <c r="BK138" s="136">
        <f>SUM(BK139:BK152)</f>
        <v>0</v>
      </c>
    </row>
    <row r="139" spans="2:65" s="1" customFormat="1" ht="33" customHeight="1">
      <c r="B139" s="139"/>
      <c r="C139" s="140" t="s">
        <v>79</v>
      </c>
      <c r="D139" s="140" t="s">
        <v>212</v>
      </c>
      <c r="E139" s="141" t="s">
        <v>213</v>
      </c>
      <c r="F139" s="142" t="s">
        <v>244</v>
      </c>
      <c r="G139" s="143" t="s">
        <v>215</v>
      </c>
      <c r="H139" s="144">
        <v>20</v>
      </c>
      <c r="I139" s="145"/>
      <c r="J139" s="146">
        <f t="shared" ref="J139:J152" si="0">ROUND(I139*H139,2)</f>
        <v>0</v>
      </c>
      <c r="K139" s="147"/>
      <c r="L139" s="28"/>
      <c r="M139" s="148" t="s">
        <v>1</v>
      </c>
      <c r="N139" s="149" t="s">
        <v>38</v>
      </c>
      <c r="P139" s="150">
        <f t="shared" ref="P139:P152" si="1">O139*H139</f>
        <v>0</v>
      </c>
      <c r="Q139" s="150">
        <v>0</v>
      </c>
      <c r="R139" s="150">
        <f t="shared" ref="R139:R152" si="2">Q139*H139</f>
        <v>0</v>
      </c>
      <c r="S139" s="150">
        <v>0</v>
      </c>
      <c r="T139" s="151">
        <f t="shared" ref="T139:T152" si="3">S139*H139</f>
        <v>0</v>
      </c>
      <c r="AR139" s="152" t="s">
        <v>216</v>
      </c>
      <c r="AT139" s="152" t="s">
        <v>212</v>
      </c>
      <c r="AU139" s="152" t="s">
        <v>88</v>
      </c>
      <c r="AY139" s="13" t="s">
        <v>207</v>
      </c>
      <c r="BE139" s="153">
        <f t="shared" ref="BE139:BE152" si="4">IF(N139="základná",J139,0)</f>
        <v>0</v>
      </c>
      <c r="BF139" s="153">
        <f t="shared" ref="BF139:BF152" si="5">IF(N139="znížená",J139,0)</f>
        <v>0</v>
      </c>
      <c r="BG139" s="153">
        <f t="shared" ref="BG139:BG152" si="6">IF(N139="zákl. prenesená",J139,0)</f>
        <v>0</v>
      </c>
      <c r="BH139" s="153">
        <f t="shared" ref="BH139:BH152" si="7">IF(N139="zníž. prenesená",J139,0)</f>
        <v>0</v>
      </c>
      <c r="BI139" s="153">
        <f t="shared" ref="BI139:BI152" si="8">IF(N139="nulová",J139,0)</f>
        <v>0</v>
      </c>
      <c r="BJ139" s="13" t="s">
        <v>84</v>
      </c>
      <c r="BK139" s="153">
        <f t="shared" ref="BK139:BK152" si="9">ROUND(I139*H139,2)</f>
        <v>0</v>
      </c>
      <c r="BL139" s="13" t="s">
        <v>216</v>
      </c>
      <c r="BM139" s="152" t="s">
        <v>2895</v>
      </c>
    </row>
    <row r="140" spans="2:65" s="1" customFormat="1" ht="33" customHeight="1">
      <c r="B140" s="139"/>
      <c r="C140" s="140" t="s">
        <v>84</v>
      </c>
      <c r="D140" s="140" t="s">
        <v>212</v>
      </c>
      <c r="E140" s="141" t="s">
        <v>218</v>
      </c>
      <c r="F140" s="142" t="s">
        <v>248</v>
      </c>
      <c r="G140" s="143" t="s">
        <v>215</v>
      </c>
      <c r="H140" s="144">
        <v>20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38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216</v>
      </c>
      <c r="AT140" s="152" t="s">
        <v>212</v>
      </c>
      <c r="AU140" s="152" t="s">
        <v>88</v>
      </c>
      <c r="AY140" s="13" t="s">
        <v>207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84</v>
      </c>
      <c r="BK140" s="153">
        <f t="shared" si="9"/>
        <v>0</v>
      </c>
      <c r="BL140" s="13" t="s">
        <v>216</v>
      </c>
      <c r="BM140" s="152" t="s">
        <v>2896</v>
      </c>
    </row>
    <row r="141" spans="2:65" s="1" customFormat="1" ht="37.9" customHeight="1">
      <c r="B141" s="139"/>
      <c r="C141" s="140" t="s">
        <v>88</v>
      </c>
      <c r="D141" s="140" t="s">
        <v>212</v>
      </c>
      <c r="E141" s="141" t="s">
        <v>251</v>
      </c>
      <c r="F141" s="142" t="s">
        <v>2897</v>
      </c>
      <c r="G141" s="143" t="s">
        <v>253</v>
      </c>
      <c r="H141" s="144">
        <v>2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38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216</v>
      </c>
      <c r="AT141" s="152" t="s">
        <v>212</v>
      </c>
      <c r="AU141" s="152" t="s">
        <v>88</v>
      </c>
      <c r="AY141" s="13" t="s">
        <v>207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84</v>
      </c>
      <c r="BK141" s="153">
        <f t="shared" si="9"/>
        <v>0</v>
      </c>
      <c r="BL141" s="13" t="s">
        <v>216</v>
      </c>
      <c r="BM141" s="152" t="s">
        <v>2898</v>
      </c>
    </row>
    <row r="142" spans="2:65" s="1" customFormat="1" ht="37.9" customHeight="1">
      <c r="B142" s="139"/>
      <c r="C142" s="140" t="s">
        <v>93</v>
      </c>
      <c r="D142" s="140" t="s">
        <v>212</v>
      </c>
      <c r="E142" s="141" t="s">
        <v>256</v>
      </c>
      <c r="F142" s="142" t="s">
        <v>2899</v>
      </c>
      <c r="G142" s="143" t="s">
        <v>253</v>
      </c>
      <c r="H142" s="144">
        <v>2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38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216</v>
      </c>
      <c r="AT142" s="152" t="s">
        <v>212</v>
      </c>
      <c r="AU142" s="152" t="s">
        <v>88</v>
      </c>
      <c r="AY142" s="13" t="s">
        <v>207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84</v>
      </c>
      <c r="BK142" s="153">
        <f t="shared" si="9"/>
        <v>0</v>
      </c>
      <c r="BL142" s="13" t="s">
        <v>216</v>
      </c>
      <c r="BM142" s="152" t="s">
        <v>2900</v>
      </c>
    </row>
    <row r="143" spans="2:65" s="1" customFormat="1" ht="37.9" customHeight="1">
      <c r="B143" s="139"/>
      <c r="C143" s="140" t="s">
        <v>168</v>
      </c>
      <c r="D143" s="140" t="s">
        <v>212</v>
      </c>
      <c r="E143" s="141" t="s">
        <v>260</v>
      </c>
      <c r="F143" s="142" t="s">
        <v>2901</v>
      </c>
      <c r="G143" s="143" t="s">
        <v>253</v>
      </c>
      <c r="H143" s="144">
        <v>1</v>
      </c>
      <c r="I143" s="145"/>
      <c r="J143" s="146">
        <f t="shared" si="0"/>
        <v>0</v>
      </c>
      <c r="K143" s="147"/>
      <c r="L143" s="28"/>
      <c r="M143" s="148" t="s">
        <v>1</v>
      </c>
      <c r="N143" s="149" t="s">
        <v>38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216</v>
      </c>
      <c r="AT143" s="152" t="s">
        <v>212</v>
      </c>
      <c r="AU143" s="152" t="s">
        <v>88</v>
      </c>
      <c r="AY143" s="13" t="s">
        <v>207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84</v>
      </c>
      <c r="BK143" s="153">
        <f t="shared" si="9"/>
        <v>0</v>
      </c>
      <c r="BL143" s="13" t="s">
        <v>216</v>
      </c>
      <c r="BM143" s="152" t="s">
        <v>2902</v>
      </c>
    </row>
    <row r="144" spans="2:65" s="1" customFormat="1" ht="37.9" customHeight="1">
      <c r="B144" s="139"/>
      <c r="C144" s="140" t="s">
        <v>230</v>
      </c>
      <c r="D144" s="140" t="s">
        <v>212</v>
      </c>
      <c r="E144" s="141" t="s">
        <v>264</v>
      </c>
      <c r="F144" s="142" t="s">
        <v>2903</v>
      </c>
      <c r="G144" s="143" t="s">
        <v>253</v>
      </c>
      <c r="H144" s="144">
        <v>1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38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216</v>
      </c>
      <c r="AT144" s="152" t="s">
        <v>212</v>
      </c>
      <c r="AU144" s="152" t="s">
        <v>88</v>
      </c>
      <c r="AY144" s="13" t="s">
        <v>207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84</v>
      </c>
      <c r="BK144" s="153">
        <f t="shared" si="9"/>
        <v>0</v>
      </c>
      <c r="BL144" s="13" t="s">
        <v>216</v>
      </c>
      <c r="BM144" s="152" t="s">
        <v>2904</v>
      </c>
    </row>
    <row r="145" spans="2:65" s="1" customFormat="1" ht="62.65" customHeight="1">
      <c r="B145" s="139"/>
      <c r="C145" s="140" t="s">
        <v>234</v>
      </c>
      <c r="D145" s="140" t="s">
        <v>212</v>
      </c>
      <c r="E145" s="141" t="s">
        <v>299</v>
      </c>
      <c r="F145" s="142" t="s">
        <v>2905</v>
      </c>
      <c r="G145" s="143" t="s">
        <v>253</v>
      </c>
      <c r="H145" s="144">
        <v>1</v>
      </c>
      <c r="I145" s="145"/>
      <c r="J145" s="146">
        <f t="shared" si="0"/>
        <v>0</v>
      </c>
      <c r="K145" s="147"/>
      <c r="L145" s="28"/>
      <c r="M145" s="148" t="s">
        <v>1</v>
      </c>
      <c r="N145" s="149" t="s">
        <v>38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216</v>
      </c>
      <c r="AT145" s="152" t="s">
        <v>212</v>
      </c>
      <c r="AU145" s="152" t="s">
        <v>88</v>
      </c>
      <c r="AY145" s="13" t="s">
        <v>207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84</v>
      </c>
      <c r="BK145" s="153">
        <f t="shared" si="9"/>
        <v>0</v>
      </c>
      <c r="BL145" s="13" t="s">
        <v>216</v>
      </c>
      <c r="BM145" s="152" t="s">
        <v>2906</v>
      </c>
    </row>
    <row r="146" spans="2:65" s="1" customFormat="1" ht="55.5" customHeight="1">
      <c r="B146" s="139"/>
      <c r="C146" s="140" t="s">
        <v>238</v>
      </c>
      <c r="D146" s="140" t="s">
        <v>212</v>
      </c>
      <c r="E146" s="141" t="s">
        <v>303</v>
      </c>
      <c r="F146" s="142" t="s">
        <v>2907</v>
      </c>
      <c r="G146" s="143" t="s">
        <v>253</v>
      </c>
      <c r="H146" s="144">
        <v>1</v>
      </c>
      <c r="I146" s="145"/>
      <c r="J146" s="146">
        <f t="shared" si="0"/>
        <v>0</v>
      </c>
      <c r="K146" s="147"/>
      <c r="L146" s="28"/>
      <c r="M146" s="148" t="s">
        <v>1</v>
      </c>
      <c r="N146" s="149" t="s">
        <v>38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216</v>
      </c>
      <c r="AT146" s="152" t="s">
        <v>212</v>
      </c>
      <c r="AU146" s="152" t="s">
        <v>88</v>
      </c>
      <c r="AY146" s="13" t="s">
        <v>207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84</v>
      </c>
      <c r="BK146" s="153">
        <f t="shared" si="9"/>
        <v>0</v>
      </c>
      <c r="BL146" s="13" t="s">
        <v>216</v>
      </c>
      <c r="BM146" s="152" t="s">
        <v>2908</v>
      </c>
    </row>
    <row r="147" spans="2:65" s="1" customFormat="1" ht="24.2" customHeight="1">
      <c r="B147" s="139"/>
      <c r="C147" s="140" t="s">
        <v>242</v>
      </c>
      <c r="D147" s="140" t="s">
        <v>212</v>
      </c>
      <c r="E147" s="141" t="s">
        <v>323</v>
      </c>
      <c r="F147" s="142" t="s">
        <v>492</v>
      </c>
      <c r="G147" s="143" t="s">
        <v>253</v>
      </c>
      <c r="H147" s="144">
        <v>1</v>
      </c>
      <c r="I147" s="145"/>
      <c r="J147" s="146">
        <f t="shared" si="0"/>
        <v>0</v>
      </c>
      <c r="K147" s="147"/>
      <c r="L147" s="28"/>
      <c r="M147" s="148" t="s">
        <v>1</v>
      </c>
      <c r="N147" s="149" t="s">
        <v>38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216</v>
      </c>
      <c r="AT147" s="152" t="s">
        <v>212</v>
      </c>
      <c r="AU147" s="152" t="s">
        <v>88</v>
      </c>
      <c r="AY147" s="13" t="s">
        <v>207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84</v>
      </c>
      <c r="BK147" s="153">
        <f t="shared" si="9"/>
        <v>0</v>
      </c>
      <c r="BL147" s="13" t="s">
        <v>216</v>
      </c>
      <c r="BM147" s="152" t="s">
        <v>2909</v>
      </c>
    </row>
    <row r="148" spans="2:65" s="1" customFormat="1" ht="24.2" customHeight="1">
      <c r="B148" s="139"/>
      <c r="C148" s="140" t="s">
        <v>246</v>
      </c>
      <c r="D148" s="140" t="s">
        <v>212</v>
      </c>
      <c r="E148" s="141" t="s">
        <v>327</v>
      </c>
      <c r="F148" s="142" t="s">
        <v>496</v>
      </c>
      <c r="G148" s="143" t="s">
        <v>253</v>
      </c>
      <c r="H148" s="144">
        <v>1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38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216</v>
      </c>
      <c r="AT148" s="152" t="s">
        <v>212</v>
      </c>
      <c r="AU148" s="152" t="s">
        <v>88</v>
      </c>
      <c r="AY148" s="13" t="s">
        <v>207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84</v>
      </c>
      <c r="BK148" s="153">
        <f t="shared" si="9"/>
        <v>0</v>
      </c>
      <c r="BL148" s="13" t="s">
        <v>216</v>
      </c>
      <c r="BM148" s="152" t="s">
        <v>2910</v>
      </c>
    </row>
    <row r="149" spans="2:65" s="1" customFormat="1" ht="24.2" customHeight="1">
      <c r="B149" s="139"/>
      <c r="C149" s="140" t="s">
        <v>250</v>
      </c>
      <c r="D149" s="140" t="s">
        <v>212</v>
      </c>
      <c r="E149" s="141" t="s">
        <v>331</v>
      </c>
      <c r="F149" s="142" t="s">
        <v>572</v>
      </c>
      <c r="G149" s="143" t="s">
        <v>253</v>
      </c>
      <c r="H149" s="144">
        <v>10</v>
      </c>
      <c r="I149" s="145"/>
      <c r="J149" s="146">
        <f t="shared" si="0"/>
        <v>0</v>
      </c>
      <c r="K149" s="147"/>
      <c r="L149" s="28"/>
      <c r="M149" s="148" t="s">
        <v>1</v>
      </c>
      <c r="N149" s="149" t="s">
        <v>38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216</v>
      </c>
      <c r="AT149" s="152" t="s">
        <v>212</v>
      </c>
      <c r="AU149" s="152" t="s">
        <v>88</v>
      </c>
      <c r="AY149" s="13" t="s">
        <v>207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84</v>
      </c>
      <c r="BK149" s="153">
        <f t="shared" si="9"/>
        <v>0</v>
      </c>
      <c r="BL149" s="13" t="s">
        <v>216</v>
      </c>
      <c r="BM149" s="152" t="s">
        <v>2911</v>
      </c>
    </row>
    <row r="150" spans="2:65" s="1" customFormat="1" ht="24.2" customHeight="1">
      <c r="B150" s="139"/>
      <c r="C150" s="140" t="s">
        <v>255</v>
      </c>
      <c r="D150" s="140" t="s">
        <v>212</v>
      </c>
      <c r="E150" s="141" t="s">
        <v>335</v>
      </c>
      <c r="F150" s="142" t="s">
        <v>576</v>
      </c>
      <c r="G150" s="143" t="s">
        <v>253</v>
      </c>
      <c r="H150" s="144">
        <v>8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38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216</v>
      </c>
      <c r="AT150" s="152" t="s">
        <v>212</v>
      </c>
      <c r="AU150" s="152" t="s">
        <v>88</v>
      </c>
      <c r="AY150" s="13" t="s">
        <v>207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84</v>
      </c>
      <c r="BK150" s="153">
        <f t="shared" si="9"/>
        <v>0</v>
      </c>
      <c r="BL150" s="13" t="s">
        <v>216</v>
      </c>
      <c r="BM150" s="152" t="s">
        <v>2912</v>
      </c>
    </row>
    <row r="151" spans="2:65" s="1" customFormat="1" ht="16.5" customHeight="1">
      <c r="B151" s="139"/>
      <c r="C151" s="140" t="s">
        <v>259</v>
      </c>
      <c r="D151" s="140" t="s">
        <v>212</v>
      </c>
      <c r="E151" s="141" t="s">
        <v>363</v>
      </c>
      <c r="F151" s="142" t="s">
        <v>580</v>
      </c>
      <c r="G151" s="143" t="s">
        <v>215</v>
      </c>
      <c r="H151" s="144">
        <v>40</v>
      </c>
      <c r="I151" s="145"/>
      <c r="J151" s="146">
        <f t="shared" si="0"/>
        <v>0</v>
      </c>
      <c r="K151" s="147"/>
      <c r="L151" s="28"/>
      <c r="M151" s="148" t="s">
        <v>1</v>
      </c>
      <c r="N151" s="149" t="s">
        <v>38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216</v>
      </c>
      <c r="AT151" s="152" t="s">
        <v>212</v>
      </c>
      <c r="AU151" s="152" t="s">
        <v>88</v>
      </c>
      <c r="AY151" s="13" t="s">
        <v>207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84</v>
      </c>
      <c r="BK151" s="153">
        <f t="shared" si="9"/>
        <v>0</v>
      </c>
      <c r="BL151" s="13" t="s">
        <v>216</v>
      </c>
      <c r="BM151" s="152" t="s">
        <v>2913</v>
      </c>
    </row>
    <row r="152" spans="2:65" s="1" customFormat="1" ht="16.5" customHeight="1">
      <c r="B152" s="139"/>
      <c r="C152" s="140" t="s">
        <v>263</v>
      </c>
      <c r="D152" s="140" t="s">
        <v>212</v>
      </c>
      <c r="E152" s="141" t="s">
        <v>583</v>
      </c>
      <c r="F152" s="142" t="s">
        <v>584</v>
      </c>
      <c r="G152" s="143" t="s">
        <v>585</v>
      </c>
      <c r="H152" s="144">
        <v>1</v>
      </c>
      <c r="I152" s="145"/>
      <c r="J152" s="146">
        <f t="shared" si="0"/>
        <v>0</v>
      </c>
      <c r="K152" s="147"/>
      <c r="L152" s="28"/>
      <c r="M152" s="148" t="s">
        <v>1</v>
      </c>
      <c r="N152" s="149" t="s">
        <v>38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216</v>
      </c>
      <c r="AT152" s="152" t="s">
        <v>212</v>
      </c>
      <c r="AU152" s="152" t="s">
        <v>88</v>
      </c>
      <c r="AY152" s="13" t="s">
        <v>207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84</v>
      </c>
      <c r="BK152" s="153">
        <f t="shared" si="9"/>
        <v>0</v>
      </c>
      <c r="BL152" s="13" t="s">
        <v>216</v>
      </c>
      <c r="BM152" s="152" t="s">
        <v>2914</v>
      </c>
    </row>
    <row r="153" spans="2:65" s="11" customFormat="1" ht="20.85" customHeight="1">
      <c r="B153" s="127"/>
      <c r="D153" s="128" t="s">
        <v>71</v>
      </c>
      <c r="E153" s="137" t="s">
        <v>2915</v>
      </c>
      <c r="F153" s="137" t="s">
        <v>2916</v>
      </c>
      <c r="I153" s="130"/>
      <c r="J153" s="138">
        <f>BK153</f>
        <v>0</v>
      </c>
      <c r="L153" s="127"/>
      <c r="M153" s="132"/>
      <c r="P153" s="133">
        <f>SUM(P154:P161)</f>
        <v>0</v>
      </c>
      <c r="R153" s="133">
        <f>SUM(R154:R161)</f>
        <v>0</v>
      </c>
      <c r="T153" s="134">
        <f>SUM(T154:T161)</f>
        <v>0</v>
      </c>
      <c r="AR153" s="128" t="s">
        <v>79</v>
      </c>
      <c r="AT153" s="135" t="s">
        <v>71</v>
      </c>
      <c r="AU153" s="135" t="s">
        <v>84</v>
      </c>
      <c r="AY153" s="128" t="s">
        <v>207</v>
      </c>
      <c r="BK153" s="136">
        <f>SUM(BK154:BK161)</f>
        <v>0</v>
      </c>
    </row>
    <row r="154" spans="2:65" s="1" customFormat="1" ht="33" customHeight="1">
      <c r="B154" s="139"/>
      <c r="C154" s="140" t="s">
        <v>267</v>
      </c>
      <c r="D154" s="140" t="s">
        <v>212</v>
      </c>
      <c r="E154" s="141" t="s">
        <v>2917</v>
      </c>
      <c r="F154" s="142" t="s">
        <v>244</v>
      </c>
      <c r="G154" s="143" t="s">
        <v>215</v>
      </c>
      <c r="H154" s="144">
        <v>15</v>
      </c>
      <c r="I154" s="145"/>
      <c r="J154" s="146">
        <f t="shared" ref="J154:J161" si="10">ROUND(I154*H154,2)</f>
        <v>0</v>
      </c>
      <c r="K154" s="147"/>
      <c r="L154" s="28"/>
      <c r="M154" s="148" t="s">
        <v>1</v>
      </c>
      <c r="N154" s="149" t="s">
        <v>38</v>
      </c>
      <c r="P154" s="150">
        <f t="shared" ref="P154:P161" si="11">O154*H154</f>
        <v>0</v>
      </c>
      <c r="Q154" s="150">
        <v>0</v>
      </c>
      <c r="R154" s="150">
        <f t="shared" ref="R154:R161" si="12">Q154*H154</f>
        <v>0</v>
      </c>
      <c r="S154" s="150">
        <v>0</v>
      </c>
      <c r="T154" s="151">
        <f t="shared" ref="T154:T161" si="13">S154*H154</f>
        <v>0</v>
      </c>
      <c r="AR154" s="152" t="s">
        <v>216</v>
      </c>
      <c r="AT154" s="152" t="s">
        <v>212</v>
      </c>
      <c r="AU154" s="152" t="s">
        <v>88</v>
      </c>
      <c r="AY154" s="13" t="s">
        <v>207</v>
      </c>
      <c r="BE154" s="153">
        <f t="shared" ref="BE154:BE161" si="14">IF(N154="základná",J154,0)</f>
        <v>0</v>
      </c>
      <c r="BF154" s="153">
        <f t="shared" ref="BF154:BF161" si="15">IF(N154="znížená",J154,0)</f>
        <v>0</v>
      </c>
      <c r="BG154" s="153">
        <f t="shared" ref="BG154:BG161" si="16">IF(N154="zákl. prenesená",J154,0)</f>
        <v>0</v>
      </c>
      <c r="BH154" s="153">
        <f t="shared" ref="BH154:BH161" si="17">IF(N154="zníž. prenesená",J154,0)</f>
        <v>0</v>
      </c>
      <c r="BI154" s="153">
        <f t="shared" ref="BI154:BI161" si="18">IF(N154="nulová",J154,0)</f>
        <v>0</v>
      </c>
      <c r="BJ154" s="13" t="s">
        <v>84</v>
      </c>
      <c r="BK154" s="153">
        <f t="shared" ref="BK154:BK161" si="19">ROUND(I154*H154,2)</f>
        <v>0</v>
      </c>
      <c r="BL154" s="13" t="s">
        <v>216</v>
      </c>
      <c r="BM154" s="152" t="s">
        <v>2918</v>
      </c>
    </row>
    <row r="155" spans="2:65" s="1" customFormat="1" ht="33" customHeight="1">
      <c r="B155" s="139"/>
      <c r="C155" s="140" t="s">
        <v>271</v>
      </c>
      <c r="D155" s="140" t="s">
        <v>212</v>
      </c>
      <c r="E155" s="141" t="s">
        <v>2919</v>
      </c>
      <c r="F155" s="142" t="s">
        <v>248</v>
      </c>
      <c r="G155" s="143" t="s">
        <v>215</v>
      </c>
      <c r="H155" s="144">
        <v>15</v>
      </c>
      <c r="I155" s="145"/>
      <c r="J155" s="146">
        <f t="shared" si="10"/>
        <v>0</v>
      </c>
      <c r="K155" s="147"/>
      <c r="L155" s="28"/>
      <c r="M155" s="148" t="s">
        <v>1</v>
      </c>
      <c r="N155" s="149" t="s">
        <v>38</v>
      </c>
      <c r="P155" s="150">
        <f t="shared" si="11"/>
        <v>0</v>
      </c>
      <c r="Q155" s="150">
        <v>0</v>
      </c>
      <c r="R155" s="150">
        <f t="shared" si="12"/>
        <v>0</v>
      </c>
      <c r="S155" s="150">
        <v>0</v>
      </c>
      <c r="T155" s="151">
        <f t="shared" si="13"/>
        <v>0</v>
      </c>
      <c r="AR155" s="152" t="s">
        <v>216</v>
      </c>
      <c r="AT155" s="152" t="s">
        <v>212</v>
      </c>
      <c r="AU155" s="152" t="s">
        <v>88</v>
      </c>
      <c r="AY155" s="13" t="s">
        <v>207</v>
      </c>
      <c r="BE155" s="153">
        <f t="shared" si="14"/>
        <v>0</v>
      </c>
      <c r="BF155" s="153">
        <f t="shared" si="15"/>
        <v>0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3" t="s">
        <v>84</v>
      </c>
      <c r="BK155" s="153">
        <f t="shared" si="19"/>
        <v>0</v>
      </c>
      <c r="BL155" s="13" t="s">
        <v>216</v>
      </c>
      <c r="BM155" s="152" t="s">
        <v>2920</v>
      </c>
    </row>
    <row r="156" spans="2:65" s="1" customFormat="1" ht="33" customHeight="1">
      <c r="B156" s="139"/>
      <c r="C156" s="140" t="s">
        <v>275</v>
      </c>
      <c r="D156" s="140" t="s">
        <v>212</v>
      </c>
      <c r="E156" s="141" t="s">
        <v>2921</v>
      </c>
      <c r="F156" s="142" t="s">
        <v>2922</v>
      </c>
      <c r="G156" s="143" t="s">
        <v>253</v>
      </c>
      <c r="H156" s="144">
        <v>2</v>
      </c>
      <c r="I156" s="145"/>
      <c r="J156" s="146">
        <f t="shared" si="10"/>
        <v>0</v>
      </c>
      <c r="K156" s="147"/>
      <c r="L156" s="28"/>
      <c r="M156" s="148" t="s">
        <v>1</v>
      </c>
      <c r="N156" s="149" t="s">
        <v>38</v>
      </c>
      <c r="P156" s="150">
        <f t="shared" si="11"/>
        <v>0</v>
      </c>
      <c r="Q156" s="150">
        <v>0</v>
      </c>
      <c r="R156" s="150">
        <f t="shared" si="12"/>
        <v>0</v>
      </c>
      <c r="S156" s="150">
        <v>0</v>
      </c>
      <c r="T156" s="151">
        <f t="shared" si="13"/>
        <v>0</v>
      </c>
      <c r="AR156" s="152" t="s">
        <v>216</v>
      </c>
      <c r="AT156" s="152" t="s">
        <v>212</v>
      </c>
      <c r="AU156" s="152" t="s">
        <v>88</v>
      </c>
      <c r="AY156" s="13" t="s">
        <v>207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84</v>
      </c>
      <c r="BK156" s="153">
        <f t="shared" si="19"/>
        <v>0</v>
      </c>
      <c r="BL156" s="13" t="s">
        <v>216</v>
      </c>
      <c r="BM156" s="152" t="s">
        <v>2923</v>
      </c>
    </row>
    <row r="157" spans="2:65" s="1" customFormat="1" ht="33" customHeight="1">
      <c r="B157" s="139"/>
      <c r="C157" s="140" t="s">
        <v>279</v>
      </c>
      <c r="D157" s="140" t="s">
        <v>212</v>
      </c>
      <c r="E157" s="141" t="s">
        <v>2924</v>
      </c>
      <c r="F157" s="142" t="s">
        <v>2925</v>
      </c>
      <c r="G157" s="143" t="s">
        <v>253</v>
      </c>
      <c r="H157" s="144">
        <v>2</v>
      </c>
      <c r="I157" s="145"/>
      <c r="J157" s="146">
        <f t="shared" si="10"/>
        <v>0</v>
      </c>
      <c r="K157" s="147"/>
      <c r="L157" s="28"/>
      <c r="M157" s="148" t="s">
        <v>1</v>
      </c>
      <c r="N157" s="149" t="s">
        <v>38</v>
      </c>
      <c r="P157" s="150">
        <f t="shared" si="11"/>
        <v>0</v>
      </c>
      <c r="Q157" s="150">
        <v>0</v>
      </c>
      <c r="R157" s="150">
        <f t="shared" si="12"/>
        <v>0</v>
      </c>
      <c r="S157" s="150">
        <v>0</v>
      </c>
      <c r="T157" s="151">
        <f t="shared" si="13"/>
        <v>0</v>
      </c>
      <c r="AR157" s="152" t="s">
        <v>216</v>
      </c>
      <c r="AT157" s="152" t="s">
        <v>212</v>
      </c>
      <c r="AU157" s="152" t="s">
        <v>88</v>
      </c>
      <c r="AY157" s="13" t="s">
        <v>207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84</v>
      </c>
      <c r="BK157" s="153">
        <f t="shared" si="19"/>
        <v>0</v>
      </c>
      <c r="BL157" s="13" t="s">
        <v>216</v>
      </c>
      <c r="BM157" s="152" t="s">
        <v>2926</v>
      </c>
    </row>
    <row r="158" spans="2:65" s="1" customFormat="1" ht="37.9" customHeight="1">
      <c r="B158" s="139"/>
      <c r="C158" s="140" t="s">
        <v>283</v>
      </c>
      <c r="D158" s="140" t="s">
        <v>212</v>
      </c>
      <c r="E158" s="141" t="s">
        <v>2927</v>
      </c>
      <c r="F158" s="142" t="s">
        <v>2928</v>
      </c>
      <c r="G158" s="143" t="s">
        <v>253</v>
      </c>
      <c r="H158" s="144">
        <v>1</v>
      </c>
      <c r="I158" s="145"/>
      <c r="J158" s="146">
        <f t="shared" si="10"/>
        <v>0</v>
      </c>
      <c r="K158" s="147"/>
      <c r="L158" s="28"/>
      <c r="M158" s="148" t="s">
        <v>1</v>
      </c>
      <c r="N158" s="149" t="s">
        <v>38</v>
      </c>
      <c r="P158" s="150">
        <f t="shared" si="11"/>
        <v>0</v>
      </c>
      <c r="Q158" s="150">
        <v>0</v>
      </c>
      <c r="R158" s="150">
        <f t="shared" si="12"/>
        <v>0</v>
      </c>
      <c r="S158" s="150">
        <v>0</v>
      </c>
      <c r="T158" s="151">
        <f t="shared" si="13"/>
        <v>0</v>
      </c>
      <c r="AR158" s="152" t="s">
        <v>216</v>
      </c>
      <c r="AT158" s="152" t="s">
        <v>212</v>
      </c>
      <c r="AU158" s="152" t="s">
        <v>88</v>
      </c>
      <c r="AY158" s="13" t="s">
        <v>207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84</v>
      </c>
      <c r="BK158" s="153">
        <f t="shared" si="19"/>
        <v>0</v>
      </c>
      <c r="BL158" s="13" t="s">
        <v>216</v>
      </c>
      <c r="BM158" s="152" t="s">
        <v>2929</v>
      </c>
    </row>
    <row r="159" spans="2:65" s="1" customFormat="1" ht="37.9" customHeight="1">
      <c r="B159" s="139"/>
      <c r="C159" s="140" t="s">
        <v>7</v>
      </c>
      <c r="D159" s="140" t="s">
        <v>212</v>
      </c>
      <c r="E159" s="141" t="s">
        <v>2930</v>
      </c>
      <c r="F159" s="142" t="s">
        <v>2931</v>
      </c>
      <c r="G159" s="143" t="s">
        <v>253</v>
      </c>
      <c r="H159" s="144">
        <v>1</v>
      </c>
      <c r="I159" s="145"/>
      <c r="J159" s="146">
        <f t="shared" si="10"/>
        <v>0</v>
      </c>
      <c r="K159" s="147"/>
      <c r="L159" s="28"/>
      <c r="M159" s="148" t="s">
        <v>1</v>
      </c>
      <c r="N159" s="149" t="s">
        <v>38</v>
      </c>
      <c r="P159" s="150">
        <f t="shared" si="11"/>
        <v>0</v>
      </c>
      <c r="Q159" s="150">
        <v>0</v>
      </c>
      <c r="R159" s="150">
        <f t="shared" si="12"/>
        <v>0</v>
      </c>
      <c r="S159" s="150">
        <v>0</v>
      </c>
      <c r="T159" s="151">
        <f t="shared" si="13"/>
        <v>0</v>
      </c>
      <c r="AR159" s="152" t="s">
        <v>216</v>
      </c>
      <c r="AT159" s="152" t="s">
        <v>212</v>
      </c>
      <c r="AU159" s="152" t="s">
        <v>88</v>
      </c>
      <c r="AY159" s="13" t="s">
        <v>207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84</v>
      </c>
      <c r="BK159" s="153">
        <f t="shared" si="19"/>
        <v>0</v>
      </c>
      <c r="BL159" s="13" t="s">
        <v>216</v>
      </c>
      <c r="BM159" s="152" t="s">
        <v>2932</v>
      </c>
    </row>
    <row r="160" spans="2:65" s="1" customFormat="1" ht="24.2" customHeight="1">
      <c r="B160" s="139"/>
      <c r="C160" s="140" t="s">
        <v>290</v>
      </c>
      <c r="D160" s="140" t="s">
        <v>212</v>
      </c>
      <c r="E160" s="141" t="s">
        <v>2933</v>
      </c>
      <c r="F160" s="142" t="s">
        <v>2934</v>
      </c>
      <c r="G160" s="143" t="s">
        <v>253</v>
      </c>
      <c r="H160" s="144">
        <v>1</v>
      </c>
      <c r="I160" s="145"/>
      <c r="J160" s="146">
        <f t="shared" si="10"/>
        <v>0</v>
      </c>
      <c r="K160" s="147"/>
      <c r="L160" s="28"/>
      <c r="M160" s="148" t="s">
        <v>1</v>
      </c>
      <c r="N160" s="149" t="s">
        <v>38</v>
      </c>
      <c r="P160" s="150">
        <f t="shared" si="11"/>
        <v>0</v>
      </c>
      <c r="Q160" s="150">
        <v>0</v>
      </c>
      <c r="R160" s="150">
        <f t="shared" si="12"/>
        <v>0</v>
      </c>
      <c r="S160" s="150">
        <v>0</v>
      </c>
      <c r="T160" s="151">
        <f t="shared" si="13"/>
        <v>0</v>
      </c>
      <c r="AR160" s="152" t="s">
        <v>216</v>
      </c>
      <c r="AT160" s="152" t="s">
        <v>212</v>
      </c>
      <c r="AU160" s="152" t="s">
        <v>88</v>
      </c>
      <c r="AY160" s="13" t="s">
        <v>207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84</v>
      </c>
      <c r="BK160" s="153">
        <f t="shared" si="19"/>
        <v>0</v>
      </c>
      <c r="BL160" s="13" t="s">
        <v>216</v>
      </c>
      <c r="BM160" s="152" t="s">
        <v>2935</v>
      </c>
    </row>
    <row r="161" spans="2:65" s="1" customFormat="1" ht="24.2" customHeight="1">
      <c r="B161" s="139"/>
      <c r="C161" s="140" t="s">
        <v>294</v>
      </c>
      <c r="D161" s="140" t="s">
        <v>212</v>
      </c>
      <c r="E161" s="141" t="s">
        <v>2936</v>
      </c>
      <c r="F161" s="142" t="s">
        <v>2937</v>
      </c>
      <c r="G161" s="143" t="s">
        <v>253</v>
      </c>
      <c r="H161" s="144">
        <v>1</v>
      </c>
      <c r="I161" s="145"/>
      <c r="J161" s="146">
        <f t="shared" si="10"/>
        <v>0</v>
      </c>
      <c r="K161" s="147"/>
      <c r="L161" s="28"/>
      <c r="M161" s="148" t="s">
        <v>1</v>
      </c>
      <c r="N161" s="149" t="s">
        <v>38</v>
      </c>
      <c r="P161" s="150">
        <f t="shared" si="11"/>
        <v>0</v>
      </c>
      <c r="Q161" s="150">
        <v>0</v>
      </c>
      <c r="R161" s="150">
        <f t="shared" si="12"/>
        <v>0</v>
      </c>
      <c r="S161" s="150">
        <v>0</v>
      </c>
      <c r="T161" s="151">
        <f t="shared" si="13"/>
        <v>0</v>
      </c>
      <c r="AR161" s="152" t="s">
        <v>216</v>
      </c>
      <c r="AT161" s="152" t="s">
        <v>212</v>
      </c>
      <c r="AU161" s="152" t="s">
        <v>88</v>
      </c>
      <c r="AY161" s="13" t="s">
        <v>207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84</v>
      </c>
      <c r="BK161" s="153">
        <f t="shared" si="19"/>
        <v>0</v>
      </c>
      <c r="BL161" s="13" t="s">
        <v>216</v>
      </c>
      <c r="BM161" s="152" t="s">
        <v>2938</v>
      </c>
    </row>
    <row r="162" spans="2:65" s="11" customFormat="1" ht="20.85" customHeight="1">
      <c r="B162" s="127"/>
      <c r="D162" s="128" t="s">
        <v>71</v>
      </c>
      <c r="E162" s="137" t="s">
        <v>587</v>
      </c>
      <c r="F162" s="137" t="s">
        <v>588</v>
      </c>
      <c r="I162" s="130"/>
      <c r="J162" s="138">
        <f>BK162</f>
        <v>0</v>
      </c>
      <c r="L162" s="127"/>
      <c r="M162" s="132"/>
      <c r="P162" s="133">
        <f>SUM(P163:P165)</f>
        <v>0</v>
      </c>
      <c r="R162" s="133">
        <f>SUM(R163:R165)</f>
        <v>0</v>
      </c>
      <c r="T162" s="134">
        <f>SUM(T163:T165)</f>
        <v>0</v>
      </c>
      <c r="AR162" s="128" t="s">
        <v>79</v>
      </c>
      <c r="AT162" s="135" t="s">
        <v>71</v>
      </c>
      <c r="AU162" s="135" t="s">
        <v>84</v>
      </c>
      <c r="AY162" s="128" t="s">
        <v>207</v>
      </c>
      <c r="BK162" s="136">
        <f>SUM(BK163:BK165)</f>
        <v>0</v>
      </c>
    </row>
    <row r="163" spans="2:65" s="1" customFormat="1" ht="16.5" customHeight="1">
      <c r="B163" s="139"/>
      <c r="C163" s="140" t="s">
        <v>298</v>
      </c>
      <c r="D163" s="140" t="s">
        <v>212</v>
      </c>
      <c r="E163" s="141" t="s">
        <v>590</v>
      </c>
      <c r="F163" s="142" t="s">
        <v>591</v>
      </c>
      <c r="G163" s="143" t="s">
        <v>592</v>
      </c>
      <c r="H163" s="144">
        <v>1</v>
      </c>
      <c r="I163" s="145"/>
      <c r="J163" s="146">
        <f>ROUND(I163*H163,2)</f>
        <v>0</v>
      </c>
      <c r="K163" s="147"/>
      <c r="L163" s="28"/>
      <c r="M163" s="148" t="s">
        <v>1</v>
      </c>
      <c r="N163" s="149" t="s">
        <v>38</v>
      </c>
      <c r="P163" s="150">
        <f>O163*H163</f>
        <v>0</v>
      </c>
      <c r="Q163" s="150">
        <v>0</v>
      </c>
      <c r="R163" s="150">
        <f>Q163*H163</f>
        <v>0</v>
      </c>
      <c r="S163" s="150">
        <v>0</v>
      </c>
      <c r="T163" s="151">
        <f>S163*H163</f>
        <v>0</v>
      </c>
      <c r="AR163" s="152" t="s">
        <v>216</v>
      </c>
      <c r="AT163" s="152" t="s">
        <v>212</v>
      </c>
      <c r="AU163" s="152" t="s">
        <v>88</v>
      </c>
      <c r="AY163" s="13" t="s">
        <v>207</v>
      </c>
      <c r="BE163" s="153">
        <f>IF(N163="základná",J163,0)</f>
        <v>0</v>
      </c>
      <c r="BF163" s="153">
        <f>IF(N163="znížená",J163,0)</f>
        <v>0</v>
      </c>
      <c r="BG163" s="153">
        <f>IF(N163="zákl. prenesená",J163,0)</f>
        <v>0</v>
      </c>
      <c r="BH163" s="153">
        <f>IF(N163="zníž. prenesená",J163,0)</f>
        <v>0</v>
      </c>
      <c r="BI163" s="153">
        <f>IF(N163="nulová",J163,0)</f>
        <v>0</v>
      </c>
      <c r="BJ163" s="13" t="s">
        <v>84</v>
      </c>
      <c r="BK163" s="153">
        <f>ROUND(I163*H163,2)</f>
        <v>0</v>
      </c>
      <c r="BL163" s="13" t="s">
        <v>216</v>
      </c>
      <c r="BM163" s="152" t="s">
        <v>2939</v>
      </c>
    </row>
    <row r="164" spans="2:65" s="1" customFormat="1" ht="21.75" customHeight="1">
      <c r="B164" s="139"/>
      <c r="C164" s="140" t="s">
        <v>302</v>
      </c>
      <c r="D164" s="140" t="s">
        <v>212</v>
      </c>
      <c r="E164" s="141" t="s">
        <v>595</v>
      </c>
      <c r="F164" s="142" t="s">
        <v>596</v>
      </c>
      <c r="G164" s="143" t="s">
        <v>405</v>
      </c>
      <c r="H164" s="144">
        <v>3</v>
      </c>
      <c r="I164" s="145"/>
      <c r="J164" s="146">
        <f>ROUND(I164*H164,2)</f>
        <v>0</v>
      </c>
      <c r="K164" s="147"/>
      <c r="L164" s="28"/>
      <c r="M164" s="148" t="s">
        <v>1</v>
      </c>
      <c r="N164" s="149" t="s">
        <v>38</v>
      </c>
      <c r="P164" s="150">
        <f>O164*H164</f>
        <v>0</v>
      </c>
      <c r="Q164" s="150">
        <v>0</v>
      </c>
      <c r="R164" s="150">
        <f>Q164*H164</f>
        <v>0</v>
      </c>
      <c r="S164" s="150">
        <v>0</v>
      </c>
      <c r="T164" s="151">
        <f>S164*H164</f>
        <v>0</v>
      </c>
      <c r="AR164" s="152" t="s">
        <v>216</v>
      </c>
      <c r="AT164" s="152" t="s">
        <v>212</v>
      </c>
      <c r="AU164" s="152" t="s">
        <v>88</v>
      </c>
      <c r="AY164" s="13" t="s">
        <v>207</v>
      </c>
      <c r="BE164" s="153">
        <f>IF(N164="základná",J164,0)</f>
        <v>0</v>
      </c>
      <c r="BF164" s="153">
        <f>IF(N164="znížená",J164,0)</f>
        <v>0</v>
      </c>
      <c r="BG164" s="153">
        <f>IF(N164="zákl. prenesená",J164,0)</f>
        <v>0</v>
      </c>
      <c r="BH164" s="153">
        <f>IF(N164="zníž. prenesená",J164,0)</f>
        <v>0</v>
      </c>
      <c r="BI164" s="153">
        <f>IF(N164="nulová",J164,0)</f>
        <v>0</v>
      </c>
      <c r="BJ164" s="13" t="s">
        <v>84</v>
      </c>
      <c r="BK164" s="153">
        <f>ROUND(I164*H164,2)</f>
        <v>0</v>
      </c>
      <c r="BL164" s="13" t="s">
        <v>216</v>
      </c>
      <c r="BM164" s="152" t="s">
        <v>2940</v>
      </c>
    </row>
    <row r="165" spans="2:65" s="1" customFormat="1" ht="16.5" customHeight="1">
      <c r="B165" s="139"/>
      <c r="C165" s="140" t="s">
        <v>306</v>
      </c>
      <c r="D165" s="140" t="s">
        <v>212</v>
      </c>
      <c r="E165" s="141" t="s">
        <v>599</v>
      </c>
      <c r="F165" s="142" t="s">
        <v>600</v>
      </c>
      <c r="G165" s="143" t="s">
        <v>592</v>
      </c>
      <c r="H165" s="144">
        <v>1</v>
      </c>
      <c r="I165" s="145"/>
      <c r="J165" s="146">
        <f>ROUND(I165*H165,2)</f>
        <v>0</v>
      </c>
      <c r="K165" s="147"/>
      <c r="L165" s="28"/>
      <c r="M165" s="148" t="s">
        <v>1</v>
      </c>
      <c r="N165" s="149" t="s">
        <v>38</v>
      </c>
      <c r="P165" s="150">
        <f>O165*H165</f>
        <v>0</v>
      </c>
      <c r="Q165" s="150">
        <v>0</v>
      </c>
      <c r="R165" s="150">
        <f>Q165*H165</f>
        <v>0</v>
      </c>
      <c r="S165" s="150">
        <v>0</v>
      </c>
      <c r="T165" s="151">
        <f>S165*H165</f>
        <v>0</v>
      </c>
      <c r="AR165" s="152" t="s">
        <v>216</v>
      </c>
      <c r="AT165" s="152" t="s">
        <v>212</v>
      </c>
      <c r="AU165" s="152" t="s">
        <v>88</v>
      </c>
      <c r="AY165" s="13" t="s">
        <v>207</v>
      </c>
      <c r="BE165" s="153">
        <f>IF(N165="základná",J165,0)</f>
        <v>0</v>
      </c>
      <c r="BF165" s="153">
        <f>IF(N165="znížená",J165,0)</f>
        <v>0</v>
      </c>
      <c r="BG165" s="153">
        <f>IF(N165="zákl. prenesená",J165,0)</f>
        <v>0</v>
      </c>
      <c r="BH165" s="153">
        <f>IF(N165="zníž. prenesená",J165,0)</f>
        <v>0</v>
      </c>
      <c r="BI165" s="153">
        <f>IF(N165="nulová",J165,0)</f>
        <v>0</v>
      </c>
      <c r="BJ165" s="13" t="s">
        <v>84</v>
      </c>
      <c r="BK165" s="153">
        <f>ROUND(I165*H165,2)</f>
        <v>0</v>
      </c>
      <c r="BL165" s="13" t="s">
        <v>216</v>
      </c>
      <c r="BM165" s="152" t="s">
        <v>2941</v>
      </c>
    </row>
    <row r="166" spans="2:65" s="11" customFormat="1" ht="20.85" customHeight="1">
      <c r="B166" s="127"/>
      <c r="D166" s="128" t="s">
        <v>71</v>
      </c>
      <c r="E166" s="137" t="s">
        <v>602</v>
      </c>
      <c r="F166" s="137" t="s">
        <v>603</v>
      </c>
      <c r="I166" s="130"/>
      <c r="J166" s="138">
        <f>BK166</f>
        <v>0</v>
      </c>
      <c r="L166" s="127"/>
      <c r="M166" s="132"/>
      <c r="P166" s="133">
        <f>SUM(P167:P187)</f>
        <v>0</v>
      </c>
      <c r="R166" s="133">
        <f>SUM(R167:R187)</f>
        <v>0</v>
      </c>
      <c r="T166" s="134">
        <f>SUM(T167:T187)</f>
        <v>0</v>
      </c>
      <c r="AR166" s="128" t="s">
        <v>79</v>
      </c>
      <c r="AT166" s="135" t="s">
        <v>71</v>
      </c>
      <c r="AU166" s="135" t="s">
        <v>84</v>
      </c>
      <c r="AY166" s="128" t="s">
        <v>207</v>
      </c>
      <c r="BK166" s="136">
        <f>SUM(BK167:BK187)</f>
        <v>0</v>
      </c>
    </row>
    <row r="167" spans="2:65" s="1" customFormat="1" ht="16.5" customHeight="1">
      <c r="B167" s="139"/>
      <c r="C167" s="140" t="s">
        <v>310</v>
      </c>
      <c r="D167" s="140" t="s">
        <v>212</v>
      </c>
      <c r="E167" s="141" t="s">
        <v>605</v>
      </c>
      <c r="F167" s="142" t="s">
        <v>606</v>
      </c>
      <c r="G167" s="143" t="s">
        <v>607</v>
      </c>
      <c r="H167" s="154"/>
      <c r="I167" s="145"/>
      <c r="J167" s="146">
        <f t="shared" ref="J167:J187" si="20">ROUND(I167*H167,2)</f>
        <v>0</v>
      </c>
      <c r="K167" s="147"/>
      <c r="L167" s="28"/>
      <c r="M167" s="148" t="s">
        <v>1</v>
      </c>
      <c r="N167" s="149" t="s">
        <v>38</v>
      </c>
      <c r="P167" s="150">
        <f t="shared" ref="P167:P187" si="21">O167*H167</f>
        <v>0</v>
      </c>
      <c r="Q167" s="150">
        <v>0</v>
      </c>
      <c r="R167" s="150">
        <f t="shared" ref="R167:R187" si="22">Q167*H167</f>
        <v>0</v>
      </c>
      <c r="S167" s="150">
        <v>0</v>
      </c>
      <c r="T167" s="151">
        <f t="shared" ref="T167:T187" si="23">S167*H167</f>
        <v>0</v>
      </c>
      <c r="AR167" s="152" t="s">
        <v>608</v>
      </c>
      <c r="AT167" s="152" t="s">
        <v>212</v>
      </c>
      <c r="AU167" s="152" t="s">
        <v>88</v>
      </c>
      <c r="AY167" s="13" t="s">
        <v>207</v>
      </c>
      <c r="BE167" s="153">
        <f t="shared" ref="BE167:BE187" si="24">IF(N167="základná",J167,0)</f>
        <v>0</v>
      </c>
      <c r="BF167" s="153">
        <f t="shared" ref="BF167:BF187" si="25">IF(N167="znížená",J167,0)</f>
        <v>0</v>
      </c>
      <c r="BG167" s="153">
        <f t="shared" ref="BG167:BG187" si="26">IF(N167="zákl. prenesená",J167,0)</f>
        <v>0</v>
      </c>
      <c r="BH167" s="153">
        <f t="shared" ref="BH167:BH187" si="27">IF(N167="zníž. prenesená",J167,0)</f>
        <v>0</v>
      </c>
      <c r="BI167" s="153">
        <f t="shared" ref="BI167:BI187" si="28">IF(N167="nulová",J167,0)</f>
        <v>0</v>
      </c>
      <c r="BJ167" s="13" t="s">
        <v>84</v>
      </c>
      <c r="BK167" s="153">
        <f t="shared" ref="BK167:BK187" si="29">ROUND(I167*H167,2)</f>
        <v>0</v>
      </c>
      <c r="BL167" s="13" t="s">
        <v>608</v>
      </c>
      <c r="BM167" s="152" t="s">
        <v>2942</v>
      </c>
    </row>
    <row r="168" spans="2:65" s="1" customFormat="1" ht="16.5" customHeight="1">
      <c r="B168" s="139"/>
      <c r="C168" s="140" t="s">
        <v>314</v>
      </c>
      <c r="D168" s="140" t="s">
        <v>212</v>
      </c>
      <c r="E168" s="141" t="s">
        <v>611</v>
      </c>
      <c r="F168" s="142" t="s">
        <v>612</v>
      </c>
      <c r="G168" s="143" t="s">
        <v>607</v>
      </c>
      <c r="H168" s="154"/>
      <c r="I168" s="145"/>
      <c r="J168" s="146">
        <f t="shared" si="20"/>
        <v>0</v>
      </c>
      <c r="K168" s="147"/>
      <c r="L168" s="28"/>
      <c r="M168" s="148" t="s">
        <v>1</v>
      </c>
      <c r="N168" s="149" t="s">
        <v>38</v>
      </c>
      <c r="P168" s="150">
        <f t="shared" si="21"/>
        <v>0</v>
      </c>
      <c r="Q168" s="150">
        <v>0</v>
      </c>
      <c r="R168" s="150">
        <f t="shared" si="22"/>
        <v>0</v>
      </c>
      <c r="S168" s="150">
        <v>0</v>
      </c>
      <c r="T168" s="151">
        <f t="shared" si="23"/>
        <v>0</v>
      </c>
      <c r="AR168" s="152" t="s">
        <v>608</v>
      </c>
      <c r="AT168" s="152" t="s">
        <v>212</v>
      </c>
      <c r="AU168" s="152" t="s">
        <v>88</v>
      </c>
      <c r="AY168" s="13" t="s">
        <v>207</v>
      </c>
      <c r="BE168" s="153">
        <f t="shared" si="24"/>
        <v>0</v>
      </c>
      <c r="BF168" s="153">
        <f t="shared" si="25"/>
        <v>0</v>
      </c>
      <c r="BG168" s="153">
        <f t="shared" si="26"/>
        <v>0</v>
      </c>
      <c r="BH168" s="153">
        <f t="shared" si="27"/>
        <v>0</v>
      </c>
      <c r="BI168" s="153">
        <f t="shared" si="28"/>
        <v>0</v>
      </c>
      <c r="BJ168" s="13" t="s">
        <v>84</v>
      </c>
      <c r="BK168" s="153">
        <f t="shared" si="29"/>
        <v>0</v>
      </c>
      <c r="BL168" s="13" t="s">
        <v>608</v>
      </c>
      <c r="BM168" s="152" t="s">
        <v>2943</v>
      </c>
    </row>
    <row r="169" spans="2:65" s="1" customFormat="1" ht="24.2" customHeight="1">
      <c r="B169" s="139"/>
      <c r="C169" s="140" t="s">
        <v>318</v>
      </c>
      <c r="D169" s="140" t="s">
        <v>212</v>
      </c>
      <c r="E169" s="141" t="s">
        <v>615</v>
      </c>
      <c r="F169" s="142" t="s">
        <v>644</v>
      </c>
      <c r="G169" s="143" t="s">
        <v>215</v>
      </c>
      <c r="H169" s="144">
        <v>6</v>
      </c>
      <c r="I169" s="145"/>
      <c r="J169" s="146">
        <f t="shared" si="20"/>
        <v>0</v>
      </c>
      <c r="K169" s="147"/>
      <c r="L169" s="28"/>
      <c r="M169" s="148" t="s">
        <v>1</v>
      </c>
      <c r="N169" s="149" t="s">
        <v>38</v>
      </c>
      <c r="P169" s="150">
        <f t="shared" si="21"/>
        <v>0</v>
      </c>
      <c r="Q169" s="150">
        <v>0</v>
      </c>
      <c r="R169" s="150">
        <f t="shared" si="22"/>
        <v>0</v>
      </c>
      <c r="S169" s="150">
        <v>0</v>
      </c>
      <c r="T169" s="151">
        <f t="shared" si="23"/>
        <v>0</v>
      </c>
      <c r="AR169" s="152" t="s">
        <v>216</v>
      </c>
      <c r="AT169" s="152" t="s">
        <v>212</v>
      </c>
      <c r="AU169" s="152" t="s">
        <v>88</v>
      </c>
      <c r="AY169" s="13" t="s">
        <v>207</v>
      </c>
      <c r="BE169" s="153">
        <f t="shared" si="24"/>
        <v>0</v>
      </c>
      <c r="BF169" s="153">
        <f t="shared" si="25"/>
        <v>0</v>
      </c>
      <c r="BG169" s="153">
        <f t="shared" si="26"/>
        <v>0</v>
      </c>
      <c r="BH169" s="153">
        <f t="shared" si="27"/>
        <v>0</v>
      </c>
      <c r="BI169" s="153">
        <f t="shared" si="28"/>
        <v>0</v>
      </c>
      <c r="BJ169" s="13" t="s">
        <v>84</v>
      </c>
      <c r="BK169" s="153">
        <f t="shared" si="29"/>
        <v>0</v>
      </c>
      <c r="BL169" s="13" t="s">
        <v>216</v>
      </c>
      <c r="BM169" s="152" t="s">
        <v>2944</v>
      </c>
    </row>
    <row r="170" spans="2:65" s="1" customFormat="1" ht="33" customHeight="1">
      <c r="B170" s="139"/>
      <c r="C170" s="140" t="s">
        <v>322</v>
      </c>
      <c r="D170" s="140" t="s">
        <v>212</v>
      </c>
      <c r="E170" s="141" t="s">
        <v>651</v>
      </c>
      <c r="F170" s="142" t="s">
        <v>2945</v>
      </c>
      <c r="G170" s="143" t="s">
        <v>253</v>
      </c>
      <c r="H170" s="144">
        <v>4</v>
      </c>
      <c r="I170" s="145"/>
      <c r="J170" s="146">
        <f t="shared" si="20"/>
        <v>0</v>
      </c>
      <c r="K170" s="147"/>
      <c r="L170" s="28"/>
      <c r="M170" s="148" t="s">
        <v>1</v>
      </c>
      <c r="N170" s="149" t="s">
        <v>38</v>
      </c>
      <c r="P170" s="150">
        <f t="shared" si="21"/>
        <v>0</v>
      </c>
      <c r="Q170" s="150">
        <v>0</v>
      </c>
      <c r="R170" s="150">
        <f t="shared" si="22"/>
        <v>0</v>
      </c>
      <c r="S170" s="150">
        <v>0</v>
      </c>
      <c r="T170" s="151">
        <f t="shared" si="23"/>
        <v>0</v>
      </c>
      <c r="AR170" s="152" t="s">
        <v>216</v>
      </c>
      <c r="AT170" s="152" t="s">
        <v>212</v>
      </c>
      <c r="AU170" s="152" t="s">
        <v>88</v>
      </c>
      <c r="AY170" s="13" t="s">
        <v>207</v>
      </c>
      <c r="BE170" s="153">
        <f t="shared" si="24"/>
        <v>0</v>
      </c>
      <c r="BF170" s="153">
        <f t="shared" si="25"/>
        <v>0</v>
      </c>
      <c r="BG170" s="153">
        <f t="shared" si="26"/>
        <v>0</v>
      </c>
      <c r="BH170" s="153">
        <f t="shared" si="27"/>
        <v>0</v>
      </c>
      <c r="BI170" s="153">
        <f t="shared" si="28"/>
        <v>0</v>
      </c>
      <c r="BJ170" s="13" t="s">
        <v>84</v>
      </c>
      <c r="BK170" s="153">
        <f t="shared" si="29"/>
        <v>0</v>
      </c>
      <c r="BL170" s="13" t="s">
        <v>216</v>
      </c>
      <c r="BM170" s="152" t="s">
        <v>2946</v>
      </c>
    </row>
    <row r="171" spans="2:65" s="1" customFormat="1" ht="33" customHeight="1">
      <c r="B171" s="139"/>
      <c r="C171" s="140" t="s">
        <v>326</v>
      </c>
      <c r="D171" s="140" t="s">
        <v>212</v>
      </c>
      <c r="E171" s="141" t="s">
        <v>679</v>
      </c>
      <c r="F171" s="142" t="s">
        <v>2947</v>
      </c>
      <c r="G171" s="143" t="s">
        <v>253</v>
      </c>
      <c r="H171" s="144">
        <v>2</v>
      </c>
      <c r="I171" s="145"/>
      <c r="J171" s="146">
        <f t="shared" si="20"/>
        <v>0</v>
      </c>
      <c r="K171" s="147"/>
      <c r="L171" s="28"/>
      <c r="M171" s="148" t="s">
        <v>1</v>
      </c>
      <c r="N171" s="149" t="s">
        <v>38</v>
      </c>
      <c r="P171" s="150">
        <f t="shared" si="21"/>
        <v>0</v>
      </c>
      <c r="Q171" s="150">
        <v>0</v>
      </c>
      <c r="R171" s="150">
        <f t="shared" si="22"/>
        <v>0</v>
      </c>
      <c r="S171" s="150">
        <v>0</v>
      </c>
      <c r="T171" s="151">
        <f t="shared" si="23"/>
        <v>0</v>
      </c>
      <c r="AR171" s="152" t="s">
        <v>216</v>
      </c>
      <c r="AT171" s="152" t="s">
        <v>212</v>
      </c>
      <c r="AU171" s="152" t="s">
        <v>88</v>
      </c>
      <c r="AY171" s="13" t="s">
        <v>207</v>
      </c>
      <c r="BE171" s="153">
        <f t="shared" si="24"/>
        <v>0</v>
      </c>
      <c r="BF171" s="153">
        <f t="shared" si="25"/>
        <v>0</v>
      </c>
      <c r="BG171" s="153">
        <f t="shared" si="26"/>
        <v>0</v>
      </c>
      <c r="BH171" s="153">
        <f t="shared" si="27"/>
        <v>0</v>
      </c>
      <c r="BI171" s="153">
        <f t="shared" si="28"/>
        <v>0</v>
      </c>
      <c r="BJ171" s="13" t="s">
        <v>84</v>
      </c>
      <c r="BK171" s="153">
        <f t="shared" si="29"/>
        <v>0</v>
      </c>
      <c r="BL171" s="13" t="s">
        <v>216</v>
      </c>
      <c r="BM171" s="152" t="s">
        <v>2948</v>
      </c>
    </row>
    <row r="172" spans="2:65" s="1" customFormat="1" ht="24.2" customHeight="1">
      <c r="B172" s="139"/>
      <c r="C172" s="140" t="s">
        <v>330</v>
      </c>
      <c r="D172" s="140" t="s">
        <v>212</v>
      </c>
      <c r="E172" s="141" t="s">
        <v>691</v>
      </c>
      <c r="F172" s="142" t="s">
        <v>2949</v>
      </c>
      <c r="G172" s="143" t="s">
        <v>253</v>
      </c>
      <c r="H172" s="144">
        <v>4</v>
      </c>
      <c r="I172" s="145"/>
      <c r="J172" s="146">
        <f t="shared" si="20"/>
        <v>0</v>
      </c>
      <c r="K172" s="147"/>
      <c r="L172" s="28"/>
      <c r="M172" s="148" t="s">
        <v>1</v>
      </c>
      <c r="N172" s="149" t="s">
        <v>38</v>
      </c>
      <c r="P172" s="150">
        <f t="shared" si="21"/>
        <v>0</v>
      </c>
      <c r="Q172" s="150">
        <v>0</v>
      </c>
      <c r="R172" s="150">
        <f t="shared" si="22"/>
        <v>0</v>
      </c>
      <c r="S172" s="150">
        <v>0</v>
      </c>
      <c r="T172" s="151">
        <f t="shared" si="23"/>
        <v>0</v>
      </c>
      <c r="AR172" s="152" t="s">
        <v>216</v>
      </c>
      <c r="AT172" s="152" t="s">
        <v>212</v>
      </c>
      <c r="AU172" s="152" t="s">
        <v>88</v>
      </c>
      <c r="AY172" s="13" t="s">
        <v>207</v>
      </c>
      <c r="BE172" s="153">
        <f t="shared" si="24"/>
        <v>0</v>
      </c>
      <c r="BF172" s="153">
        <f t="shared" si="25"/>
        <v>0</v>
      </c>
      <c r="BG172" s="153">
        <f t="shared" si="26"/>
        <v>0</v>
      </c>
      <c r="BH172" s="153">
        <f t="shared" si="27"/>
        <v>0</v>
      </c>
      <c r="BI172" s="153">
        <f t="shared" si="28"/>
        <v>0</v>
      </c>
      <c r="BJ172" s="13" t="s">
        <v>84</v>
      </c>
      <c r="BK172" s="153">
        <f t="shared" si="29"/>
        <v>0</v>
      </c>
      <c r="BL172" s="13" t="s">
        <v>216</v>
      </c>
      <c r="BM172" s="152" t="s">
        <v>2950</v>
      </c>
    </row>
    <row r="173" spans="2:65" s="1" customFormat="1" ht="16.5" customHeight="1">
      <c r="B173" s="139"/>
      <c r="C173" s="140" t="s">
        <v>334</v>
      </c>
      <c r="D173" s="140" t="s">
        <v>212</v>
      </c>
      <c r="E173" s="141" t="s">
        <v>699</v>
      </c>
      <c r="F173" s="142" t="s">
        <v>2951</v>
      </c>
      <c r="G173" s="143" t="s">
        <v>253</v>
      </c>
      <c r="H173" s="144">
        <v>4</v>
      </c>
      <c r="I173" s="145"/>
      <c r="J173" s="146">
        <f t="shared" si="20"/>
        <v>0</v>
      </c>
      <c r="K173" s="147"/>
      <c r="L173" s="28"/>
      <c r="M173" s="148" t="s">
        <v>1</v>
      </c>
      <c r="N173" s="149" t="s">
        <v>38</v>
      </c>
      <c r="P173" s="150">
        <f t="shared" si="21"/>
        <v>0</v>
      </c>
      <c r="Q173" s="150">
        <v>0</v>
      </c>
      <c r="R173" s="150">
        <f t="shared" si="22"/>
        <v>0</v>
      </c>
      <c r="S173" s="150">
        <v>0</v>
      </c>
      <c r="T173" s="151">
        <f t="shared" si="23"/>
        <v>0</v>
      </c>
      <c r="AR173" s="152" t="s">
        <v>216</v>
      </c>
      <c r="AT173" s="152" t="s">
        <v>212</v>
      </c>
      <c r="AU173" s="152" t="s">
        <v>88</v>
      </c>
      <c r="AY173" s="13" t="s">
        <v>207</v>
      </c>
      <c r="BE173" s="153">
        <f t="shared" si="24"/>
        <v>0</v>
      </c>
      <c r="BF173" s="153">
        <f t="shared" si="25"/>
        <v>0</v>
      </c>
      <c r="BG173" s="153">
        <f t="shared" si="26"/>
        <v>0</v>
      </c>
      <c r="BH173" s="153">
        <f t="shared" si="27"/>
        <v>0</v>
      </c>
      <c r="BI173" s="153">
        <f t="shared" si="28"/>
        <v>0</v>
      </c>
      <c r="BJ173" s="13" t="s">
        <v>84</v>
      </c>
      <c r="BK173" s="153">
        <f t="shared" si="29"/>
        <v>0</v>
      </c>
      <c r="BL173" s="13" t="s">
        <v>216</v>
      </c>
      <c r="BM173" s="152" t="s">
        <v>2952</v>
      </c>
    </row>
    <row r="174" spans="2:65" s="1" customFormat="1" ht="37.9" customHeight="1">
      <c r="B174" s="139"/>
      <c r="C174" s="140" t="s">
        <v>338</v>
      </c>
      <c r="D174" s="140" t="s">
        <v>212</v>
      </c>
      <c r="E174" s="141" t="s">
        <v>758</v>
      </c>
      <c r="F174" s="142" t="s">
        <v>2953</v>
      </c>
      <c r="G174" s="143" t="s">
        <v>253</v>
      </c>
      <c r="H174" s="144">
        <v>4</v>
      </c>
      <c r="I174" s="145"/>
      <c r="J174" s="146">
        <f t="shared" si="20"/>
        <v>0</v>
      </c>
      <c r="K174" s="147"/>
      <c r="L174" s="28"/>
      <c r="M174" s="148" t="s">
        <v>1</v>
      </c>
      <c r="N174" s="149" t="s">
        <v>38</v>
      </c>
      <c r="P174" s="150">
        <f t="shared" si="21"/>
        <v>0</v>
      </c>
      <c r="Q174" s="150">
        <v>0</v>
      </c>
      <c r="R174" s="150">
        <f t="shared" si="22"/>
        <v>0</v>
      </c>
      <c r="S174" s="150">
        <v>0</v>
      </c>
      <c r="T174" s="151">
        <f t="shared" si="23"/>
        <v>0</v>
      </c>
      <c r="AR174" s="152" t="s">
        <v>216</v>
      </c>
      <c r="AT174" s="152" t="s">
        <v>212</v>
      </c>
      <c r="AU174" s="152" t="s">
        <v>88</v>
      </c>
      <c r="AY174" s="13" t="s">
        <v>207</v>
      </c>
      <c r="BE174" s="153">
        <f t="shared" si="24"/>
        <v>0</v>
      </c>
      <c r="BF174" s="153">
        <f t="shared" si="25"/>
        <v>0</v>
      </c>
      <c r="BG174" s="153">
        <f t="shared" si="26"/>
        <v>0</v>
      </c>
      <c r="BH174" s="153">
        <f t="shared" si="27"/>
        <v>0</v>
      </c>
      <c r="BI174" s="153">
        <f t="shared" si="28"/>
        <v>0</v>
      </c>
      <c r="BJ174" s="13" t="s">
        <v>84</v>
      </c>
      <c r="BK174" s="153">
        <f t="shared" si="29"/>
        <v>0</v>
      </c>
      <c r="BL174" s="13" t="s">
        <v>216</v>
      </c>
      <c r="BM174" s="152" t="s">
        <v>2954</v>
      </c>
    </row>
    <row r="175" spans="2:65" s="1" customFormat="1" ht="37.9" customHeight="1">
      <c r="B175" s="139"/>
      <c r="C175" s="140" t="s">
        <v>342</v>
      </c>
      <c r="D175" s="140" t="s">
        <v>212</v>
      </c>
      <c r="E175" s="141" t="s">
        <v>762</v>
      </c>
      <c r="F175" s="142" t="s">
        <v>2955</v>
      </c>
      <c r="G175" s="143" t="s">
        <v>253</v>
      </c>
      <c r="H175" s="144">
        <v>5</v>
      </c>
      <c r="I175" s="145"/>
      <c r="J175" s="146">
        <f t="shared" si="20"/>
        <v>0</v>
      </c>
      <c r="K175" s="147"/>
      <c r="L175" s="28"/>
      <c r="M175" s="148" t="s">
        <v>1</v>
      </c>
      <c r="N175" s="149" t="s">
        <v>38</v>
      </c>
      <c r="P175" s="150">
        <f t="shared" si="21"/>
        <v>0</v>
      </c>
      <c r="Q175" s="150">
        <v>0</v>
      </c>
      <c r="R175" s="150">
        <f t="shared" si="22"/>
        <v>0</v>
      </c>
      <c r="S175" s="150">
        <v>0</v>
      </c>
      <c r="T175" s="151">
        <f t="shared" si="23"/>
        <v>0</v>
      </c>
      <c r="AR175" s="152" t="s">
        <v>216</v>
      </c>
      <c r="AT175" s="152" t="s">
        <v>212</v>
      </c>
      <c r="AU175" s="152" t="s">
        <v>88</v>
      </c>
      <c r="AY175" s="13" t="s">
        <v>207</v>
      </c>
      <c r="BE175" s="153">
        <f t="shared" si="24"/>
        <v>0</v>
      </c>
      <c r="BF175" s="153">
        <f t="shared" si="25"/>
        <v>0</v>
      </c>
      <c r="BG175" s="153">
        <f t="shared" si="26"/>
        <v>0</v>
      </c>
      <c r="BH175" s="153">
        <f t="shared" si="27"/>
        <v>0</v>
      </c>
      <c r="BI175" s="153">
        <f t="shared" si="28"/>
        <v>0</v>
      </c>
      <c r="BJ175" s="13" t="s">
        <v>84</v>
      </c>
      <c r="BK175" s="153">
        <f t="shared" si="29"/>
        <v>0</v>
      </c>
      <c r="BL175" s="13" t="s">
        <v>216</v>
      </c>
      <c r="BM175" s="152" t="s">
        <v>2956</v>
      </c>
    </row>
    <row r="176" spans="2:65" s="1" customFormat="1" ht="37.9" customHeight="1">
      <c r="B176" s="139"/>
      <c r="C176" s="140" t="s">
        <v>346</v>
      </c>
      <c r="D176" s="140" t="s">
        <v>212</v>
      </c>
      <c r="E176" s="141" t="s">
        <v>766</v>
      </c>
      <c r="F176" s="142" t="s">
        <v>2957</v>
      </c>
      <c r="G176" s="143" t="s">
        <v>253</v>
      </c>
      <c r="H176" s="144">
        <v>6</v>
      </c>
      <c r="I176" s="145"/>
      <c r="J176" s="146">
        <f t="shared" si="20"/>
        <v>0</v>
      </c>
      <c r="K176" s="147"/>
      <c r="L176" s="28"/>
      <c r="M176" s="148" t="s">
        <v>1</v>
      </c>
      <c r="N176" s="149" t="s">
        <v>38</v>
      </c>
      <c r="P176" s="150">
        <f t="shared" si="21"/>
        <v>0</v>
      </c>
      <c r="Q176" s="150">
        <v>0</v>
      </c>
      <c r="R176" s="150">
        <f t="shared" si="22"/>
        <v>0</v>
      </c>
      <c r="S176" s="150">
        <v>0</v>
      </c>
      <c r="T176" s="151">
        <f t="shared" si="23"/>
        <v>0</v>
      </c>
      <c r="AR176" s="152" t="s">
        <v>216</v>
      </c>
      <c r="AT176" s="152" t="s">
        <v>212</v>
      </c>
      <c r="AU176" s="152" t="s">
        <v>88</v>
      </c>
      <c r="AY176" s="13" t="s">
        <v>207</v>
      </c>
      <c r="BE176" s="153">
        <f t="shared" si="24"/>
        <v>0</v>
      </c>
      <c r="BF176" s="153">
        <f t="shared" si="25"/>
        <v>0</v>
      </c>
      <c r="BG176" s="153">
        <f t="shared" si="26"/>
        <v>0</v>
      </c>
      <c r="BH176" s="153">
        <f t="shared" si="27"/>
        <v>0</v>
      </c>
      <c r="BI176" s="153">
        <f t="shared" si="28"/>
        <v>0</v>
      </c>
      <c r="BJ176" s="13" t="s">
        <v>84</v>
      </c>
      <c r="BK176" s="153">
        <f t="shared" si="29"/>
        <v>0</v>
      </c>
      <c r="BL176" s="13" t="s">
        <v>216</v>
      </c>
      <c r="BM176" s="152" t="s">
        <v>2958</v>
      </c>
    </row>
    <row r="177" spans="2:65" s="1" customFormat="1" ht="24.2" customHeight="1">
      <c r="B177" s="139"/>
      <c r="C177" s="140" t="s">
        <v>350</v>
      </c>
      <c r="D177" s="140" t="s">
        <v>212</v>
      </c>
      <c r="E177" s="141" t="s">
        <v>770</v>
      </c>
      <c r="F177" s="142" t="s">
        <v>2959</v>
      </c>
      <c r="G177" s="143" t="s">
        <v>253</v>
      </c>
      <c r="H177" s="144">
        <v>10</v>
      </c>
      <c r="I177" s="145"/>
      <c r="J177" s="146">
        <f t="shared" si="20"/>
        <v>0</v>
      </c>
      <c r="K177" s="147"/>
      <c r="L177" s="28"/>
      <c r="M177" s="148" t="s">
        <v>1</v>
      </c>
      <c r="N177" s="149" t="s">
        <v>38</v>
      </c>
      <c r="P177" s="150">
        <f t="shared" si="21"/>
        <v>0</v>
      </c>
      <c r="Q177" s="150">
        <v>0</v>
      </c>
      <c r="R177" s="150">
        <f t="shared" si="22"/>
        <v>0</v>
      </c>
      <c r="S177" s="150">
        <v>0</v>
      </c>
      <c r="T177" s="151">
        <f t="shared" si="23"/>
        <v>0</v>
      </c>
      <c r="AR177" s="152" t="s">
        <v>216</v>
      </c>
      <c r="AT177" s="152" t="s">
        <v>212</v>
      </c>
      <c r="AU177" s="152" t="s">
        <v>88</v>
      </c>
      <c r="AY177" s="13" t="s">
        <v>207</v>
      </c>
      <c r="BE177" s="153">
        <f t="shared" si="24"/>
        <v>0</v>
      </c>
      <c r="BF177" s="153">
        <f t="shared" si="25"/>
        <v>0</v>
      </c>
      <c r="BG177" s="153">
        <f t="shared" si="26"/>
        <v>0</v>
      </c>
      <c r="BH177" s="153">
        <f t="shared" si="27"/>
        <v>0</v>
      </c>
      <c r="BI177" s="153">
        <f t="shared" si="28"/>
        <v>0</v>
      </c>
      <c r="BJ177" s="13" t="s">
        <v>84</v>
      </c>
      <c r="BK177" s="153">
        <f t="shared" si="29"/>
        <v>0</v>
      </c>
      <c r="BL177" s="13" t="s">
        <v>216</v>
      </c>
      <c r="BM177" s="152" t="s">
        <v>2960</v>
      </c>
    </row>
    <row r="178" spans="2:65" s="1" customFormat="1" ht="37.9" customHeight="1">
      <c r="B178" s="139"/>
      <c r="C178" s="140" t="s">
        <v>354</v>
      </c>
      <c r="D178" s="140" t="s">
        <v>212</v>
      </c>
      <c r="E178" s="141" t="s">
        <v>774</v>
      </c>
      <c r="F178" s="142" t="s">
        <v>2961</v>
      </c>
      <c r="G178" s="143" t="s">
        <v>215</v>
      </c>
      <c r="H178" s="144">
        <v>1</v>
      </c>
      <c r="I178" s="145"/>
      <c r="J178" s="146">
        <f t="shared" si="20"/>
        <v>0</v>
      </c>
      <c r="K178" s="147"/>
      <c r="L178" s="28"/>
      <c r="M178" s="148" t="s">
        <v>1</v>
      </c>
      <c r="N178" s="149" t="s">
        <v>38</v>
      </c>
      <c r="P178" s="150">
        <f t="shared" si="21"/>
        <v>0</v>
      </c>
      <c r="Q178" s="150">
        <v>0</v>
      </c>
      <c r="R178" s="150">
        <f t="shared" si="22"/>
        <v>0</v>
      </c>
      <c r="S178" s="150">
        <v>0</v>
      </c>
      <c r="T178" s="151">
        <f t="shared" si="23"/>
        <v>0</v>
      </c>
      <c r="AR178" s="152" t="s">
        <v>216</v>
      </c>
      <c r="AT178" s="152" t="s">
        <v>212</v>
      </c>
      <c r="AU178" s="152" t="s">
        <v>88</v>
      </c>
      <c r="AY178" s="13" t="s">
        <v>207</v>
      </c>
      <c r="BE178" s="153">
        <f t="shared" si="24"/>
        <v>0</v>
      </c>
      <c r="BF178" s="153">
        <f t="shared" si="25"/>
        <v>0</v>
      </c>
      <c r="BG178" s="153">
        <f t="shared" si="26"/>
        <v>0</v>
      </c>
      <c r="BH178" s="153">
        <f t="shared" si="27"/>
        <v>0</v>
      </c>
      <c r="BI178" s="153">
        <f t="shared" si="28"/>
        <v>0</v>
      </c>
      <c r="BJ178" s="13" t="s">
        <v>84</v>
      </c>
      <c r="BK178" s="153">
        <f t="shared" si="29"/>
        <v>0</v>
      </c>
      <c r="BL178" s="13" t="s">
        <v>216</v>
      </c>
      <c r="BM178" s="152" t="s">
        <v>2962</v>
      </c>
    </row>
    <row r="179" spans="2:65" s="1" customFormat="1" ht="37.9" customHeight="1">
      <c r="B179" s="139"/>
      <c r="C179" s="140" t="s">
        <v>358</v>
      </c>
      <c r="D179" s="140" t="s">
        <v>212</v>
      </c>
      <c r="E179" s="141" t="s">
        <v>778</v>
      </c>
      <c r="F179" s="142" t="s">
        <v>2963</v>
      </c>
      <c r="G179" s="143" t="s">
        <v>253</v>
      </c>
      <c r="H179" s="144">
        <v>2</v>
      </c>
      <c r="I179" s="145"/>
      <c r="J179" s="146">
        <f t="shared" si="20"/>
        <v>0</v>
      </c>
      <c r="K179" s="147"/>
      <c r="L179" s="28"/>
      <c r="M179" s="148" t="s">
        <v>1</v>
      </c>
      <c r="N179" s="149" t="s">
        <v>38</v>
      </c>
      <c r="P179" s="150">
        <f t="shared" si="21"/>
        <v>0</v>
      </c>
      <c r="Q179" s="150">
        <v>0</v>
      </c>
      <c r="R179" s="150">
        <f t="shared" si="22"/>
        <v>0</v>
      </c>
      <c r="S179" s="150">
        <v>0</v>
      </c>
      <c r="T179" s="151">
        <f t="shared" si="23"/>
        <v>0</v>
      </c>
      <c r="AR179" s="152" t="s">
        <v>216</v>
      </c>
      <c r="AT179" s="152" t="s">
        <v>212</v>
      </c>
      <c r="AU179" s="152" t="s">
        <v>88</v>
      </c>
      <c r="AY179" s="13" t="s">
        <v>207</v>
      </c>
      <c r="BE179" s="153">
        <f t="shared" si="24"/>
        <v>0</v>
      </c>
      <c r="BF179" s="153">
        <f t="shared" si="25"/>
        <v>0</v>
      </c>
      <c r="BG179" s="153">
        <f t="shared" si="26"/>
        <v>0</v>
      </c>
      <c r="BH179" s="153">
        <f t="shared" si="27"/>
        <v>0</v>
      </c>
      <c r="BI179" s="153">
        <f t="shared" si="28"/>
        <v>0</v>
      </c>
      <c r="BJ179" s="13" t="s">
        <v>84</v>
      </c>
      <c r="BK179" s="153">
        <f t="shared" si="29"/>
        <v>0</v>
      </c>
      <c r="BL179" s="13" t="s">
        <v>216</v>
      </c>
      <c r="BM179" s="152" t="s">
        <v>2964</v>
      </c>
    </row>
    <row r="180" spans="2:65" s="1" customFormat="1" ht="37.9" customHeight="1">
      <c r="B180" s="139"/>
      <c r="C180" s="140" t="s">
        <v>362</v>
      </c>
      <c r="D180" s="140" t="s">
        <v>212</v>
      </c>
      <c r="E180" s="141" t="s">
        <v>782</v>
      </c>
      <c r="F180" s="142" t="s">
        <v>2965</v>
      </c>
      <c r="G180" s="143" t="s">
        <v>253</v>
      </c>
      <c r="H180" s="144">
        <v>4</v>
      </c>
      <c r="I180" s="145"/>
      <c r="J180" s="146">
        <f t="shared" si="20"/>
        <v>0</v>
      </c>
      <c r="K180" s="147"/>
      <c r="L180" s="28"/>
      <c r="M180" s="148" t="s">
        <v>1</v>
      </c>
      <c r="N180" s="149" t="s">
        <v>38</v>
      </c>
      <c r="P180" s="150">
        <f t="shared" si="21"/>
        <v>0</v>
      </c>
      <c r="Q180" s="150">
        <v>0</v>
      </c>
      <c r="R180" s="150">
        <f t="shared" si="22"/>
        <v>0</v>
      </c>
      <c r="S180" s="150">
        <v>0</v>
      </c>
      <c r="T180" s="151">
        <f t="shared" si="23"/>
        <v>0</v>
      </c>
      <c r="AR180" s="152" t="s">
        <v>216</v>
      </c>
      <c r="AT180" s="152" t="s">
        <v>212</v>
      </c>
      <c r="AU180" s="152" t="s">
        <v>88</v>
      </c>
      <c r="AY180" s="13" t="s">
        <v>207</v>
      </c>
      <c r="BE180" s="153">
        <f t="shared" si="24"/>
        <v>0</v>
      </c>
      <c r="BF180" s="153">
        <f t="shared" si="25"/>
        <v>0</v>
      </c>
      <c r="BG180" s="153">
        <f t="shared" si="26"/>
        <v>0</v>
      </c>
      <c r="BH180" s="153">
        <f t="shared" si="27"/>
        <v>0</v>
      </c>
      <c r="BI180" s="153">
        <f t="shared" si="28"/>
        <v>0</v>
      </c>
      <c r="BJ180" s="13" t="s">
        <v>84</v>
      </c>
      <c r="BK180" s="153">
        <f t="shared" si="29"/>
        <v>0</v>
      </c>
      <c r="BL180" s="13" t="s">
        <v>216</v>
      </c>
      <c r="BM180" s="152" t="s">
        <v>2966</v>
      </c>
    </row>
    <row r="181" spans="2:65" s="1" customFormat="1" ht="33" customHeight="1">
      <c r="B181" s="139"/>
      <c r="C181" s="140" t="s">
        <v>366</v>
      </c>
      <c r="D181" s="140" t="s">
        <v>212</v>
      </c>
      <c r="E181" s="141" t="s">
        <v>790</v>
      </c>
      <c r="F181" s="142" t="s">
        <v>2967</v>
      </c>
      <c r="G181" s="143" t="s">
        <v>253</v>
      </c>
      <c r="H181" s="144">
        <v>3</v>
      </c>
      <c r="I181" s="145"/>
      <c r="J181" s="146">
        <f t="shared" si="20"/>
        <v>0</v>
      </c>
      <c r="K181" s="147"/>
      <c r="L181" s="28"/>
      <c r="M181" s="148" t="s">
        <v>1</v>
      </c>
      <c r="N181" s="149" t="s">
        <v>38</v>
      </c>
      <c r="P181" s="150">
        <f t="shared" si="21"/>
        <v>0</v>
      </c>
      <c r="Q181" s="150">
        <v>0</v>
      </c>
      <c r="R181" s="150">
        <f t="shared" si="22"/>
        <v>0</v>
      </c>
      <c r="S181" s="150">
        <v>0</v>
      </c>
      <c r="T181" s="151">
        <f t="shared" si="23"/>
        <v>0</v>
      </c>
      <c r="AR181" s="152" t="s">
        <v>216</v>
      </c>
      <c r="AT181" s="152" t="s">
        <v>212</v>
      </c>
      <c r="AU181" s="152" t="s">
        <v>88</v>
      </c>
      <c r="AY181" s="13" t="s">
        <v>207</v>
      </c>
      <c r="BE181" s="153">
        <f t="shared" si="24"/>
        <v>0</v>
      </c>
      <c r="BF181" s="153">
        <f t="shared" si="25"/>
        <v>0</v>
      </c>
      <c r="BG181" s="153">
        <f t="shared" si="26"/>
        <v>0</v>
      </c>
      <c r="BH181" s="153">
        <f t="shared" si="27"/>
        <v>0</v>
      </c>
      <c r="BI181" s="153">
        <f t="shared" si="28"/>
        <v>0</v>
      </c>
      <c r="BJ181" s="13" t="s">
        <v>84</v>
      </c>
      <c r="BK181" s="153">
        <f t="shared" si="29"/>
        <v>0</v>
      </c>
      <c r="BL181" s="13" t="s">
        <v>216</v>
      </c>
      <c r="BM181" s="152" t="s">
        <v>2968</v>
      </c>
    </row>
    <row r="182" spans="2:65" s="1" customFormat="1" ht="37.9" customHeight="1">
      <c r="B182" s="139"/>
      <c r="C182" s="140" t="s">
        <v>370</v>
      </c>
      <c r="D182" s="140" t="s">
        <v>212</v>
      </c>
      <c r="E182" s="141" t="s">
        <v>794</v>
      </c>
      <c r="F182" s="142" t="s">
        <v>2969</v>
      </c>
      <c r="G182" s="143" t="s">
        <v>253</v>
      </c>
      <c r="H182" s="144">
        <v>5</v>
      </c>
      <c r="I182" s="145"/>
      <c r="J182" s="146">
        <f t="shared" si="20"/>
        <v>0</v>
      </c>
      <c r="K182" s="147"/>
      <c r="L182" s="28"/>
      <c r="M182" s="148" t="s">
        <v>1</v>
      </c>
      <c r="N182" s="149" t="s">
        <v>38</v>
      </c>
      <c r="P182" s="150">
        <f t="shared" si="21"/>
        <v>0</v>
      </c>
      <c r="Q182" s="150">
        <v>0</v>
      </c>
      <c r="R182" s="150">
        <f t="shared" si="22"/>
        <v>0</v>
      </c>
      <c r="S182" s="150">
        <v>0</v>
      </c>
      <c r="T182" s="151">
        <f t="shared" si="23"/>
        <v>0</v>
      </c>
      <c r="AR182" s="152" t="s">
        <v>216</v>
      </c>
      <c r="AT182" s="152" t="s">
        <v>212</v>
      </c>
      <c r="AU182" s="152" t="s">
        <v>88</v>
      </c>
      <c r="AY182" s="13" t="s">
        <v>207</v>
      </c>
      <c r="BE182" s="153">
        <f t="shared" si="24"/>
        <v>0</v>
      </c>
      <c r="BF182" s="153">
        <f t="shared" si="25"/>
        <v>0</v>
      </c>
      <c r="BG182" s="153">
        <f t="shared" si="26"/>
        <v>0</v>
      </c>
      <c r="BH182" s="153">
        <f t="shared" si="27"/>
        <v>0</v>
      </c>
      <c r="BI182" s="153">
        <f t="shared" si="28"/>
        <v>0</v>
      </c>
      <c r="BJ182" s="13" t="s">
        <v>84</v>
      </c>
      <c r="BK182" s="153">
        <f t="shared" si="29"/>
        <v>0</v>
      </c>
      <c r="BL182" s="13" t="s">
        <v>216</v>
      </c>
      <c r="BM182" s="152" t="s">
        <v>2970</v>
      </c>
    </row>
    <row r="183" spans="2:65" s="1" customFormat="1" ht="33" customHeight="1">
      <c r="B183" s="139"/>
      <c r="C183" s="140" t="s">
        <v>374</v>
      </c>
      <c r="D183" s="140" t="s">
        <v>212</v>
      </c>
      <c r="E183" s="141" t="s">
        <v>798</v>
      </c>
      <c r="F183" s="142" t="s">
        <v>2971</v>
      </c>
      <c r="G183" s="143" t="s">
        <v>253</v>
      </c>
      <c r="H183" s="144">
        <v>5</v>
      </c>
      <c r="I183" s="145"/>
      <c r="J183" s="146">
        <f t="shared" si="20"/>
        <v>0</v>
      </c>
      <c r="K183" s="147"/>
      <c r="L183" s="28"/>
      <c r="M183" s="148" t="s">
        <v>1</v>
      </c>
      <c r="N183" s="149" t="s">
        <v>38</v>
      </c>
      <c r="P183" s="150">
        <f t="shared" si="21"/>
        <v>0</v>
      </c>
      <c r="Q183" s="150">
        <v>0</v>
      </c>
      <c r="R183" s="150">
        <f t="shared" si="22"/>
        <v>0</v>
      </c>
      <c r="S183" s="150">
        <v>0</v>
      </c>
      <c r="T183" s="151">
        <f t="shared" si="23"/>
        <v>0</v>
      </c>
      <c r="AR183" s="152" t="s">
        <v>216</v>
      </c>
      <c r="AT183" s="152" t="s">
        <v>212</v>
      </c>
      <c r="AU183" s="152" t="s">
        <v>88</v>
      </c>
      <c r="AY183" s="13" t="s">
        <v>207</v>
      </c>
      <c r="BE183" s="153">
        <f t="shared" si="24"/>
        <v>0</v>
      </c>
      <c r="BF183" s="153">
        <f t="shared" si="25"/>
        <v>0</v>
      </c>
      <c r="BG183" s="153">
        <f t="shared" si="26"/>
        <v>0</v>
      </c>
      <c r="BH183" s="153">
        <f t="shared" si="27"/>
        <v>0</v>
      </c>
      <c r="BI183" s="153">
        <f t="shared" si="28"/>
        <v>0</v>
      </c>
      <c r="BJ183" s="13" t="s">
        <v>84</v>
      </c>
      <c r="BK183" s="153">
        <f t="shared" si="29"/>
        <v>0</v>
      </c>
      <c r="BL183" s="13" t="s">
        <v>216</v>
      </c>
      <c r="BM183" s="152" t="s">
        <v>2972</v>
      </c>
    </row>
    <row r="184" spans="2:65" s="1" customFormat="1" ht="37.9" customHeight="1">
      <c r="B184" s="139"/>
      <c r="C184" s="140" t="s">
        <v>378</v>
      </c>
      <c r="D184" s="140" t="s">
        <v>212</v>
      </c>
      <c r="E184" s="141" t="s">
        <v>802</v>
      </c>
      <c r="F184" s="142" t="s">
        <v>2973</v>
      </c>
      <c r="G184" s="143" t="s">
        <v>215</v>
      </c>
      <c r="H184" s="144">
        <v>2</v>
      </c>
      <c r="I184" s="145"/>
      <c r="J184" s="146">
        <f t="shared" si="20"/>
        <v>0</v>
      </c>
      <c r="K184" s="147"/>
      <c r="L184" s="28"/>
      <c r="M184" s="148" t="s">
        <v>1</v>
      </c>
      <c r="N184" s="149" t="s">
        <v>38</v>
      </c>
      <c r="P184" s="150">
        <f t="shared" si="21"/>
        <v>0</v>
      </c>
      <c r="Q184" s="150">
        <v>0</v>
      </c>
      <c r="R184" s="150">
        <f t="shared" si="22"/>
        <v>0</v>
      </c>
      <c r="S184" s="150">
        <v>0</v>
      </c>
      <c r="T184" s="151">
        <f t="shared" si="23"/>
        <v>0</v>
      </c>
      <c r="AR184" s="152" t="s">
        <v>216</v>
      </c>
      <c r="AT184" s="152" t="s">
        <v>212</v>
      </c>
      <c r="AU184" s="152" t="s">
        <v>88</v>
      </c>
      <c r="AY184" s="13" t="s">
        <v>207</v>
      </c>
      <c r="BE184" s="153">
        <f t="shared" si="24"/>
        <v>0</v>
      </c>
      <c r="BF184" s="153">
        <f t="shared" si="25"/>
        <v>0</v>
      </c>
      <c r="BG184" s="153">
        <f t="shared" si="26"/>
        <v>0</v>
      </c>
      <c r="BH184" s="153">
        <f t="shared" si="27"/>
        <v>0</v>
      </c>
      <c r="BI184" s="153">
        <f t="shared" si="28"/>
        <v>0</v>
      </c>
      <c r="BJ184" s="13" t="s">
        <v>84</v>
      </c>
      <c r="BK184" s="153">
        <f t="shared" si="29"/>
        <v>0</v>
      </c>
      <c r="BL184" s="13" t="s">
        <v>216</v>
      </c>
      <c r="BM184" s="152" t="s">
        <v>2974</v>
      </c>
    </row>
    <row r="185" spans="2:65" s="1" customFormat="1" ht="37.9" customHeight="1">
      <c r="B185" s="139"/>
      <c r="C185" s="140" t="s">
        <v>382</v>
      </c>
      <c r="D185" s="140" t="s">
        <v>212</v>
      </c>
      <c r="E185" s="141" t="s">
        <v>806</v>
      </c>
      <c r="F185" s="142" t="s">
        <v>2975</v>
      </c>
      <c r="G185" s="143" t="s">
        <v>253</v>
      </c>
      <c r="H185" s="144">
        <v>2</v>
      </c>
      <c r="I185" s="145"/>
      <c r="J185" s="146">
        <f t="shared" si="20"/>
        <v>0</v>
      </c>
      <c r="K185" s="147"/>
      <c r="L185" s="28"/>
      <c r="M185" s="148" t="s">
        <v>1</v>
      </c>
      <c r="N185" s="149" t="s">
        <v>38</v>
      </c>
      <c r="P185" s="150">
        <f t="shared" si="21"/>
        <v>0</v>
      </c>
      <c r="Q185" s="150">
        <v>0</v>
      </c>
      <c r="R185" s="150">
        <f t="shared" si="22"/>
        <v>0</v>
      </c>
      <c r="S185" s="150">
        <v>0</v>
      </c>
      <c r="T185" s="151">
        <f t="shared" si="23"/>
        <v>0</v>
      </c>
      <c r="AR185" s="152" t="s">
        <v>216</v>
      </c>
      <c r="AT185" s="152" t="s">
        <v>212</v>
      </c>
      <c r="AU185" s="152" t="s">
        <v>88</v>
      </c>
      <c r="AY185" s="13" t="s">
        <v>207</v>
      </c>
      <c r="BE185" s="153">
        <f t="shared" si="24"/>
        <v>0</v>
      </c>
      <c r="BF185" s="153">
        <f t="shared" si="25"/>
        <v>0</v>
      </c>
      <c r="BG185" s="153">
        <f t="shared" si="26"/>
        <v>0</v>
      </c>
      <c r="BH185" s="153">
        <f t="shared" si="27"/>
        <v>0</v>
      </c>
      <c r="BI185" s="153">
        <f t="shared" si="28"/>
        <v>0</v>
      </c>
      <c r="BJ185" s="13" t="s">
        <v>84</v>
      </c>
      <c r="BK185" s="153">
        <f t="shared" si="29"/>
        <v>0</v>
      </c>
      <c r="BL185" s="13" t="s">
        <v>216</v>
      </c>
      <c r="BM185" s="152" t="s">
        <v>2976</v>
      </c>
    </row>
    <row r="186" spans="2:65" s="1" customFormat="1" ht="37.9" customHeight="1">
      <c r="B186" s="139"/>
      <c r="C186" s="140" t="s">
        <v>386</v>
      </c>
      <c r="D186" s="140" t="s">
        <v>212</v>
      </c>
      <c r="E186" s="141" t="s">
        <v>2977</v>
      </c>
      <c r="F186" s="142" t="s">
        <v>2978</v>
      </c>
      <c r="G186" s="143" t="s">
        <v>253</v>
      </c>
      <c r="H186" s="144">
        <v>1</v>
      </c>
      <c r="I186" s="145"/>
      <c r="J186" s="146">
        <f t="shared" si="20"/>
        <v>0</v>
      </c>
      <c r="K186" s="147"/>
      <c r="L186" s="28"/>
      <c r="M186" s="148" t="s">
        <v>1</v>
      </c>
      <c r="N186" s="149" t="s">
        <v>38</v>
      </c>
      <c r="P186" s="150">
        <f t="shared" si="21"/>
        <v>0</v>
      </c>
      <c r="Q186" s="150">
        <v>0</v>
      </c>
      <c r="R186" s="150">
        <f t="shared" si="22"/>
        <v>0</v>
      </c>
      <c r="S186" s="150">
        <v>0</v>
      </c>
      <c r="T186" s="151">
        <f t="shared" si="23"/>
        <v>0</v>
      </c>
      <c r="AR186" s="152" t="s">
        <v>216</v>
      </c>
      <c r="AT186" s="152" t="s">
        <v>212</v>
      </c>
      <c r="AU186" s="152" t="s">
        <v>88</v>
      </c>
      <c r="AY186" s="13" t="s">
        <v>207</v>
      </c>
      <c r="BE186" s="153">
        <f t="shared" si="24"/>
        <v>0</v>
      </c>
      <c r="BF186" s="153">
        <f t="shared" si="25"/>
        <v>0</v>
      </c>
      <c r="BG186" s="153">
        <f t="shared" si="26"/>
        <v>0</v>
      </c>
      <c r="BH186" s="153">
        <f t="shared" si="27"/>
        <v>0</v>
      </c>
      <c r="BI186" s="153">
        <f t="shared" si="28"/>
        <v>0</v>
      </c>
      <c r="BJ186" s="13" t="s">
        <v>84</v>
      </c>
      <c r="BK186" s="153">
        <f t="shared" si="29"/>
        <v>0</v>
      </c>
      <c r="BL186" s="13" t="s">
        <v>216</v>
      </c>
      <c r="BM186" s="152" t="s">
        <v>2979</v>
      </c>
    </row>
    <row r="187" spans="2:65" s="1" customFormat="1" ht="44.25" customHeight="1">
      <c r="B187" s="139"/>
      <c r="C187" s="140" t="s">
        <v>390</v>
      </c>
      <c r="D187" s="140" t="s">
        <v>212</v>
      </c>
      <c r="E187" s="141" t="s">
        <v>2980</v>
      </c>
      <c r="F187" s="142" t="s">
        <v>2981</v>
      </c>
      <c r="G187" s="143" t="s">
        <v>253</v>
      </c>
      <c r="H187" s="144">
        <v>4</v>
      </c>
      <c r="I187" s="145"/>
      <c r="J187" s="146">
        <f t="shared" si="20"/>
        <v>0</v>
      </c>
      <c r="K187" s="147"/>
      <c r="L187" s="28"/>
      <c r="M187" s="148" t="s">
        <v>1</v>
      </c>
      <c r="N187" s="149" t="s">
        <v>38</v>
      </c>
      <c r="P187" s="150">
        <f t="shared" si="21"/>
        <v>0</v>
      </c>
      <c r="Q187" s="150">
        <v>0</v>
      </c>
      <c r="R187" s="150">
        <f t="shared" si="22"/>
        <v>0</v>
      </c>
      <c r="S187" s="150">
        <v>0</v>
      </c>
      <c r="T187" s="151">
        <f t="shared" si="23"/>
        <v>0</v>
      </c>
      <c r="AR187" s="152" t="s">
        <v>216</v>
      </c>
      <c r="AT187" s="152" t="s">
        <v>212</v>
      </c>
      <c r="AU187" s="152" t="s">
        <v>88</v>
      </c>
      <c r="AY187" s="13" t="s">
        <v>207</v>
      </c>
      <c r="BE187" s="153">
        <f t="shared" si="24"/>
        <v>0</v>
      </c>
      <c r="BF187" s="153">
        <f t="shared" si="25"/>
        <v>0</v>
      </c>
      <c r="BG187" s="153">
        <f t="shared" si="26"/>
        <v>0</v>
      </c>
      <c r="BH187" s="153">
        <f t="shared" si="27"/>
        <v>0</v>
      </c>
      <c r="BI187" s="153">
        <f t="shared" si="28"/>
        <v>0</v>
      </c>
      <c r="BJ187" s="13" t="s">
        <v>84</v>
      </c>
      <c r="BK187" s="153">
        <f t="shared" si="29"/>
        <v>0</v>
      </c>
      <c r="BL187" s="13" t="s">
        <v>216</v>
      </c>
      <c r="BM187" s="152" t="s">
        <v>2982</v>
      </c>
    </row>
    <row r="188" spans="2:65" s="11" customFormat="1" ht="20.85" customHeight="1">
      <c r="B188" s="127"/>
      <c r="D188" s="128" t="s">
        <v>71</v>
      </c>
      <c r="E188" s="137" t="s">
        <v>2983</v>
      </c>
      <c r="F188" s="137" t="s">
        <v>2984</v>
      </c>
      <c r="I188" s="130"/>
      <c r="J188" s="138">
        <f>BK188</f>
        <v>0</v>
      </c>
      <c r="L188" s="127"/>
      <c r="M188" s="132"/>
      <c r="P188" s="133">
        <f>SUM(P189:P193)</f>
        <v>0</v>
      </c>
      <c r="R188" s="133">
        <f>SUM(R189:R193)</f>
        <v>0</v>
      </c>
      <c r="T188" s="134">
        <f>SUM(T189:T193)</f>
        <v>0.48104100000000005</v>
      </c>
      <c r="AR188" s="128" t="s">
        <v>79</v>
      </c>
      <c r="AT188" s="135" t="s">
        <v>71</v>
      </c>
      <c r="AU188" s="135" t="s">
        <v>84</v>
      </c>
      <c r="AY188" s="128" t="s">
        <v>207</v>
      </c>
      <c r="BK188" s="136">
        <f>SUM(BK189:BK193)</f>
        <v>0</v>
      </c>
    </row>
    <row r="189" spans="2:65" s="1" customFormat="1" ht="24.2" customHeight="1">
      <c r="B189" s="139"/>
      <c r="C189" s="140" t="s">
        <v>394</v>
      </c>
      <c r="D189" s="140" t="s">
        <v>212</v>
      </c>
      <c r="E189" s="141" t="s">
        <v>1878</v>
      </c>
      <c r="F189" s="142" t="s">
        <v>1879</v>
      </c>
      <c r="G189" s="143" t="s">
        <v>1786</v>
      </c>
      <c r="H189" s="144">
        <v>425</v>
      </c>
      <c r="I189" s="145"/>
      <c r="J189" s="146">
        <f>ROUND(I189*H189,2)</f>
        <v>0</v>
      </c>
      <c r="K189" s="147"/>
      <c r="L189" s="28"/>
      <c r="M189" s="148" t="s">
        <v>1</v>
      </c>
      <c r="N189" s="149" t="s">
        <v>38</v>
      </c>
      <c r="P189" s="150">
        <f>O189*H189</f>
        <v>0</v>
      </c>
      <c r="Q189" s="150">
        <v>0</v>
      </c>
      <c r="R189" s="150">
        <f>Q189*H189</f>
        <v>0</v>
      </c>
      <c r="S189" s="150">
        <v>0</v>
      </c>
      <c r="T189" s="151">
        <f>S189*H189</f>
        <v>0</v>
      </c>
      <c r="AR189" s="152" t="s">
        <v>216</v>
      </c>
      <c r="AT189" s="152" t="s">
        <v>212</v>
      </c>
      <c r="AU189" s="152" t="s">
        <v>88</v>
      </c>
      <c r="AY189" s="13" t="s">
        <v>207</v>
      </c>
      <c r="BE189" s="153">
        <f>IF(N189="základná",J189,0)</f>
        <v>0</v>
      </c>
      <c r="BF189" s="153">
        <f>IF(N189="znížená",J189,0)</f>
        <v>0</v>
      </c>
      <c r="BG189" s="153">
        <f>IF(N189="zákl. prenesená",J189,0)</f>
        <v>0</v>
      </c>
      <c r="BH189" s="153">
        <f>IF(N189="zníž. prenesená",J189,0)</f>
        <v>0</v>
      </c>
      <c r="BI189" s="153">
        <f>IF(N189="nulová",J189,0)</f>
        <v>0</v>
      </c>
      <c r="BJ189" s="13" t="s">
        <v>84</v>
      </c>
      <c r="BK189" s="153">
        <f>ROUND(I189*H189,2)</f>
        <v>0</v>
      </c>
      <c r="BL189" s="13" t="s">
        <v>216</v>
      </c>
      <c r="BM189" s="152" t="s">
        <v>2985</v>
      </c>
    </row>
    <row r="190" spans="2:65" s="1" customFormat="1" ht="16.5" customHeight="1">
      <c r="B190" s="139"/>
      <c r="C190" s="140" t="s">
        <v>398</v>
      </c>
      <c r="D190" s="140" t="s">
        <v>212</v>
      </c>
      <c r="E190" s="141" t="s">
        <v>1882</v>
      </c>
      <c r="F190" s="142" t="s">
        <v>1883</v>
      </c>
      <c r="G190" s="143" t="s">
        <v>405</v>
      </c>
      <c r="H190" s="144">
        <v>38.700000000000003</v>
      </c>
      <c r="I190" s="145"/>
      <c r="J190" s="146">
        <f>ROUND(I190*H190,2)</f>
        <v>0</v>
      </c>
      <c r="K190" s="147"/>
      <c r="L190" s="28"/>
      <c r="M190" s="148" t="s">
        <v>1</v>
      </c>
      <c r="N190" s="149" t="s">
        <v>38</v>
      </c>
      <c r="P190" s="150">
        <f>O190*H190</f>
        <v>0</v>
      </c>
      <c r="Q190" s="150">
        <v>0</v>
      </c>
      <c r="R190" s="150">
        <f>Q190*H190</f>
        <v>0</v>
      </c>
      <c r="S190" s="150">
        <v>1.243E-2</v>
      </c>
      <c r="T190" s="151">
        <f>S190*H190</f>
        <v>0.48104100000000005</v>
      </c>
      <c r="AR190" s="152" t="s">
        <v>271</v>
      </c>
      <c r="AT190" s="152" t="s">
        <v>212</v>
      </c>
      <c r="AU190" s="152" t="s">
        <v>88</v>
      </c>
      <c r="AY190" s="13" t="s">
        <v>207</v>
      </c>
      <c r="BE190" s="153">
        <f>IF(N190="základná",J190,0)</f>
        <v>0</v>
      </c>
      <c r="BF190" s="153">
        <f>IF(N190="znížená",J190,0)</f>
        <v>0</v>
      </c>
      <c r="BG190" s="153">
        <f>IF(N190="zákl. prenesená",J190,0)</f>
        <v>0</v>
      </c>
      <c r="BH190" s="153">
        <f>IF(N190="zníž. prenesená",J190,0)</f>
        <v>0</v>
      </c>
      <c r="BI190" s="153">
        <f>IF(N190="nulová",J190,0)</f>
        <v>0</v>
      </c>
      <c r="BJ190" s="13" t="s">
        <v>84</v>
      </c>
      <c r="BK190" s="153">
        <f>ROUND(I190*H190,2)</f>
        <v>0</v>
      </c>
      <c r="BL190" s="13" t="s">
        <v>271</v>
      </c>
      <c r="BM190" s="152" t="s">
        <v>2986</v>
      </c>
    </row>
    <row r="191" spans="2:65" s="1" customFormat="1" ht="16.5" customHeight="1">
      <c r="B191" s="139"/>
      <c r="C191" s="140" t="s">
        <v>402</v>
      </c>
      <c r="D191" s="140" t="s">
        <v>212</v>
      </c>
      <c r="E191" s="141" t="s">
        <v>1886</v>
      </c>
      <c r="F191" s="142" t="s">
        <v>1887</v>
      </c>
      <c r="G191" s="143" t="s">
        <v>405</v>
      </c>
      <c r="H191" s="144">
        <v>42.57</v>
      </c>
      <c r="I191" s="145"/>
      <c r="J191" s="146">
        <f>ROUND(I191*H191,2)</f>
        <v>0</v>
      </c>
      <c r="K191" s="147"/>
      <c r="L191" s="28"/>
      <c r="M191" s="148" t="s">
        <v>1</v>
      </c>
      <c r="N191" s="149" t="s">
        <v>38</v>
      </c>
      <c r="P191" s="150">
        <f>O191*H191</f>
        <v>0</v>
      </c>
      <c r="Q191" s="150">
        <v>0</v>
      </c>
      <c r="R191" s="150">
        <f>Q191*H191</f>
        <v>0</v>
      </c>
      <c r="S191" s="150">
        <v>0</v>
      </c>
      <c r="T191" s="151">
        <f>S191*H191</f>
        <v>0</v>
      </c>
      <c r="AR191" s="152" t="s">
        <v>271</v>
      </c>
      <c r="AT191" s="152" t="s">
        <v>212</v>
      </c>
      <c r="AU191" s="152" t="s">
        <v>88</v>
      </c>
      <c r="AY191" s="13" t="s">
        <v>207</v>
      </c>
      <c r="BE191" s="153">
        <f>IF(N191="základná",J191,0)</f>
        <v>0</v>
      </c>
      <c r="BF191" s="153">
        <f>IF(N191="znížená",J191,0)</f>
        <v>0</v>
      </c>
      <c r="BG191" s="153">
        <f>IF(N191="zákl. prenesená",J191,0)</f>
        <v>0</v>
      </c>
      <c r="BH191" s="153">
        <f>IF(N191="zníž. prenesená",J191,0)</f>
        <v>0</v>
      </c>
      <c r="BI191" s="153">
        <f>IF(N191="nulová",J191,0)</f>
        <v>0</v>
      </c>
      <c r="BJ191" s="13" t="s">
        <v>84</v>
      </c>
      <c r="BK191" s="153">
        <f>ROUND(I191*H191,2)</f>
        <v>0</v>
      </c>
      <c r="BL191" s="13" t="s">
        <v>271</v>
      </c>
      <c r="BM191" s="152" t="s">
        <v>2987</v>
      </c>
    </row>
    <row r="192" spans="2:65" s="1" customFormat="1" ht="21.75" customHeight="1">
      <c r="B192" s="139"/>
      <c r="C192" s="140" t="s">
        <v>407</v>
      </c>
      <c r="D192" s="140" t="s">
        <v>212</v>
      </c>
      <c r="E192" s="141" t="s">
        <v>1890</v>
      </c>
      <c r="F192" s="142" t="s">
        <v>1891</v>
      </c>
      <c r="G192" s="143" t="s">
        <v>1892</v>
      </c>
      <c r="H192" s="144">
        <v>0.157</v>
      </c>
      <c r="I192" s="145"/>
      <c r="J192" s="146">
        <f>ROUND(I192*H192,2)</f>
        <v>0</v>
      </c>
      <c r="K192" s="147"/>
      <c r="L192" s="28"/>
      <c r="M192" s="148" t="s">
        <v>1</v>
      </c>
      <c r="N192" s="149" t="s">
        <v>38</v>
      </c>
      <c r="P192" s="150">
        <f>O192*H192</f>
        <v>0</v>
      </c>
      <c r="Q192" s="150">
        <v>0</v>
      </c>
      <c r="R192" s="150">
        <f>Q192*H192</f>
        <v>0</v>
      </c>
      <c r="S192" s="150">
        <v>0</v>
      </c>
      <c r="T192" s="151">
        <f>S192*H192</f>
        <v>0</v>
      </c>
      <c r="AR192" s="152" t="s">
        <v>93</v>
      </c>
      <c r="AT192" s="152" t="s">
        <v>212</v>
      </c>
      <c r="AU192" s="152" t="s">
        <v>88</v>
      </c>
      <c r="AY192" s="13" t="s">
        <v>207</v>
      </c>
      <c r="BE192" s="153">
        <f>IF(N192="základná",J192,0)</f>
        <v>0</v>
      </c>
      <c r="BF192" s="153">
        <f>IF(N192="znížená",J192,0)</f>
        <v>0</v>
      </c>
      <c r="BG192" s="153">
        <f>IF(N192="zákl. prenesená",J192,0)</f>
        <v>0</v>
      </c>
      <c r="BH192" s="153">
        <f>IF(N192="zníž. prenesená",J192,0)</f>
        <v>0</v>
      </c>
      <c r="BI192" s="153">
        <f>IF(N192="nulová",J192,0)</f>
        <v>0</v>
      </c>
      <c r="BJ192" s="13" t="s">
        <v>84</v>
      </c>
      <c r="BK192" s="153">
        <f>ROUND(I192*H192,2)</f>
        <v>0</v>
      </c>
      <c r="BL192" s="13" t="s">
        <v>93</v>
      </c>
      <c r="BM192" s="152" t="s">
        <v>2988</v>
      </c>
    </row>
    <row r="193" spans="2:65" s="1" customFormat="1" ht="33" customHeight="1">
      <c r="B193" s="139"/>
      <c r="C193" s="140" t="s">
        <v>411</v>
      </c>
      <c r="D193" s="140" t="s">
        <v>212</v>
      </c>
      <c r="E193" s="141" t="s">
        <v>1895</v>
      </c>
      <c r="F193" s="142" t="s">
        <v>1896</v>
      </c>
      <c r="G193" s="143" t="s">
        <v>1892</v>
      </c>
      <c r="H193" s="144">
        <v>0.157</v>
      </c>
      <c r="I193" s="145"/>
      <c r="J193" s="146">
        <f>ROUND(I193*H193,2)</f>
        <v>0</v>
      </c>
      <c r="K193" s="147"/>
      <c r="L193" s="28"/>
      <c r="M193" s="148" t="s">
        <v>1</v>
      </c>
      <c r="N193" s="149" t="s">
        <v>38</v>
      </c>
      <c r="P193" s="150">
        <f>O193*H193</f>
        <v>0</v>
      </c>
      <c r="Q193" s="150">
        <v>0</v>
      </c>
      <c r="R193" s="150">
        <f>Q193*H193</f>
        <v>0</v>
      </c>
      <c r="S193" s="150">
        <v>0</v>
      </c>
      <c r="T193" s="151">
        <f>S193*H193</f>
        <v>0</v>
      </c>
      <c r="AR193" s="152" t="s">
        <v>93</v>
      </c>
      <c r="AT193" s="152" t="s">
        <v>212</v>
      </c>
      <c r="AU193" s="152" t="s">
        <v>88</v>
      </c>
      <c r="AY193" s="13" t="s">
        <v>207</v>
      </c>
      <c r="BE193" s="153">
        <f>IF(N193="základná",J193,0)</f>
        <v>0</v>
      </c>
      <c r="BF193" s="153">
        <f>IF(N193="znížená",J193,0)</f>
        <v>0</v>
      </c>
      <c r="BG193" s="153">
        <f>IF(N193="zákl. prenesená",J193,0)</f>
        <v>0</v>
      </c>
      <c r="BH193" s="153">
        <f>IF(N193="zníž. prenesená",J193,0)</f>
        <v>0</v>
      </c>
      <c r="BI193" s="153">
        <f>IF(N193="nulová",J193,0)</f>
        <v>0</v>
      </c>
      <c r="BJ193" s="13" t="s">
        <v>84</v>
      </c>
      <c r="BK193" s="153">
        <f>ROUND(I193*H193,2)</f>
        <v>0</v>
      </c>
      <c r="BL193" s="13" t="s">
        <v>93</v>
      </c>
      <c r="BM193" s="152" t="s">
        <v>2989</v>
      </c>
    </row>
    <row r="194" spans="2:65" s="11" customFormat="1" ht="20.85" customHeight="1">
      <c r="B194" s="127"/>
      <c r="D194" s="128" t="s">
        <v>71</v>
      </c>
      <c r="E194" s="137" t="s">
        <v>1898</v>
      </c>
      <c r="F194" s="137" t="s">
        <v>1899</v>
      </c>
      <c r="I194" s="130"/>
      <c r="J194" s="138">
        <f>BK194</f>
        <v>0</v>
      </c>
      <c r="L194" s="127"/>
      <c r="M194" s="132"/>
      <c r="P194" s="133">
        <f>SUM(P195:P202)</f>
        <v>0</v>
      </c>
      <c r="R194" s="133">
        <f>SUM(R195:R202)</f>
        <v>6.1895999999999993E-2</v>
      </c>
      <c r="T194" s="134">
        <f>SUM(T195:T202)</f>
        <v>0</v>
      </c>
      <c r="AR194" s="128" t="s">
        <v>84</v>
      </c>
      <c r="AT194" s="135" t="s">
        <v>71</v>
      </c>
      <c r="AU194" s="135" t="s">
        <v>84</v>
      </c>
      <c r="AY194" s="128" t="s">
        <v>207</v>
      </c>
      <c r="BK194" s="136">
        <f>SUM(BK195:BK202)</f>
        <v>0</v>
      </c>
    </row>
    <row r="195" spans="2:65" s="1" customFormat="1" ht="24.2" customHeight="1">
      <c r="B195" s="139"/>
      <c r="C195" s="140" t="s">
        <v>415</v>
      </c>
      <c r="D195" s="140" t="s">
        <v>212</v>
      </c>
      <c r="E195" s="141" t="s">
        <v>1901</v>
      </c>
      <c r="F195" s="142" t="s">
        <v>1902</v>
      </c>
      <c r="G195" s="143" t="s">
        <v>405</v>
      </c>
      <c r="H195" s="144">
        <v>10</v>
      </c>
      <c r="I195" s="145"/>
      <c r="J195" s="146">
        <f t="shared" ref="J195:J202" si="30">ROUND(I195*H195,2)</f>
        <v>0</v>
      </c>
      <c r="K195" s="147"/>
      <c r="L195" s="28"/>
      <c r="M195" s="148" t="s">
        <v>1</v>
      </c>
      <c r="N195" s="149" t="s">
        <v>38</v>
      </c>
      <c r="P195" s="150">
        <f t="shared" ref="P195:P202" si="31">O195*H195</f>
        <v>0</v>
      </c>
      <c r="Q195" s="150">
        <v>1E-4</v>
      </c>
      <c r="R195" s="150">
        <f t="shared" ref="R195:R202" si="32">Q195*H195</f>
        <v>1E-3</v>
      </c>
      <c r="S195" s="150">
        <v>0</v>
      </c>
      <c r="T195" s="151">
        <f t="shared" ref="T195:T202" si="33">S195*H195</f>
        <v>0</v>
      </c>
      <c r="AR195" s="152" t="s">
        <v>271</v>
      </c>
      <c r="AT195" s="152" t="s">
        <v>212</v>
      </c>
      <c r="AU195" s="152" t="s">
        <v>88</v>
      </c>
      <c r="AY195" s="13" t="s">
        <v>207</v>
      </c>
      <c r="BE195" s="153">
        <f t="shared" ref="BE195:BE202" si="34">IF(N195="základná",J195,0)</f>
        <v>0</v>
      </c>
      <c r="BF195" s="153">
        <f t="shared" ref="BF195:BF202" si="35">IF(N195="znížená",J195,0)</f>
        <v>0</v>
      </c>
      <c r="BG195" s="153">
        <f t="shared" ref="BG195:BG202" si="36">IF(N195="zákl. prenesená",J195,0)</f>
        <v>0</v>
      </c>
      <c r="BH195" s="153">
        <f t="shared" ref="BH195:BH202" si="37">IF(N195="zníž. prenesená",J195,0)</f>
        <v>0</v>
      </c>
      <c r="BI195" s="153">
        <f t="shared" ref="BI195:BI202" si="38">IF(N195="nulová",J195,0)</f>
        <v>0</v>
      </c>
      <c r="BJ195" s="13" t="s">
        <v>84</v>
      </c>
      <c r="BK195" s="153">
        <f t="shared" ref="BK195:BK202" si="39">ROUND(I195*H195,2)</f>
        <v>0</v>
      </c>
      <c r="BL195" s="13" t="s">
        <v>271</v>
      </c>
      <c r="BM195" s="152" t="s">
        <v>2990</v>
      </c>
    </row>
    <row r="196" spans="2:65" s="1" customFormat="1" ht="21.75" customHeight="1">
      <c r="B196" s="139"/>
      <c r="C196" s="155" t="s">
        <v>419</v>
      </c>
      <c r="D196" s="155" t="s">
        <v>205</v>
      </c>
      <c r="E196" s="156" t="s">
        <v>1905</v>
      </c>
      <c r="F196" s="157" t="s">
        <v>1906</v>
      </c>
      <c r="G196" s="158" t="s">
        <v>405</v>
      </c>
      <c r="H196" s="159">
        <v>2.04</v>
      </c>
      <c r="I196" s="160"/>
      <c r="J196" s="161">
        <f t="shared" si="30"/>
        <v>0</v>
      </c>
      <c r="K196" s="162"/>
      <c r="L196" s="163"/>
      <c r="M196" s="164" t="s">
        <v>1</v>
      </c>
      <c r="N196" s="165" t="s">
        <v>38</v>
      </c>
      <c r="P196" s="150">
        <f t="shared" si="31"/>
        <v>0</v>
      </c>
      <c r="Q196" s="150">
        <v>3.2000000000000002E-3</v>
      </c>
      <c r="R196" s="150">
        <f t="shared" si="32"/>
        <v>6.5280000000000008E-3</v>
      </c>
      <c r="S196" s="150">
        <v>0</v>
      </c>
      <c r="T196" s="151">
        <f t="shared" si="33"/>
        <v>0</v>
      </c>
      <c r="AR196" s="152" t="s">
        <v>334</v>
      </c>
      <c r="AT196" s="152" t="s">
        <v>205</v>
      </c>
      <c r="AU196" s="152" t="s">
        <v>88</v>
      </c>
      <c r="AY196" s="13" t="s">
        <v>207</v>
      </c>
      <c r="BE196" s="153">
        <f t="shared" si="34"/>
        <v>0</v>
      </c>
      <c r="BF196" s="153">
        <f t="shared" si="35"/>
        <v>0</v>
      </c>
      <c r="BG196" s="153">
        <f t="shared" si="36"/>
        <v>0</v>
      </c>
      <c r="BH196" s="153">
        <f t="shared" si="37"/>
        <v>0</v>
      </c>
      <c r="BI196" s="153">
        <f t="shared" si="38"/>
        <v>0</v>
      </c>
      <c r="BJ196" s="13" t="s">
        <v>84</v>
      </c>
      <c r="BK196" s="153">
        <f t="shared" si="39"/>
        <v>0</v>
      </c>
      <c r="BL196" s="13" t="s">
        <v>271</v>
      </c>
      <c r="BM196" s="152" t="s">
        <v>2991</v>
      </c>
    </row>
    <row r="197" spans="2:65" s="1" customFormat="1" ht="21.75" customHeight="1">
      <c r="B197" s="139"/>
      <c r="C197" s="155" t="s">
        <v>423</v>
      </c>
      <c r="D197" s="155" t="s">
        <v>205</v>
      </c>
      <c r="E197" s="156" t="s">
        <v>1909</v>
      </c>
      <c r="F197" s="157" t="s">
        <v>1910</v>
      </c>
      <c r="G197" s="158" t="s">
        <v>405</v>
      </c>
      <c r="H197" s="159">
        <v>8.16</v>
      </c>
      <c r="I197" s="160"/>
      <c r="J197" s="161">
        <f t="shared" si="30"/>
        <v>0</v>
      </c>
      <c r="K197" s="162"/>
      <c r="L197" s="163"/>
      <c r="M197" s="164" t="s">
        <v>1</v>
      </c>
      <c r="N197" s="165" t="s">
        <v>38</v>
      </c>
      <c r="P197" s="150">
        <f t="shared" si="31"/>
        <v>0</v>
      </c>
      <c r="Q197" s="150">
        <v>4.7999999999999996E-3</v>
      </c>
      <c r="R197" s="150">
        <f t="shared" si="32"/>
        <v>3.9167999999999994E-2</v>
      </c>
      <c r="S197" s="150">
        <v>0</v>
      </c>
      <c r="T197" s="151">
        <f t="shared" si="33"/>
        <v>0</v>
      </c>
      <c r="AR197" s="152" t="s">
        <v>334</v>
      </c>
      <c r="AT197" s="152" t="s">
        <v>205</v>
      </c>
      <c r="AU197" s="152" t="s">
        <v>88</v>
      </c>
      <c r="AY197" s="13" t="s">
        <v>207</v>
      </c>
      <c r="BE197" s="153">
        <f t="shared" si="34"/>
        <v>0</v>
      </c>
      <c r="BF197" s="153">
        <f t="shared" si="35"/>
        <v>0</v>
      </c>
      <c r="BG197" s="153">
        <f t="shared" si="36"/>
        <v>0</v>
      </c>
      <c r="BH197" s="153">
        <f t="shared" si="37"/>
        <v>0</v>
      </c>
      <c r="BI197" s="153">
        <f t="shared" si="38"/>
        <v>0</v>
      </c>
      <c r="BJ197" s="13" t="s">
        <v>84</v>
      </c>
      <c r="BK197" s="153">
        <f t="shared" si="39"/>
        <v>0</v>
      </c>
      <c r="BL197" s="13" t="s">
        <v>271</v>
      </c>
      <c r="BM197" s="152" t="s">
        <v>2992</v>
      </c>
    </row>
    <row r="198" spans="2:65" s="1" customFormat="1" ht="24.2" customHeight="1">
      <c r="B198" s="139"/>
      <c r="C198" s="140" t="s">
        <v>427</v>
      </c>
      <c r="D198" s="140" t="s">
        <v>212</v>
      </c>
      <c r="E198" s="141" t="s">
        <v>1921</v>
      </c>
      <c r="F198" s="142" t="s">
        <v>1922</v>
      </c>
      <c r="G198" s="143" t="s">
        <v>405</v>
      </c>
      <c r="H198" s="144">
        <v>10</v>
      </c>
      <c r="I198" s="145"/>
      <c r="J198" s="146">
        <f t="shared" si="30"/>
        <v>0</v>
      </c>
      <c r="K198" s="147"/>
      <c r="L198" s="28"/>
      <c r="M198" s="148" t="s">
        <v>1</v>
      </c>
      <c r="N198" s="149" t="s">
        <v>38</v>
      </c>
      <c r="P198" s="150">
        <f t="shared" si="31"/>
        <v>0</v>
      </c>
      <c r="Q198" s="150">
        <v>8.0000000000000007E-5</v>
      </c>
      <c r="R198" s="150">
        <f t="shared" si="32"/>
        <v>8.0000000000000004E-4</v>
      </c>
      <c r="S198" s="150">
        <v>0</v>
      </c>
      <c r="T198" s="151">
        <f t="shared" si="33"/>
        <v>0</v>
      </c>
      <c r="AR198" s="152" t="s">
        <v>271</v>
      </c>
      <c r="AT198" s="152" t="s">
        <v>212</v>
      </c>
      <c r="AU198" s="152" t="s">
        <v>88</v>
      </c>
      <c r="AY198" s="13" t="s">
        <v>207</v>
      </c>
      <c r="BE198" s="153">
        <f t="shared" si="34"/>
        <v>0</v>
      </c>
      <c r="BF198" s="153">
        <f t="shared" si="35"/>
        <v>0</v>
      </c>
      <c r="BG198" s="153">
        <f t="shared" si="36"/>
        <v>0</v>
      </c>
      <c r="BH198" s="153">
        <f t="shared" si="37"/>
        <v>0</v>
      </c>
      <c r="BI198" s="153">
        <f t="shared" si="38"/>
        <v>0</v>
      </c>
      <c r="BJ198" s="13" t="s">
        <v>84</v>
      </c>
      <c r="BK198" s="153">
        <f t="shared" si="39"/>
        <v>0</v>
      </c>
      <c r="BL198" s="13" t="s">
        <v>271</v>
      </c>
      <c r="BM198" s="152" t="s">
        <v>2993</v>
      </c>
    </row>
    <row r="199" spans="2:65" s="1" customFormat="1" ht="24.2" customHeight="1">
      <c r="B199" s="139"/>
      <c r="C199" s="155" t="s">
        <v>431</v>
      </c>
      <c r="D199" s="155" t="s">
        <v>205</v>
      </c>
      <c r="E199" s="156" t="s">
        <v>1925</v>
      </c>
      <c r="F199" s="157" t="s">
        <v>1926</v>
      </c>
      <c r="G199" s="158" t="s">
        <v>1892</v>
      </c>
      <c r="H199" s="159">
        <v>1.2999999999999999E-2</v>
      </c>
      <c r="I199" s="160"/>
      <c r="J199" s="161">
        <f t="shared" si="30"/>
        <v>0</v>
      </c>
      <c r="K199" s="162"/>
      <c r="L199" s="163"/>
      <c r="M199" s="164" t="s">
        <v>1</v>
      </c>
      <c r="N199" s="165" t="s">
        <v>38</v>
      </c>
      <c r="P199" s="150">
        <f t="shared" si="31"/>
        <v>0</v>
      </c>
      <c r="Q199" s="150">
        <v>1</v>
      </c>
      <c r="R199" s="150">
        <f t="shared" si="32"/>
        <v>1.2999999999999999E-2</v>
      </c>
      <c r="S199" s="150">
        <v>0</v>
      </c>
      <c r="T199" s="151">
        <f t="shared" si="33"/>
        <v>0</v>
      </c>
      <c r="AR199" s="152" t="s">
        <v>334</v>
      </c>
      <c r="AT199" s="152" t="s">
        <v>205</v>
      </c>
      <c r="AU199" s="152" t="s">
        <v>88</v>
      </c>
      <c r="AY199" s="13" t="s">
        <v>207</v>
      </c>
      <c r="BE199" s="153">
        <f t="shared" si="34"/>
        <v>0</v>
      </c>
      <c r="BF199" s="153">
        <f t="shared" si="35"/>
        <v>0</v>
      </c>
      <c r="BG199" s="153">
        <f t="shared" si="36"/>
        <v>0</v>
      </c>
      <c r="BH199" s="153">
        <f t="shared" si="37"/>
        <v>0</v>
      </c>
      <c r="BI199" s="153">
        <f t="shared" si="38"/>
        <v>0</v>
      </c>
      <c r="BJ199" s="13" t="s">
        <v>84</v>
      </c>
      <c r="BK199" s="153">
        <f t="shared" si="39"/>
        <v>0</v>
      </c>
      <c r="BL199" s="13" t="s">
        <v>271</v>
      </c>
      <c r="BM199" s="152" t="s">
        <v>2994</v>
      </c>
    </row>
    <row r="200" spans="2:65" s="1" customFormat="1" ht="33" customHeight="1">
      <c r="B200" s="139"/>
      <c r="C200" s="140" t="s">
        <v>435</v>
      </c>
      <c r="D200" s="140" t="s">
        <v>212</v>
      </c>
      <c r="E200" s="141" t="s">
        <v>1953</v>
      </c>
      <c r="F200" s="142" t="s">
        <v>1954</v>
      </c>
      <c r="G200" s="143" t="s">
        <v>253</v>
      </c>
      <c r="H200" s="144">
        <v>2</v>
      </c>
      <c r="I200" s="145"/>
      <c r="J200" s="146">
        <f t="shared" si="30"/>
        <v>0</v>
      </c>
      <c r="K200" s="147"/>
      <c r="L200" s="28"/>
      <c r="M200" s="148" t="s">
        <v>1</v>
      </c>
      <c r="N200" s="149" t="s">
        <v>38</v>
      </c>
      <c r="P200" s="150">
        <f t="shared" si="31"/>
        <v>0</v>
      </c>
      <c r="Q200" s="150">
        <v>1E-4</v>
      </c>
      <c r="R200" s="150">
        <f t="shared" si="32"/>
        <v>2.0000000000000001E-4</v>
      </c>
      <c r="S200" s="150">
        <v>0</v>
      </c>
      <c r="T200" s="151">
        <f t="shared" si="33"/>
        <v>0</v>
      </c>
      <c r="AR200" s="152" t="s">
        <v>271</v>
      </c>
      <c r="AT200" s="152" t="s">
        <v>212</v>
      </c>
      <c r="AU200" s="152" t="s">
        <v>88</v>
      </c>
      <c r="AY200" s="13" t="s">
        <v>207</v>
      </c>
      <c r="BE200" s="153">
        <f t="shared" si="34"/>
        <v>0</v>
      </c>
      <c r="BF200" s="153">
        <f t="shared" si="35"/>
        <v>0</v>
      </c>
      <c r="BG200" s="153">
        <f t="shared" si="36"/>
        <v>0</v>
      </c>
      <c r="BH200" s="153">
        <f t="shared" si="37"/>
        <v>0</v>
      </c>
      <c r="BI200" s="153">
        <f t="shared" si="38"/>
        <v>0</v>
      </c>
      <c r="BJ200" s="13" t="s">
        <v>84</v>
      </c>
      <c r="BK200" s="153">
        <f t="shared" si="39"/>
        <v>0</v>
      </c>
      <c r="BL200" s="13" t="s">
        <v>271</v>
      </c>
      <c r="BM200" s="152" t="s">
        <v>2995</v>
      </c>
    </row>
    <row r="201" spans="2:65" s="1" customFormat="1" ht="33" customHeight="1">
      <c r="B201" s="139"/>
      <c r="C201" s="140" t="s">
        <v>439</v>
      </c>
      <c r="D201" s="140" t="s">
        <v>212</v>
      </c>
      <c r="E201" s="141" t="s">
        <v>1961</v>
      </c>
      <c r="F201" s="142" t="s">
        <v>1962</v>
      </c>
      <c r="G201" s="143" t="s">
        <v>253</v>
      </c>
      <c r="H201" s="144">
        <v>4</v>
      </c>
      <c r="I201" s="145"/>
      <c r="J201" s="146">
        <f t="shared" si="30"/>
        <v>0</v>
      </c>
      <c r="K201" s="147"/>
      <c r="L201" s="28"/>
      <c r="M201" s="148" t="s">
        <v>1</v>
      </c>
      <c r="N201" s="149" t="s">
        <v>38</v>
      </c>
      <c r="P201" s="150">
        <f t="shared" si="31"/>
        <v>0</v>
      </c>
      <c r="Q201" s="150">
        <v>1E-4</v>
      </c>
      <c r="R201" s="150">
        <f t="shared" si="32"/>
        <v>4.0000000000000002E-4</v>
      </c>
      <c r="S201" s="150">
        <v>0</v>
      </c>
      <c r="T201" s="151">
        <f t="shared" si="33"/>
        <v>0</v>
      </c>
      <c r="AR201" s="152" t="s">
        <v>271</v>
      </c>
      <c r="AT201" s="152" t="s">
        <v>212</v>
      </c>
      <c r="AU201" s="152" t="s">
        <v>88</v>
      </c>
      <c r="AY201" s="13" t="s">
        <v>207</v>
      </c>
      <c r="BE201" s="153">
        <f t="shared" si="34"/>
        <v>0</v>
      </c>
      <c r="BF201" s="153">
        <f t="shared" si="35"/>
        <v>0</v>
      </c>
      <c r="BG201" s="153">
        <f t="shared" si="36"/>
        <v>0</v>
      </c>
      <c r="BH201" s="153">
        <f t="shared" si="37"/>
        <v>0</v>
      </c>
      <c r="BI201" s="153">
        <f t="shared" si="38"/>
        <v>0</v>
      </c>
      <c r="BJ201" s="13" t="s">
        <v>84</v>
      </c>
      <c r="BK201" s="153">
        <f t="shared" si="39"/>
        <v>0</v>
      </c>
      <c r="BL201" s="13" t="s">
        <v>271</v>
      </c>
      <c r="BM201" s="152" t="s">
        <v>2996</v>
      </c>
    </row>
    <row r="202" spans="2:65" s="1" customFormat="1" ht="33" customHeight="1">
      <c r="B202" s="139"/>
      <c r="C202" s="140" t="s">
        <v>443</v>
      </c>
      <c r="D202" s="140" t="s">
        <v>212</v>
      </c>
      <c r="E202" s="141" t="s">
        <v>1981</v>
      </c>
      <c r="F202" s="142" t="s">
        <v>1982</v>
      </c>
      <c r="G202" s="143" t="s">
        <v>253</v>
      </c>
      <c r="H202" s="144">
        <v>8</v>
      </c>
      <c r="I202" s="145"/>
      <c r="J202" s="146">
        <f t="shared" si="30"/>
        <v>0</v>
      </c>
      <c r="K202" s="147"/>
      <c r="L202" s="28"/>
      <c r="M202" s="148" t="s">
        <v>1</v>
      </c>
      <c r="N202" s="149" t="s">
        <v>38</v>
      </c>
      <c r="P202" s="150">
        <f t="shared" si="31"/>
        <v>0</v>
      </c>
      <c r="Q202" s="150">
        <v>1E-4</v>
      </c>
      <c r="R202" s="150">
        <f t="shared" si="32"/>
        <v>8.0000000000000004E-4</v>
      </c>
      <c r="S202" s="150">
        <v>0</v>
      </c>
      <c r="T202" s="151">
        <f t="shared" si="33"/>
        <v>0</v>
      </c>
      <c r="AR202" s="152" t="s">
        <v>271</v>
      </c>
      <c r="AT202" s="152" t="s">
        <v>212</v>
      </c>
      <c r="AU202" s="152" t="s">
        <v>88</v>
      </c>
      <c r="AY202" s="13" t="s">
        <v>207</v>
      </c>
      <c r="BE202" s="153">
        <f t="shared" si="34"/>
        <v>0</v>
      </c>
      <c r="BF202" s="153">
        <f t="shared" si="35"/>
        <v>0</v>
      </c>
      <c r="BG202" s="153">
        <f t="shared" si="36"/>
        <v>0</v>
      </c>
      <c r="BH202" s="153">
        <f t="shared" si="37"/>
        <v>0</v>
      </c>
      <c r="BI202" s="153">
        <f t="shared" si="38"/>
        <v>0</v>
      </c>
      <c r="BJ202" s="13" t="s">
        <v>84</v>
      </c>
      <c r="BK202" s="153">
        <f t="shared" si="39"/>
        <v>0</v>
      </c>
      <c r="BL202" s="13" t="s">
        <v>271</v>
      </c>
      <c r="BM202" s="152" t="s">
        <v>2997</v>
      </c>
    </row>
    <row r="203" spans="2:65" s="11" customFormat="1" ht="20.85" customHeight="1">
      <c r="B203" s="127"/>
      <c r="D203" s="128" t="s">
        <v>71</v>
      </c>
      <c r="E203" s="137" t="s">
        <v>1988</v>
      </c>
      <c r="F203" s="137" t="s">
        <v>1989</v>
      </c>
      <c r="I203" s="130"/>
      <c r="J203" s="138">
        <f>BK203</f>
        <v>0</v>
      </c>
      <c r="L203" s="127"/>
      <c r="M203" s="132"/>
      <c r="P203" s="133">
        <f>SUM(P204:P205)</f>
        <v>0</v>
      </c>
      <c r="R203" s="133">
        <f>SUM(R204:R205)</f>
        <v>6.4000000000000005E-4</v>
      </c>
      <c r="T203" s="134">
        <f>SUM(T204:T205)</f>
        <v>0</v>
      </c>
      <c r="AR203" s="128" t="s">
        <v>84</v>
      </c>
      <c r="AT203" s="135" t="s">
        <v>71</v>
      </c>
      <c r="AU203" s="135" t="s">
        <v>84</v>
      </c>
      <c r="AY203" s="128" t="s">
        <v>207</v>
      </c>
      <c r="BK203" s="136">
        <f>SUM(BK204:BK205)</f>
        <v>0</v>
      </c>
    </row>
    <row r="204" spans="2:65" s="1" customFormat="1" ht="21.75" customHeight="1">
      <c r="B204" s="139"/>
      <c r="C204" s="140" t="s">
        <v>447</v>
      </c>
      <c r="D204" s="140" t="s">
        <v>212</v>
      </c>
      <c r="E204" s="141" t="s">
        <v>1991</v>
      </c>
      <c r="F204" s="142" t="s">
        <v>1992</v>
      </c>
      <c r="G204" s="143" t="s">
        <v>405</v>
      </c>
      <c r="H204" s="144">
        <v>2</v>
      </c>
      <c r="I204" s="145"/>
      <c r="J204" s="146">
        <f>ROUND(I204*H204,2)</f>
        <v>0</v>
      </c>
      <c r="K204" s="147"/>
      <c r="L204" s="28"/>
      <c r="M204" s="148" t="s">
        <v>1</v>
      </c>
      <c r="N204" s="149" t="s">
        <v>38</v>
      </c>
      <c r="P204" s="150">
        <f>O204*H204</f>
        <v>0</v>
      </c>
      <c r="Q204" s="150">
        <v>1.6000000000000001E-4</v>
      </c>
      <c r="R204" s="150">
        <f>Q204*H204</f>
        <v>3.2000000000000003E-4</v>
      </c>
      <c r="S204" s="150">
        <v>0</v>
      </c>
      <c r="T204" s="151">
        <f>S204*H204</f>
        <v>0</v>
      </c>
      <c r="AR204" s="152" t="s">
        <v>271</v>
      </c>
      <c r="AT204" s="152" t="s">
        <v>212</v>
      </c>
      <c r="AU204" s="152" t="s">
        <v>88</v>
      </c>
      <c r="AY204" s="13" t="s">
        <v>207</v>
      </c>
      <c r="BE204" s="153">
        <f>IF(N204="základná",J204,0)</f>
        <v>0</v>
      </c>
      <c r="BF204" s="153">
        <f>IF(N204="znížená",J204,0)</f>
        <v>0</v>
      </c>
      <c r="BG204" s="153">
        <f>IF(N204="zákl. prenesená",J204,0)</f>
        <v>0</v>
      </c>
      <c r="BH204" s="153">
        <f>IF(N204="zníž. prenesená",J204,0)</f>
        <v>0</v>
      </c>
      <c r="BI204" s="153">
        <f>IF(N204="nulová",J204,0)</f>
        <v>0</v>
      </c>
      <c r="BJ204" s="13" t="s">
        <v>84</v>
      </c>
      <c r="BK204" s="153">
        <f>ROUND(I204*H204,2)</f>
        <v>0</v>
      </c>
      <c r="BL204" s="13" t="s">
        <v>271</v>
      </c>
      <c r="BM204" s="152" t="s">
        <v>2998</v>
      </c>
    </row>
    <row r="205" spans="2:65" s="1" customFormat="1" ht="16.5" customHeight="1">
      <c r="B205" s="139"/>
      <c r="C205" s="140" t="s">
        <v>451</v>
      </c>
      <c r="D205" s="140" t="s">
        <v>212</v>
      </c>
      <c r="E205" s="141" t="s">
        <v>1995</v>
      </c>
      <c r="F205" s="142" t="s">
        <v>1996</v>
      </c>
      <c r="G205" s="143" t="s">
        <v>405</v>
      </c>
      <c r="H205" s="144">
        <v>2</v>
      </c>
      <c r="I205" s="145"/>
      <c r="J205" s="146">
        <f>ROUND(I205*H205,2)</f>
        <v>0</v>
      </c>
      <c r="K205" s="147"/>
      <c r="L205" s="28"/>
      <c r="M205" s="148" t="s">
        <v>1</v>
      </c>
      <c r="N205" s="149" t="s">
        <v>38</v>
      </c>
      <c r="P205" s="150">
        <f>O205*H205</f>
        <v>0</v>
      </c>
      <c r="Q205" s="150">
        <v>1.6000000000000001E-4</v>
      </c>
      <c r="R205" s="150">
        <f>Q205*H205</f>
        <v>3.2000000000000003E-4</v>
      </c>
      <c r="S205" s="150">
        <v>0</v>
      </c>
      <c r="T205" s="151">
        <f>S205*H205</f>
        <v>0</v>
      </c>
      <c r="AR205" s="152" t="s">
        <v>271</v>
      </c>
      <c r="AT205" s="152" t="s">
        <v>212</v>
      </c>
      <c r="AU205" s="152" t="s">
        <v>88</v>
      </c>
      <c r="AY205" s="13" t="s">
        <v>207</v>
      </c>
      <c r="BE205" s="153">
        <f>IF(N205="základná",J205,0)</f>
        <v>0</v>
      </c>
      <c r="BF205" s="153">
        <f>IF(N205="znížená",J205,0)</f>
        <v>0</v>
      </c>
      <c r="BG205" s="153">
        <f>IF(N205="zákl. prenesená",J205,0)</f>
        <v>0</v>
      </c>
      <c r="BH205" s="153">
        <f>IF(N205="zníž. prenesená",J205,0)</f>
        <v>0</v>
      </c>
      <c r="BI205" s="153">
        <f>IF(N205="nulová",J205,0)</f>
        <v>0</v>
      </c>
      <c r="BJ205" s="13" t="s">
        <v>84</v>
      </c>
      <c r="BK205" s="153">
        <f>ROUND(I205*H205,2)</f>
        <v>0</v>
      </c>
      <c r="BL205" s="13" t="s">
        <v>271</v>
      </c>
      <c r="BM205" s="152" t="s">
        <v>2999</v>
      </c>
    </row>
    <row r="206" spans="2:65" s="11" customFormat="1" ht="20.85" customHeight="1">
      <c r="B206" s="127"/>
      <c r="D206" s="128" t="s">
        <v>71</v>
      </c>
      <c r="E206" s="137" t="s">
        <v>1998</v>
      </c>
      <c r="F206" s="137" t="s">
        <v>1999</v>
      </c>
      <c r="I206" s="130"/>
      <c r="J206" s="138">
        <f>BK206</f>
        <v>0</v>
      </c>
      <c r="L206" s="127"/>
      <c r="M206" s="132"/>
      <c r="P206" s="133">
        <f>SUM(P207:P213)</f>
        <v>0</v>
      </c>
      <c r="R206" s="133">
        <f>SUM(R207:R213)</f>
        <v>0</v>
      </c>
      <c r="T206" s="134">
        <f>SUM(T207:T213)</f>
        <v>0</v>
      </c>
      <c r="AR206" s="128" t="s">
        <v>93</v>
      </c>
      <c r="AT206" s="135" t="s">
        <v>71</v>
      </c>
      <c r="AU206" s="135" t="s">
        <v>84</v>
      </c>
      <c r="AY206" s="128" t="s">
        <v>207</v>
      </c>
      <c r="BK206" s="136">
        <f>SUM(BK207:BK213)</f>
        <v>0</v>
      </c>
    </row>
    <row r="207" spans="2:65" s="1" customFormat="1" ht="16.5" customHeight="1">
      <c r="B207" s="139"/>
      <c r="C207" s="140" t="s">
        <v>455</v>
      </c>
      <c r="D207" s="140" t="s">
        <v>212</v>
      </c>
      <c r="E207" s="141" t="s">
        <v>2001</v>
      </c>
      <c r="F207" s="142" t="s">
        <v>2002</v>
      </c>
      <c r="G207" s="143" t="s">
        <v>215</v>
      </c>
      <c r="H207" s="144">
        <v>11</v>
      </c>
      <c r="I207" s="145"/>
      <c r="J207" s="146">
        <f t="shared" ref="J207:J213" si="40">ROUND(I207*H207,2)</f>
        <v>0</v>
      </c>
      <c r="K207" s="147"/>
      <c r="L207" s="28"/>
      <c r="M207" s="148" t="s">
        <v>1</v>
      </c>
      <c r="N207" s="149" t="s">
        <v>38</v>
      </c>
      <c r="P207" s="150">
        <f t="shared" ref="P207:P213" si="41">O207*H207</f>
        <v>0</v>
      </c>
      <c r="Q207" s="150">
        <v>0</v>
      </c>
      <c r="R207" s="150">
        <f t="shared" ref="R207:R213" si="42">Q207*H207</f>
        <v>0</v>
      </c>
      <c r="S207" s="150">
        <v>0</v>
      </c>
      <c r="T207" s="151">
        <f t="shared" ref="T207:T213" si="43">S207*H207</f>
        <v>0</v>
      </c>
      <c r="AR207" s="152" t="s">
        <v>93</v>
      </c>
      <c r="AT207" s="152" t="s">
        <v>212</v>
      </c>
      <c r="AU207" s="152" t="s">
        <v>88</v>
      </c>
      <c r="AY207" s="13" t="s">
        <v>207</v>
      </c>
      <c r="BE207" s="153">
        <f t="shared" ref="BE207:BE213" si="44">IF(N207="základná",J207,0)</f>
        <v>0</v>
      </c>
      <c r="BF207" s="153">
        <f t="shared" ref="BF207:BF213" si="45">IF(N207="znížená",J207,0)</f>
        <v>0</v>
      </c>
      <c r="BG207" s="153">
        <f t="shared" ref="BG207:BG213" si="46">IF(N207="zákl. prenesená",J207,0)</f>
        <v>0</v>
      </c>
      <c r="BH207" s="153">
        <f t="shared" ref="BH207:BH213" si="47">IF(N207="zníž. prenesená",J207,0)</f>
        <v>0</v>
      </c>
      <c r="BI207" s="153">
        <f t="shared" ref="BI207:BI213" si="48">IF(N207="nulová",J207,0)</f>
        <v>0</v>
      </c>
      <c r="BJ207" s="13" t="s">
        <v>84</v>
      </c>
      <c r="BK207" s="153">
        <f t="shared" ref="BK207:BK213" si="49">ROUND(I207*H207,2)</f>
        <v>0</v>
      </c>
      <c r="BL207" s="13" t="s">
        <v>93</v>
      </c>
      <c r="BM207" s="152" t="s">
        <v>3000</v>
      </c>
    </row>
    <row r="208" spans="2:65" s="1" customFormat="1" ht="24.2" customHeight="1">
      <c r="B208" s="139"/>
      <c r="C208" s="140" t="s">
        <v>459</v>
      </c>
      <c r="D208" s="140" t="s">
        <v>212</v>
      </c>
      <c r="E208" s="141" t="s">
        <v>2029</v>
      </c>
      <c r="F208" s="142" t="s">
        <v>2030</v>
      </c>
      <c r="G208" s="143" t="s">
        <v>215</v>
      </c>
      <c r="H208" s="144">
        <v>76</v>
      </c>
      <c r="I208" s="145"/>
      <c r="J208" s="146">
        <f t="shared" si="40"/>
        <v>0</v>
      </c>
      <c r="K208" s="147"/>
      <c r="L208" s="28"/>
      <c r="M208" s="148" t="s">
        <v>1</v>
      </c>
      <c r="N208" s="149" t="s">
        <v>38</v>
      </c>
      <c r="P208" s="150">
        <f t="shared" si="41"/>
        <v>0</v>
      </c>
      <c r="Q208" s="150">
        <v>0</v>
      </c>
      <c r="R208" s="150">
        <f t="shared" si="42"/>
        <v>0</v>
      </c>
      <c r="S208" s="150">
        <v>0</v>
      </c>
      <c r="T208" s="151">
        <f t="shared" si="43"/>
        <v>0</v>
      </c>
      <c r="AR208" s="152" t="s">
        <v>93</v>
      </c>
      <c r="AT208" s="152" t="s">
        <v>212</v>
      </c>
      <c r="AU208" s="152" t="s">
        <v>88</v>
      </c>
      <c r="AY208" s="13" t="s">
        <v>207</v>
      </c>
      <c r="BE208" s="153">
        <f t="shared" si="44"/>
        <v>0</v>
      </c>
      <c r="BF208" s="153">
        <f t="shared" si="45"/>
        <v>0</v>
      </c>
      <c r="BG208" s="153">
        <f t="shared" si="46"/>
        <v>0</v>
      </c>
      <c r="BH208" s="153">
        <f t="shared" si="47"/>
        <v>0</v>
      </c>
      <c r="BI208" s="153">
        <f t="shared" si="48"/>
        <v>0</v>
      </c>
      <c r="BJ208" s="13" t="s">
        <v>84</v>
      </c>
      <c r="BK208" s="153">
        <f t="shared" si="49"/>
        <v>0</v>
      </c>
      <c r="BL208" s="13" t="s">
        <v>93</v>
      </c>
      <c r="BM208" s="152" t="s">
        <v>3001</v>
      </c>
    </row>
    <row r="209" spans="2:65" s="1" customFormat="1" ht="33" customHeight="1">
      <c r="B209" s="139"/>
      <c r="C209" s="140" t="s">
        <v>216</v>
      </c>
      <c r="D209" s="140" t="s">
        <v>212</v>
      </c>
      <c r="E209" s="141" t="s">
        <v>2061</v>
      </c>
      <c r="F209" s="142" t="s">
        <v>2062</v>
      </c>
      <c r="G209" s="143" t="s">
        <v>253</v>
      </c>
      <c r="H209" s="144">
        <v>12</v>
      </c>
      <c r="I209" s="145"/>
      <c r="J209" s="146">
        <f t="shared" si="40"/>
        <v>0</v>
      </c>
      <c r="K209" s="147"/>
      <c r="L209" s="28"/>
      <c r="M209" s="148" t="s">
        <v>1</v>
      </c>
      <c r="N209" s="149" t="s">
        <v>38</v>
      </c>
      <c r="P209" s="150">
        <f t="shared" si="41"/>
        <v>0</v>
      </c>
      <c r="Q209" s="150">
        <v>0</v>
      </c>
      <c r="R209" s="150">
        <f t="shared" si="42"/>
        <v>0</v>
      </c>
      <c r="S209" s="150">
        <v>0</v>
      </c>
      <c r="T209" s="151">
        <f t="shared" si="43"/>
        <v>0</v>
      </c>
      <c r="AR209" s="152" t="s">
        <v>93</v>
      </c>
      <c r="AT209" s="152" t="s">
        <v>212</v>
      </c>
      <c r="AU209" s="152" t="s">
        <v>88</v>
      </c>
      <c r="AY209" s="13" t="s">
        <v>207</v>
      </c>
      <c r="BE209" s="153">
        <f t="shared" si="44"/>
        <v>0</v>
      </c>
      <c r="BF209" s="153">
        <f t="shared" si="45"/>
        <v>0</v>
      </c>
      <c r="BG209" s="153">
        <f t="shared" si="46"/>
        <v>0</v>
      </c>
      <c r="BH209" s="153">
        <f t="shared" si="47"/>
        <v>0</v>
      </c>
      <c r="BI209" s="153">
        <f t="shared" si="48"/>
        <v>0</v>
      </c>
      <c r="BJ209" s="13" t="s">
        <v>84</v>
      </c>
      <c r="BK209" s="153">
        <f t="shared" si="49"/>
        <v>0</v>
      </c>
      <c r="BL209" s="13" t="s">
        <v>93</v>
      </c>
      <c r="BM209" s="152" t="s">
        <v>3002</v>
      </c>
    </row>
    <row r="210" spans="2:65" s="1" customFormat="1" ht="16.5" customHeight="1">
      <c r="B210" s="139"/>
      <c r="C210" s="140" t="s">
        <v>466</v>
      </c>
      <c r="D210" s="140" t="s">
        <v>212</v>
      </c>
      <c r="E210" s="141" t="s">
        <v>2090</v>
      </c>
      <c r="F210" s="142" t="s">
        <v>2091</v>
      </c>
      <c r="G210" s="143" t="s">
        <v>2087</v>
      </c>
      <c r="H210" s="144">
        <v>1</v>
      </c>
      <c r="I210" s="145"/>
      <c r="J210" s="146">
        <f t="shared" si="40"/>
        <v>0</v>
      </c>
      <c r="K210" s="147"/>
      <c r="L210" s="28"/>
      <c r="M210" s="148" t="s">
        <v>1</v>
      </c>
      <c r="N210" s="149" t="s">
        <v>38</v>
      </c>
      <c r="P210" s="150">
        <f t="shared" si="41"/>
        <v>0</v>
      </c>
      <c r="Q210" s="150">
        <v>0</v>
      </c>
      <c r="R210" s="150">
        <f t="shared" si="42"/>
        <v>0</v>
      </c>
      <c r="S210" s="150">
        <v>0</v>
      </c>
      <c r="T210" s="151">
        <f t="shared" si="43"/>
        <v>0</v>
      </c>
      <c r="AR210" s="152" t="s">
        <v>93</v>
      </c>
      <c r="AT210" s="152" t="s">
        <v>212</v>
      </c>
      <c r="AU210" s="152" t="s">
        <v>88</v>
      </c>
      <c r="AY210" s="13" t="s">
        <v>207</v>
      </c>
      <c r="BE210" s="153">
        <f t="shared" si="44"/>
        <v>0</v>
      </c>
      <c r="BF210" s="153">
        <f t="shared" si="45"/>
        <v>0</v>
      </c>
      <c r="BG210" s="153">
        <f t="shared" si="46"/>
        <v>0</v>
      </c>
      <c r="BH210" s="153">
        <f t="shared" si="47"/>
        <v>0</v>
      </c>
      <c r="BI210" s="153">
        <f t="shared" si="48"/>
        <v>0</v>
      </c>
      <c r="BJ210" s="13" t="s">
        <v>84</v>
      </c>
      <c r="BK210" s="153">
        <f t="shared" si="49"/>
        <v>0</v>
      </c>
      <c r="BL210" s="13" t="s">
        <v>93</v>
      </c>
      <c r="BM210" s="152" t="s">
        <v>3003</v>
      </c>
    </row>
    <row r="211" spans="2:65" s="1" customFormat="1" ht="24.2" customHeight="1">
      <c r="B211" s="139"/>
      <c r="C211" s="140" t="s">
        <v>470</v>
      </c>
      <c r="D211" s="140" t="s">
        <v>212</v>
      </c>
      <c r="E211" s="141" t="s">
        <v>2114</v>
      </c>
      <c r="F211" s="142" t="s">
        <v>2115</v>
      </c>
      <c r="G211" s="143" t="s">
        <v>215</v>
      </c>
      <c r="H211" s="144">
        <v>76</v>
      </c>
      <c r="I211" s="145"/>
      <c r="J211" s="146">
        <f t="shared" si="40"/>
        <v>0</v>
      </c>
      <c r="K211" s="147"/>
      <c r="L211" s="28"/>
      <c r="M211" s="148" t="s">
        <v>1</v>
      </c>
      <c r="N211" s="149" t="s">
        <v>38</v>
      </c>
      <c r="P211" s="150">
        <f t="shared" si="41"/>
        <v>0</v>
      </c>
      <c r="Q211" s="150">
        <v>0</v>
      </c>
      <c r="R211" s="150">
        <f t="shared" si="42"/>
        <v>0</v>
      </c>
      <c r="S211" s="150">
        <v>0</v>
      </c>
      <c r="T211" s="151">
        <f t="shared" si="43"/>
        <v>0</v>
      </c>
      <c r="AR211" s="152" t="s">
        <v>93</v>
      </c>
      <c r="AT211" s="152" t="s">
        <v>212</v>
      </c>
      <c r="AU211" s="152" t="s">
        <v>88</v>
      </c>
      <c r="AY211" s="13" t="s">
        <v>207</v>
      </c>
      <c r="BE211" s="153">
        <f t="shared" si="44"/>
        <v>0</v>
      </c>
      <c r="BF211" s="153">
        <f t="shared" si="45"/>
        <v>0</v>
      </c>
      <c r="BG211" s="153">
        <f t="shared" si="46"/>
        <v>0</v>
      </c>
      <c r="BH211" s="153">
        <f t="shared" si="47"/>
        <v>0</v>
      </c>
      <c r="BI211" s="153">
        <f t="shared" si="48"/>
        <v>0</v>
      </c>
      <c r="BJ211" s="13" t="s">
        <v>84</v>
      </c>
      <c r="BK211" s="153">
        <f t="shared" si="49"/>
        <v>0</v>
      </c>
      <c r="BL211" s="13" t="s">
        <v>93</v>
      </c>
      <c r="BM211" s="152" t="s">
        <v>3004</v>
      </c>
    </row>
    <row r="212" spans="2:65" s="1" customFormat="1" ht="24.2" customHeight="1">
      <c r="B212" s="139"/>
      <c r="C212" s="140" t="s">
        <v>474</v>
      </c>
      <c r="D212" s="140" t="s">
        <v>212</v>
      </c>
      <c r="E212" s="141" t="s">
        <v>2134</v>
      </c>
      <c r="F212" s="142" t="s">
        <v>2135</v>
      </c>
      <c r="G212" s="143" t="s">
        <v>253</v>
      </c>
      <c r="H212" s="144">
        <v>1</v>
      </c>
      <c r="I212" s="145"/>
      <c r="J212" s="146">
        <f t="shared" si="40"/>
        <v>0</v>
      </c>
      <c r="K212" s="147"/>
      <c r="L212" s="28"/>
      <c r="M212" s="148" t="s">
        <v>1</v>
      </c>
      <c r="N212" s="149" t="s">
        <v>38</v>
      </c>
      <c r="P212" s="150">
        <f t="shared" si="41"/>
        <v>0</v>
      </c>
      <c r="Q212" s="150">
        <v>0</v>
      </c>
      <c r="R212" s="150">
        <f t="shared" si="42"/>
        <v>0</v>
      </c>
      <c r="S212" s="150">
        <v>0</v>
      </c>
      <c r="T212" s="151">
        <f t="shared" si="43"/>
        <v>0</v>
      </c>
      <c r="AR212" s="152" t="s">
        <v>216</v>
      </c>
      <c r="AT212" s="152" t="s">
        <v>212</v>
      </c>
      <c r="AU212" s="152" t="s">
        <v>88</v>
      </c>
      <c r="AY212" s="13" t="s">
        <v>207</v>
      </c>
      <c r="BE212" s="153">
        <f t="shared" si="44"/>
        <v>0</v>
      </c>
      <c r="BF212" s="153">
        <f t="shared" si="45"/>
        <v>0</v>
      </c>
      <c r="BG212" s="153">
        <f t="shared" si="46"/>
        <v>0</v>
      </c>
      <c r="BH212" s="153">
        <f t="shared" si="47"/>
        <v>0</v>
      </c>
      <c r="BI212" s="153">
        <f t="shared" si="48"/>
        <v>0</v>
      </c>
      <c r="BJ212" s="13" t="s">
        <v>84</v>
      </c>
      <c r="BK212" s="153">
        <f t="shared" si="49"/>
        <v>0</v>
      </c>
      <c r="BL212" s="13" t="s">
        <v>216</v>
      </c>
      <c r="BM212" s="152" t="s">
        <v>3005</v>
      </c>
    </row>
    <row r="213" spans="2:65" s="1" customFormat="1" ht="24.2" customHeight="1">
      <c r="B213" s="139"/>
      <c r="C213" s="140" t="s">
        <v>478</v>
      </c>
      <c r="D213" s="140" t="s">
        <v>212</v>
      </c>
      <c r="E213" s="141" t="s">
        <v>2138</v>
      </c>
      <c r="F213" s="142" t="s">
        <v>2139</v>
      </c>
      <c r="G213" s="143" t="s">
        <v>215</v>
      </c>
      <c r="H213" s="144">
        <v>76</v>
      </c>
      <c r="I213" s="145"/>
      <c r="J213" s="146">
        <f t="shared" si="40"/>
        <v>0</v>
      </c>
      <c r="K213" s="147"/>
      <c r="L213" s="28"/>
      <c r="M213" s="148" t="s">
        <v>1</v>
      </c>
      <c r="N213" s="149" t="s">
        <v>38</v>
      </c>
      <c r="P213" s="150">
        <f t="shared" si="41"/>
        <v>0</v>
      </c>
      <c r="Q213" s="150">
        <v>0</v>
      </c>
      <c r="R213" s="150">
        <f t="shared" si="42"/>
        <v>0</v>
      </c>
      <c r="S213" s="150">
        <v>0</v>
      </c>
      <c r="T213" s="151">
        <f t="shared" si="43"/>
        <v>0</v>
      </c>
      <c r="AR213" s="152" t="s">
        <v>93</v>
      </c>
      <c r="AT213" s="152" t="s">
        <v>212</v>
      </c>
      <c r="AU213" s="152" t="s">
        <v>88</v>
      </c>
      <c r="AY213" s="13" t="s">
        <v>207</v>
      </c>
      <c r="BE213" s="153">
        <f t="shared" si="44"/>
        <v>0</v>
      </c>
      <c r="BF213" s="153">
        <f t="shared" si="45"/>
        <v>0</v>
      </c>
      <c r="BG213" s="153">
        <f t="shared" si="46"/>
        <v>0</v>
      </c>
      <c r="BH213" s="153">
        <f t="shared" si="47"/>
        <v>0</v>
      </c>
      <c r="BI213" s="153">
        <f t="shared" si="48"/>
        <v>0</v>
      </c>
      <c r="BJ213" s="13" t="s">
        <v>84</v>
      </c>
      <c r="BK213" s="153">
        <f t="shared" si="49"/>
        <v>0</v>
      </c>
      <c r="BL213" s="13" t="s">
        <v>93</v>
      </c>
      <c r="BM213" s="152" t="s">
        <v>3006</v>
      </c>
    </row>
    <row r="214" spans="2:65" s="11" customFormat="1" ht="25.9" customHeight="1">
      <c r="B214" s="127"/>
      <c r="D214" s="128" t="s">
        <v>71</v>
      </c>
      <c r="E214" s="129" t="s">
        <v>2153</v>
      </c>
      <c r="F214" s="129" t="s">
        <v>2154</v>
      </c>
      <c r="I214" s="130"/>
      <c r="J214" s="131">
        <f>BK214</f>
        <v>0</v>
      </c>
      <c r="L214" s="127"/>
      <c r="M214" s="132"/>
      <c r="P214" s="133">
        <f>P215</f>
        <v>0</v>
      </c>
      <c r="R214" s="133">
        <f>R215</f>
        <v>0</v>
      </c>
      <c r="T214" s="134">
        <f>T215</f>
        <v>0</v>
      </c>
      <c r="AR214" s="128" t="s">
        <v>168</v>
      </c>
      <c r="AT214" s="135" t="s">
        <v>71</v>
      </c>
      <c r="AU214" s="135" t="s">
        <v>72</v>
      </c>
      <c r="AY214" s="128" t="s">
        <v>207</v>
      </c>
      <c r="BK214" s="136">
        <f>BK215</f>
        <v>0</v>
      </c>
    </row>
    <row r="215" spans="2:65" s="1" customFormat="1" ht="44.25" customHeight="1">
      <c r="B215" s="139"/>
      <c r="C215" s="140" t="s">
        <v>482</v>
      </c>
      <c r="D215" s="140" t="s">
        <v>212</v>
      </c>
      <c r="E215" s="141" t="s">
        <v>2156</v>
      </c>
      <c r="F215" s="142" t="s">
        <v>2157</v>
      </c>
      <c r="G215" s="143" t="s">
        <v>2158</v>
      </c>
      <c r="H215" s="144">
        <v>2.5000000000000001E-2</v>
      </c>
      <c r="I215" s="145"/>
      <c r="J215" s="146">
        <f>ROUND(I215*H215,2)</f>
        <v>0</v>
      </c>
      <c r="K215" s="147"/>
      <c r="L215" s="28"/>
      <c r="M215" s="166" t="s">
        <v>1</v>
      </c>
      <c r="N215" s="167" t="s">
        <v>38</v>
      </c>
      <c r="O215" s="168"/>
      <c r="P215" s="169">
        <f>O215*H215</f>
        <v>0</v>
      </c>
      <c r="Q215" s="169">
        <v>0</v>
      </c>
      <c r="R215" s="169">
        <f>Q215*H215</f>
        <v>0</v>
      </c>
      <c r="S215" s="169">
        <v>0</v>
      </c>
      <c r="T215" s="170">
        <f>S215*H215</f>
        <v>0</v>
      </c>
      <c r="AR215" s="152" t="s">
        <v>2159</v>
      </c>
      <c r="AT215" s="152" t="s">
        <v>212</v>
      </c>
      <c r="AU215" s="152" t="s">
        <v>79</v>
      </c>
      <c r="AY215" s="13" t="s">
        <v>207</v>
      </c>
      <c r="BE215" s="153">
        <f>IF(N215="základná",J215,0)</f>
        <v>0</v>
      </c>
      <c r="BF215" s="153">
        <f>IF(N215="znížená",J215,0)</f>
        <v>0</v>
      </c>
      <c r="BG215" s="153">
        <f>IF(N215="zákl. prenesená",J215,0)</f>
        <v>0</v>
      </c>
      <c r="BH215" s="153">
        <f>IF(N215="zníž. prenesená",J215,0)</f>
        <v>0</v>
      </c>
      <c r="BI215" s="153">
        <f>IF(N215="nulová",J215,0)</f>
        <v>0</v>
      </c>
      <c r="BJ215" s="13" t="s">
        <v>84</v>
      </c>
      <c r="BK215" s="153">
        <f>ROUND(I215*H215,2)</f>
        <v>0</v>
      </c>
      <c r="BL215" s="13" t="s">
        <v>2159</v>
      </c>
      <c r="BM215" s="152" t="s">
        <v>3007</v>
      </c>
    </row>
    <row r="216" spans="2:65" s="1" customFormat="1" ht="6.95" customHeight="1">
      <c r="B216" s="43"/>
      <c r="C216" s="44"/>
      <c r="D216" s="44"/>
      <c r="E216" s="44"/>
      <c r="F216" s="44"/>
      <c r="G216" s="44"/>
      <c r="H216" s="44"/>
      <c r="I216" s="44"/>
      <c r="J216" s="44"/>
      <c r="K216" s="44"/>
      <c r="L216" s="28"/>
    </row>
  </sheetData>
  <autoFilter ref="C134:K215" xr:uid="{00000000-0009-0000-0000-000005000000}"/>
  <mergeCells count="15">
    <mergeCell ref="E121:H121"/>
    <mergeCell ref="E125:H125"/>
    <mergeCell ref="E123:H123"/>
    <mergeCell ref="E127:H127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97"/>
  <sheetViews>
    <sheetView showGridLines="0" workbookViewId="0">
      <selection activeCell="J18" sqref="J18:J1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112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170</v>
      </c>
      <c r="L4" s="16"/>
      <c r="M4" s="92" t="s">
        <v>8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13</v>
      </c>
      <c r="L6" s="16"/>
    </row>
    <row r="7" spans="2:46" ht="16.5" customHeight="1">
      <c r="B7" s="16"/>
      <c r="E7" s="220" t="str">
        <f>'Rekapitulácia stavby'!K6</f>
        <v>III.etapa – Vetva V2 Mesto – časť od bodu č.17  po AUPARK</v>
      </c>
      <c r="F7" s="221"/>
      <c r="G7" s="221"/>
      <c r="H7" s="221"/>
      <c r="L7" s="16"/>
    </row>
    <row r="8" spans="2:46" ht="12.75">
      <c r="B8" s="16"/>
      <c r="D8" s="23" t="s">
        <v>171</v>
      </c>
      <c r="L8" s="16"/>
    </row>
    <row r="9" spans="2:46" ht="16.5" customHeight="1">
      <c r="B9" s="16"/>
      <c r="E9" s="220" t="s">
        <v>172</v>
      </c>
      <c r="F9" s="184"/>
      <c r="G9" s="184"/>
      <c r="H9" s="184"/>
      <c r="L9" s="16"/>
    </row>
    <row r="10" spans="2:46" ht="12" customHeight="1">
      <c r="B10" s="16"/>
      <c r="D10" s="23" t="s">
        <v>173</v>
      </c>
      <c r="L10" s="16"/>
    </row>
    <row r="11" spans="2:46" s="1" customFormat="1" ht="16.5" customHeight="1">
      <c r="B11" s="28"/>
      <c r="E11" s="212" t="s">
        <v>174</v>
      </c>
      <c r="F11" s="222"/>
      <c r="G11" s="222"/>
      <c r="H11" s="222"/>
      <c r="L11" s="28"/>
    </row>
    <row r="12" spans="2:46" s="1" customFormat="1" ht="12" customHeight="1">
      <c r="B12" s="28"/>
      <c r="D12" s="23" t="s">
        <v>175</v>
      </c>
      <c r="L12" s="28"/>
    </row>
    <row r="13" spans="2:46" s="1" customFormat="1" ht="16.5" customHeight="1">
      <c r="B13" s="28"/>
      <c r="E13" s="199" t="s">
        <v>3008</v>
      </c>
      <c r="F13" s="222"/>
      <c r="G13" s="222"/>
      <c r="H13" s="222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15</v>
      </c>
      <c r="F15" s="21" t="s">
        <v>1</v>
      </c>
      <c r="I15" s="23" t="s">
        <v>16</v>
      </c>
      <c r="J15" s="21" t="s">
        <v>1</v>
      </c>
      <c r="L15" s="28"/>
    </row>
    <row r="16" spans="2:46" s="1" customFormat="1" ht="12" customHeight="1">
      <c r="B16" s="28"/>
      <c r="D16" s="23" t="s">
        <v>17</v>
      </c>
      <c r="F16" s="21" t="s">
        <v>18</v>
      </c>
      <c r="I16" s="23" t="s">
        <v>19</v>
      </c>
      <c r="J16" s="51" t="str">
        <f>'Rekapitulácia stavby'!AN8</f>
        <v>13. 5. 2022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21</v>
      </c>
      <c r="I18" s="23" t="s">
        <v>22</v>
      </c>
      <c r="J18" s="172">
        <v>36211541</v>
      </c>
      <c r="L18" s="28"/>
    </row>
    <row r="19" spans="2:12" s="1" customFormat="1" ht="18" customHeight="1">
      <c r="B19" s="28"/>
      <c r="E19" s="171" t="s">
        <v>5451</v>
      </c>
      <c r="I19" s="23" t="s">
        <v>23</v>
      </c>
      <c r="J19" s="171" t="s">
        <v>5452</v>
      </c>
      <c r="L19" s="28"/>
    </row>
    <row r="20" spans="2:12" s="1" customFormat="1" ht="6.95" customHeight="1">
      <c r="B20" s="28"/>
      <c r="L20" s="28"/>
    </row>
    <row r="21" spans="2:12" s="1" customFormat="1" ht="12" customHeight="1">
      <c r="B21" s="28"/>
      <c r="D21" s="23" t="s">
        <v>24</v>
      </c>
      <c r="I21" s="23" t="s">
        <v>22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23" t="str">
        <f>'Rekapitulácia stavby'!E14</f>
        <v>Vyplň údaj</v>
      </c>
      <c r="F22" s="191"/>
      <c r="G22" s="191"/>
      <c r="H22" s="191"/>
      <c r="I22" s="23" t="s">
        <v>23</v>
      </c>
      <c r="J22" s="24" t="str">
        <f>'Rekapitulácia stavby'!AN14</f>
        <v>Vyplň údaj</v>
      </c>
      <c r="L22" s="28"/>
    </row>
    <row r="23" spans="2:12" s="1" customFormat="1" ht="6.95" customHeight="1">
      <c r="B23" s="28"/>
      <c r="L23" s="28"/>
    </row>
    <row r="24" spans="2:12" s="1" customFormat="1" ht="12" customHeight="1">
      <c r="B24" s="28"/>
      <c r="D24" s="23" t="s">
        <v>26</v>
      </c>
      <c r="I24" s="23" t="s">
        <v>22</v>
      </c>
      <c r="J24" s="21" t="s">
        <v>1</v>
      </c>
      <c r="L24" s="28"/>
    </row>
    <row r="25" spans="2:12" s="1" customFormat="1" ht="18" customHeight="1">
      <c r="B25" s="28"/>
      <c r="E25" s="21" t="s">
        <v>27</v>
      </c>
      <c r="I25" s="23" t="s">
        <v>23</v>
      </c>
      <c r="J25" s="21" t="s">
        <v>1</v>
      </c>
      <c r="L25" s="28"/>
    </row>
    <row r="26" spans="2:12" s="1" customFormat="1" ht="6.95" customHeight="1">
      <c r="B26" s="28"/>
      <c r="L26" s="28"/>
    </row>
    <row r="27" spans="2:12" s="1" customFormat="1" ht="12" customHeight="1">
      <c r="B27" s="28"/>
      <c r="D27" s="23" t="s">
        <v>29</v>
      </c>
      <c r="I27" s="23" t="s">
        <v>22</v>
      </c>
      <c r="J27" s="21" t="s">
        <v>1</v>
      </c>
      <c r="L27" s="28"/>
    </row>
    <row r="28" spans="2:12" s="1" customFormat="1" ht="18" customHeight="1">
      <c r="B28" s="28"/>
      <c r="E28" s="21" t="s">
        <v>30</v>
      </c>
      <c r="I28" s="23" t="s">
        <v>23</v>
      </c>
      <c r="J28" s="21" t="s">
        <v>1</v>
      </c>
      <c r="L28" s="28"/>
    </row>
    <row r="29" spans="2:12" s="1" customFormat="1" ht="6.95" customHeight="1">
      <c r="B29" s="28"/>
      <c r="L29" s="28"/>
    </row>
    <row r="30" spans="2:12" s="1" customFormat="1" ht="12" customHeight="1">
      <c r="B30" s="28"/>
      <c r="D30" s="23" t="s">
        <v>31</v>
      </c>
      <c r="L30" s="28"/>
    </row>
    <row r="31" spans="2:12" s="7" customFormat="1" ht="16.5" customHeight="1">
      <c r="B31" s="93"/>
      <c r="E31" s="195" t="s">
        <v>1</v>
      </c>
      <c r="F31" s="195"/>
      <c r="G31" s="195"/>
      <c r="H31" s="195"/>
      <c r="L31" s="93"/>
    </row>
    <row r="32" spans="2:12" s="1" customFormat="1" ht="6.95" customHeight="1">
      <c r="B32" s="28"/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35" customHeight="1">
      <c r="B34" s="28"/>
      <c r="D34" s="94" t="s">
        <v>32</v>
      </c>
      <c r="J34" s="65">
        <f>ROUND(J134, 2)</f>
        <v>0</v>
      </c>
      <c r="L34" s="28"/>
    </row>
    <row r="35" spans="2:12" s="1" customFormat="1" ht="6.95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45" customHeight="1">
      <c r="B36" s="28"/>
      <c r="F36" s="31" t="s">
        <v>34</v>
      </c>
      <c r="I36" s="31" t="s">
        <v>33</v>
      </c>
      <c r="J36" s="31" t="s">
        <v>35</v>
      </c>
      <c r="L36" s="28"/>
    </row>
    <row r="37" spans="2:12" s="1" customFormat="1" ht="14.45" customHeight="1">
      <c r="B37" s="28"/>
      <c r="D37" s="54" t="s">
        <v>36</v>
      </c>
      <c r="E37" s="33" t="s">
        <v>37</v>
      </c>
      <c r="F37" s="95">
        <f>ROUND((SUM(BE134:BE196)),  2)</f>
        <v>0</v>
      </c>
      <c r="G37" s="96"/>
      <c r="H37" s="96"/>
      <c r="I37" s="97">
        <v>0.2</v>
      </c>
      <c r="J37" s="95">
        <f>ROUND(((SUM(BE134:BE196))*I37),  2)</f>
        <v>0</v>
      </c>
      <c r="L37" s="28"/>
    </row>
    <row r="38" spans="2:12" s="1" customFormat="1" ht="14.45" customHeight="1">
      <c r="B38" s="28"/>
      <c r="E38" s="33" t="s">
        <v>38</v>
      </c>
      <c r="F38" s="95">
        <f>ROUND((SUM(BF134:BF196)),  2)</f>
        <v>0</v>
      </c>
      <c r="G38" s="96"/>
      <c r="H38" s="96"/>
      <c r="I38" s="97">
        <v>0.2</v>
      </c>
      <c r="J38" s="95">
        <f>ROUND(((SUM(BF134:BF196))*I38),  2)</f>
        <v>0</v>
      </c>
      <c r="L38" s="28"/>
    </row>
    <row r="39" spans="2:12" s="1" customFormat="1" ht="14.45" hidden="1" customHeight="1">
      <c r="B39" s="28"/>
      <c r="E39" s="23" t="s">
        <v>39</v>
      </c>
      <c r="F39" s="84">
        <f>ROUND((SUM(BG134:BG196)),  2)</f>
        <v>0</v>
      </c>
      <c r="I39" s="98">
        <v>0.2</v>
      </c>
      <c r="J39" s="84">
        <f>0</f>
        <v>0</v>
      </c>
      <c r="L39" s="28"/>
    </row>
    <row r="40" spans="2:12" s="1" customFormat="1" ht="14.45" hidden="1" customHeight="1">
      <c r="B40" s="28"/>
      <c r="E40" s="23" t="s">
        <v>40</v>
      </c>
      <c r="F40" s="84">
        <f>ROUND((SUM(BH134:BH196)),  2)</f>
        <v>0</v>
      </c>
      <c r="I40" s="98">
        <v>0.2</v>
      </c>
      <c r="J40" s="84">
        <f>0</f>
        <v>0</v>
      </c>
      <c r="L40" s="28"/>
    </row>
    <row r="41" spans="2:12" s="1" customFormat="1" ht="14.45" hidden="1" customHeight="1">
      <c r="B41" s="28"/>
      <c r="E41" s="33" t="s">
        <v>41</v>
      </c>
      <c r="F41" s="95">
        <f>ROUND((SUM(BI134:BI196)),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6.95" customHeight="1">
      <c r="B42" s="28"/>
      <c r="L42" s="28"/>
    </row>
    <row r="43" spans="2:12" s="1" customFormat="1" ht="25.35" customHeight="1">
      <c r="B43" s="28"/>
      <c r="C43" s="99"/>
      <c r="D43" s="100" t="s">
        <v>42</v>
      </c>
      <c r="E43" s="56"/>
      <c r="F43" s="56"/>
      <c r="G43" s="101" t="s">
        <v>43</v>
      </c>
      <c r="H43" s="102" t="s">
        <v>44</v>
      </c>
      <c r="I43" s="56"/>
      <c r="J43" s="103">
        <f>SUM(J34:J41)</f>
        <v>0</v>
      </c>
      <c r="K43" s="104"/>
      <c r="L43" s="28"/>
    </row>
    <row r="44" spans="2:12" s="1" customFormat="1" ht="14.45" customHeight="1">
      <c r="B44" s="28"/>
      <c r="L44" s="28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47</v>
      </c>
      <c r="E61" s="30"/>
      <c r="F61" s="105" t="s">
        <v>48</v>
      </c>
      <c r="G61" s="42" t="s">
        <v>47</v>
      </c>
      <c r="H61" s="30"/>
      <c r="I61" s="30"/>
      <c r="J61" s="106" t="s">
        <v>48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49</v>
      </c>
      <c r="E65" s="41"/>
      <c r="F65" s="41"/>
      <c r="G65" s="40" t="s">
        <v>50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47</v>
      </c>
      <c r="E76" s="30"/>
      <c r="F76" s="105" t="s">
        <v>48</v>
      </c>
      <c r="G76" s="42" t="s">
        <v>47</v>
      </c>
      <c r="H76" s="30"/>
      <c r="I76" s="30"/>
      <c r="J76" s="106" t="s">
        <v>48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hidden="1" customHeight="1">
      <c r="B82" s="28"/>
      <c r="C82" s="17" t="s">
        <v>177</v>
      </c>
      <c r="L82" s="28"/>
    </row>
    <row r="83" spans="2:12" s="1" customFormat="1" ht="6.95" hidden="1" customHeight="1">
      <c r="B83" s="28"/>
      <c r="L83" s="28"/>
    </row>
    <row r="84" spans="2:12" s="1" customFormat="1" ht="12" hidden="1" customHeight="1">
      <c r="B84" s="28"/>
      <c r="C84" s="23" t="s">
        <v>13</v>
      </c>
      <c r="L84" s="28"/>
    </row>
    <row r="85" spans="2:12" s="1" customFormat="1" ht="16.5" hidden="1" customHeight="1">
      <c r="B85" s="28"/>
      <c r="E85" s="220" t="str">
        <f>E7</f>
        <v>III.etapa – Vetva V2 Mesto – časť od bodu č.17  po AUPARK</v>
      </c>
      <c r="F85" s="221"/>
      <c r="G85" s="221"/>
      <c r="H85" s="221"/>
      <c r="L85" s="28"/>
    </row>
    <row r="86" spans="2:12" ht="12" hidden="1" customHeight="1">
      <c r="B86" s="16"/>
      <c r="C86" s="23" t="s">
        <v>171</v>
      </c>
      <c r="L86" s="16"/>
    </row>
    <row r="87" spans="2:12" ht="16.5" hidden="1" customHeight="1">
      <c r="B87" s="16"/>
      <c r="E87" s="220" t="s">
        <v>172</v>
      </c>
      <c r="F87" s="184"/>
      <c r="G87" s="184"/>
      <c r="H87" s="184"/>
      <c r="L87" s="16"/>
    </row>
    <row r="88" spans="2:12" ht="12" hidden="1" customHeight="1">
      <c r="B88" s="16"/>
      <c r="C88" s="23" t="s">
        <v>173</v>
      </c>
      <c r="L88" s="16"/>
    </row>
    <row r="89" spans="2:12" s="1" customFormat="1" ht="16.5" hidden="1" customHeight="1">
      <c r="B89" s="28"/>
      <c r="E89" s="212" t="s">
        <v>174</v>
      </c>
      <c r="F89" s="222"/>
      <c r="G89" s="222"/>
      <c r="H89" s="222"/>
      <c r="L89" s="28"/>
    </row>
    <row r="90" spans="2:12" s="1" customFormat="1" ht="12" hidden="1" customHeight="1">
      <c r="B90" s="28"/>
      <c r="C90" s="23" t="s">
        <v>175</v>
      </c>
      <c r="L90" s="28"/>
    </row>
    <row r="91" spans="2:12" s="1" customFormat="1" ht="16.5" hidden="1" customHeight="1">
      <c r="B91" s="28"/>
      <c r="E91" s="199" t="str">
        <f>E13</f>
        <v>O1.4 - SO 02.100.1 Potrubná časť - Odbočka O1.4</v>
      </c>
      <c r="F91" s="222"/>
      <c r="G91" s="222"/>
      <c r="H91" s="222"/>
      <c r="L91" s="28"/>
    </row>
    <row r="92" spans="2:12" s="1" customFormat="1" ht="6.95" hidden="1" customHeight="1">
      <c r="B92" s="28"/>
      <c r="L92" s="28"/>
    </row>
    <row r="93" spans="2:12" s="1" customFormat="1" ht="12" hidden="1" customHeight="1">
      <c r="B93" s="28"/>
      <c r="C93" s="23" t="s">
        <v>17</v>
      </c>
      <c r="F93" s="21" t="str">
        <f>F16</f>
        <v>Žilina</v>
      </c>
      <c r="I93" s="23" t="s">
        <v>19</v>
      </c>
      <c r="J93" s="51" t="str">
        <f>IF(J16="","",J16)</f>
        <v>13. 5. 2022</v>
      </c>
      <c r="L93" s="28"/>
    </row>
    <row r="94" spans="2:12" s="1" customFormat="1" ht="6.95" hidden="1" customHeight="1">
      <c r="B94" s="28"/>
      <c r="L94" s="28"/>
    </row>
    <row r="95" spans="2:12" s="1" customFormat="1" ht="15.2" hidden="1" customHeight="1">
      <c r="B95" s="28"/>
      <c r="C95" s="23" t="s">
        <v>21</v>
      </c>
      <c r="F95" s="21" t="str">
        <f>E19</f>
        <v>MH Teplárenský holding, a.s.</v>
      </c>
      <c r="I95" s="23" t="s">
        <v>26</v>
      </c>
      <c r="J95" s="26" t="str">
        <f>E25</f>
        <v>ENERGIA, s.r.o.</v>
      </c>
      <c r="L95" s="28"/>
    </row>
    <row r="96" spans="2:12" s="1" customFormat="1" ht="15.2" hidden="1" customHeight="1">
      <c r="B96" s="28"/>
      <c r="C96" s="23" t="s">
        <v>24</v>
      </c>
      <c r="F96" s="21" t="str">
        <f>IF(E22="","",E22)</f>
        <v>Vyplň údaj</v>
      </c>
      <c r="I96" s="23" t="s">
        <v>29</v>
      </c>
      <c r="J96" s="26" t="str">
        <f>E28</f>
        <v>Balog</v>
      </c>
      <c r="L96" s="28"/>
    </row>
    <row r="97" spans="2:47" s="1" customFormat="1" ht="10.35" hidden="1" customHeight="1">
      <c r="B97" s="28"/>
      <c r="L97" s="28"/>
    </row>
    <row r="98" spans="2:47" s="1" customFormat="1" ht="29.25" hidden="1" customHeight="1">
      <c r="B98" s="28"/>
      <c r="C98" s="107" t="s">
        <v>178</v>
      </c>
      <c r="D98" s="99"/>
      <c r="E98" s="99"/>
      <c r="F98" s="99"/>
      <c r="G98" s="99"/>
      <c r="H98" s="99"/>
      <c r="I98" s="99"/>
      <c r="J98" s="108" t="s">
        <v>179</v>
      </c>
      <c r="K98" s="99"/>
      <c r="L98" s="28"/>
    </row>
    <row r="99" spans="2:47" s="1" customFormat="1" ht="10.35" hidden="1" customHeight="1">
      <c r="B99" s="28"/>
      <c r="L99" s="28"/>
    </row>
    <row r="100" spans="2:47" s="1" customFormat="1" ht="22.9" hidden="1" customHeight="1">
      <c r="B100" s="28"/>
      <c r="C100" s="109" t="s">
        <v>180</v>
      </c>
      <c r="J100" s="65">
        <f>J134</f>
        <v>0</v>
      </c>
      <c r="L100" s="28"/>
      <c r="AU100" s="13" t="s">
        <v>181</v>
      </c>
    </row>
    <row r="101" spans="2:47" s="8" customFormat="1" ht="24.95" hidden="1" customHeight="1">
      <c r="B101" s="110"/>
      <c r="D101" s="111" t="s">
        <v>182</v>
      </c>
      <c r="E101" s="112"/>
      <c r="F101" s="112"/>
      <c r="G101" s="112"/>
      <c r="H101" s="112"/>
      <c r="I101" s="112"/>
      <c r="J101" s="113">
        <f>J135</f>
        <v>0</v>
      </c>
      <c r="L101" s="110"/>
    </row>
    <row r="102" spans="2:47" s="9" customFormat="1" ht="19.899999999999999" hidden="1" customHeight="1">
      <c r="B102" s="114"/>
      <c r="D102" s="115" t="s">
        <v>183</v>
      </c>
      <c r="E102" s="116"/>
      <c r="F102" s="116"/>
      <c r="G102" s="116"/>
      <c r="H102" s="116"/>
      <c r="I102" s="116"/>
      <c r="J102" s="117">
        <f>J136</f>
        <v>0</v>
      </c>
      <c r="L102" s="114"/>
    </row>
    <row r="103" spans="2:47" s="9" customFormat="1" ht="14.85" hidden="1" customHeight="1">
      <c r="B103" s="114"/>
      <c r="D103" s="115" t="s">
        <v>184</v>
      </c>
      <c r="E103" s="116"/>
      <c r="F103" s="116"/>
      <c r="G103" s="116"/>
      <c r="H103" s="116"/>
      <c r="I103" s="116"/>
      <c r="J103" s="117">
        <f>J137</f>
        <v>0</v>
      </c>
      <c r="L103" s="114"/>
    </row>
    <row r="104" spans="2:47" s="9" customFormat="1" ht="14.85" hidden="1" customHeight="1">
      <c r="B104" s="114"/>
      <c r="D104" s="115" t="s">
        <v>185</v>
      </c>
      <c r="E104" s="116"/>
      <c r="F104" s="116"/>
      <c r="G104" s="116"/>
      <c r="H104" s="116"/>
      <c r="I104" s="116"/>
      <c r="J104" s="117">
        <f>J150</f>
        <v>0</v>
      </c>
      <c r="L104" s="114"/>
    </row>
    <row r="105" spans="2:47" s="9" customFormat="1" ht="14.85" hidden="1" customHeight="1">
      <c r="B105" s="114"/>
      <c r="D105" s="115" t="s">
        <v>186</v>
      </c>
      <c r="E105" s="116"/>
      <c r="F105" s="116"/>
      <c r="G105" s="116"/>
      <c r="H105" s="116"/>
      <c r="I105" s="116"/>
      <c r="J105" s="117">
        <f>J154</f>
        <v>0</v>
      </c>
      <c r="L105" s="114"/>
    </row>
    <row r="106" spans="2:47" s="9" customFormat="1" ht="14.85" hidden="1" customHeight="1">
      <c r="B106" s="114"/>
      <c r="D106" s="115" t="s">
        <v>2893</v>
      </c>
      <c r="E106" s="116"/>
      <c r="F106" s="116"/>
      <c r="G106" s="116"/>
      <c r="H106" s="116"/>
      <c r="I106" s="116"/>
      <c r="J106" s="117">
        <f>J169</f>
        <v>0</v>
      </c>
      <c r="L106" s="114"/>
    </row>
    <row r="107" spans="2:47" s="9" customFormat="1" ht="14.85" hidden="1" customHeight="1">
      <c r="B107" s="114"/>
      <c r="D107" s="115" t="s">
        <v>189</v>
      </c>
      <c r="E107" s="116"/>
      <c r="F107" s="116"/>
      <c r="G107" s="116"/>
      <c r="H107" s="116"/>
      <c r="I107" s="116"/>
      <c r="J107" s="117">
        <f>J175</f>
        <v>0</v>
      </c>
      <c r="L107" s="114"/>
    </row>
    <row r="108" spans="2:47" s="9" customFormat="1" ht="14.85" hidden="1" customHeight="1">
      <c r="B108" s="114"/>
      <c r="D108" s="115" t="s">
        <v>190</v>
      </c>
      <c r="E108" s="116"/>
      <c r="F108" s="116"/>
      <c r="G108" s="116"/>
      <c r="H108" s="116"/>
      <c r="I108" s="116"/>
      <c r="J108" s="117">
        <f>J184</f>
        <v>0</v>
      </c>
      <c r="L108" s="114"/>
    </row>
    <row r="109" spans="2:47" s="9" customFormat="1" ht="14.85" hidden="1" customHeight="1">
      <c r="B109" s="114"/>
      <c r="D109" s="115" t="s">
        <v>191</v>
      </c>
      <c r="E109" s="116"/>
      <c r="F109" s="116"/>
      <c r="G109" s="116"/>
      <c r="H109" s="116"/>
      <c r="I109" s="116"/>
      <c r="J109" s="117">
        <f>J187</f>
        <v>0</v>
      </c>
      <c r="L109" s="114"/>
    </row>
    <row r="110" spans="2:47" s="8" customFormat="1" ht="24.95" hidden="1" customHeight="1">
      <c r="B110" s="110"/>
      <c r="D110" s="111" t="s">
        <v>192</v>
      </c>
      <c r="E110" s="112"/>
      <c r="F110" s="112"/>
      <c r="G110" s="112"/>
      <c r="H110" s="112"/>
      <c r="I110" s="112"/>
      <c r="J110" s="113">
        <f>J195</f>
        <v>0</v>
      </c>
      <c r="L110" s="110"/>
    </row>
    <row r="111" spans="2:47" s="1" customFormat="1" ht="21.75" hidden="1" customHeight="1">
      <c r="B111" s="28"/>
      <c r="L111" s="28"/>
    </row>
    <row r="112" spans="2:47" s="1" customFormat="1" ht="6.95" hidden="1" customHeight="1">
      <c r="B112" s="43"/>
      <c r="C112" s="44"/>
      <c r="D112" s="44"/>
      <c r="E112" s="44"/>
      <c r="F112" s="44"/>
      <c r="G112" s="44"/>
      <c r="H112" s="44"/>
      <c r="I112" s="44"/>
      <c r="J112" s="44"/>
      <c r="K112" s="44"/>
      <c r="L112" s="28"/>
    </row>
    <row r="113" spans="2:12" hidden="1"/>
    <row r="114" spans="2:12" hidden="1"/>
    <row r="115" spans="2:12" hidden="1"/>
    <row r="116" spans="2:12" s="1" customFormat="1" ht="6.95" customHeight="1">
      <c r="B116" s="45"/>
      <c r="C116" s="46"/>
      <c r="D116" s="46"/>
      <c r="E116" s="46"/>
      <c r="F116" s="46"/>
      <c r="G116" s="46"/>
      <c r="H116" s="46"/>
      <c r="I116" s="46"/>
      <c r="J116" s="46"/>
      <c r="K116" s="46"/>
      <c r="L116" s="28"/>
    </row>
    <row r="117" spans="2:12" s="1" customFormat="1" ht="24.95" customHeight="1">
      <c r="B117" s="28"/>
      <c r="C117" s="17" t="s">
        <v>193</v>
      </c>
      <c r="L117" s="28"/>
    </row>
    <row r="118" spans="2:12" s="1" customFormat="1" ht="6.95" customHeight="1">
      <c r="B118" s="28"/>
      <c r="L118" s="28"/>
    </row>
    <row r="119" spans="2:12" s="1" customFormat="1" ht="12" customHeight="1">
      <c r="B119" s="28"/>
      <c r="C119" s="23" t="s">
        <v>13</v>
      </c>
      <c r="L119" s="28"/>
    </row>
    <row r="120" spans="2:12" s="1" customFormat="1" ht="16.5" customHeight="1">
      <c r="B120" s="28"/>
      <c r="E120" s="220" t="str">
        <f>E7</f>
        <v>III.etapa – Vetva V2 Mesto – časť od bodu č.17  po AUPARK</v>
      </c>
      <c r="F120" s="221"/>
      <c r="G120" s="221"/>
      <c r="H120" s="221"/>
      <c r="L120" s="28"/>
    </row>
    <row r="121" spans="2:12" ht="12" customHeight="1">
      <c r="B121" s="16"/>
      <c r="C121" s="23" t="s">
        <v>171</v>
      </c>
      <c r="L121" s="16"/>
    </row>
    <row r="122" spans="2:12" ht="16.5" customHeight="1">
      <c r="B122" s="16"/>
      <c r="E122" s="220" t="s">
        <v>172</v>
      </c>
      <c r="F122" s="184"/>
      <c r="G122" s="184"/>
      <c r="H122" s="184"/>
      <c r="L122" s="16"/>
    </row>
    <row r="123" spans="2:12" ht="12" customHeight="1">
      <c r="B123" s="16"/>
      <c r="C123" s="23" t="s">
        <v>173</v>
      </c>
      <c r="L123" s="16"/>
    </row>
    <row r="124" spans="2:12" s="1" customFormat="1" ht="16.5" customHeight="1">
      <c r="B124" s="28"/>
      <c r="E124" s="212" t="s">
        <v>174</v>
      </c>
      <c r="F124" s="222"/>
      <c r="G124" s="222"/>
      <c r="H124" s="222"/>
      <c r="L124" s="28"/>
    </row>
    <row r="125" spans="2:12" s="1" customFormat="1" ht="12" customHeight="1">
      <c r="B125" s="28"/>
      <c r="C125" s="23" t="s">
        <v>175</v>
      </c>
      <c r="L125" s="28"/>
    </row>
    <row r="126" spans="2:12" s="1" customFormat="1" ht="16.5" customHeight="1">
      <c r="B126" s="28"/>
      <c r="E126" s="199" t="str">
        <f>E13</f>
        <v>O1.4 - SO 02.100.1 Potrubná časť - Odbočka O1.4</v>
      </c>
      <c r="F126" s="222"/>
      <c r="G126" s="222"/>
      <c r="H126" s="222"/>
      <c r="L126" s="28"/>
    </row>
    <row r="127" spans="2:12" s="1" customFormat="1" ht="6.95" customHeight="1">
      <c r="B127" s="28"/>
      <c r="L127" s="28"/>
    </row>
    <row r="128" spans="2:12" s="1" customFormat="1" ht="12" customHeight="1">
      <c r="B128" s="28"/>
      <c r="C128" s="23" t="s">
        <v>17</v>
      </c>
      <c r="F128" s="21" t="str">
        <f>F16</f>
        <v>Žilina</v>
      </c>
      <c r="I128" s="23" t="s">
        <v>19</v>
      </c>
      <c r="J128" s="51" t="str">
        <f>IF(J16="","",J16)</f>
        <v>13. 5. 2022</v>
      </c>
      <c r="L128" s="28"/>
    </row>
    <row r="129" spans="2:65" s="1" customFormat="1" ht="6.95" customHeight="1">
      <c r="B129" s="28"/>
      <c r="L129" s="28"/>
    </row>
    <row r="130" spans="2:65" s="1" customFormat="1" ht="15.2" customHeight="1">
      <c r="B130" s="28"/>
      <c r="C130" s="23" t="s">
        <v>21</v>
      </c>
      <c r="F130" s="21" t="str">
        <f>E19</f>
        <v>MH Teplárenský holding, a.s.</v>
      </c>
      <c r="I130" s="23" t="s">
        <v>26</v>
      </c>
      <c r="J130" s="26" t="str">
        <f>E25</f>
        <v>ENERGIA, s.r.o.</v>
      </c>
      <c r="L130" s="28"/>
    </row>
    <row r="131" spans="2:65" s="1" customFormat="1" ht="15.2" customHeight="1">
      <c r="B131" s="28"/>
      <c r="C131" s="23" t="s">
        <v>24</v>
      </c>
      <c r="F131" s="21" t="str">
        <f>IF(E22="","",E22)</f>
        <v>Vyplň údaj</v>
      </c>
      <c r="I131" s="23" t="s">
        <v>29</v>
      </c>
      <c r="J131" s="26" t="str">
        <f>E28</f>
        <v>Balog</v>
      </c>
      <c r="L131" s="28"/>
    </row>
    <row r="132" spans="2:65" s="1" customFormat="1" ht="10.35" customHeight="1">
      <c r="B132" s="28"/>
      <c r="L132" s="28"/>
    </row>
    <row r="133" spans="2:65" s="10" customFormat="1" ht="29.25" customHeight="1">
      <c r="B133" s="118"/>
      <c r="C133" s="119" t="s">
        <v>194</v>
      </c>
      <c r="D133" s="120" t="s">
        <v>57</v>
      </c>
      <c r="E133" s="120" t="s">
        <v>53</v>
      </c>
      <c r="F133" s="120" t="s">
        <v>54</v>
      </c>
      <c r="G133" s="120" t="s">
        <v>195</v>
      </c>
      <c r="H133" s="120" t="s">
        <v>196</v>
      </c>
      <c r="I133" s="120" t="s">
        <v>197</v>
      </c>
      <c r="J133" s="121" t="s">
        <v>179</v>
      </c>
      <c r="K133" s="122" t="s">
        <v>198</v>
      </c>
      <c r="L133" s="118"/>
      <c r="M133" s="58" t="s">
        <v>1</v>
      </c>
      <c r="N133" s="59" t="s">
        <v>36</v>
      </c>
      <c r="O133" s="59" t="s">
        <v>199</v>
      </c>
      <c r="P133" s="59" t="s">
        <v>200</v>
      </c>
      <c r="Q133" s="59" t="s">
        <v>201</v>
      </c>
      <c r="R133" s="59" t="s">
        <v>202</v>
      </c>
      <c r="S133" s="59" t="s">
        <v>203</v>
      </c>
      <c r="T133" s="60" t="s">
        <v>204</v>
      </c>
    </row>
    <row r="134" spans="2:65" s="1" customFormat="1" ht="22.9" customHeight="1">
      <c r="B134" s="28"/>
      <c r="C134" s="63" t="s">
        <v>180</v>
      </c>
      <c r="J134" s="123">
        <f>BK134</f>
        <v>0</v>
      </c>
      <c r="L134" s="28"/>
      <c r="M134" s="61"/>
      <c r="N134" s="52"/>
      <c r="O134" s="52"/>
      <c r="P134" s="124">
        <f>P135+P195</f>
        <v>0</v>
      </c>
      <c r="Q134" s="52"/>
      <c r="R134" s="124">
        <f>R135+R195</f>
        <v>4.0236000000000008E-2</v>
      </c>
      <c r="S134" s="52"/>
      <c r="T134" s="125">
        <f>T135+T195</f>
        <v>0.773146</v>
      </c>
      <c r="AT134" s="13" t="s">
        <v>71</v>
      </c>
      <c r="AU134" s="13" t="s">
        <v>181</v>
      </c>
      <c r="BK134" s="126">
        <f>BK135+BK195</f>
        <v>0</v>
      </c>
    </row>
    <row r="135" spans="2:65" s="11" customFormat="1" ht="25.9" customHeight="1">
      <c r="B135" s="127"/>
      <c r="D135" s="128" t="s">
        <v>71</v>
      </c>
      <c r="E135" s="129" t="s">
        <v>205</v>
      </c>
      <c r="F135" s="129" t="s">
        <v>206</v>
      </c>
      <c r="I135" s="130"/>
      <c r="J135" s="131">
        <f>BK135</f>
        <v>0</v>
      </c>
      <c r="L135" s="127"/>
      <c r="M135" s="132"/>
      <c r="P135" s="133">
        <f>P136</f>
        <v>0</v>
      </c>
      <c r="R135" s="133">
        <f>R136</f>
        <v>4.0236000000000008E-2</v>
      </c>
      <c r="T135" s="134">
        <f>T136</f>
        <v>0.773146</v>
      </c>
      <c r="AR135" s="128" t="s">
        <v>79</v>
      </c>
      <c r="AT135" s="135" t="s">
        <v>71</v>
      </c>
      <c r="AU135" s="135" t="s">
        <v>72</v>
      </c>
      <c r="AY135" s="128" t="s">
        <v>207</v>
      </c>
      <c r="BK135" s="136">
        <f>BK136</f>
        <v>0</v>
      </c>
    </row>
    <row r="136" spans="2:65" s="11" customFormat="1" ht="22.9" customHeight="1">
      <c r="B136" s="127"/>
      <c r="D136" s="128" t="s">
        <v>71</v>
      </c>
      <c r="E136" s="137" t="s">
        <v>208</v>
      </c>
      <c r="F136" s="137" t="s">
        <v>209</v>
      </c>
      <c r="I136" s="130"/>
      <c r="J136" s="138">
        <f>BK136</f>
        <v>0</v>
      </c>
      <c r="L136" s="127"/>
      <c r="M136" s="132"/>
      <c r="P136" s="133">
        <f>P137+P150+P154+P169+P175+P184+P187</f>
        <v>0</v>
      </c>
      <c r="R136" s="133">
        <f>R137+R150+R154+R169+R175+R184+R187</f>
        <v>4.0236000000000008E-2</v>
      </c>
      <c r="T136" s="134">
        <f>T137+T150+T154+T169+T175+T184+T187</f>
        <v>0.773146</v>
      </c>
      <c r="AR136" s="128" t="s">
        <v>79</v>
      </c>
      <c r="AT136" s="135" t="s">
        <v>71</v>
      </c>
      <c r="AU136" s="135" t="s">
        <v>79</v>
      </c>
      <c r="AY136" s="128" t="s">
        <v>207</v>
      </c>
      <c r="BK136" s="136">
        <f>BK137+BK150+BK154+BK169+BK175+BK184+BK187</f>
        <v>0</v>
      </c>
    </row>
    <row r="137" spans="2:65" s="11" customFormat="1" ht="20.85" customHeight="1">
      <c r="B137" s="127"/>
      <c r="D137" s="128" t="s">
        <v>71</v>
      </c>
      <c r="E137" s="137" t="s">
        <v>210</v>
      </c>
      <c r="F137" s="137" t="s">
        <v>211</v>
      </c>
      <c r="I137" s="130"/>
      <c r="J137" s="138">
        <f>BK137</f>
        <v>0</v>
      </c>
      <c r="L137" s="127"/>
      <c r="M137" s="132"/>
      <c r="P137" s="133">
        <f>SUM(P138:P149)</f>
        <v>0</v>
      </c>
      <c r="R137" s="133">
        <f>SUM(R138:R149)</f>
        <v>0</v>
      </c>
      <c r="T137" s="134">
        <f>SUM(T138:T149)</f>
        <v>0</v>
      </c>
      <c r="AR137" s="128" t="s">
        <v>79</v>
      </c>
      <c r="AT137" s="135" t="s">
        <v>71</v>
      </c>
      <c r="AU137" s="135" t="s">
        <v>84</v>
      </c>
      <c r="AY137" s="128" t="s">
        <v>207</v>
      </c>
      <c r="BK137" s="136">
        <f>SUM(BK138:BK149)</f>
        <v>0</v>
      </c>
    </row>
    <row r="138" spans="2:65" s="1" customFormat="1" ht="33" customHeight="1">
      <c r="B138" s="139"/>
      <c r="C138" s="140" t="s">
        <v>79</v>
      </c>
      <c r="D138" s="140" t="s">
        <v>212</v>
      </c>
      <c r="E138" s="141" t="s">
        <v>213</v>
      </c>
      <c r="F138" s="142" t="s">
        <v>3009</v>
      </c>
      <c r="G138" s="143" t="s">
        <v>215</v>
      </c>
      <c r="H138" s="144">
        <v>29</v>
      </c>
      <c r="I138" s="145"/>
      <c r="J138" s="146">
        <f t="shared" ref="J138:J149" si="0">ROUND(I138*H138,2)</f>
        <v>0</v>
      </c>
      <c r="K138" s="147"/>
      <c r="L138" s="28"/>
      <c r="M138" s="148" t="s">
        <v>1</v>
      </c>
      <c r="N138" s="149" t="s">
        <v>38</v>
      </c>
      <c r="P138" s="150">
        <f t="shared" ref="P138:P149" si="1">O138*H138</f>
        <v>0</v>
      </c>
      <c r="Q138" s="150">
        <v>0</v>
      </c>
      <c r="R138" s="150">
        <f t="shared" ref="R138:R149" si="2">Q138*H138</f>
        <v>0</v>
      </c>
      <c r="S138" s="150">
        <v>0</v>
      </c>
      <c r="T138" s="151">
        <f t="shared" ref="T138:T149" si="3">S138*H138</f>
        <v>0</v>
      </c>
      <c r="AR138" s="152" t="s">
        <v>216</v>
      </c>
      <c r="AT138" s="152" t="s">
        <v>212</v>
      </c>
      <c r="AU138" s="152" t="s">
        <v>88</v>
      </c>
      <c r="AY138" s="13" t="s">
        <v>207</v>
      </c>
      <c r="BE138" s="153">
        <f t="shared" ref="BE138:BE149" si="4">IF(N138="základná",J138,0)</f>
        <v>0</v>
      </c>
      <c r="BF138" s="153">
        <f t="shared" ref="BF138:BF149" si="5">IF(N138="znížená",J138,0)</f>
        <v>0</v>
      </c>
      <c r="BG138" s="153">
        <f t="shared" ref="BG138:BG149" si="6">IF(N138="zákl. prenesená",J138,0)</f>
        <v>0</v>
      </c>
      <c r="BH138" s="153">
        <f t="shared" ref="BH138:BH149" si="7">IF(N138="zníž. prenesená",J138,0)</f>
        <v>0</v>
      </c>
      <c r="BI138" s="153">
        <f t="shared" ref="BI138:BI149" si="8">IF(N138="nulová",J138,0)</f>
        <v>0</v>
      </c>
      <c r="BJ138" s="13" t="s">
        <v>84</v>
      </c>
      <c r="BK138" s="153">
        <f t="shared" ref="BK138:BK149" si="9">ROUND(I138*H138,2)</f>
        <v>0</v>
      </c>
      <c r="BL138" s="13" t="s">
        <v>216</v>
      </c>
      <c r="BM138" s="152" t="s">
        <v>3010</v>
      </c>
    </row>
    <row r="139" spans="2:65" s="1" customFormat="1" ht="33" customHeight="1">
      <c r="B139" s="139"/>
      <c r="C139" s="140" t="s">
        <v>84</v>
      </c>
      <c r="D139" s="140" t="s">
        <v>212</v>
      </c>
      <c r="E139" s="141" t="s">
        <v>218</v>
      </c>
      <c r="F139" s="142" t="s">
        <v>3011</v>
      </c>
      <c r="G139" s="143" t="s">
        <v>215</v>
      </c>
      <c r="H139" s="144">
        <v>29</v>
      </c>
      <c r="I139" s="145"/>
      <c r="J139" s="146">
        <f t="shared" si="0"/>
        <v>0</v>
      </c>
      <c r="K139" s="147"/>
      <c r="L139" s="28"/>
      <c r="M139" s="148" t="s">
        <v>1</v>
      </c>
      <c r="N139" s="149" t="s">
        <v>38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216</v>
      </c>
      <c r="AT139" s="152" t="s">
        <v>212</v>
      </c>
      <c r="AU139" s="152" t="s">
        <v>88</v>
      </c>
      <c r="AY139" s="13" t="s">
        <v>207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84</v>
      </c>
      <c r="BK139" s="153">
        <f t="shared" si="9"/>
        <v>0</v>
      </c>
      <c r="BL139" s="13" t="s">
        <v>216</v>
      </c>
      <c r="BM139" s="152" t="s">
        <v>3012</v>
      </c>
    </row>
    <row r="140" spans="2:65" s="1" customFormat="1" ht="37.9" customHeight="1">
      <c r="B140" s="139"/>
      <c r="C140" s="140" t="s">
        <v>88</v>
      </c>
      <c r="D140" s="140" t="s">
        <v>212</v>
      </c>
      <c r="E140" s="141" t="s">
        <v>251</v>
      </c>
      <c r="F140" s="142" t="s">
        <v>3013</v>
      </c>
      <c r="G140" s="143" t="s">
        <v>253</v>
      </c>
      <c r="H140" s="144">
        <v>2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38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216</v>
      </c>
      <c r="AT140" s="152" t="s">
        <v>212</v>
      </c>
      <c r="AU140" s="152" t="s">
        <v>88</v>
      </c>
      <c r="AY140" s="13" t="s">
        <v>207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84</v>
      </c>
      <c r="BK140" s="153">
        <f t="shared" si="9"/>
        <v>0</v>
      </c>
      <c r="BL140" s="13" t="s">
        <v>216</v>
      </c>
      <c r="BM140" s="152" t="s">
        <v>3014</v>
      </c>
    </row>
    <row r="141" spans="2:65" s="1" customFormat="1" ht="37.9" customHeight="1">
      <c r="B141" s="139"/>
      <c r="C141" s="140" t="s">
        <v>93</v>
      </c>
      <c r="D141" s="140" t="s">
        <v>212</v>
      </c>
      <c r="E141" s="141" t="s">
        <v>256</v>
      </c>
      <c r="F141" s="142" t="s">
        <v>3015</v>
      </c>
      <c r="G141" s="143" t="s">
        <v>253</v>
      </c>
      <c r="H141" s="144">
        <v>2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38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216</v>
      </c>
      <c r="AT141" s="152" t="s">
        <v>212</v>
      </c>
      <c r="AU141" s="152" t="s">
        <v>88</v>
      </c>
      <c r="AY141" s="13" t="s">
        <v>207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84</v>
      </c>
      <c r="BK141" s="153">
        <f t="shared" si="9"/>
        <v>0</v>
      </c>
      <c r="BL141" s="13" t="s">
        <v>216</v>
      </c>
      <c r="BM141" s="152" t="s">
        <v>3016</v>
      </c>
    </row>
    <row r="142" spans="2:65" s="1" customFormat="1" ht="24.2" customHeight="1">
      <c r="B142" s="139"/>
      <c r="C142" s="140" t="s">
        <v>168</v>
      </c>
      <c r="D142" s="140" t="s">
        <v>212</v>
      </c>
      <c r="E142" s="141" t="s">
        <v>299</v>
      </c>
      <c r="F142" s="142" t="s">
        <v>3017</v>
      </c>
      <c r="G142" s="143" t="s">
        <v>253</v>
      </c>
      <c r="H142" s="144">
        <v>2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38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216</v>
      </c>
      <c r="AT142" s="152" t="s">
        <v>212</v>
      </c>
      <c r="AU142" s="152" t="s">
        <v>88</v>
      </c>
      <c r="AY142" s="13" t="s">
        <v>207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84</v>
      </c>
      <c r="BK142" s="153">
        <f t="shared" si="9"/>
        <v>0</v>
      </c>
      <c r="BL142" s="13" t="s">
        <v>216</v>
      </c>
      <c r="BM142" s="152" t="s">
        <v>3018</v>
      </c>
    </row>
    <row r="143" spans="2:65" s="1" customFormat="1" ht="24.2" customHeight="1">
      <c r="B143" s="139"/>
      <c r="C143" s="140" t="s">
        <v>230</v>
      </c>
      <c r="D143" s="140" t="s">
        <v>212</v>
      </c>
      <c r="E143" s="141" t="s">
        <v>303</v>
      </c>
      <c r="F143" s="142" t="s">
        <v>3019</v>
      </c>
      <c r="G143" s="143" t="s">
        <v>253</v>
      </c>
      <c r="H143" s="144">
        <v>2</v>
      </c>
      <c r="I143" s="145"/>
      <c r="J143" s="146">
        <f t="shared" si="0"/>
        <v>0</v>
      </c>
      <c r="K143" s="147"/>
      <c r="L143" s="28"/>
      <c r="M143" s="148" t="s">
        <v>1</v>
      </c>
      <c r="N143" s="149" t="s">
        <v>38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216</v>
      </c>
      <c r="AT143" s="152" t="s">
        <v>212</v>
      </c>
      <c r="AU143" s="152" t="s">
        <v>88</v>
      </c>
      <c r="AY143" s="13" t="s">
        <v>207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84</v>
      </c>
      <c r="BK143" s="153">
        <f t="shared" si="9"/>
        <v>0</v>
      </c>
      <c r="BL143" s="13" t="s">
        <v>216</v>
      </c>
      <c r="BM143" s="152" t="s">
        <v>3020</v>
      </c>
    </row>
    <row r="144" spans="2:65" s="1" customFormat="1" ht="33" customHeight="1">
      <c r="B144" s="139"/>
      <c r="C144" s="140" t="s">
        <v>234</v>
      </c>
      <c r="D144" s="140" t="s">
        <v>212</v>
      </c>
      <c r="E144" s="141" t="s">
        <v>323</v>
      </c>
      <c r="F144" s="142" t="s">
        <v>3021</v>
      </c>
      <c r="G144" s="143" t="s">
        <v>253</v>
      </c>
      <c r="H144" s="144">
        <v>2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38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216</v>
      </c>
      <c r="AT144" s="152" t="s">
        <v>212</v>
      </c>
      <c r="AU144" s="152" t="s">
        <v>88</v>
      </c>
      <c r="AY144" s="13" t="s">
        <v>207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84</v>
      </c>
      <c r="BK144" s="153">
        <f t="shared" si="9"/>
        <v>0</v>
      </c>
      <c r="BL144" s="13" t="s">
        <v>216</v>
      </c>
      <c r="BM144" s="152" t="s">
        <v>3022</v>
      </c>
    </row>
    <row r="145" spans="2:65" s="1" customFormat="1" ht="33" customHeight="1">
      <c r="B145" s="139"/>
      <c r="C145" s="140" t="s">
        <v>238</v>
      </c>
      <c r="D145" s="140" t="s">
        <v>212</v>
      </c>
      <c r="E145" s="141" t="s">
        <v>327</v>
      </c>
      <c r="F145" s="142" t="s">
        <v>3023</v>
      </c>
      <c r="G145" s="143" t="s">
        <v>253</v>
      </c>
      <c r="H145" s="144">
        <v>2</v>
      </c>
      <c r="I145" s="145"/>
      <c r="J145" s="146">
        <f t="shared" si="0"/>
        <v>0</v>
      </c>
      <c r="K145" s="147"/>
      <c r="L145" s="28"/>
      <c r="M145" s="148" t="s">
        <v>1</v>
      </c>
      <c r="N145" s="149" t="s">
        <v>38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216</v>
      </c>
      <c r="AT145" s="152" t="s">
        <v>212</v>
      </c>
      <c r="AU145" s="152" t="s">
        <v>88</v>
      </c>
      <c r="AY145" s="13" t="s">
        <v>207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84</v>
      </c>
      <c r="BK145" s="153">
        <f t="shared" si="9"/>
        <v>0</v>
      </c>
      <c r="BL145" s="13" t="s">
        <v>216</v>
      </c>
      <c r="BM145" s="152" t="s">
        <v>3024</v>
      </c>
    </row>
    <row r="146" spans="2:65" s="1" customFormat="1" ht="24.2" customHeight="1">
      <c r="B146" s="139"/>
      <c r="C146" s="140" t="s">
        <v>242</v>
      </c>
      <c r="D146" s="140" t="s">
        <v>212</v>
      </c>
      <c r="E146" s="141" t="s">
        <v>331</v>
      </c>
      <c r="F146" s="142" t="s">
        <v>3025</v>
      </c>
      <c r="G146" s="143" t="s">
        <v>253</v>
      </c>
      <c r="H146" s="144">
        <v>10</v>
      </c>
      <c r="I146" s="145"/>
      <c r="J146" s="146">
        <f t="shared" si="0"/>
        <v>0</v>
      </c>
      <c r="K146" s="147"/>
      <c r="L146" s="28"/>
      <c r="M146" s="148" t="s">
        <v>1</v>
      </c>
      <c r="N146" s="149" t="s">
        <v>38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216</v>
      </c>
      <c r="AT146" s="152" t="s">
        <v>212</v>
      </c>
      <c r="AU146" s="152" t="s">
        <v>88</v>
      </c>
      <c r="AY146" s="13" t="s">
        <v>207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84</v>
      </c>
      <c r="BK146" s="153">
        <f t="shared" si="9"/>
        <v>0</v>
      </c>
      <c r="BL146" s="13" t="s">
        <v>216</v>
      </c>
      <c r="BM146" s="152" t="s">
        <v>3026</v>
      </c>
    </row>
    <row r="147" spans="2:65" s="1" customFormat="1" ht="24.2" customHeight="1">
      <c r="B147" s="139"/>
      <c r="C147" s="140" t="s">
        <v>246</v>
      </c>
      <c r="D147" s="140" t="s">
        <v>212</v>
      </c>
      <c r="E147" s="141" t="s">
        <v>335</v>
      </c>
      <c r="F147" s="142" t="s">
        <v>3027</v>
      </c>
      <c r="G147" s="143" t="s">
        <v>253</v>
      </c>
      <c r="H147" s="144">
        <v>6</v>
      </c>
      <c r="I147" s="145"/>
      <c r="J147" s="146">
        <f t="shared" si="0"/>
        <v>0</v>
      </c>
      <c r="K147" s="147"/>
      <c r="L147" s="28"/>
      <c r="M147" s="148" t="s">
        <v>1</v>
      </c>
      <c r="N147" s="149" t="s">
        <v>38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216</v>
      </c>
      <c r="AT147" s="152" t="s">
        <v>212</v>
      </c>
      <c r="AU147" s="152" t="s">
        <v>88</v>
      </c>
      <c r="AY147" s="13" t="s">
        <v>207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84</v>
      </c>
      <c r="BK147" s="153">
        <f t="shared" si="9"/>
        <v>0</v>
      </c>
      <c r="BL147" s="13" t="s">
        <v>216</v>
      </c>
      <c r="BM147" s="152" t="s">
        <v>3028</v>
      </c>
    </row>
    <row r="148" spans="2:65" s="1" customFormat="1" ht="16.5" customHeight="1">
      <c r="B148" s="139"/>
      <c r="C148" s="140" t="s">
        <v>250</v>
      </c>
      <c r="D148" s="140" t="s">
        <v>212</v>
      </c>
      <c r="E148" s="141" t="s">
        <v>579</v>
      </c>
      <c r="F148" s="142" t="s">
        <v>580</v>
      </c>
      <c r="G148" s="143" t="s">
        <v>215</v>
      </c>
      <c r="H148" s="144">
        <v>58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38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216</v>
      </c>
      <c r="AT148" s="152" t="s">
        <v>212</v>
      </c>
      <c r="AU148" s="152" t="s">
        <v>88</v>
      </c>
      <c r="AY148" s="13" t="s">
        <v>207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84</v>
      </c>
      <c r="BK148" s="153">
        <f t="shared" si="9"/>
        <v>0</v>
      </c>
      <c r="BL148" s="13" t="s">
        <v>216</v>
      </c>
      <c r="BM148" s="152" t="s">
        <v>3029</v>
      </c>
    </row>
    <row r="149" spans="2:65" s="1" customFormat="1" ht="16.5" customHeight="1">
      <c r="B149" s="139"/>
      <c r="C149" s="140" t="s">
        <v>255</v>
      </c>
      <c r="D149" s="140" t="s">
        <v>212</v>
      </c>
      <c r="E149" s="141" t="s">
        <v>583</v>
      </c>
      <c r="F149" s="142" t="s">
        <v>584</v>
      </c>
      <c r="G149" s="143" t="s">
        <v>585</v>
      </c>
      <c r="H149" s="144">
        <v>1</v>
      </c>
      <c r="I149" s="145"/>
      <c r="J149" s="146">
        <f t="shared" si="0"/>
        <v>0</v>
      </c>
      <c r="K149" s="147"/>
      <c r="L149" s="28"/>
      <c r="M149" s="148" t="s">
        <v>1</v>
      </c>
      <c r="N149" s="149" t="s">
        <v>38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216</v>
      </c>
      <c r="AT149" s="152" t="s">
        <v>212</v>
      </c>
      <c r="AU149" s="152" t="s">
        <v>88</v>
      </c>
      <c r="AY149" s="13" t="s">
        <v>207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84</v>
      </c>
      <c r="BK149" s="153">
        <f t="shared" si="9"/>
        <v>0</v>
      </c>
      <c r="BL149" s="13" t="s">
        <v>216</v>
      </c>
      <c r="BM149" s="152" t="s">
        <v>3030</v>
      </c>
    </row>
    <row r="150" spans="2:65" s="11" customFormat="1" ht="20.85" customHeight="1">
      <c r="B150" s="127"/>
      <c r="D150" s="128" t="s">
        <v>71</v>
      </c>
      <c r="E150" s="137" t="s">
        <v>587</v>
      </c>
      <c r="F150" s="137" t="s">
        <v>588</v>
      </c>
      <c r="I150" s="130"/>
      <c r="J150" s="138">
        <f>BK150</f>
        <v>0</v>
      </c>
      <c r="L150" s="127"/>
      <c r="M150" s="132"/>
      <c r="P150" s="133">
        <f>SUM(P151:P153)</f>
        <v>0</v>
      </c>
      <c r="R150" s="133">
        <f>SUM(R151:R153)</f>
        <v>0</v>
      </c>
      <c r="T150" s="134">
        <f>SUM(T151:T153)</f>
        <v>0</v>
      </c>
      <c r="AR150" s="128" t="s">
        <v>79</v>
      </c>
      <c r="AT150" s="135" t="s">
        <v>71</v>
      </c>
      <c r="AU150" s="135" t="s">
        <v>84</v>
      </c>
      <c r="AY150" s="128" t="s">
        <v>207</v>
      </c>
      <c r="BK150" s="136">
        <f>SUM(BK151:BK153)</f>
        <v>0</v>
      </c>
    </row>
    <row r="151" spans="2:65" s="1" customFormat="1" ht="16.5" customHeight="1">
      <c r="B151" s="139"/>
      <c r="C151" s="140" t="s">
        <v>259</v>
      </c>
      <c r="D151" s="140" t="s">
        <v>212</v>
      </c>
      <c r="E151" s="141" t="s">
        <v>590</v>
      </c>
      <c r="F151" s="142" t="s">
        <v>591</v>
      </c>
      <c r="G151" s="143" t="s">
        <v>592</v>
      </c>
      <c r="H151" s="144">
        <v>1</v>
      </c>
      <c r="I151" s="145"/>
      <c r="J151" s="146">
        <f>ROUND(I151*H151,2)</f>
        <v>0</v>
      </c>
      <c r="K151" s="147"/>
      <c r="L151" s="28"/>
      <c r="M151" s="148" t="s">
        <v>1</v>
      </c>
      <c r="N151" s="149" t="s">
        <v>38</v>
      </c>
      <c r="P151" s="150">
        <f>O151*H151</f>
        <v>0</v>
      </c>
      <c r="Q151" s="150">
        <v>0</v>
      </c>
      <c r="R151" s="150">
        <f>Q151*H151</f>
        <v>0</v>
      </c>
      <c r="S151" s="150">
        <v>0</v>
      </c>
      <c r="T151" s="151">
        <f>S151*H151</f>
        <v>0</v>
      </c>
      <c r="AR151" s="152" t="s">
        <v>216</v>
      </c>
      <c r="AT151" s="152" t="s">
        <v>212</v>
      </c>
      <c r="AU151" s="152" t="s">
        <v>88</v>
      </c>
      <c r="AY151" s="13" t="s">
        <v>207</v>
      </c>
      <c r="BE151" s="153">
        <f>IF(N151="základná",J151,0)</f>
        <v>0</v>
      </c>
      <c r="BF151" s="153">
        <f>IF(N151="znížená",J151,0)</f>
        <v>0</v>
      </c>
      <c r="BG151" s="153">
        <f>IF(N151="zákl. prenesená",J151,0)</f>
        <v>0</v>
      </c>
      <c r="BH151" s="153">
        <f>IF(N151="zníž. prenesená",J151,0)</f>
        <v>0</v>
      </c>
      <c r="BI151" s="153">
        <f>IF(N151="nulová",J151,0)</f>
        <v>0</v>
      </c>
      <c r="BJ151" s="13" t="s">
        <v>84</v>
      </c>
      <c r="BK151" s="153">
        <f>ROUND(I151*H151,2)</f>
        <v>0</v>
      </c>
      <c r="BL151" s="13" t="s">
        <v>216</v>
      </c>
      <c r="BM151" s="152" t="s">
        <v>3031</v>
      </c>
    </row>
    <row r="152" spans="2:65" s="1" customFormat="1" ht="21.75" customHeight="1">
      <c r="B152" s="139"/>
      <c r="C152" s="140" t="s">
        <v>263</v>
      </c>
      <c r="D152" s="140" t="s">
        <v>212</v>
      </c>
      <c r="E152" s="141" t="s">
        <v>595</v>
      </c>
      <c r="F152" s="142" t="s">
        <v>596</v>
      </c>
      <c r="G152" s="143" t="s">
        <v>405</v>
      </c>
      <c r="H152" s="144">
        <v>2</v>
      </c>
      <c r="I152" s="145"/>
      <c r="J152" s="146">
        <f>ROUND(I152*H152,2)</f>
        <v>0</v>
      </c>
      <c r="K152" s="147"/>
      <c r="L152" s="28"/>
      <c r="M152" s="148" t="s">
        <v>1</v>
      </c>
      <c r="N152" s="149" t="s">
        <v>38</v>
      </c>
      <c r="P152" s="150">
        <f>O152*H152</f>
        <v>0</v>
      </c>
      <c r="Q152" s="150">
        <v>0</v>
      </c>
      <c r="R152" s="150">
        <f>Q152*H152</f>
        <v>0</v>
      </c>
      <c r="S152" s="150">
        <v>0</v>
      </c>
      <c r="T152" s="151">
        <f>S152*H152</f>
        <v>0</v>
      </c>
      <c r="AR152" s="152" t="s">
        <v>216</v>
      </c>
      <c r="AT152" s="152" t="s">
        <v>212</v>
      </c>
      <c r="AU152" s="152" t="s">
        <v>88</v>
      </c>
      <c r="AY152" s="13" t="s">
        <v>207</v>
      </c>
      <c r="BE152" s="153">
        <f>IF(N152="základná",J152,0)</f>
        <v>0</v>
      </c>
      <c r="BF152" s="153">
        <f>IF(N152="znížená",J152,0)</f>
        <v>0</v>
      </c>
      <c r="BG152" s="153">
        <f>IF(N152="zákl. prenesená",J152,0)</f>
        <v>0</v>
      </c>
      <c r="BH152" s="153">
        <f>IF(N152="zníž. prenesená",J152,0)</f>
        <v>0</v>
      </c>
      <c r="BI152" s="153">
        <f>IF(N152="nulová",J152,0)</f>
        <v>0</v>
      </c>
      <c r="BJ152" s="13" t="s">
        <v>84</v>
      </c>
      <c r="BK152" s="153">
        <f>ROUND(I152*H152,2)</f>
        <v>0</v>
      </c>
      <c r="BL152" s="13" t="s">
        <v>216</v>
      </c>
      <c r="BM152" s="152" t="s">
        <v>3032</v>
      </c>
    </row>
    <row r="153" spans="2:65" s="1" customFormat="1" ht="16.5" customHeight="1">
      <c r="B153" s="139"/>
      <c r="C153" s="140" t="s">
        <v>267</v>
      </c>
      <c r="D153" s="140" t="s">
        <v>212</v>
      </c>
      <c r="E153" s="141" t="s">
        <v>599</v>
      </c>
      <c r="F153" s="142" t="s">
        <v>600</v>
      </c>
      <c r="G153" s="143" t="s">
        <v>592</v>
      </c>
      <c r="H153" s="144">
        <v>1</v>
      </c>
      <c r="I153" s="145"/>
      <c r="J153" s="146">
        <f>ROUND(I153*H153,2)</f>
        <v>0</v>
      </c>
      <c r="K153" s="147"/>
      <c r="L153" s="28"/>
      <c r="M153" s="148" t="s">
        <v>1</v>
      </c>
      <c r="N153" s="149" t="s">
        <v>38</v>
      </c>
      <c r="P153" s="150">
        <f>O153*H153</f>
        <v>0</v>
      </c>
      <c r="Q153" s="150">
        <v>0</v>
      </c>
      <c r="R153" s="150">
        <f>Q153*H153</f>
        <v>0</v>
      </c>
      <c r="S153" s="150">
        <v>0</v>
      </c>
      <c r="T153" s="151">
        <f>S153*H153</f>
        <v>0</v>
      </c>
      <c r="AR153" s="152" t="s">
        <v>216</v>
      </c>
      <c r="AT153" s="152" t="s">
        <v>212</v>
      </c>
      <c r="AU153" s="152" t="s">
        <v>88</v>
      </c>
      <c r="AY153" s="13" t="s">
        <v>207</v>
      </c>
      <c r="BE153" s="153">
        <f>IF(N153="základná",J153,0)</f>
        <v>0</v>
      </c>
      <c r="BF153" s="153">
        <f>IF(N153="znížená",J153,0)</f>
        <v>0</v>
      </c>
      <c r="BG153" s="153">
        <f>IF(N153="zákl. prenesená",J153,0)</f>
        <v>0</v>
      </c>
      <c r="BH153" s="153">
        <f>IF(N153="zníž. prenesená",J153,0)</f>
        <v>0</v>
      </c>
      <c r="BI153" s="153">
        <f>IF(N153="nulová",J153,0)</f>
        <v>0</v>
      </c>
      <c r="BJ153" s="13" t="s">
        <v>84</v>
      </c>
      <c r="BK153" s="153">
        <f>ROUND(I153*H153,2)</f>
        <v>0</v>
      </c>
      <c r="BL153" s="13" t="s">
        <v>216</v>
      </c>
      <c r="BM153" s="152" t="s">
        <v>3033</v>
      </c>
    </row>
    <row r="154" spans="2:65" s="11" customFormat="1" ht="20.85" customHeight="1">
      <c r="B154" s="127"/>
      <c r="D154" s="128" t="s">
        <v>71</v>
      </c>
      <c r="E154" s="137" t="s">
        <v>602</v>
      </c>
      <c r="F154" s="137" t="s">
        <v>603</v>
      </c>
      <c r="I154" s="130"/>
      <c r="J154" s="138">
        <f>BK154</f>
        <v>0</v>
      </c>
      <c r="L154" s="127"/>
      <c r="M154" s="132"/>
      <c r="P154" s="133">
        <f>SUM(P155:P168)</f>
        <v>0</v>
      </c>
      <c r="R154" s="133">
        <f>SUM(R155:R168)</f>
        <v>0</v>
      </c>
      <c r="T154" s="134">
        <f>SUM(T155:T168)</f>
        <v>0</v>
      </c>
      <c r="AR154" s="128" t="s">
        <v>79</v>
      </c>
      <c r="AT154" s="135" t="s">
        <v>71</v>
      </c>
      <c r="AU154" s="135" t="s">
        <v>84</v>
      </c>
      <c r="AY154" s="128" t="s">
        <v>207</v>
      </c>
      <c r="BK154" s="136">
        <f>SUM(BK155:BK168)</f>
        <v>0</v>
      </c>
    </row>
    <row r="155" spans="2:65" s="1" customFormat="1" ht="16.5" customHeight="1">
      <c r="B155" s="139"/>
      <c r="C155" s="140" t="s">
        <v>271</v>
      </c>
      <c r="D155" s="140" t="s">
        <v>212</v>
      </c>
      <c r="E155" s="141" t="s">
        <v>605</v>
      </c>
      <c r="F155" s="142" t="s">
        <v>606</v>
      </c>
      <c r="G155" s="143" t="s">
        <v>607</v>
      </c>
      <c r="H155" s="154"/>
      <c r="I155" s="145"/>
      <c r="J155" s="146">
        <f t="shared" ref="J155:J168" si="10">ROUND(I155*H155,2)</f>
        <v>0</v>
      </c>
      <c r="K155" s="147"/>
      <c r="L155" s="28"/>
      <c r="M155" s="148" t="s">
        <v>1</v>
      </c>
      <c r="N155" s="149" t="s">
        <v>38</v>
      </c>
      <c r="P155" s="150">
        <f t="shared" ref="P155:P168" si="11">O155*H155</f>
        <v>0</v>
      </c>
      <c r="Q155" s="150">
        <v>0</v>
      </c>
      <c r="R155" s="150">
        <f t="shared" ref="R155:R168" si="12">Q155*H155</f>
        <v>0</v>
      </c>
      <c r="S155" s="150">
        <v>0</v>
      </c>
      <c r="T155" s="151">
        <f t="shared" ref="T155:T168" si="13">S155*H155</f>
        <v>0</v>
      </c>
      <c r="AR155" s="152" t="s">
        <v>608</v>
      </c>
      <c r="AT155" s="152" t="s">
        <v>212</v>
      </c>
      <c r="AU155" s="152" t="s">
        <v>88</v>
      </c>
      <c r="AY155" s="13" t="s">
        <v>207</v>
      </c>
      <c r="BE155" s="153">
        <f t="shared" ref="BE155:BE168" si="14">IF(N155="základná",J155,0)</f>
        <v>0</v>
      </c>
      <c r="BF155" s="153">
        <f t="shared" ref="BF155:BF168" si="15">IF(N155="znížená",J155,0)</f>
        <v>0</v>
      </c>
      <c r="BG155" s="153">
        <f t="shared" ref="BG155:BG168" si="16">IF(N155="zákl. prenesená",J155,0)</f>
        <v>0</v>
      </c>
      <c r="BH155" s="153">
        <f t="shared" ref="BH155:BH168" si="17">IF(N155="zníž. prenesená",J155,0)</f>
        <v>0</v>
      </c>
      <c r="BI155" s="153">
        <f t="shared" ref="BI155:BI168" si="18">IF(N155="nulová",J155,0)</f>
        <v>0</v>
      </c>
      <c r="BJ155" s="13" t="s">
        <v>84</v>
      </c>
      <c r="BK155" s="153">
        <f t="shared" ref="BK155:BK168" si="19">ROUND(I155*H155,2)</f>
        <v>0</v>
      </c>
      <c r="BL155" s="13" t="s">
        <v>608</v>
      </c>
      <c r="BM155" s="152" t="s">
        <v>3034</v>
      </c>
    </row>
    <row r="156" spans="2:65" s="1" customFormat="1" ht="16.5" customHeight="1">
      <c r="B156" s="139"/>
      <c r="C156" s="140" t="s">
        <v>275</v>
      </c>
      <c r="D156" s="140" t="s">
        <v>212</v>
      </c>
      <c r="E156" s="141" t="s">
        <v>611</v>
      </c>
      <c r="F156" s="142" t="s">
        <v>612</v>
      </c>
      <c r="G156" s="143" t="s">
        <v>607</v>
      </c>
      <c r="H156" s="154"/>
      <c r="I156" s="145"/>
      <c r="J156" s="146">
        <f t="shared" si="10"/>
        <v>0</v>
      </c>
      <c r="K156" s="147"/>
      <c r="L156" s="28"/>
      <c r="M156" s="148" t="s">
        <v>1</v>
      </c>
      <c r="N156" s="149" t="s">
        <v>38</v>
      </c>
      <c r="P156" s="150">
        <f t="shared" si="11"/>
        <v>0</v>
      </c>
      <c r="Q156" s="150">
        <v>0</v>
      </c>
      <c r="R156" s="150">
        <f t="shared" si="12"/>
        <v>0</v>
      </c>
      <c r="S156" s="150">
        <v>0</v>
      </c>
      <c r="T156" s="151">
        <f t="shared" si="13"/>
        <v>0</v>
      </c>
      <c r="AR156" s="152" t="s">
        <v>608</v>
      </c>
      <c r="AT156" s="152" t="s">
        <v>212</v>
      </c>
      <c r="AU156" s="152" t="s">
        <v>88</v>
      </c>
      <c r="AY156" s="13" t="s">
        <v>207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84</v>
      </c>
      <c r="BK156" s="153">
        <f t="shared" si="19"/>
        <v>0</v>
      </c>
      <c r="BL156" s="13" t="s">
        <v>608</v>
      </c>
      <c r="BM156" s="152" t="s">
        <v>3035</v>
      </c>
    </row>
    <row r="157" spans="2:65" s="1" customFormat="1" ht="33" customHeight="1">
      <c r="B157" s="139"/>
      <c r="C157" s="140" t="s">
        <v>279</v>
      </c>
      <c r="D157" s="140" t="s">
        <v>212</v>
      </c>
      <c r="E157" s="141" t="s">
        <v>615</v>
      </c>
      <c r="F157" s="142" t="s">
        <v>632</v>
      </c>
      <c r="G157" s="143" t="s">
        <v>215</v>
      </c>
      <c r="H157" s="144">
        <v>2</v>
      </c>
      <c r="I157" s="145"/>
      <c r="J157" s="146">
        <f t="shared" si="10"/>
        <v>0</v>
      </c>
      <c r="K157" s="147"/>
      <c r="L157" s="28"/>
      <c r="M157" s="148" t="s">
        <v>1</v>
      </c>
      <c r="N157" s="149" t="s">
        <v>38</v>
      </c>
      <c r="P157" s="150">
        <f t="shared" si="11"/>
        <v>0</v>
      </c>
      <c r="Q157" s="150">
        <v>0</v>
      </c>
      <c r="R157" s="150">
        <f t="shared" si="12"/>
        <v>0</v>
      </c>
      <c r="S157" s="150">
        <v>0</v>
      </c>
      <c r="T157" s="151">
        <f t="shared" si="13"/>
        <v>0</v>
      </c>
      <c r="AR157" s="152" t="s">
        <v>216</v>
      </c>
      <c r="AT157" s="152" t="s">
        <v>212</v>
      </c>
      <c r="AU157" s="152" t="s">
        <v>88</v>
      </c>
      <c r="AY157" s="13" t="s">
        <v>207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84</v>
      </c>
      <c r="BK157" s="153">
        <f t="shared" si="19"/>
        <v>0</v>
      </c>
      <c r="BL157" s="13" t="s">
        <v>216</v>
      </c>
      <c r="BM157" s="152" t="s">
        <v>3036</v>
      </c>
    </row>
    <row r="158" spans="2:65" s="1" customFormat="1" ht="33" customHeight="1">
      <c r="B158" s="139"/>
      <c r="C158" s="140" t="s">
        <v>283</v>
      </c>
      <c r="D158" s="140" t="s">
        <v>212</v>
      </c>
      <c r="E158" s="141" t="s">
        <v>651</v>
      </c>
      <c r="F158" s="142" t="s">
        <v>3037</v>
      </c>
      <c r="G158" s="143" t="s">
        <v>253</v>
      </c>
      <c r="H158" s="144">
        <v>2</v>
      </c>
      <c r="I158" s="145"/>
      <c r="J158" s="146">
        <f t="shared" si="10"/>
        <v>0</v>
      </c>
      <c r="K158" s="147"/>
      <c r="L158" s="28"/>
      <c r="M158" s="148" t="s">
        <v>1</v>
      </c>
      <c r="N158" s="149" t="s">
        <v>38</v>
      </c>
      <c r="P158" s="150">
        <f t="shared" si="11"/>
        <v>0</v>
      </c>
      <c r="Q158" s="150">
        <v>0</v>
      </c>
      <c r="R158" s="150">
        <f t="shared" si="12"/>
        <v>0</v>
      </c>
      <c r="S158" s="150">
        <v>0</v>
      </c>
      <c r="T158" s="151">
        <f t="shared" si="13"/>
        <v>0</v>
      </c>
      <c r="AR158" s="152" t="s">
        <v>216</v>
      </c>
      <c r="AT158" s="152" t="s">
        <v>212</v>
      </c>
      <c r="AU158" s="152" t="s">
        <v>88</v>
      </c>
      <c r="AY158" s="13" t="s">
        <v>207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84</v>
      </c>
      <c r="BK158" s="153">
        <f t="shared" si="19"/>
        <v>0</v>
      </c>
      <c r="BL158" s="13" t="s">
        <v>216</v>
      </c>
      <c r="BM158" s="152" t="s">
        <v>3038</v>
      </c>
    </row>
    <row r="159" spans="2:65" s="1" customFormat="1" ht="33" customHeight="1">
      <c r="B159" s="139"/>
      <c r="C159" s="140" t="s">
        <v>7</v>
      </c>
      <c r="D159" s="140" t="s">
        <v>212</v>
      </c>
      <c r="E159" s="141" t="s">
        <v>679</v>
      </c>
      <c r="F159" s="142" t="s">
        <v>3039</v>
      </c>
      <c r="G159" s="143" t="s">
        <v>253</v>
      </c>
      <c r="H159" s="144">
        <v>2</v>
      </c>
      <c r="I159" s="145"/>
      <c r="J159" s="146">
        <f t="shared" si="10"/>
        <v>0</v>
      </c>
      <c r="K159" s="147"/>
      <c r="L159" s="28"/>
      <c r="M159" s="148" t="s">
        <v>1</v>
      </c>
      <c r="N159" s="149" t="s">
        <v>38</v>
      </c>
      <c r="P159" s="150">
        <f t="shared" si="11"/>
        <v>0</v>
      </c>
      <c r="Q159" s="150">
        <v>0</v>
      </c>
      <c r="R159" s="150">
        <f t="shared" si="12"/>
        <v>0</v>
      </c>
      <c r="S159" s="150">
        <v>0</v>
      </c>
      <c r="T159" s="151">
        <f t="shared" si="13"/>
        <v>0</v>
      </c>
      <c r="AR159" s="152" t="s">
        <v>216</v>
      </c>
      <c r="AT159" s="152" t="s">
        <v>212</v>
      </c>
      <c r="AU159" s="152" t="s">
        <v>88</v>
      </c>
      <c r="AY159" s="13" t="s">
        <v>207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84</v>
      </c>
      <c r="BK159" s="153">
        <f t="shared" si="19"/>
        <v>0</v>
      </c>
      <c r="BL159" s="13" t="s">
        <v>216</v>
      </c>
      <c r="BM159" s="152" t="s">
        <v>3040</v>
      </c>
    </row>
    <row r="160" spans="2:65" s="1" customFormat="1" ht="24.2" customHeight="1">
      <c r="B160" s="139"/>
      <c r="C160" s="140" t="s">
        <v>290</v>
      </c>
      <c r="D160" s="140" t="s">
        <v>212</v>
      </c>
      <c r="E160" s="141" t="s">
        <v>691</v>
      </c>
      <c r="F160" s="142" t="s">
        <v>3041</v>
      </c>
      <c r="G160" s="143" t="s">
        <v>253</v>
      </c>
      <c r="H160" s="144">
        <v>4</v>
      </c>
      <c r="I160" s="145"/>
      <c r="J160" s="146">
        <f t="shared" si="10"/>
        <v>0</v>
      </c>
      <c r="K160" s="147"/>
      <c r="L160" s="28"/>
      <c r="M160" s="148" t="s">
        <v>1</v>
      </c>
      <c r="N160" s="149" t="s">
        <v>38</v>
      </c>
      <c r="P160" s="150">
        <f t="shared" si="11"/>
        <v>0</v>
      </c>
      <c r="Q160" s="150">
        <v>0</v>
      </c>
      <c r="R160" s="150">
        <f t="shared" si="12"/>
        <v>0</v>
      </c>
      <c r="S160" s="150">
        <v>0</v>
      </c>
      <c r="T160" s="151">
        <f t="shared" si="13"/>
        <v>0</v>
      </c>
      <c r="AR160" s="152" t="s">
        <v>216</v>
      </c>
      <c r="AT160" s="152" t="s">
        <v>212</v>
      </c>
      <c r="AU160" s="152" t="s">
        <v>88</v>
      </c>
      <c r="AY160" s="13" t="s">
        <v>207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84</v>
      </c>
      <c r="BK160" s="153">
        <f t="shared" si="19"/>
        <v>0</v>
      </c>
      <c r="BL160" s="13" t="s">
        <v>216</v>
      </c>
      <c r="BM160" s="152" t="s">
        <v>3042</v>
      </c>
    </row>
    <row r="161" spans="2:65" s="1" customFormat="1" ht="16.5" customHeight="1">
      <c r="B161" s="139"/>
      <c r="C161" s="140" t="s">
        <v>294</v>
      </c>
      <c r="D161" s="140" t="s">
        <v>212</v>
      </c>
      <c r="E161" s="141" t="s">
        <v>699</v>
      </c>
      <c r="F161" s="142" t="s">
        <v>3043</v>
      </c>
      <c r="G161" s="143" t="s">
        <v>253</v>
      </c>
      <c r="H161" s="144">
        <v>4</v>
      </c>
      <c r="I161" s="145"/>
      <c r="J161" s="146">
        <f t="shared" si="10"/>
        <v>0</v>
      </c>
      <c r="K161" s="147"/>
      <c r="L161" s="28"/>
      <c r="M161" s="148" t="s">
        <v>1</v>
      </c>
      <c r="N161" s="149" t="s">
        <v>38</v>
      </c>
      <c r="P161" s="150">
        <f t="shared" si="11"/>
        <v>0</v>
      </c>
      <c r="Q161" s="150">
        <v>0</v>
      </c>
      <c r="R161" s="150">
        <f t="shared" si="12"/>
        <v>0</v>
      </c>
      <c r="S161" s="150">
        <v>0</v>
      </c>
      <c r="T161" s="151">
        <f t="shared" si="13"/>
        <v>0</v>
      </c>
      <c r="AR161" s="152" t="s">
        <v>216</v>
      </c>
      <c r="AT161" s="152" t="s">
        <v>212</v>
      </c>
      <c r="AU161" s="152" t="s">
        <v>88</v>
      </c>
      <c r="AY161" s="13" t="s">
        <v>207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84</v>
      </c>
      <c r="BK161" s="153">
        <f t="shared" si="19"/>
        <v>0</v>
      </c>
      <c r="BL161" s="13" t="s">
        <v>216</v>
      </c>
      <c r="BM161" s="152" t="s">
        <v>3044</v>
      </c>
    </row>
    <row r="162" spans="2:65" s="1" customFormat="1" ht="37.9" customHeight="1">
      <c r="B162" s="139"/>
      <c r="C162" s="140" t="s">
        <v>298</v>
      </c>
      <c r="D162" s="140" t="s">
        <v>212</v>
      </c>
      <c r="E162" s="141" t="s">
        <v>758</v>
      </c>
      <c r="F162" s="142" t="s">
        <v>3045</v>
      </c>
      <c r="G162" s="143" t="s">
        <v>253</v>
      </c>
      <c r="H162" s="144">
        <v>3</v>
      </c>
      <c r="I162" s="145"/>
      <c r="J162" s="146">
        <f t="shared" si="10"/>
        <v>0</v>
      </c>
      <c r="K162" s="147"/>
      <c r="L162" s="28"/>
      <c r="M162" s="148" t="s">
        <v>1</v>
      </c>
      <c r="N162" s="149" t="s">
        <v>38</v>
      </c>
      <c r="P162" s="150">
        <f t="shared" si="11"/>
        <v>0</v>
      </c>
      <c r="Q162" s="150">
        <v>0</v>
      </c>
      <c r="R162" s="150">
        <f t="shared" si="12"/>
        <v>0</v>
      </c>
      <c r="S162" s="150">
        <v>0</v>
      </c>
      <c r="T162" s="151">
        <f t="shared" si="13"/>
        <v>0</v>
      </c>
      <c r="AR162" s="152" t="s">
        <v>216</v>
      </c>
      <c r="AT162" s="152" t="s">
        <v>212</v>
      </c>
      <c r="AU162" s="152" t="s">
        <v>88</v>
      </c>
      <c r="AY162" s="13" t="s">
        <v>207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84</v>
      </c>
      <c r="BK162" s="153">
        <f t="shared" si="19"/>
        <v>0</v>
      </c>
      <c r="BL162" s="13" t="s">
        <v>216</v>
      </c>
      <c r="BM162" s="152" t="s">
        <v>3046</v>
      </c>
    </row>
    <row r="163" spans="2:65" s="1" customFormat="1" ht="37.9" customHeight="1">
      <c r="B163" s="139"/>
      <c r="C163" s="140" t="s">
        <v>302</v>
      </c>
      <c r="D163" s="140" t="s">
        <v>212</v>
      </c>
      <c r="E163" s="141" t="s">
        <v>762</v>
      </c>
      <c r="F163" s="142" t="s">
        <v>3047</v>
      </c>
      <c r="G163" s="143" t="s">
        <v>253</v>
      </c>
      <c r="H163" s="144">
        <v>5</v>
      </c>
      <c r="I163" s="145"/>
      <c r="J163" s="146">
        <f t="shared" si="10"/>
        <v>0</v>
      </c>
      <c r="K163" s="147"/>
      <c r="L163" s="28"/>
      <c r="M163" s="148" t="s">
        <v>1</v>
      </c>
      <c r="N163" s="149" t="s">
        <v>38</v>
      </c>
      <c r="P163" s="150">
        <f t="shared" si="11"/>
        <v>0</v>
      </c>
      <c r="Q163" s="150">
        <v>0</v>
      </c>
      <c r="R163" s="150">
        <f t="shared" si="12"/>
        <v>0</v>
      </c>
      <c r="S163" s="150">
        <v>0</v>
      </c>
      <c r="T163" s="151">
        <f t="shared" si="13"/>
        <v>0</v>
      </c>
      <c r="AR163" s="152" t="s">
        <v>216</v>
      </c>
      <c r="AT163" s="152" t="s">
        <v>212</v>
      </c>
      <c r="AU163" s="152" t="s">
        <v>88</v>
      </c>
      <c r="AY163" s="13" t="s">
        <v>207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84</v>
      </c>
      <c r="BK163" s="153">
        <f t="shared" si="19"/>
        <v>0</v>
      </c>
      <c r="BL163" s="13" t="s">
        <v>216</v>
      </c>
      <c r="BM163" s="152" t="s">
        <v>3048</v>
      </c>
    </row>
    <row r="164" spans="2:65" s="1" customFormat="1" ht="33" customHeight="1">
      <c r="B164" s="139"/>
      <c r="C164" s="140" t="s">
        <v>306</v>
      </c>
      <c r="D164" s="140" t="s">
        <v>212</v>
      </c>
      <c r="E164" s="141" t="s">
        <v>766</v>
      </c>
      <c r="F164" s="142" t="s">
        <v>3049</v>
      </c>
      <c r="G164" s="143" t="s">
        <v>253</v>
      </c>
      <c r="H164" s="144">
        <v>5</v>
      </c>
      <c r="I164" s="145"/>
      <c r="J164" s="146">
        <f t="shared" si="10"/>
        <v>0</v>
      </c>
      <c r="K164" s="147"/>
      <c r="L164" s="28"/>
      <c r="M164" s="148" t="s">
        <v>1</v>
      </c>
      <c r="N164" s="149" t="s">
        <v>38</v>
      </c>
      <c r="P164" s="150">
        <f t="shared" si="11"/>
        <v>0</v>
      </c>
      <c r="Q164" s="150">
        <v>0</v>
      </c>
      <c r="R164" s="150">
        <f t="shared" si="12"/>
        <v>0</v>
      </c>
      <c r="S164" s="150">
        <v>0</v>
      </c>
      <c r="T164" s="151">
        <f t="shared" si="13"/>
        <v>0</v>
      </c>
      <c r="AR164" s="152" t="s">
        <v>216</v>
      </c>
      <c r="AT164" s="152" t="s">
        <v>212</v>
      </c>
      <c r="AU164" s="152" t="s">
        <v>88</v>
      </c>
      <c r="AY164" s="13" t="s">
        <v>207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84</v>
      </c>
      <c r="BK164" s="153">
        <f t="shared" si="19"/>
        <v>0</v>
      </c>
      <c r="BL164" s="13" t="s">
        <v>216</v>
      </c>
      <c r="BM164" s="152" t="s">
        <v>3050</v>
      </c>
    </row>
    <row r="165" spans="2:65" s="1" customFormat="1" ht="37.9" customHeight="1">
      <c r="B165" s="139"/>
      <c r="C165" s="140" t="s">
        <v>310</v>
      </c>
      <c r="D165" s="140" t="s">
        <v>212</v>
      </c>
      <c r="E165" s="141" t="s">
        <v>770</v>
      </c>
      <c r="F165" s="142" t="s">
        <v>3051</v>
      </c>
      <c r="G165" s="143" t="s">
        <v>215</v>
      </c>
      <c r="H165" s="144">
        <v>2</v>
      </c>
      <c r="I165" s="145"/>
      <c r="J165" s="146">
        <f t="shared" si="10"/>
        <v>0</v>
      </c>
      <c r="K165" s="147"/>
      <c r="L165" s="28"/>
      <c r="M165" s="148" t="s">
        <v>1</v>
      </c>
      <c r="N165" s="149" t="s">
        <v>38</v>
      </c>
      <c r="P165" s="150">
        <f t="shared" si="11"/>
        <v>0</v>
      </c>
      <c r="Q165" s="150">
        <v>0</v>
      </c>
      <c r="R165" s="150">
        <f t="shared" si="12"/>
        <v>0</v>
      </c>
      <c r="S165" s="150">
        <v>0</v>
      </c>
      <c r="T165" s="151">
        <f t="shared" si="13"/>
        <v>0</v>
      </c>
      <c r="AR165" s="152" t="s">
        <v>216</v>
      </c>
      <c r="AT165" s="152" t="s">
        <v>212</v>
      </c>
      <c r="AU165" s="152" t="s">
        <v>88</v>
      </c>
      <c r="AY165" s="13" t="s">
        <v>207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84</v>
      </c>
      <c r="BK165" s="153">
        <f t="shared" si="19"/>
        <v>0</v>
      </c>
      <c r="BL165" s="13" t="s">
        <v>216</v>
      </c>
      <c r="BM165" s="152" t="s">
        <v>3052</v>
      </c>
    </row>
    <row r="166" spans="2:65" s="1" customFormat="1" ht="37.9" customHeight="1">
      <c r="B166" s="139"/>
      <c r="C166" s="140" t="s">
        <v>314</v>
      </c>
      <c r="D166" s="140" t="s">
        <v>212</v>
      </c>
      <c r="E166" s="141" t="s">
        <v>774</v>
      </c>
      <c r="F166" s="142" t="s">
        <v>3053</v>
      </c>
      <c r="G166" s="143" t="s">
        <v>253</v>
      </c>
      <c r="H166" s="144">
        <v>2</v>
      </c>
      <c r="I166" s="145"/>
      <c r="J166" s="146">
        <f t="shared" si="10"/>
        <v>0</v>
      </c>
      <c r="K166" s="147"/>
      <c r="L166" s="28"/>
      <c r="M166" s="148" t="s">
        <v>1</v>
      </c>
      <c r="N166" s="149" t="s">
        <v>38</v>
      </c>
      <c r="P166" s="150">
        <f t="shared" si="11"/>
        <v>0</v>
      </c>
      <c r="Q166" s="150">
        <v>0</v>
      </c>
      <c r="R166" s="150">
        <f t="shared" si="12"/>
        <v>0</v>
      </c>
      <c r="S166" s="150">
        <v>0</v>
      </c>
      <c r="T166" s="151">
        <f t="shared" si="13"/>
        <v>0</v>
      </c>
      <c r="AR166" s="152" t="s">
        <v>216</v>
      </c>
      <c r="AT166" s="152" t="s">
        <v>212</v>
      </c>
      <c r="AU166" s="152" t="s">
        <v>88</v>
      </c>
      <c r="AY166" s="13" t="s">
        <v>207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84</v>
      </c>
      <c r="BK166" s="153">
        <f t="shared" si="19"/>
        <v>0</v>
      </c>
      <c r="BL166" s="13" t="s">
        <v>216</v>
      </c>
      <c r="BM166" s="152" t="s">
        <v>3054</v>
      </c>
    </row>
    <row r="167" spans="2:65" s="1" customFormat="1" ht="37.9" customHeight="1">
      <c r="B167" s="139"/>
      <c r="C167" s="140" t="s">
        <v>318</v>
      </c>
      <c r="D167" s="140" t="s">
        <v>212</v>
      </c>
      <c r="E167" s="141" t="s">
        <v>778</v>
      </c>
      <c r="F167" s="142" t="s">
        <v>3055</v>
      </c>
      <c r="G167" s="143" t="s">
        <v>253</v>
      </c>
      <c r="H167" s="144">
        <v>1</v>
      </c>
      <c r="I167" s="145"/>
      <c r="J167" s="146">
        <f t="shared" si="10"/>
        <v>0</v>
      </c>
      <c r="K167" s="147"/>
      <c r="L167" s="28"/>
      <c r="M167" s="148" t="s">
        <v>1</v>
      </c>
      <c r="N167" s="149" t="s">
        <v>38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216</v>
      </c>
      <c r="AT167" s="152" t="s">
        <v>212</v>
      </c>
      <c r="AU167" s="152" t="s">
        <v>88</v>
      </c>
      <c r="AY167" s="13" t="s">
        <v>207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84</v>
      </c>
      <c r="BK167" s="153">
        <f t="shared" si="19"/>
        <v>0</v>
      </c>
      <c r="BL167" s="13" t="s">
        <v>216</v>
      </c>
      <c r="BM167" s="152" t="s">
        <v>3056</v>
      </c>
    </row>
    <row r="168" spans="2:65" s="1" customFormat="1" ht="37.9" customHeight="1">
      <c r="B168" s="139"/>
      <c r="C168" s="140" t="s">
        <v>322</v>
      </c>
      <c r="D168" s="140" t="s">
        <v>212</v>
      </c>
      <c r="E168" s="141" t="s">
        <v>782</v>
      </c>
      <c r="F168" s="142" t="s">
        <v>3057</v>
      </c>
      <c r="G168" s="143" t="s">
        <v>253</v>
      </c>
      <c r="H168" s="144">
        <v>5</v>
      </c>
      <c r="I168" s="145"/>
      <c r="J168" s="146">
        <f t="shared" si="10"/>
        <v>0</v>
      </c>
      <c r="K168" s="147"/>
      <c r="L168" s="28"/>
      <c r="M168" s="148" t="s">
        <v>1</v>
      </c>
      <c r="N168" s="149" t="s">
        <v>38</v>
      </c>
      <c r="P168" s="150">
        <f t="shared" si="11"/>
        <v>0</v>
      </c>
      <c r="Q168" s="150">
        <v>0</v>
      </c>
      <c r="R168" s="150">
        <f t="shared" si="12"/>
        <v>0</v>
      </c>
      <c r="S168" s="150">
        <v>0</v>
      </c>
      <c r="T168" s="151">
        <f t="shared" si="13"/>
        <v>0</v>
      </c>
      <c r="AR168" s="152" t="s">
        <v>216</v>
      </c>
      <c r="AT168" s="152" t="s">
        <v>212</v>
      </c>
      <c r="AU168" s="152" t="s">
        <v>88</v>
      </c>
      <c r="AY168" s="13" t="s">
        <v>207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84</v>
      </c>
      <c r="BK168" s="153">
        <f t="shared" si="19"/>
        <v>0</v>
      </c>
      <c r="BL168" s="13" t="s">
        <v>216</v>
      </c>
      <c r="BM168" s="152" t="s">
        <v>3058</v>
      </c>
    </row>
    <row r="169" spans="2:65" s="11" customFormat="1" ht="20.85" customHeight="1">
      <c r="B169" s="127"/>
      <c r="D169" s="128" t="s">
        <v>71</v>
      </c>
      <c r="E169" s="137" t="s">
        <v>2983</v>
      </c>
      <c r="F169" s="137" t="s">
        <v>2984</v>
      </c>
      <c r="I169" s="130"/>
      <c r="J169" s="138">
        <f>BK169</f>
        <v>0</v>
      </c>
      <c r="L169" s="127"/>
      <c r="M169" s="132"/>
      <c r="P169" s="133">
        <f>SUM(P170:P174)</f>
        <v>0</v>
      </c>
      <c r="R169" s="133">
        <f>SUM(R170:R174)</f>
        <v>0</v>
      </c>
      <c r="T169" s="134">
        <f>SUM(T170:T174)</f>
        <v>0.773146</v>
      </c>
      <c r="AR169" s="128" t="s">
        <v>79</v>
      </c>
      <c r="AT169" s="135" t="s">
        <v>71</v>
      </c>
      <c r="AU169" s="135" t="s">
        <v>84</v>
      </c>
      <c r="AY169" s="128" t="s">
        <v>207</v>
      </c>
      <c r="BK169" s="136">
        <f>SUM(BK170:BK174)</f>
        <v>0</v>
      </c>
    </row>
    <row r="170" spans="2:65" s="1" customFormat="1" ht="24.2" customHeight="1">
      <c r="B170" s="139"/>
      <c r="C170" s="140" t="s">
        <v>326</v>
      </c>
      <c r="D170" s="140" t="s">
        <v>212</v>
      </c>
      <c r="E170" s="141" t="s">
        <v>1878</v>
      </c>
      <c r="F170" s="142" t="s">
        <v>1879</v>
      </c>
      <c r="G170" s="143" t="s">
        <v>1786</v>
      </c>
      <c r="H170" s="144">
        <v>2099</v>
      </c>
      <c r="I170" s="145"/>
      <c r="J170" s="146">
        <f>ROUND(I170*H170,2)</f>
        <v>0</v>
      </c>
      <c r="K170" s="147"/>
      <c r="L170" s="28"/>
      <c r="M170" s="148" t="s">
        <v>1</v>
      </c>
      <c r="N170" s="149" t="s">
        <v>38</v>
      </c>
      <c r="P170" s="150">
        <f>O170*H170</f>
        <v>0</v>
      </c>
      <c r="Q170" s="150">
        <v>0</v>
      </c>
      <c r="R170" s="150">
        <f>Q170*H170</f>
        <v>0</v>
      </c>
      <c r="S170" s="150">
        <v>0</v>
      </c>
      <c r="T170" s="151">
        <f>S170*H170</f>
        <v>0</v>
      </c>
      <c r="AR170" s="152" t="s">
        <v>216</v>
      </c>
      <c r="AT170" s="152" t="s">
        <v>212</v>
      </c>
      <c r="AU170" s="152" t="s">
        <v>88</v>
      </c>
      <c r="AY170" s="13" t="s">
        <v>207</v>
      </c>
      <c r="BE170" s="153">
        <f>IF(N170="základná",J170,0)</f>
        <v>0</v>
      </c>
      <c r="BF170" s="153">
        <f>IF(N170="znížená",J170,0)</f>
        <v>0</v>
      </c>
      <c r="BG170" s="153">
        <f>IF(N170="zákl. prenesená",J170,0)</f>
        <v>0</v>
      </c>
      <c r="BH170" s="153">
        <f>IF(N170="zníž. prenesená",J170,0)</f>
        <v>0</v>
      </c>
      <c r="BI170" s="153">
        <f>IF(N170="nulová",J170,0)</f>
        <v>0</v>
      </c>
      <c r="BJ170" s="13" t="s">
        <v>84</v>
      </c>
      <c r="BK170" s="153">
        <f>ROUND(I170*H170,2)</f>
        <v>0</v>
      </c>
      <c r="BL170" s="13" t="s">
        <v>216</v>
      </c>
      <c r="BM170" s="152" t="s">
        <v>3059</v>
      </c>
    </row>
    <row r="171" spans="2:65" s="1" customFormat="1" ht="16.5" customHeight="1">
      <c r="B171" s="139"/>
      <c r="C171" s="140" t="s">
        <v>330</v>
      </c>
      <c r="D171" s="140" t="s">
        <v>212</v>
      </c>
      <c r="E171" s="141" t="s">
        <v>1882</v>
      </c>
      <c r="F171" s="142" t="s">
        <v>1883</v>
      </c>
      <c r="G171" s="143" t="s">
        <v>405</v>
      </c>
      <c r="H171" s="144">
        <v>62.2</v>
      </c>
      <c r="I171" s="145"/>
      <c r="J171" s="146">
        <f>ROUND(I171*H171,2)</f>
        <v>0</v>
      </c>
      <c r="K171" s="147"/>
      <c r="L171" s="28"/>
      <c r="M171" s="148" t="s">
        <v>1</v>
      </c>
      <c r="N171" s="149" t="s">
        <v>38</v>
      </c>
      <c r="P171" s="150">
        <f>O171*H171</f>
        <v>0</v>
      </c>
      <c r="Q171" s="150">
        <v>0</v>
      </c>
      <c r="R171" s="150">
        <f>Q171*H171</f>
        <v>0</v>
      </c>
      <c r="S171" s="150">
        <v>1.243E-2</v>
      </c>
      <c r="T171" s="151">
        <f>S171*H171</f>
        <v>0.773146</v>
      </c>
      <c r="AR171" s="152" t="s">
        <v>271</v>
      </c>
      <c r="AT171" s="152" t="s">
        <v>212</v>
      </c>
      <c r="AU171" s="152" t="s">
        <v>88</v>
      </c>
      <c r="AY171" s="13" t="s">
        <v>207</v>
      </c>
      <c r="BE171" s="153">
        <f>IF(N171="základná",J171,0)</f>
        <v>0</v>
      </c>
      <c r="BF171" s="153">
        <f>IF(N171="znížená",J171,0)</f>
        <v>0</v>
      </c>
      <c r="BG171" s="153">
        <f>IF(N171="zákl. prenesená",J171,0)</f>
        <v>0</v>
      </c>
      <c r="BH171" s="153">
        <f>IF(N171="zníž. prenesená",J171,0)</f>
        <v>0</v>
      </c>
      <c r="BI171" s="153">
        <f>IF(N171="nulová",J171,0)</f>
        <v>0</v>
      </c>
      <c r="BJ171" s="13" t="s">
        <v>84</v>
      </c>
      <c r="BK171" s="153">
        <f>ROUND(I171*H171,2)</f>
        <v>0</v>
      </c>
      <c r="BL171" s="13" t="s">
        <v>271</v>
      </c>
      <c r="BM171" s="152" t="s">
        <v>3060</v>
      </c>
    </row>
    <row r="172" spans="2:65" s="1" customFormat="1" ht="16.5" customHeight="1">
      <c r="B172" s="139"/>
      <c r="C172" s="140" t="s">
        <v>334</v>
      </c>
      <c r="D172" s="140" t="s">
        <v>212</v>
      </c>
      <c r="E172" s="141" t="s">
        <v>1886</v>
      </c>
      <c r="F172" s="142" t="s">
        <v>1887</v>
      </c>
      <c r="G172" s="143" t="s">
        <v>405</v>
      </c>
      <c r="H172" s="144">
        <v>74.64</v>
      </c>
      <c r="I172" s="145"/>
      <c r="J172" s="146">
        <f>ROUND(I172*H172,2)</f>
        <v>0</v>
      </c>
      <c r="K172" s="147"/>
      <c r="L172" s="28"/>
      <c r="M172" s="148" t="s">
        <v>1</v>
      </c>
      <c r="N172" s="149" t="s">
        <v>38</v>
      </c>
      <c r="P172" s="150">
        <f>O172*H172</f>
        <v>0</v>
      </c>
      <c r="Q172" s="150">
        <v>0</v>
      </c>
      <c r="R172" s="150">
        <f>Q172*H172</f>
        <v>0</v>
      </c>
      <c r="S172" s="150">
        <v>0</v>
      </c>
      <c r="T172" s="151">
        <f>S172*H172</f>
        <v>0</v>
      </c>
      <c r="AR172" s="152" t="s">
        <v>271</v>
      </c>
      <c r="AT172" s="152" t="s">
        <v>212</v>
      </c>
      <c r="AU172" s="152" t="s">
        <v>88</v>
      </c>
      <c r="AY172" s="13" t="s">
        <v>207</v>
      </c>
      <c r="BE172" s="153">
        <f>IF(N172="základná",J172,0)</f>
        <v>0</v>
      </c>
      <c r="BF172" s="153">
        <f>IF(N172="znížená",J172,0)</f>
        <v>0</v>
      </c>
      <c r="BG172" s="153">
        <f>IF(N172="zákl. prenesená",J172,0)</f>
        <v>0</v>
      </c>
      <c r="BH172" s="153">
        <f>IF(N172="zníž. prenesená",J172,0)</f>
        <v>0</v>
      </c>
      <c r="BI172" s="153">
        <f>IF(N172="nulová",J172,0)</f>
        <v>0</v>
      </c>
      <c r="BJ172" s="13" t="s">
        <v>84</v>
      </c>
      <c r="BK172" s="153">
        <f>ROUND(I172*H172,2)</f>
        <v>0</v>
      </c>
      <c r="BL172" s="13" t="s">
        <v>271</v>
      </c>
      <c r="BM172" s="152" t="s">
        <v>3061</v>
      </c>
    </row>
    <row r="173" spans="2:65" s="1" customFormat="1" ht="21.75" customHeight="1">
      <c r="B173" s="139"/>
      <c r="C173" s="140" t="s">
        <v>338</v>
      </c>
      <c r="D173" s="140" t="s">
        <v>212</v>
      </c>
      <c r="E173" s="141" t="s">
        <v>1890</v>
      </c>
      <c r="F173" s="142" t="s">
        <v>1891</v>
      </c>
      <c r="G173" s="143" t="s">
        <v>1892</v>
      </c>
      <c r="H173" s="144">
        <v>0.6</v>
      </c>
      <c r="I173" s="145"/>
      <c r="J173" s="146">
        <f>ROUND(I173*H173,2)</f>
        <v>0</v>
      </c>
      <c r="K173" s="147"/>
      <c r="L173" s="28"/>
      <c r="M173" s="148" t="s">
        <v>1</v>
      </c>
      <c r="N173" s="149" t="s">
        <v>38</v>
      </c>
      <c r="P173" s="150">
        <f>O173*H173</f>
        <v>0</v>
      </c>
      <c r="Q173" s="150">
        <v>0</v>
      </c>
      <c r="R173" s="150">
        <f>Q173*H173</f>
        <v>0</v>
      </c>
      <c r="S173" s="150">
        <v>0</v>
      </c>
      <c r="T173" s="151">
        <f>S173*H173</f>
        <v>0</v>
      </c>
      <c r="AR173" s="152" t="s">
        <v>93</v>
      </c>
      <c r="AT173" s="152" t="s">
        <v>212</v>
      </c>
      <c r="AU173" s="152" t="s">
        <v>88</v>
      </c>
      <c r="AY173" s="13" t="s">
        <v>207</v>
      </c>
      <c r="BE173" s="153">
        <f>IF(N173="základná",J173,0)</f>
        <v>0</v>
      </c>
      <c r="BF173" s="153">
        <f>IF(N173="znížená",J173,0)</f>
        <v>0</v>
      </c>
      <c r="BG173" s="153">
        <f>IF(N173="zákl. prenesená",J173,0)</f>
        <v>0</v>
      </c>
      <c r="BH173" s="153">
        <f>IF(N173="zníž. prenesená",J173,0)</f>
        <v>0</v>
      </c>
      <c r="BI173" s="153">
        <f>IF(N173="nulová",J173,0)</f>
        <v>0</v>
      </c>
      <c r="BJ173" s="13" t="s">
        <v>84</v>
      </c>
      <c r="BK173" s="153">
        <f>ROUND(I173*H173,2)</f>
        <v>0</v>
      </c>
      <c r="BL173" s="13" t="s">
        <v>93</v>
      </c>
      <c r="BM173" s="152" t="s">
        <v>3062</v>
      </c>
    </row>
    <row r="174" spans="2:65" s="1" customFormat="1" ht="33" customHeight="1">
      <c r="B174" s="139"/>
      <c r="C174" s="140" t="s">
        <v>342</v>
      </c>
      <c r="D174" s="140" t="s">
        <v>212</v>
      </c>
      <c r="E174" s="141" t="s">
        <v>1895</v>
      </c>
      <c r="F174" s="142" t="s">
        <v>1896</v>
      </c>
      <c r="G174" s="143" t="s">
        <v>1892</v>
      </c>
      <c r="H174" s="144">
        <v>0.6</v>
      </c>
      <c r="I174" s="145"/>
      <c r="J174" s="146">
        <f>ROUND(I174*H174,2)</f>
        <v>0</v>
      </c>
      <c r="K174" s="147"/>
      <c r="L174" s="28"/>
      <c r="M174" s="148" t="s">
        <v>1</v>
      </c>
      <c r="N174" s="149" t="s">
        <v>38</v>
      </c>
      <c r="P174" s="150">
        <f>O174*H174</f>
        <v>0</v>
      </c>
      <c r="Q174" s="150">
        <v>0</v>
      </c>
      <c r="R174" s="150">
        <f>Q174*H174</f>
        <v>0</v>
      </c>
      <c r="S174" s="150">
        <v>0</v>
      </c>
      <c r="T174" s="151">
        <f>S174*H174</f>
        <v>0</v>
      </c>
      <c r="AR174" s="152" t="s">
        <v>93</v>
      </c>
      <c r="AT174" s="152" t="s">
        <v>212</v>
      </c>
      <c r="AU174" s="152" t="s">
        <v>88</v>
      </c>
      <c r="AY174" s="13" t="s">
        <v>207</v>
      </c>
      <c r="BE174" s="153">
        <f>IF(N174="základná",J174,0)</f>
        <v>0</v>
      </c>
      <c r="BF174" s="153">
        <f>IF(N174="znížená",J174,0)</f>
        <v>0</v>
      </c>
      <c r="BG174" s="153">
        <f>IF(N174="zákl. prenesená",J174,0)</f>
        <v>0</v>
      </c>
      <c r="BH174" s="153">
        <f>IF(N174="zníž. prenesená",J174,0)</f>
        <v>0</v>
      </c>
      <c r="BI174" s="153">
        <f>IF(N174="nulová",J174,0)</f>
        <v>0</v>
      </c>
      <c r="BJ174" s="13" t="s">
        <v>84</v>
      </c>
      <c r="BK174" s="153">
        <f>ROUND(I174*H174,2)</f>
        <v>0</v>
      </c>
      <c r="BL174" s="13" t="s">
        <v>93</v>
      </c>
      <c r="BM174" s="152" t="s">
        <v>3063</v>
      </c>
    </row>
    <row r="175" spans="2:65" s="11" customFormat="1" ht="20.85" customHeight="1">
      <c r="B175" s="127"/>
      <c r="D175" s="128" t="s">
        <v>71</v>
      </c>
      <c r="E175" s="137" t="s">
        <v>1898</v>
      </c>
      <c r="F175" s="137" t="s">
        <v>1899</v>
      </c>
      <c r="I175" s="130"/>
      <c r="J175" s="138">
        <f>BK175</f>
        <v>0</v>
      </c>
      <c r="L175" s="127"/>
      <c r="M175" s="132"/>
      <c r="P175" s="133">
        <f>SUM(P176:P183)</f>
        <v>0</v>
      </c>
      <c r="R175" s="133">
        <f>SUM(R176:R183)</f>
        <v>3.8956000000000005E-2</v>
      </c>
      <c r="T175" s="134">
        <f>SUM(T176:T183)</f>
        <v>0</v>
      </c>
      <c r="AR175" s="128" t="s">
        <v>84</v>
      </c>
      <c r="AT175" s="135" t="s">
        <v>71</v>
      </c>
      <c r="AU175" s="135" t="s">
        <v>84</v>
      </c>
      <c r="AY175" s="128" t="s">
        <v>207</v>
      </c>
      <c r="BK175" s="136">
        <f>SUM(BK176:BK183)</f>
        <v>0</v>
      </c>
    </row>
    <row r="176" spans="2:65" s="1" customFormat="1" ht="24.2" customHeight="1">
      <c r="B176" s="139"/>
      <c r="C176" s="140" t="s">
        <v>346</v>
      </c>
      <c r="D176" s="140" t="s">
        <v>212</v>
      </c>
      <c r="E176" s="141" t="s">
        <v>1901</v>
      </c>
      <c r="F176" s="142" t="s">
        <v>1902</v>
      </c>
      <c r="G176" s="143" t="s">
        <v>405</v>
      </c>
      <c r="H176" s="144">
        <v>6</v>
      </c>
      <c r="I176" s="145"/>
      <c r="J176" s="146">
        <f t="shared" ref="J176:J183" si="20">ROUND(I176*H176,2)</f>
        <v>0</v>
      </c>
      <c r="K176" s="147"/>
      <c r="L176" s="28"/>
      <c r="M176" s="148" t="s">
        <v>1</v>
      </c>
      <c r="N176" s="149" t="s">
        <v>38</v>
      </c>
      <c r="P176" s="150">
        <f t="shared" ref="P176:P183" si="21">O176*H176</f>
        <v>0</v>
      </c>
      <c r="Q176" s="150">
        <v>1E-4</v>
      </c>
      <c r="R176" s="150">
        <f t="shared" ref="R176:R183" si="22">Q176*H176</f>
        <v>6.0000000000000006E-4</v>
      </c>
      <c r="S176" s="150">
        <v>0</v>
      </c>
      <c r="T176" s="151">
        <f t="shared" ref="T176:T183" si="23">S176*H176</f>
        <v>0</v>
      </c>
      <c r="AR176" s="152" t="s">
        <v>271</v>
      </c>
      <c r="AT176" s="152" t="s">
        <v>212</v>
      </c>
      <c r="AU176" s="152" t="s">
        <v>88</v>
      </c>
      <c r="AY176" s="13" t="s">
        <v>207</v>
      </c>
      <c r="BE176" s="153">
        <f t="shared" ref="BE176:BE183" si="24">IF(N176="základná",J176,0)</f>
        <v>0</v>
      </c>
      <c r="BF176" s="153">
        <f t="shared" ref="BF176:BF183" si="25">IF(N176="znížená",J176,0)</f>
        <v>0</v>
      </c>
      <c r="BG176" s="153">
        <f t="shared" ref="BG176:BG183" si="26">IF(N176="zákl. prenesená",J176,0)</f>
        <v>0</v>
      </c>
      <c r="BH176" s="153">
        <f t="shared" ref="BH176:BH183" si="27">IF(N176="zníž. prenesená",J176,0)</f>
        <v>0</v>
      </c>
      <c r="BI176" s="153">
        <f t="shared" ref="BI176:BI183" si="28">IF(N176="nulová",J176,0)</f>
        <v>0</v>
      </c>
      <c r="BJ176" s="13" t="s">
        <v>84</v>
      </c>
      <c r="BK176" s="153">
        <f t="shared" ref="BK176:BK183" si="29">ROUND(I176*H176,2)</f>
        <v>0</v>
      </c>
      <c r="BL176" s="13" t="s">
        <v>271</v>
      </c>
      <c r="BM176" s="152" t="s">
        <v>3064</v>
      </c>
    </row>
    <row r="177" spans="2:65" s="1" customFormat="1" ht="21.75" customHeight="1">
      <c r="B177" s="139"/>
      <c r="C177" s="155" t="s">
        <v>350</v>
      </c>
      <c r="D177" s="155" t="s">
        <v>205</v>
      </c>
      <c r="E177" s="156" t="s">
        <v>1905</v>
      </c>
      <c r="F177" s="157" t="s">
        <v>1906</v>
      </c>
      <c r="G177" s="158" t="s">
        <v>405</v>
      </c>
      <c r="H177" s="159">
        <v>2.04</v>
      </c>
      <c r="I177" s="160"/>
      <c r="J177" s="161">
        <f t="shared" si="20"/>
        <v>0</v>
      </c>
      <c r="K177" s="162"/>
      <c r="L177" s="163"/>
      <c r="M177" s="164" t="s">
        <v>1</v>
      </c>
      <c r="N177" s="165" t="s">
        <v>38</v>
      </c>
      <c r="P177" s="150">
        <f t="shared" si="21"/>
        <v>0</v>
      </c>
      <c r="Q177" s="150">
        <v>3.2000000000000002E-3</v>
      </c>
      <c r="R177" s="150">
        <f t="shared" si="22"/>
        <v>6.5280000000000008E-3</v>
      </c>
      <c r="S177" s="150">
        <v>0</v>
      </c>
      <c r="T177" s="151">
        <f t="shared" si="23"/>
        <v>0</v>
      </c>
      <c r="AR177" s="152" t="s">
        <v>334</v>
      </c>
      <c r="AT177" s="152" t="s">
        <v>205</v>
      </c>
      <c r="AU177" s="152" t="s">
        <v>88</v>
      </c>
      <c r="AY177" s="13" t="s">
        <v>207</v>
      </c>
      <c r="BE177" s="153">
        <f t="shared" si="24"/>
        <v>0</v>
      </c>
      <c r="BF177" s="153">
        <f t="shared" si="25"/>
        <v>0</v>
      </c>
      <c r="BG177" s="153">
        <f t="shared" si="26"/>
        <v>0</v>
      </c>
      <c r="BH177" s="153">
        <f t="shared" si="27"/>
        <v>0</v>
      </c>
      <c r="BI177" s="153">
        <f t="shared" si="28"/>
        <v>0</v>
      </c>
      <c r="BJ177" s="13" t="s">
        <v>84</v>
      </c>
      <c r="BK177" s="153">
        <f t="shared" si="29"/>
        <v>0</v>
      </c>
      <c r="BL177" s="13" t="s">
        <v>271</v>
      </c>
      <c r="BM177" s="152" t="s">
        <v>3065</v>
      </c>
    </row>
    <row r="178" spans="2:65" s="1" customFormat="1" ht="21.75" customHeight="1">
      <c r="B178" s="139"/>
      <c r="C178" s="155" t="s">
        <v>354</v>
      </c>
      <c r="D178" s="155" t="s">
        <v>205</v>
      </c>
      <c r="E178" s="156" t="s">
        <v>1909</v>
      </c>
      <c r="F178" s="157" t="s">
        <v>1910</v>
      </c>
      <c r="G178" s="158" t="s">
        <v>405</v>
      </c>
      <c r="H178" s="159">
        <v>2.04</v>
      </c>
      <c r="I178" s="160"/>
      <c r="J178" s="161">
        <f t="shared" si="20"/>
        <v>0</v>
      </c>
      <c r="K178" s="162"/>
      <c r="L178" s="163"/>
      <c r="M178" s="164" t="s">
        <v>1</v>
      </c>
      <c r="N178" s="165" t="s">
        <v>38</v>
      </c>
      <c r="P178" s="150">
        <f t="shared" si="21"/>
        <v>0</v>
      </c>
      <c r="Q178" s="150">
        <v>4.7999999999999996E-3</v>
      </c>
      <c r="R178" s="150">
        <f t="shared" si="22"/>
        <v>9.7919999999999986E-3</v>
      </c>
      <c r="S178" s="150">
        <v>0</v>
      </c>
      <c r="T178" s="151">
        <f t="shared" si="23"/>
        <v>0</v>
      </c>
      <c r="AR178" s="152" t="s">
        <v>334</v>
      </c>
      <c r="AT178" s="152" t="s">
        <v>205</v>
      </c>
      <c r="AU178" s="152" t="s">
        <v>88</v>
      </c>
      <c r="AY178" s="13" t="s">
        <v>207</v>
      </c>
      <c r="BE178" s="153">
        <f t="shared" si="24"/>
        <v>0</v>
      </c>
      <c r="BF178" s="153">
        <f t="shared" si="25"/>
        <v>0</v>
      </c>
      <c r="BG178" s="153">
        <f t="shared" si="26"/>
        <v>0</v>
      </c>
      <c r="BH178" s="153">
        <f t="shared" si="27"/>
        <v>0</v>
      </c>
      <c r="BI178" s="153">
        <f t="shared" si="28"/>
        <v>0</v>
      </c>
      <c r="BJ178" s="13" t="s">
        <v>84</v>
      </c>
      <c r="BK178" s="153">
        <f t="shared" si="29"/>
        <v>0</v>
      </c>
      <c r="BL178" s="13" t="s">
        <v>271</v>
      </c>
      <c r="BM178" s="152" t="s">
        <v>3066</v>
      </c>
    </row>
    <row r="179" spans="2:65" s="1" customFormat="1" ht="21.75" customHeight="1">
      <c r="B179" s="139"/>
      <c r="C179" s="155" t="s">
        <v>358</v>
      </c>
      <c r="D179" s="155" t="s">
        <v>205</v>
      </c>
      <c r="E179" s="156" t="s">
        <v>1913</v>
      </c>
      <c r="F179" s="157" t="s">
        <v>1914</v>
      </c>
      <c r="G179" s="158" t="s">
        <v>405</v>
      </c>
      <c r="H179" s="159">
        <v>2.04</v>
      </c>
      <c r="I179" s="160"/>
      <c r="J179" s="161">
        <f t="shared" si="20"/>
        <v>0</v>
      </c>
      <c r="K179" s="162"/>
      <c r="L179" s="163"/>
      <c r="M179" s="164" t="s">
        <v>1</v>
      </c>
      <c r="N179" s="165" t="s">
        <v>38</v>
      </c>
      <c r="P179" s="150">
        <f t="shared" si="21"/>
        <v>0</v>
      </c>
      <c r="Q179" s="150">
        <v>6.4000000000000003E-3</v>
      </c>
      <c r="R179" s="150">
        <f t="shared" si="22"/>
        <v>1.3056000000000002E-2</v>
      </c>
      <c r="S179" s="150">
        <v>0</v>
      </c>
      <c r="T179" s="151">
        <f t="shared" si="23"/>
        <v>0</v>
      </c>
      <c r="AR179" s="152" t="s">
        <v>334</v>
      </c>
      <c r="AT179" s="152" t="s">
        <v>205</v>
      </c>
      <c r="AU179" s="152" t="s">
        <v>88</v>
      </c>
      <c r="AY179" s="13" t="s">
        <v>207</v>
      </c>
      <c r="BE179" s="153">
        <f t="shared" si="24"/>
        <v>0</v>
      </c>
      <c r="BF179" s="153">
        <f t="shared" si="25"/>
        <v>0</v>
      </c>
      <c r="BG179" s="153">
        <f t="shared" si="26"/>
        <v>0</v>
      </c>
      <c r="BH179" s="153">
        <f t="shared" si="27"/>
        <v>0</v>
      </c>
      <c r="BI179" s="153">
        <f t="shared" si="28"/>
        <v>0</v>
      </c>
      <c r="BJ179" s="13" t="s">
        <v>84</v>
      </c>
      <c r="BK179" s="153">
        <f t="shared" si="29"/>
        <v>0</v>
      </c>
      <c r="BL179" s="13" t="s">
        <v>271</v>
      </c>
      <c r="BM179" s="152" t="s">
        <v>3067</v>
      </c>
    </row>
    <row r="180" spans="2:65" s="1" customFormat="1" ht="24.2" customHeight="1">
      <c r="B180" s="139"/>
      <c r="C180" s="140" t="s">
        <v>362</v>
      </c>
      <c r="D180" s="140" t="s">
        <v>212</v>
      </c>
      <c r="E180" s="141" t="s">
        <v>1921</v>
      </c>
      <c r="F180" s="142" t="s">
        <v>1922</v>
      </c>
      <c r="G180" s="143" t="s">
        <v>405</v>
      </c>
      <c r="H180" s="144">
        <v>6</v>
      </c>
      <c r="I180" s="145"/>
      <c r="J180" s="146">
        <f t="shared" si="20"/>
        <v>0</v>
      </c>
      <c r="K180" s="147"/>
      <c r="L180" s="28"/>
      <c r="M180" s="148" t="s">
        <v>1</v>
      </c>
      <c r="N180" s="149" t="s">
        <v>38</v>
      </c>
      <c r="P180" s="150">
        <f t="shared" si="21"/>
        <v>0</v>
      </c>
      <c r="Q180" s="150">
        <v>8.0000000000000007E-5</v>
      </c>
      <c r="R180" s="150">
        <f t="shared" si="22"/>
        <v>4.8000000000000007E-4</v>
      </c>
      <c r="S180" s="150">
        <v>0</v>
      </c>
      <c r="T180" s="151">
        <f t="shared" si="23"/>
        <v>0</v>
      </c>
      <c r="AR180" s="152" t="s">
        <v>271</v>
      </c>
      <c r="AT180" s="152" t="s">
        <v>212</v>
      </c>
      <c r="AU180" s="152" t="s">
        <v>88</v>
      </c>
      <c r="AY180" s="13" t="s">
        <v>207</v>
      </c>
      <c r="BE180" s="153">
        <f t="shared" si="24"/>
        <v>0</v>
      </c>
      <c r="BF180" s="153">
        <f t="shared" si="25"/>
        <v>0</v>
      </c>
      <c r="BG180" s="153">
        <f t="shared" si="26"/>
        <v>0</v>
      </c>
      <c r="BH180" s="153">
        <f t="shared" si="27"/>
        <v>0</v>
      </c>
      <c r="BI180" s="153">
        <f t="shared" si="28"/>
        <v>0</v>
      </c>
      <c r="BJ180" s="13" t="s">
        <v>84</v>
      </c>
      <c r="BK180" s="153">
        <f t="shared" si="29"/>
        <v>0</v>
      </c>
      <c r="BL180" s="13" t="s">
        <v>271</v>
      </c>
      <c r="BM180" s="152" t="s">
        <v>3068</v>
      </c>
    </row>
    <row r="181" spans="2:65" s="1" customFormat="1" ht="24.2" customHeight="1">
      <c r="B181" s="139"/>
      <c r="C181" s="155" t="s">
        <v>366</v>
      </c>
      <c r="D181" s="155" t="s">
        <v>205</v>
      </c>
      <c r="E181" s="156" t="s">
        <v>1925</v>
      </c>
      <c r="F181" s="157" t="s">
        <v>1926</v>
      </c>
      <c r="G181" s="158" t="s">
        <v>1892</v>
      </c>
      <c r="H181" s="159">
        <v>8.0000000000000002E-3</v>
      </c>
      <c r="I181" s="160"/>
      <c r="J181" s="161">
        <f t="shared" si="20"/>
        <v>0</v>
      </c>
      <c r="K181" s="162"/>
      <c r="L181" s="163"/>
      <c r="M181" s="164" t="s">
        <v>1</v>
      </c>
      <c r="N181" s="165" t="s">
        <v>38</v>
      </c>
      <c r="P181" s="150">
        <f t="shared" si="21"/>
        <v>0</v>
      </c>
      <c r="Q181" s="150">
        <v>1</v>
      </c>
      <c r="R181" s="150">
        <f t="shared" si="22"/>
        <v>8.0000000000000002E-3</v>
      </c>
      <c r="S181" s="150">
        <v>0</v>
      </c>
      <c r="T181" s="151">
        <f t="shared" si="23"/>
        <v>0</v>
      </c>
      <c r="AR181" s="152" t="s">
        <v>334</v>
      </c>
      <c r="AT181" s="152" t="s">
        <v>205</v>
      </c>
      <c r="AU181" s="152" t="s">
        <v>88</v>
      </c>
      <c r="AY181" s="13" t="s">
        <v>207</v>
      </c>
      <c r="BE181" s="153">
        <f t="shared" si="24"/>
        <v>0</v>
      </c>
      <c r="BF181" s="153">
        <f t="shared" si="25"/>
        <v>0</v>
      </c>
      <c r="BG181" s="153">
        <f t="shared" si="26"/>
        <v>0</v>
      </c>
      <c r="BH181" s="153">
        <f t="shared" si="27"/>
        <v>0</v>
      </c>
      <c r="BI181" s="153">
        <f t="shared" si="28"/>
        <v>0</v>
      </c>
      <c r="BJ181" s="13" t="s">
        <v>84</v>
      </c>
      <c r="BK181" s="153">
        <f t="shared" si="29"/>
        <v>0</v>
      </c>
      <c r="BL181" s="13" t="s">
        <v>271</v>
      </c>
      <c r="BM181" s="152" t="s">
        <v>3069</v>
      </c>
    </row>
    <row r="182" spans="2:65" s="1" customFormat="1" ht="33" customHeight="1">
      <c r="B182" s="139"/>
      <c r="C182" s="140" t="s">
        <v>370</v>
      </c>
      <c r="D182" s="140" t="s">
        <v>212</v>
      </c>
      <c r="E182" s="141" t="s">
        <v>1941</v>
      </c>
      <c r="F182" s="142" t="s">
        <v>1942</v>
      </c>
      <c r="G182" s="143" t="s">
        <v>253</v>
      </c>
      <c r="H182" s="144">
        <v>2</v>
      </c>
      <c r="I182" s="145"/>
      <c r="J182" s="146">
        <f t="shared" si="20"/>
        <v>0</v>
      </c>
      <c r="K182" s="147"/>
      <c r="L182" s="28"/>
      <c r="M182" s="148" t="s">
        <v>1</v>
      </c>
      <c r="N182" s="149" t="s">
        <v>38</v>
      </c>
      <c r="P182" s="150">
        <f t="shared" si="21"/>
        <v>0</v>
      </c>
      <c r="Q182" s="150">
        <v>1E-4</v>
      </c>
      <c r="R182" s="150">
        <f t="shared" si="22"/>
        <v>2.0000000000000001E-4</v>
      </c>
      <c r="S182" s="150">
        <v>0</v>
      </c>
      <c r="T182" s="151">
        <f t="shared" si="23"/>
        <v>0</v>
      </c>
      <c r="AR182" s="152" t="s">
        <v>271</v>
      </c>
      <c r="AT182" s="152" t="s">
        <v>212</v>
      </c>
      <c r="AU182" s="152" t="s">
        <v>88</v>
      </c>
      <c r="AY182" s="13" t="s">
        <v>207</v>
      </c>
      <c r="BE182" s="153">
        <f t="shared" si="24"/>
        <v>0</v>
      </c>
      <c r="BF182" s="153">
        <f t="shared" si="25"/>
        <v>0</v>
      </c>
      <c r="BG182" s="153">
        <f t="shared" si="26"/>
        <v>0</v>
      </c>
      <c r="BH182" s="153">
        <f t="shared" si="27"/>
        <v>0</v>
      </c>
      <c r="BI182" s="153">
        <f t="shared" si="28"/>
        <v>0</v>
      </c>
      <c r="BJ182" s="13" t="s">
        <v>84</v>
      </c>
      <c r="BK182" s="153">
        <f t="shared" si="29"/>
        <v>0</v>
      </c>
      <c r="BL182" s="13" t="s">
        <v>271</v>
      </c>
      <c r="BM182" s="152" t="s">
        <v>3070</v>
      </c>
    </row>
    <row r="183" spans="2:65" s="1" customFormat="1" ht="33" customHeight="1">
      <c r="B183" s="139"/>
      <c r="C183" s="140" t="s">
        <v>374</v>
      </c>
      <c r="D183" s="140" t="s">
        <v>212</v>
      </c>
      <c r="E183" s="141" t="s">
        <v>1981</v>
      </c>
      <c r="F183" s="142" t="s">
        <v>1982</v>
      </c>
      <c r="G183" s="143" t="s">
        <v>253</v>
      </c>
      <c r="H183" s="144">
        <v>3</v>
      </c>
      <c r="I183" s="145"/>
      <c r="J183" s="146">
        <f t="shared" si="20"/>
        <v>0</v>
      </c>
      <c r="K183" s="147"/>
      <c r="L183" s="28"/>
      <c r="M183" s="148" t="s">
        <v>1</v>
      </c>
      <c r="N183" s="149" t="s">
        <v>38</v>
      </c>
      <c r="P183" s="150">
        <f t="shared" si="21"/>
        <v>0</v>
      </c>
      <c r="Q183" s="150">
        <v>1E-4</v>
      </c>
      <c r="R183" s="150">
        <f t="shared" si="22"/>
        <v>3.0000000000000003E-4</v>
      </c>
      <c r="S183" s="150">
        <v>0</v>
      </c>
      <c r="T183" s="151">
        <f t="shared" si="23"/>
        <v>0</v>
      </c>
      <c r="AR183" s="152" t="s">
        <v>271</v>
      </c>
      <c r="AT183" s="152" t="s">
        <v>212</v>
      </c>
      <c r="AU183" s="152" t="s">
        <v>88</v>
      </c>
      <c r="AY183" s="13" t="s">
        <v>207</v>
      </c>
      <c r="BE183" s="153">
        <f t="shared" si="24"/>
        <v>0</v>
      </c>
      <c r="BF183" s="153">
        <f t="shared" si="25"/>
        <v>0</v>
      </c>
      <c r="BG183" s="153">
        <f t="shared" si="26"/>
        <v>0</v>
      </c>
      <c r="BH183" s="153">
        <f t="shared" si="27"/>
        <v>0</v>
      </c>
      <c r="BI183" s="153">
        <f t="shared" si="28"/>
        <v>0</v>
      </c>
      <c r="BJ183" s="13" t="s">
        <v>84</v>
      </c>
      <c r="BK183" s="153">
        <f t="shared" si="29"/>
        <v>0</v>
      </c>
      <c r="BL183" s="13" t="s">
        <v>271</v>
      </c>
      <c r="BM183" s="152" t="s">
        <v>3071</v>
      </c>
    </row>
    <row r="184" spans="2:65" s="11" customFormat="1" ht="20.85" customHeight="1">
      <c r="B184" s="127"/>
      <c r="D184" s="128" t="s">
        <v>71</v>
      </c>
      <c r="E184" s="137" t="s">
        <v>1988</v>
      </c>
      <c r="F184" s="137" t="s">
        <v>1989</v>
      </c>
      <c r="I184" s="130"/>
      <c r="J184" s="138">
        <f>BK184</f>
        <v>0</v>
      </c>
      <c r="L184" s="127"/>
      <c r="M184" s="132"/>
      <c r="P184" s="133">
        <f>SUM(P185:P186)</f>
        <v>0</v>
      </c>
      <c r="R184" s="133">
        <f>SUM(R185:R186)</f>
        <v>1.2800000000000001E-3</v>
      </c>
      <c r="T184" s="134">
        <f>SUM(T185:T186)</f>
        <v>0</v>
      </c>
      <c r="AR184" s="128" t="s">
        <v>84</v>
      </c>
      <c r="AT184" s="135" t="s">
        <v>71</v>
      </c>
      <c r="AU184" s="135" t="s">
        <v>84</v>
      </c>
      <c r="AY184" s="128" t="s">
        <v>207</v>
      </c>
      <c r="BK184" s="136">
        <f>SUM(BK185:BK186)</f>
        <v>0</v>
      </c>
    </row>
    <row r="185" spans="2:65" s="1" customFormat="1" ht="21.75" customHeight="1">
      <c r="B185" s="139"/>
      <c r="C185" s="140" t="s">
        <v>378</v>
      </c>
      <c r="D185" s="140" t="s">
        <v>212</v>
      </c>
      <c r="E185" s="141" t="s">
        <v>1991</v>
      </c>
      <c r="F185" s="142" t="s">
        <v>1992</v>
      </c>
      <c r="G185" s="143" t="s">
        <v>405</v>
      </c>
      <c r="H185" s="144">
        <v>4</v>
      </c>
      <c r="I185" s="145"/>
      <c r="J185" s="146">
        <f>ROUND(I185*H185,2)</f>
        <v>0</v>
      </c>
      <c r="K185" s="147"/>
      <c r="L185" s="28"/>
      <c r="M185" s="148" t="s">
        <v>1</v>
      </c>
      <c r="N185" s="149" t="s">
        <v>38</v>
      </c>
      <c r="P185" s="150">
        <f>O185*H185</f>
        <v>0</v>
      </c>
      <c r="Q185" s="150">
        <v>1.6000000000000001E-4</v>
      </c>
      <c r="R185" s="150">
        <f>Q185*H185</f>
        <v>6.4000000000000005E-4</v>
      </c>
      <c r="S185" s="150">
        <v>0</v>
      </c>
      <c r="T185" s="151">
        <f>S185*H185</f>
        <v>0</v>
      </c>
      <c r="AR185" s="152" t="s">
        <v>271</v>
      </c>
      <c r="AT185" s="152" t="s">
        <v>212</v>
      </c>
      <c r="AU185" s="152" t="s">
        <v>88</v>
      </c>
      <c r="AY185" s="13" t="s">
        <v>207</v>
      </c>
      <c r="BE185" s="153">
        <f>IF(N185="základná",J185,0)</f>
        <v>0</v>
      </c>
      <c r="BF185" s="153">
        <f>IF(N185="znížená",J185,0)</f>
        <v>0</v>
      </c>
      <c r="BG185" s="153">
        <f>IF(N185="zákl. prenesená",J185,0)</f>
        <v>0</v>
      </c>
      <c r="BH185" s="153">
        <f>IF(N185="zníž. prenesená",J185,0)</f>
        <v>0</v>
      </c>
      <c r="BI185" s="153">
        <f>IF(N185="nulová",J185,0)</f>
        <v>0</v>
      </c>
      <c r="BJ185" s="13" t="s">
        <v>84</v>
      </c>
      <c r="BK185" s="153">
        <f>ROUND(I185*H185,2)</f>
        <v>0</v>
      </c>
      <c r="BL185" s="13" t="s">
        <v>271</v>
      </c>
      <c r="BM185" s="152" t="s">
        <v>3072</v>
      </c>
    </row>
    <row r="186" spans="2:65" s="1" customFormat="1" ht="16.5" customHeight="1">
      <c r="B186" s="139"/>
      <c r="C186" s="140" t="s">
        <v>382</v>
      </c>
      <c r="D186" s="140" t="s">
        <v>212</v>
      </c>
      <c r="E186" s="141" t="s">
        <v>1995</v>
      </c>
      <c r="F186" s="142" t="s">
        <v>1996</v>
      </c>
      <c r="G186" s="143" t="s">
        <v>405</v>
      </c>
      <c r="H186" s="144">
        <v>4</v>
      </c>
      <c r="I186" s="145"/>
      <c r="J186" s="146">
        <f>ROUND(I186*H186,2)</f>
        <v>0</v>
      </c>
      <c r="K186" s="147"/>
      <c r="L186" s="28"/>
      <c r="M186" s="148" t="s">
        <v>1</v>
      </c>
      <c r="N186" s="149" t="s">
        <v>38</v>
      </c>
      <c r="P186" s="150">
        <f>O186*H186</f>
        <v>0</v>
      </c>
      <c r="Q186" s="150">
        <v>1.6000000000000001E-4</v>
      </c>
      <c r="R186" s="150">
        <f>Q186*H186</f>
        <v>6.4000000000000005E-4</v>
      </c>
      <c r="S186" s="150">
        <v>0</v>
      </c>
      <c r="T186" s="151">
        <f>S186*H186</f>
        <v>0</v>
      </c>
      <c r="AR186" s="152" t="s">
        <v>271</v>
      </c>
      <c r="AT186" s="152" t="s">
        <v>212</v>
      </c>
      <c r="AU186" s="152" t="s">
        <v>88</v>
      </c>
      <c r="AY186" s="13" t="s">
        <v>207</v>
      </c>
      <c r="BE186" s="153">
        <f>IF(N186="základná",J186,0)</f>
        <v>0</v>
      </c>
      <c r="BF186" s="153">
        <f>IF(N186="znížená",J186,0)</f>
        <v>0</v>
      </c>
      <c r="BG186" s="153">
        <f>IF(N186="zákl. prenesená",J186,0)</f>
        <v>0</v>
      </c>
      <c r="BH186" s="153">
        <f>IF(N186="zníž. prenesená",J186,0)</f>
        <v>0</v>
      </c>
      <c r="BI186" s="153">
        <f>IF(N186="nulová",J186,0)</f>
        <v>0</v>
      </c>
      <c r="BJ186" s="13" t="s">
        <v>84</v>
      </c>
      <c r="BK186" s="153">
        <f>ROUND(I186*H186,2)</f>
        <v>0</v>
      </c>
      <c r="BL186" s="13" t="s">
        <v>271</v>
      </c>
      <c r="BM186" s="152" t="s">
        <v>3073</v>
      </c>
    </row>
    <row r="187" spans="2:65" s="11" customFormat="1" ht="20.85" customHeight="1">
      <c r="B187" s="127"/>
      <c r="D187" s="128" t="s">
        <v>71</v>
      </c>
      <c r="E187" s="137" t="s">
        <v>1998</v>
      </c>
      <c r="F187" s="137" t="s">
        <v>1999</v>
      </c>
      <c r="I187" s="130"/>
      <c r="J187" s="138">
        <f>BK187</f>
        <v>0</v>
      </c>
      <c r="L187" s="127"/>
      <c r="M187" s="132"/>
      <c r="P187" s="133">
        <f>SUM(P188:P194)</f>
        <v>0</v>
      </c>
      <c r="R187" s="133">
        <f>SUM(R188:R194)</f>
        <v>0</v>
      </c>
      <c r="T187" s="134">
        <f>SUM(T188:T194)</f>
        <v>0</v>
      </c>
      <c r="AR187" s="128" t="s">
        <v>93</v>
      </c>
      <c r="AT187" s="135" t="s">
        <v>71</v>
      </c>
      <c r="AU187" s="135" t="s">
        <v>84</v>
      </c>
      <c r="AY187" s="128" t="s">
        <v>207</v>
      </c>
      <c r="BK187" s="136">
        <f>SUM(BK188:BK194)</f>
        <v>0</v>
      </c>
    </row>
    <row r="188" spans="2:65" s="1" customFormat="1" ht="16.5" customHeight="1">
      <c r="B188" s="139"/>
      <c r="C188" s="140" t="s">
        <v>386</v>
      </c>
      <c r="D188" s="140" t="s">
        <v>212</v>
      </c>
      <c r="E188" s="141" t="s">
        <v>2857</v>
      </c>
      <c r="F188" s="142" t="s">
        <v>2858</v>
      </c>
      <c r="G188" s="143" t="s">
        <v>215</v>
      </c>
      <c r="H188" s="144">
        <v>9</v>
      </c>
      <c r="I188" s="145"/>
      <c r="J188" s="146">
        <f t="shared" ref="J188:J194" si="30">ROUND(I188*H188,2)</f>
        <v>0</v>
      </c>
      <c r="K188" s="147"/>
      <c r="L188" s="28"/>
      <c r="M188" s="148" t="s">
        <v>1</v>
      </c>
      <c r="N188" s="149" t="s">
        <v>38</v>
      </c>
      <c r="P188" s="150">
        <f t="shared" ref="P188:P194" si="31">O188*H188</f>
        <v>0</v>
      </c>
      <c r="Q188" s="150">
        <v>0</v>
      </c>
      <c r="R188" s="150">
        <f t="shared" ref="R188:R194" si="32">Q188*H188</f>
        <v>0</v>
      </c>
      <c r="S188" s="150">
        <v>0</v>
      </c>
      <c r="T188" s="151">
        <f t="shared" ref="T188:T194" si="33">S188*H188</f>
        <v>0</v>
      </c>
      <c r="AR188" s="152" t="s">
        <v>93</v>
      </c>
      <c r="AT188" s="152" t="s">
        <v>212</v>
      </c>
      <c r="AU188" s="152" t="s">
        <v>88</v>
      </c>
      <c r="AY188" s="13" t="s">
        <v>207</v>
      </c>
      <c r="BE188" s="153">
        <f t="shared" ref="BE188:BE194" si="34">IF(N188="základná",J188,0)</f>
        <v>0</v>
      </c>
      <c r="BF188" s="153">
        <f t="shared" ref="BF188:BF194" si="35">IF(N188="znížená",J188,0)</f>
        <v>0</v>
      </c>
      <c r="BG188" s="153">
        <f t="shared" ref="BG188:BG194" si="36">IF(N188="zákl. prenesená",J188,0)</f>
        <v>0</v>
      </c>
      <c r="BH188" s="153">
        <f t="shared" ref="BH188:BH194" si="37">IF(N188="zníž. prenesená",J188,0)</f>
        <v>0</v>
      </c>
      <c r="BI188" s="153">
        <f t="shared" ref="BI188:BI194" si="38">IF(N188="nulová",J188,0)</f>
        <v>0</v>
      </c>
      <c r="BJ188" s="13" t="s">
        <v>84</v>
      </c>
      <c r="BK188" s="153">
        <f t="shared" ref="BK188:BK194" si="39">ROUND(I188*H188,2)</f>
        <v>0</v>
      </c>
      <c r="BL188" s="13" t="s">
        <v>93</v>
      </c>
      <c r="BM188" s="152" t="s">
        <v>3074</v>
      </c>
    </row>
    <row r="189" spans="2:65" s="1" customFormat="1" ht="24.2" customHeight="1">
      <c r="B189" s="139"/>
      <c r="C189" s="140" t="s">
        <v>390</v>
      </c>
      <c r="D189" s="140" t="s">
        <v>212</v>
      </c>
      <c r="E189" s="141" t="s">
        <v>2041</v>
      </c>
      <c r="F189" s="142" t="s">
        <v>2042</v>
      </c>
      <c r="G189" s="143" t="s">
        <v>215</v>
      </c>
      <c r="H189" s="144">
        <v>60</v>
      </c>
      <c r="I189" s="145"/>
      <c r="J189" s="146">
        <f t="shared" si="30"/>
        <v>0</v>
      </c>
      <c r="K189" s="147"/>
      <c r="L189" s="28"/>
      <c r="M189" s="148" t="s">
        <v>1</v>
      </c>
      <c r="N189" s="149" t="s">
        <v>38</v>
      </c>
      <c r="P189" s="150">
        <f t="shared" si="31"/>
        <v>0</v>
      </c>
      <c r="Q189" s="150">
        <v>0</v>
      </c>
      <c r="R189" s="150">
        <f t="shared" si="32"/>
        <v>0</v>
      </c>
      <c r="S189" s="150">
        <v>0</v>
      </c>
      <c r="T189" s="151">
        <f t="shared" si="33"/>
        <v>0</v>
      </c>
      <c r="AR189" s="152" t="s">
        <v>93</v>
      </c>
      <c r="AT189" s="152" t="s">
        <v>212</v>
      </c>
      <c r="AU189" s="152" t="s">
        <v>88</v>
      </c>
      <c r="AY189" s="13" t="s">
        <v>207</v>
      </c>
      <c r="BE189" s="153">
        <f t="shared" si="34"/>
        <v>0</v>
      </c>
      <c r="BF189" s="153">
        <f t="shared" si="35"/>
        <v>0</v>
      </c>
      <c r="BG189" s="153">
        <f t="shared" si="36"/>
        <v>0</v>
      </c>
      <c r="BH189" s="153">
        <f t="shared" si="37"/>
        <v>0</v>
      </c>
      <c r="BI189" s="153">
        <f t="shared" si="38"/>
        <v>0</v>
      </c>
      <c r="BJ189" s="13" t="s">
        <v>84</v>
      </c>
      <c r="BK189" s="153">
        <f t="shared" si="39"/>
        <v>0</v>
      </c>
      <c r="BL189" s="13" t="s">
        <v>93</v>
      </c>
      <c r="BM189" s="152" t="s">
        <v>3075</v>
      </c>
    </row>
    <row r="190" spans="2:65" s="1" customFormat="1" ht="33" customHeight="1">
      <c r="B190" s="139"/>
      <c r="C190" s="140" t="s">
        <v>394</v>
      </c>
      <c r="D190" s="140" t="s">
        <v>212</v>
      </c>
      <c r="E190" s="141" t="s">
        <v>2069</v>
      </c>
      <c r="F190" s="142" t="s">
        <v>2070</v>
      </c>
      <c r="G190" s="143" t="s">
        <v>253</v>
      </c>
      <c r="H190" s="144">
        <v>10</v>
      </c>
      <c r="I190" s="145"/>
      <c r="J190" s="146">
        <f t="shared" si="30"/>
        <v>0</v>
      </c>
      <c r="K190" s="147"/>
      <c r="L190" s="28"/>
      <c r="M190" s="148" t="s">
        <v>1</v>
      </c>
      <c r="N190" s="149" t="s">
        <v>38</v>
      </c>
      <c r="P190" s="150">
        <f t="shared" si="31"/>
        <v>0</v>
      </c>
      <c r="Q190" s="150">
        <v>0</v>
      </c>
      <c r="R190" s="150">
        <f t="shared" si="32"/>
        <v>0</v>
      </c>
      <c r="S190" s="150">
        <v>0</v>
      </c>
      <c r="T190" s="151">
        <f t="shared" si="33"/>
        <v>0</v>
      </c>
      <c r="AR190" s="152" t="s">
        <v>93</v>
      </c>
      <c r="AT190" s="152" t="s">
        <v>212</v>
      </c>
      <c r="AU190" s="152" t="s">
        <v>88</v>
      </c>
      <c r="AY190" s="13" t="s">
        <v>207</v>
      </c>
      <c r="BE190" s="153">
        <f t="shared" si="34"/>
        <v>0</v>
      </c>
      <c r="BF190" s="153">
        <f t="shared" si="35"/>
        <v>0</v>
      </c>
      <c r="BG190" s="153">
        <f t="shared" si="36"/>
        <v>0</v>
      </c>
      <c r="BH190" s="153">
        <f t="shared" si="37"/>
        <v>0</v>
      </c>
      <c r="BI190" s="153">
        <f t="shared" si="38"/>
        <v>0</v>
      </c>
      <c r="BJ190" s="13" t="s">
        <v>84</v>
      </c>
      <c r="BK190" s="153">
        <f t="shared" si="39"/>
        <v>0</v>
      </c>
      <c r="BL190" s="13" t="s">
        <v>93</v>
      </c>
      <c r="BM190" s="152" t="s">
        <v>3076</v>
      </c>
    </row>
    <row r="191" spans="2:65" s="1" customFormat="1" ht="16.5" customHeight="1">
      <c r="B191" s="139"/>
      <c r="C191" s="140" t="s">
        <v>398</v>
      </c>
      <c r="D191" s="140" t="s">
        <v>212</v>
      </c>
      <c r="E191" s="141" t="s">
        <v>2098</v>
      </c>
      <c r="F191" s="142" t="s">
        <v>2099</v>
      </c>
      <c r="G191" s="143" t="s">
        <v>2087</v>
      </c>
      <c r="H191" s="144">
        <v>1</v>
      </c>
      <c r="I191" s="145"/>
      <c r="J191" s="146">
        <f t="shared" si="30"/>
        <v>0</v>
      </c>
      <c r="K191" s="147"/>
      <c r="L191" s="28"/>
      <c r="M191" s="148" t="s">
        <v>1</v>
      </c>
      <c r="N191" s="149" t="s">
        <v>38</v>
      </c>
      <c r="P191" s="150">
        <f t="shared" si="31"/>
        <v>0</v>
      </c>
      <c r="Q191" s="150">
        <v>0</v>
      </c>
      <c r="R191" s="150">
        <f t="shared" si="32"/>
        <v>0</v>
      </c>
      <c r="S191" s="150">
        <v>0</v>
      </c>
      <c r="T191" s="151">
        <f t="shared" si="33"/>
        <v>0</v>
      </c>
      <c r="AR191" s="152" t="s">
        <v>93</v>
      </c>
      <c r="AT191" s="152" t="s">
        <v>212</v>
      </c>
      <c r="AU191" s="152" t="s">
        <v>88</v>
      </c>
      <c r="AY191" s="13" t="s">
        <v>207</v>
      </c>
      <c r="BE191" s="153">
        <f t="shared" si="34"/>
        <v>0</v>
      </c>
      <c r="BF191" s="153">
        <f t="shared" si="35"/>
        <v>0</v>
      </c>
      <c r="BG191" s="153">
        <f t="shared" si="36"/>
        <v>0</v>
      </c>
      <c r="BH191" s="153">
        <f t="shared" si="37"/>
        <v>0</v>
      </c>
      <c r="BI191" s="153">
        <f t="shared" si="38"/>
        <v>0</v>
      </c>
      <c r="BJ191" s="13" t="s">
        <v>84</v>
      </c>
      <c r="BK191" s="153">
        <f t="shared" si="39"/>
        <v>0</v>
      </c>
      <c r="BL191" s="13" t="s">
        <v>93</v>
      </c>
      <c r="BM191" s="152" t="s">
        <v>3077</v>
      </c>
    </row>
    <row r="192" spans="2:65" s="1" customFormat="1" ht="24.2" customHeight="1">
      <c r="B192" s="139"/>
      <c r="C192" s="140" t="s">
        <v>402</v>
      </c>
      <c r="D192" s="140" t="s">
        <v>212</v>
      </c>
      <c r="E192" s="141" t="s">
        <v>2122</v>
      </c>
      <c r="F192" s="142" t="s">
        <v>2123</v>
      </c>
      <c r="G192" s="143" t="s">
        <v>215</v>
      </c>
      <c r="H192" s="144">
        <v>60</v>
      </c>
      <c r="I192" s="145"/>
      <c r="J192" s="146">
        <f t="shared" si="30"/>
        <v>0</v>
      </c>
      <c r="K192" s="147"/>
      <c r="L192" s="28"/>
      <c r="M192" s="148" t="s">
        <v>1</v>
      </c>
      <c r="N192" s="149" t="s">
        <v>38</v>
      </c>
      <c r="P192" s="150">
        <f t="shared" si="31"/>
        <v>0</v>
      </c>
      <c r="Q192" s="150">
        <v>0</v>
      </c>
      <c r="R192" s="150">
        <f t="shared" si="32"/>
        <v>0</v>
      </c>
      <c r="S192" s="150">
        <v>0</v>
      </c>
      <c r="T192" s="151">
        <f t="shared" si="33"/>
        <v>0</v>
      </c>
      <c r="AR192" s="152" t="s">
        <v>93</v>
      </c>
      <c r="AT192" s="152" t="s">
        <v>212</v>
      </c>
      <c r="AU192" s="152" t="s">
        <v>88</v>
      </c>
      <c r="AY192" s="13" t="s">
        <v>207</v>
      </c>
      <c r="BE192" s="153">
        <f t="shared" si="34"/>
        <v>0</v>
      </c>
      <c r="BF192" s="153">
        <f t="shared" si="35"/>
        <v>0</v>
      </c>
      <c r="BG192" s="153">
        <f t="shared" si="36"/>
        <v>0</v>
      </c>
      <c r="BH192" s="153">
        <f t="shared" si="37"/>
        <v>0</v>
      </c>
      <c r="BI192" s="153">
        <f t="shared" si="38"/>
        <v>0</v>
      </c>
      <c r="BJ192" s="13" t="s">
        <v>84</v>
      </c>
      <c r="BK192" s="153">
        <f t="shared" si="39"/>
        <v>0</v>
      </c>
      <c r="BL192" s="13" t="s">
        <v>93</v>
      </c>
      <c r="BM192" s="152" t="s">
        <v>3078</v>
      </c>
    </row>
    <row r="193" spans="2:65" s="1" customFormat="1" ht="24.2" customHeight="1">
      <c r="B193" s="139"/>
      <c r="C193" s="140" t="s">
        <v>407</v>
      </c>
      <c r="D193" s="140" t="s">
        <v>212</v>
      </c>
      <c r="E193" s="141" t="s">
        <v>2134</v>
      </c>
      <c r="F193" s="142" t="s">
        <v>2135</v>
      </c>
      <c r="G193" s="143" t="s">
        <v>253</v>
      </c>
      <c r="H193" s="144">
        <v>1</v>
      </c>
      <c r="I193" s="145"/>
      <c r="J193" s="146">
        <f t="shared" si="30"/>
        <v>0</v>
      </c>
      <c r="K193" s="147"/>
      <c r="L193" s="28"/>
      <c r="M193" s="148" t="s">
        <v>1</v>
      </c>
      <c r="N193" s="149" t="s">
        <v>38</v>
      </c>
      <c r="P193" s="150">
        <f t="shared" si="31"/>
        <v>0</v>
      </c>
      <c r="Q193" s="150">
        <v>0</v>
      </c>
      <c r="R193" s="150">
        <f t="shared" si="32"/>
        <v>0</v>
      </c>
      <c r="S193" s="150">
        <v>0</v>
      </c>
      <c r="T193" s="151">
        <f t="shared" si="33"/>
        <v>0</v>
      </c>
      <c r="AR193" s="152" t="s">
        <v>216</v>
      </c>
      <c r="AT193" s="152" t="s">
        <v>212</v>
      </c>
      <c r="AU193" s="152" t="s">
        <v>88</v>
      </c>
      <c r="AY193" s="13" t="s">
        <v>207</v>
      </c>
      <c r="BE193" s="153">
        <f t="shared" si="34"/>
        <v>0</v>
      </c>
      <c r="BF193" s="153">
        <f t="shared" si="35"/>
        <v>0</v>
      </c>
      <c r="BG193" s="153">
        <f t="shared" si="36"/>
        <v>0</v>
      </c>
      <c r="BH193" s="153">
        <f t="shared" si="37"/>
        <v>0</v>
      </c>
      <c r="BI193" s="153">
        <f t="shared" si="38"/>
        <v>0</v>
      </c>
      <c r="BJ193" s="13" t="s">
        <v>84</v>
      </c>
      <c r="BK193" s="153">
        <f t="shared" si="39"/>
        <v>0</v>
      </c>
      <c r="BL193" s="13" t="s">
        <v>216</v>
      </c>
      <c r="BM193" s="152" t="s">
        <v>3079</v>
      </c>
    </row>
    <row r="194" spans="2:65" s="1" customFormat="1" ht="24.2" customHeight="1">
      <c r="B194" s="139"/>
      <c r="C194" s="140" t="s">
        <v>411</v>
      </c>
      <c r="D194" s="140" t="s">
        <v>212</v>
      </c>
      <c r="E194" s="141" t="s">
        <v>2142</v>
      </c>
      <c r="F194" s="142" t="s">
        <v>2143</v>
      </c>
      <c r="G194" s="143" t="s">
        <v>215</v>
      </c>
      <c r="H194" s="144">
        <v>60</v>
      </c>
      <c r="I194" s="145"/>
      <c r="J194" s="146">
        <f t="shared" si="30"/>
        <v>0</v>
      </c>
      <c r="K194" s="147"/>
      <c r="L194" s="28"/>
      <c r="M194" s="148" t="s">
        <v>1</v>
      </c>
      <c r="N194" s="149" t="s">
        <v>38</v>
      </c>
      <c r="P194" s="150">
        <f t="shared" si="31"/>
        <v>0</v>
      </c>
      <c r="Q194" s="150">
        <v>0</v>
      </c>
      <c r="R194" s="150">
        <f t="shared" si="32"/>
        <v>0</v>
      </c>
      <c r="S194" s="150">
        <v>0</v>
      </c>
      <c r="T194" s="151">
        <f t="shared" si="33"/>
        <v>0</v>
      </c>
      <c r="AR194" s="152" t="s">
        <v>93</v>
      </c>
      <c r="AT194" s="152" t="s">
        <v>212</v>
      </c>
      <c r="AU194" s="152" t="s">
        <v>88</v>
      </c>
      <c r="AY194" s="13" t="s">
        <v>207</v>
      </c>
      <c r="BE194" s="153">
        <f t="shared" si="34"/>
        <v>0</v>
      </c>
      <c r="BF194" s="153">
        <f t="shared" si="35"/>
        <v>0</v>
      </c>
      <c r="BG194" s="153">
        <f t="shared" si="36"/>
        <v>0</v>
      </c>
      <c r="BH194" s="153">
        <f t="shared" si="37"/>
        <v>0</v>
      </c>
      <c r="BI194" s="153">
        <f t="shared" si="38"/>
        <v>0</v>
      </c>
      <c r="BJ194" s="13" t="s">
        <v>84</v>
      </c>
      <c r="BK194" s="153">
        <f t="shared" si="39"/>
        <v>0</v>
      </c>
      <c r="BL194" s="13" t="s">
        <v>93</v>
      </c>
      <c r="BM194" s="152" t="s">
        <v>3080</v>
      </c>
    </row>
    <row r="195" spans="2:65" s="11" customFormat="1" ht="25.9" customHeight="1">
      <c r="B195" s="127"/>
      <c r="D195" s="128" t="s">
        <v>71</v>
      </c>
      <c r="E195" s="129" t="s">
        <v>2153</v>
      </c>
      <c r="F195" s="129" t="s">
        <v>2154</v>
      </c>
      <c r="I195" s="130"/>
      <c r="J195" s="131">
        <f>BK195</f>
        <v>0</v>
      </c>
      <c r="L195" s="127"/>
      <c r="M195" s="132"/>
      <c r="P195" s="133">
        <f>P196</f>
        <v>0</v>
      </c>
      <c r="R195" s="133">
        <f>R196</f>
        <v>0</v>
      </c>
      <c r="T195" s="134">
        <f>T196</f>
        <v>0</v>
      </c>
      <c r="AR195" s="128" t="s">
        <v>168</v>
      </c>
      <c r="AT195" s="135" t="s">
        <v>71</v>
      </c>
      <c r="AU195" s="135" t="s">
        <v>72</v>
      </c>
      <c r="AY195" s="128" t="s">
        <v>207</v>
      </c>
      <c r="BK195" s="136">
        <f>BK196</f>
        <v>0</v>
      </c>
    </row>
    <row r="196" spans="2:65" s="1" customFormat="1" ht="44.25" customHeight="1">
      <c r="B196" s="139"/>
      <c r="C196" s="140" t="s">
        <v>415</v>
      </c>
      <c r="D196" s="140" t="s">
        <v>212</v>
      </c>
      <c r="E196" s="141" t="s">
        <v>2156</v>
      </c>
      <c r="F196" s="142" t="s">
        <v>2157</v>
      </c>
      <c r="G196" s="143" t="s">
        <v>2158</v>
      </c>
      <c r="H196" s="144">
        <v>2.5000000000000001E-2</v>
      </c>
      <c r="I196" s="145"/>
      <c r="J196" s="146">
        <f>ROUND(I196*H196,2)</f>
        <v>0</v>
      </c>
      <c r="K196" s="147"/>
      <c r="L196" s="28"/>
      <c r="M196" s="166" t="s">
        <v>1</v>
      </c>
      <c r="N196" s="167" t="s">
        <v>38</v>
      </c>
      <c r="O196" s="168"/>
      <c r="P196" s="169">
        <f>O196*H196</f>
        <v>0</v>
      </c>
      <c r="Q196" s="169">
        <v>0</v>
      </c>
      <c r="R196" s="169">
        <f>Q196*H196</f>
        <v>0</v>
      </c>
      <c r="S196" s="169">
        <v>0</v>
      </c>
      <c r="T196" s="170">
        <f>S196*H196</f>
        <v>0</v>
      </c>
      <c r="AR196" s="152" t="s">
        <v>2159</v>
      </c>
      <c r="AT196" s="152" t="s">
        <v>212</v>
      </c>
      <c r="AU196" s="152" t="s">
        <v>79</v>
      </c>
      <c r="AY196" s="13" t="s">
        <v>207</v>
      </c>
      <c r="BE196" s="153">
        <f>IF(N196="základná",J196,0)</f>
        <v>0</v>
      </c>
      <c r="BF196" s="153">
        <f>IF(N196="znížená",J196,0)</f>
        <v>0</v>
      </c>
      <c r="BG196" s="153">
        <f>IF(N196="zákl. prenesená",J196,0)</f>
        <v>0</v>
      </c>
      <c r="BH196" s="153">
        <f>IF(N196="zníž. prenesená",J196,0)</f>
        <v>0</v>
      </c>
      <c r="BI196" s="153">
        <f>IF(N196="nulová",J196,0)</f>
        <v>0</v>
      </c>
      <c r="BJ196" s="13" t="s">
        <v>84</v>
      </c>
      <c r="BK196" s="153">
        <f>ROUND(I196*H196,2)</f>
        <v>0</v>
      </c>
      <c r="BL196" s="13" t="s">
        <v>2159</v>
      </c>
      <c r="BM196" s="152" t="s">
        <v>3081</v>
      </c>
    </row>
    <row r="197" spans="2:65" s="1" customFormat="1" ht="6.95" customHeight="1">
      <c r="B197" s="43"/>
      <c r="C197" s="44"/>
      <c r="D197" s="44"/>
      <c r="E197" s="44"/>
      <c r="F197" s="44"/>
      <c r="G197" s="44"/>
      <c r="H197" s="44"/>
      <c r="I197" s="44"/>
      <c r="J197" s="44"/>
      <c r="K197" s="44"/>
      <c r="L197" s="28"/>
    </row>
  </sheetData>
  <autoFilter ref="C133:K196" xr:uid="{00000000-0009-0000-0000-000006000000}"/>
  <mergeCells count="15">
    <mergeCell ref="E120:H120"/>
    <mergeCell ref="E124:H124"/>
    <mergeCell ref="E122:H122"/>
    <mergeCell ref="E126:H126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205"/>
  <sheetViews>
    <sheetView showGridLines="0" workbookViewId="0">
      <selection activeCell="G1" sqref="G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115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170</v>
      </c>
      <c r="L4" s="16"/>
      <c r="M4" s="92" t="s">
        <v>8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13</v>
      </c>
      <c r="L6" s="16"/>
    </row>
    <row r="7" spans="2:46" ht="16.5" customHeight="1">
      <c r="B7" s="16"/>
      <c r="E7" s="220" t="str">
        <f>'Rekapitulácia stavby'!K6</f>
        <v>III.etapa – Vetva V2 Mesto – časť od bodu č.17  po AUPARK</v>
      </c>
      <c r="F7" s="221"/>
      <c r="G7" s="221"/>
      <c r="H7" s="221"/>
      <c r="L7" s="16"/>
    </row>
    <row r="8" spans="2:46" ht="12.75">
      <c r="B8" s="16"/>
      <c r="D8" s="23" t="s">
        <v>171</v>
      </c>
      <c r="L8" s="16"/>
    </row>
    <row r="9" spans="2:46" ht="16.5" customHeight="1">
      <c r="B9" s="16"/>
      <c r="E9" s="220" t="s">
        <v>172</v>
      </c>
      <c r="F9" s="184"/>
      <c r="G9" s="184"/>
      <c r="H9" s="184"/>
      <c r="L9" s="16"/>
    </row>
    <row r="10" spans="2:46" ht="12" customHeight="1">
      <c r="B10" s="16"/>
      <c r="D10" s="23" t="s">
        <v>173</v>
      </c>
      <c r="L10" s="16"/>
    </row>
    <row r="11" spans="2:46" s="1" customFormat="1" ht="16.5" customHeight="1">
      <c r="B11" s="28"/>
      <c r="E11" s="212" t="s">
        <v>174</v>
      </c>
      <c r="F11" s="222"/>
      <c r="G11" s="222"/>
      <c r="H11" s="222"/>
      <c r="L11" s="28"/>
    </row>
    <row r="12" spans="2:46" s="1" customFormat="1" ht="12" customHeight="1">
      <c r="B12" s="28"/>
      <c r="D12" s="23" t="s">
        <v>175</v>
      </c>
      <c r="L12" s="28"/>
    </row>
    <row r="13" spans="2:46" s="1" customFormat="1" ht="16.5" customHeight="1">
      <c r="B13" s="28"/>
      <c r="E13" s="199" t="s">
        <v>3082</v>
      </c>
      <c r="F13" s="222"/>
      <c r="G13" s="222"/>
      <c r="H13" s="222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15</v>
      </c>
      <c r="F15" s="21" t="s">
        <v>1</v>
      </c>
      <c r="I15" s="23" t="s">
        <v>16</v>
      </c>
      <c r="J15" s="21" t="s">
        <v>1</v>
      </c>
      <c r="L15" s="28"/>
    </row>
    <row r="16" spans="2:46" s="1" customFormat="1" ht="12" customHeight="1">
      <c r="B16" s="28"/>
      <c r="D16" s="23" t="s">
        <v>17</v>
      </c>
      <c r="F16" s="21" t="s">
        <v>18</v>
      </c>
      <c r="I16" s="23" t="s">
        <v>19</v>
      </c>
      <c r="J16" s="51" t="str">
        <f>'Rekapitulácia stavby'!AN8</f>
        <v>13. 5. 2022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21</v>
      </c>
      <c r="I18" s="23" t="s">
        <v>22</v>
      </c>
      <c r="J18" s="172">
        <v>36211541</v>
      </c>
      <c r="L18" s="28"/>
    </row>
    <row r="19" spans="2:12" s="1" customFormat="1" ht="18" customHeight="1">
      <c r="B19" s="28"/>
      <c r="E19" s="171" t="s">
        <v>5451</v>
      </c>
      <c r="I19" s="23" t="s">
        <v>23</v>
      </c>
      <c r="J19" s="171" t="s">
        <v>5452</v>
      </c>
      <c r="L19" s="28"/>
    </row>
    <row r="20" spans="2:12" s="1" customFormat="1" ht="6.95" customHeight="1">
      <c r="B20" s="28"/>
      <c r="L20" s="28"/>
    </row>
    <row r="21" spans="2:12" s="1" customFormat="1" ht="12" customHeight="1">
      <c r="B21" s="28"/>
      <c r="D21" s="23" t="s">
        <v>24</v>
      </c>
      <c r="I21" s="23" t="s">
        <v>22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23" t="str">
        <f>'Rekapitulácia stavby'!E14</f>
        <v>Vyplň údaj</v>
      </c>
      <c r="F22" s="191"/>
      <c r="G22" s="191"/>
      <c r="H22" s="191"/>
      <c r="I22" s="23" t="s">
        <v>23</v>
      </c>
      <c r="J22" s="24" t="str">
        <f>'Rekapitulácia stavby'!AN14</f>
        <v>Vyplň údaj</v>
      </c>
      <c r="L22" s="28"/>
    </row>
    <row r="23" spans="2:12" s="1" customFormat="1" ht="6.95" customHeight="1">
      <c r="B23" s="28"/>
      <c r="L23" s="28"/>
    </row>
    <row r="24" spans="2:12" s="1" customFormat="1" ht="12" customHeight="1">
      <c r="B24" s="28"/>
      <c r="D24" s="23" t="s">
        <v>26</v>
      </c>
      <c r="I24" s="23" t="s">
        <v>22</v>
      </c>
      <c r="J24" s="21" t="s">
        <v>1</v>
      </c>
      <c r="L24" s="28"/>
    </row>
    <row r="25" spans="2:12" s="1" customFormat="1" ht="18" customHeight="1">
      <c r="B25" s="28"/>
      <c r="E25" s="21" t="s">
        <v>27</v>
      </c>
      <c r="I25" s="23" t="s">
        <v>23</v>
      </c>
      <c r="J25" s="21" t="s">
        <v>1</v>
      </c>
      <c r="L25" s="28"/>
    </row>
    <row r="26" spans="2:12" s="1" customFormat="1" ht="6.95" customHeight="1">
      <c r="B26" s="28"/>
      <c r="L26" s="28"/>
    </row>
    <row r="27" spans="2:12" s="1" customFormat="1" ht="12" customHeight="1">
      <c r="B27" s="28"/>
      <c r="D27" s="23" t="s">
        <v>29</v>
      </c>
      <c r="I27" s="23" t="s">
        <v>22</v>
      </c>
      <c r="J27" s="21" t="s">
        <v>1</v>
      </c>
      <c r="L27" s="28"/>
    </row>
    <row r="28" spans="2:12" s="1" customFormat="1" ht="18" customHeight="1">
      <c r="B28" s="28"/>
      <c r="E28" s="21" t="s">
        <v>30</v>
      </c>
      <c r="I28" s="23" t="s">
        <v>23</v>
      </c>
      <c r="J28" s="21" t="s">
        <v>1</v>
      </c>
      <c r="L28" s="28"/>
    </row>
    <row r="29" spans="2:12" s="1" customFormat="1" ht="6.95" customHeight="1">
      <c r="B29" s="28"/>
      <c r="L29" s="28"/>
    </row>
    <row r="30" spans="2:12" s="1" customFormat="1" ht="12" customHeight="1">
      <c r="B30" s="28"/>
      <c r="D30" s="23" t="s">
        <v>31</v>
      </c>
      <c r="L30" s="28"/>
    </row>
    <row r="31" spans="2:12" s="7" customFormat="1" ht="16.5" customHeight="1">
      <c r="B31" s="93"/>
      <c r="E31" s="195" t="s">
        <v>1</v>
      </c>
      <c r="F31" s="195"/>
      <c r="G31" s="195"/>
      <c r="H31" s="195"/>
      <c r="L31" s="93"/>
    </row>
    <row r="32" spans="2:12" s="1" customFormat="1" ht="6.95" customHeight="1">
      <c r="B32" s="28"/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35" customHeight="1">
      <c r="B34" s="28"/>
      <c r="D34" s="94" t="s">
        <v>32</v>
      </c>
      <c r="J34" s="65">
        <f>ROUND(J134, 2)</f>
        <v>0</v>
      </c>
      <c r="L34" s="28"/>
    </row>
    <row r="35" spans="2:12" s="1" customFormat="1" ht="6.95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45" customHeight="1">
      <c r="B36" s="28"/>
      <c r="F36" s="31" t="s">
        <v>34</v>
      </c>
      <c r="I36" s="31" t="s">
        <v>33</v>
      </c>
      <c r="J36" s="31" t="s">
        <v>35</v>
      </c>
      <c r="L36" s="28"/>
    </row>
    <row r="37" spans="2:12" s="1" customFormat="1" ht="14.45" customHeight="1">
      <c r="B37" s="28"/>
      <c r="D37" s="54" t="s">
        <v>36</v>
      </c>
      <c r="E37" s="33" t="s">
        <v>37</v>
      </c>
      <c r="F37" s="95">
        <f>ROUND((SUM(BE134:BE204)),  2)</f>
        <v>0</v>
      </c>
      <c r="G37" s="96"/>
      <c r="H37" s="96"/>
      <c r="I37" s="97">
        <v>0.2</v>
      </c>
      <c r="J37" s="95">
        <f>ROUND(((SUM(BE134:BE204))*I37),  2)</f>
        <v>0</v>
      </c>
      <c r="L37" s="28"/>
    </row>
    <row r="38" spans="2:12" s="1" customFormat="1" ht="14.45" customHeight="1">
      <c r="B38" s="28"/>
      <c r="E38" s="33" t="s">
        <v>38</v>
      </c>
      <c r="F38" s="95">
        <f>ROUND((SUM(BF134:BF204)),  2)</f>
        <v>0</v>
      </c>
      <c r="G38" s="96"/>
      <c r="H38" s="96"/>
      <c r="I38" s="97">
        <v>0.2</v>
      </c>
      <c r="J38" s="95">
        <f>ROUND(((SUM(BF134:BF204))*I38),  2)</f>
        <v>0</v>
      </c>
      <c r="L38" s="28"/>
    </row>
    <row r="39" spans="2:12" s="1" customFormat="1" ht="14.45" hidden="1" customHeight="1">
      <c r="B39" s="28"/>
      <c r="E39" s="23" t="s">
        <v>39</v>
      </c>
      <c r="F39" s="84">
        <f>ROUND((SUM(BG134:BG204)),  2)</f>
        <v>0</v>
      </c>
      <c r="I39" s="98">
        <v>0.2</v>
      </c>
      <c r="J39" s="84">
        <f>0</f>
        <v>0</v>
      </c>
      <c r="L39" s="28"/>
    </row>
    <row r="40" spans="2:12" s="1" customFormat="1" ht="14.45" hidden="1" customHeight="1">
      <c r="B40" s="28"/>
      <c r="E40" s="23" t="s">
        <v>40</v>
      </c>
      <c r="F40" s="84">
        <f>ROUND((SUM(BH134:BH204)),  2)</f>
        <v>0</v>
      </c>
      <c r="I40" s="98">
        <v>0.2</v>
      </c>
      <c r="J40" s="84">
        <f>0</f>
        <v>0</v>
      </c>
      <c r="L40" s="28"/>
    </row>
    <row r="41" spans="2:12" s="1" customFormat="1" ht="14.45" hidden="1" customHeight="1">
      <c r="B41" s="28"/>
      <c r="E41" s="33" t="s">
        <v>41</v>
      </c>
      <c r="F41" s="95">
        <f>ROUND((SUM(BI134:BI204)),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6.95" customHeight="1">
      <c r="B42" s="28"/>
      <c r="L42" s="28"/>
    </row>
    <row r="43" spans="2:12" s="1" customFormat="1" ht="25.35" customHeight="1">
      <c r="B43" s="28"/>
      <c r="C43" s="99"/>
      <c r="D43" s="100" t="s">
        <v>42</v>
      </c>
      <c r="E43" s="56"/>
      <c r="F43" s="56"/>
      <c r="G43" s="101" t="s">
        <v>43</v>
      </c>
      <c r="H43" s="102" t="s">
        <v>44</v>
      </c>
      <c r="I43" s="56"/>
      <c r="J43" s="103">
        <f>SUM(J34:J41)</f>
        <v>0</v>
      </c>
      <c r="K43" s="104"/>
      <c r="L43" s="28"/>
    </row>
    <row r="44" spans="2:12" s="1" customFormat="1" ht="14.45" customHeight="1">
      <c r="B44" s="28"/>
      <c r="L44" s="28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47</v>
      </c>
      <c r="E61" s="30"/>
      <c r="F61" s="105" t="s">
        <v>48</v>
      </c>
      <c r="G61" s="42" t="s">
        <v>47</v>
      </c>
      <c r="H61" s="30"/>
      <c r="I61" s="30"/>
      <c r="J61" s="106" t="s">
        <v>48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49</v>
      </c>
      <c r="E65" s="41"/>
      <c r="F65" s="41"/>
      <c r="G65" s="40" t="s">
        <v>50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47</v>
      </c>
      <c r="E76" s="30"/>
      <c r="F76" s="105" t="s">
        <v>48</v>
      </c>
      <c r="G76" s="42" t="s">
        <v>47</v>
      </c>
      <c r="H76" s="30"/>
      <c r="I76" s="30"/>
      <c r="J76" s="106" t="s">
        <v>48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hidden="1" customHeight="1">
      <c r="B82" s="28"/>
      <c r="C82" s="17" t="s">
        <v>177</v>
      </c>
      <c r="L82" s="28"/>
    </row>
    <row r="83" spans="2:12" s="1" customFormat="1" ht="6.95" hidden="1" customHeight="1">
      <c r="B83" s="28"/>
      <c r="L83" s="28"/>
    </row>
    <row r="84" spans="2:12" s="1" customFormat="1" ht="12" hidden="1" customHeight="1">
      <c r="B84" s="28"/>
      <c r="C84" s="23" t="s">
        <v>13</v>
      </c>
      <c r="L84" s="28"/>
    </row>
    <row r="85" spans="2:12" s="1" customFormat="1" ht="16.5" hidden="1" customHeight="1">
      <c r="B85" s="28"/>
      <c r="E85" s="220" t="str">
        <f>E7</f>
        <v>III.etapa – Vetva V2 Mesto – časť od bodu č.17  po AUPARK</v>
      </c>
      <c r="F85" s="221"/>
      <c r="G85" s="221"/>
      <c r="H85" s="221"/>
      <c r="L85" s="28"/>
    </row>
    <row r="86" spans="2:12" ht="12" hidden="1" customHeight="1">
      <c r="B86" s="16"/>
      <c r="C86" s="23" t="s">
        <v>171</v>
      </c>
      <c r="L86" s="16"/>
    </row>
    <row r="87" spans="2:12" ht="16.5" hidden="1" customHeight="1">
      <c r="B87" s="16"/>
      <c r="E87" s="220" t="s">
        <v>172</v>
      </c>
      <c r="F87" s="184"/>
      <c r="G87" s="184"/>
      <c r="H87" s="184"/>
      <c r="L87" s="16"/>
    </row>
    <row r="88" spans="2:12" ht="12" hidden="1" customHeight="1">
      <c r="B88" s="16"/>
      <c r="C88" s="23" t="s">
        <v>173</v>
      </c>
      <c r="L88" s="16"/>
    </row>
    <row r="89" spans="2:12" s="1" customFormat="1" ht="16.5" hidden="1" customHeight="1">
      <c r="B89" s="28"/>
      <c r="E89" s="212" t="s">
        <v>174</v>
      </c>
      <c r="F89" s="222"/>
      <c r="G89" s="222"/>
      <c r="H89" s="222"/>
      <c r="L89" s="28"/>
    </row>
    <row r="90" spans="2:12" s="1" customFormat="1" ht="12" hidden="1" customHeight="1">
      <c r="B90" s="28"/>
      <c r="C90" s="23" t="s">
        <v>175</v>
      </c>
      <c r="L90" s="28"/>
    </row>
    <row r="91" spans="2:12" s="1" customFormat="1" ht="16.5" hidden="1" customHeight="1">
      <c r="B91" s="28"/>
      <c r="E91" s="199" t="str">
        <f>E13</f>
        <v>O1.7 - SO 02.100.1 Potrubná časť - Odbočka O1.7</v>
      </c>
      <c r="F91" s="222"/>
      <c r="G91" s="222"/>
      <c r="H91" s="222"/>
      <c r="L91" s="28"/>
    </row>
    <row r="92" spans="2:12" s="1" customFormat="1" ht="6.95" hidden="1" customHeight="1">
      <c r="B92" s="28"/>
      <c r="L92" s="28"/>
    </row>
    <row r="93" spans="2:12" s="1" customFormat="1" ht="12" hidden="1" customHeight="1">
      <c r="B93" s="28"/>
      <c r="C93" s="23" t="s">
        <v>17</v>
      </c>
      <c r="F93" s="21" t="str">
        <f>F16</f>
        <v>Žilina</v>
      </c>
      <c r="I93" s="23" t="s">
        <v>19</v>
      </c>
      <c r="J93" s="51" t="str">
        <f>IF(J16="","",J16)</f>
        <v>13. 5. 2022</v>
      </c>
      <c r="L93" s="28"/>
    </row>
    <row r="94" spans="2:12" s="1" customFormat="1" ht="6.95" hidden="1" customHeight="1">
      <c r="B94" s="28"/>
      <c r="L94" s="28"/>
    </row>
    <row r="95" spans="2:12" s="1" customFormat="1" ht="15.2" hidden="1" customHeight="1">
      <c r="B95" s="28"/>
      <c r="C95" s="23" t="s">
        <v>21</v>
      </c>
      <c r="F95" s="21" t="str">
        <f>E19</f>
        <v>MH Teplárenský holding, a.s.</v>
      </c>
      <c r="I95" s="23" t="s">
        <v>26</v>
      </c>
      <c r="J95" s="26" t="str">
        <f>E25</f>
        <v>ENERGIA, s.r.o.</v>
      </c>
      <c r="L95" s="28"/>
    </row>
    <row r="96" spans="2:12" s="1" customFormat="1" ht="15.2" hidden="1" customHeight="1">
      <c r="B96" s="28"/>
      <c r="C96" s="23" t="s">
        <v>24</v>
      </c>
      <c r="F96" s="21" t="str">
        <f>IF(E22="","",E22)</f>
        <v>Vyplň údaj</v>
      </c>
      <c r="I96" s="23" t="s">
        <v>29</v>
      </c>
      <c r="J96" s="26" t="str">
        <f>E28</f>
        <v>Balog</v>
      </c>
      <c r="L96" s="28"/>
    </row>
    <row r="97" spans="2:47" s="1" customFormat="1" ht="10.35" hidden="1" customHeight="1">
      <c r="B97" s="28"/>
      <c r="L97" s="28"/>
    </row>
    <row r="98" spans="2:47" s="1" customFormat="1" ht="29.25" hidden="1" customHeight="1">
      <c r="B98" s="28"/>
      <c r="C98" s="107" t="s">
        <v>178</v>
      </c>
      <c r="D98" s="99"/>
      <c r="E98" s="99"/>
      <c r="F98" s="99"/>
      <c r="G98" s="99"/>
      <c r="H98" s="99"/>
      <c r="I98" s="99"/>
      <c r="J98" s="108" t="s">
        <v>179</v>
      </c>
      <c r="K98" s="99"/>
      <c r="L98" s="28"/>
    </row>
    <row r="99" spans="2:47" s="1" customFormat="1" ht="10.35" hidden="1" customHeight="1">
      <c r="B99" s="28"/>
      <c r="L99" s="28"/>
    </row>
    <row r="100" spans="2:47" s="1" customFormat="1" ht="22.9" hidden="1" customHeight="1">
      <c r="B100" s="28"/>
      <c r="C100" s="109" t="s">
        <v>180</v>
      </c>
      <c r="J100" s="65">
        <f>J134</f>
        <v>0</v>
      </c>
      <c r="L100" s="28"/>
      <c r="AU100" s="13" t="s">
        <v>181</v>
      </c>
    </row>
    <row r="101" spans="2:47" s="8" customFormat="1" ht="24.95" hidden="1" customHeight="1">
      <c r="B101" s="110"/>
      <c r="D101" s="111" t="s">
        <v>182</v>
      </c>
      <c r="E101" s="112"/>
      <c r="F101" s="112"/>
      <c r="G101" s="112"/>
      <c r="H101" s="112"/>
      <c r="I101" s="112"/>
      <c r="J101" s="113">
        <f>J135</f>
        <v>0</v>
      </c>
      <c r="L101" s="110"/>
    </row>
    <row r="102" spans="2:47" s="9" customFormat="1" ht="19.899999999999999" hidden="1" customHeight="1">
      <c r="B102" s="114"/>
      <c r="D102" s="115" t="s">
        <v>183</v>
      </c>
      <c r="E102" s="116"/>
      <c r="F102" s="116"/>
      <c r="G102" s="116"/>
      <c r="H102" s="116"/>
      <c r="I102" s="116"/>
      <c r="J102" s="117">
        <f>J136</f>
        <v>0</v>
      </c>
      <c r="L102" s="114"/>
    </row>
    <row r="103" spans="2:47" s="9" customFormat="1" ht="14.85" hidden="1" customHeight="1">
      <c r="B103" s="114"/>
      <c r="D103" s="115" t="s">
        <v>184</v>
      </c>
      <c r="E103" s="116"/>
      <c r="F103" s="116"/>
      <c r="G103" s="116"/>
      <c r="H103" s="116"/>
      <c r="I103" s="116"/>
      <c r="J103" s="117">
        <f>J137</f>
        <v>0</v>
      </c>
      <c r="L103" s="114"/>
    </row>
    <row r="104" spans="2:47" s="9" customFormat="1" ht="14.85" hidden="1" customHeight="1">
      <c r="B104" s="114"/>
      <c r="D104" s="115" t="s">
        <v>185</v>
      </c>
      <c r="E104" s="116"/>
      <c r="F104" s="116"/>
      <c r="G104" s="116"/>
      <c r="H104" s="116"/>
      <c r="I104" s="116"/>
      <c r="J104" s="117">
        <f>J152</f>
        <v>0</v>
      </c>
      <c r="L104" s="114"/>
    </row>
    <row r="105" spans="2:47" s="9" customFormat="1" ht="14.85" hidden="1" customHeight="1">
      <c r="B105" s="114"/>
      <c r="D105" s="115" t="s">
        <v>3083</v>
      </c>
      <c r="E105" s="116"/>
      <c r="F105" s="116"/>
      <c r="G105" s="116"/>
      <c r="H105" s="116"/>
      <c r="I105" s="116"/>
      <c r="J105" s="117">
        <f>J156</f>
        <v>0</v>
      </c>
      <c r="L105" s="114"/>
    </row>
    <row r="106" spans="2:47" s="9" customFormat="1" ht="14.85" hidden="1" customHeight="1">
      <c r="B106" s="114"/>
      <c r="D106" s="115" t="s">
        <v>3084</v>
      </c>
      <c r="E106" s="116"/>
      <c r="F106" s="116"/>
      <c r="G106" s="116"/>
      <c r="H106" s="116"/>
      <c r="I106" s="116"/>
      <c r="J106" s="117">
        <f>J178</f>
        <v>0</v>
      </c>
      <c r="L106" s="114"/>
    </row>
    <row r="107" spans="2:47" s="9" customFormat="1" ht="14.85" hidden="1" customHeight="1">
      <c r="B107" s="114"/>
      <c r="D107" s="115" t="s">
        <v>189</v>
      </c>
      <c r="E107" s="116"/>
      <c r="F107" s="116"/>
      <c r="G107" s="116"/>
      <c r="H107" s="116"/>
      <c r="I107" s="116"/>
      <c r="J107" s="117">
        <f>J184</f>
        <v>0</v>
      </c>
      <c r="L107" s="114"/>
    </row>
    <row r="108" spans="2:47" s="9" customFormat="1" ht="14.85" hidden="1" customHeight="1">
      <c r="B108" s="114"/>
      <c r="D108" s="115" t="s">
        <v>190</v>
      </c>
      <c r="E108" s="116"/>
      <c r="F108" s="116"/>
      <c r="G108" s="116"/>
      <c r="H108" s="116"/>
      <c r="I108" s="116"/>
      <c r="J108" s="117">
        <f>J192</f>
        <v>0</v>
      </c>
      <c r="L108" s="114"/>
    </row>
    <row r="109" spans="2:47" s="9" customFormat="1" ht="14.85" hidden="1" customHeight="1">
      <c r="B109" s="114"/>
      <c r="D109" s="115" t="s">
        <v>191</v>
      </c>
      <c r="E109" s="116"/>
      <c r="F109" s="116"/>
      <c r="G109" s="116"/>
      <c r="H109" s="116"/>
      <c r="I109" s="116"/>
      <c r="J109" s="117">
        <f>J195</f>
        <v>0</v>
      </c>
      <c r="L109" s="114"/>
    </row>
    <row r="110" spans="2:47" s="8" customFormat="1" ht="24.95" hidden="1" customHeight="1">
      <c r="B110" s="110"/>
      <c r="D110" s="111" t="s">
        <v>192</v>
      </c>
      <c r="E110" s="112"/>
      <c r="F110" s="112"/>
      <c r="G110" s="112"/>
      <c r="H110" s="112"/>
      <c r="I110" s="112"/>
      <c r="J110" s="113">
        <f>J203</f>
        <v>0</v>
      </c>
      <c r="L110" s="110"/>
    </row>
    <row r="111" spans="2:47" s="1" customFormat="1" ht="21.75" hidden="1" customHeight="1">
      <c r="B111" s="28"/>
      <c r="L111" s="28"/>
    </row>
    <row r="112" spans="2:47" s="1" customFormat="1" ht="6.95" hidden="1" customHeight="1">
      <c r="B112" s="43"/>
      <c r="C112" s="44"/>
      <c r="D112" s="44"/>
      <c r="E112" s="44"/>
      <c r="F112" s="44"/>
      <c r="G112" s="44"/>
      <c r="H112" s="44"/>
      <c r="I112" s="44"/>
      <c r="J112" s="44"/>
      <c r="K112" s="44"/>
      <c r="L112" s="28"/>
    </row>
    <row r="113" spans="2:12" hidden="1"/>
    <row r="114" spans="2:12" hidden="1"/>
    <row r="115" spans="2:12" hidden="1"/>
    <row r="116" spans="2:12" s="1" customFormat="1" ht="6.95" customHeight="1">
      <c r="B116" s="45"/>
      <c r="C116" s="46"/>
      <c r="D116" s="46"/>
      <c r="E116" s="46"/>
      <c r="F116" s="46"/>
      <c r="G116" s="46"/>
      <c r="H116" s="46"/>
      <c r="I116" s="46"/>
      <c r="J116" s="46"/>
      <c r="K116" s="46"/>
      <c r="L116" s="28"/>
    </row>
    <row r="117" spans="2:12" s="1" customFormat="1" ht="24.95" customHeight="1">
      <c r="B117" s="28"/>
      <c r="C117" s="17" t="s">
        <v>193</v>
      </c>
      <c r="L117" s="28"/>
    </row>
    <row r="118" spans="2:12" s="1" customFormat="1" ht="6.95" customHeight="1">
      <c r="B118" s="28"/>
      <c r="L118" s="28"/>
    </row>
    <row r="119" spans="2:12" s="1" customFormat="1" ht="12" customHeight="1">
      <c r="B119" s="28"/>
      <c r="C119" s="23" t="s">
        <v>13</v>
      </c>
      <c r="L119" s="28"/>
    </row>
    <row r="120" spans="2:12" s="1" customFormat="1" ht="16.5" customHeight="1">
      <c r="B120" s="28"/>
      <c r="E120" s="220" t="str">
        <f>E7</f>
        <v>III.etapa – Vetva V2 Mesto – časť od bodu č.17  po AUPARK</v>
      </c>
      <c r="F120" s="221"/>
      <c r="G120" s="221"/>
      <c r="H120" s="221"/>
      <c r="L120" s="28"/>
    </row>
    <row r="121" spans="2:12" ht="12" customHeight="1">
      <c r="B121" s="16"/>
      <c r="C121" s="23" t="s">
        <v>171</v>
      </c>
      <c r="L121" s="16"/>
    </row>
    <row r="122" spans="2:12" ht="16.5" customHeight="1">
      <c r="B122" s="16"/>
      <c r="E122" s="220" t="s">
        <v>172</v>
      </c>
      <c r="F122" s="184"/>
      <c r="G122" s="184"/>
      <c r="H122" s="184"/>
      <c r="L122" s="16"/>
    </row>
    <row r="123" spans="2:12" ht="12" customHeight="1">
      <c r="B123" s="16"/>
      <c r="C123" s="23" t="s">
        <v>173</v>
      </c>
      <c r="L123" s="16"/>
    </row>
    <row r="124" spans="2:12" s="1" customFormat="1" ht="16.5" customHeight="1">
      <c r="B124" s="28"/>
      <c r="E124" s="212" t="s">
        <v>174</v>
      </c>
      <c r="F124" s="222"/>
      <c r="G124" s="222"/>
      <c r="H124" s="222"/>
      <c r="L124" s="28"/>
    </row>
    <row r="125" spans="2:12" s="1" customFormat="1" ht="12" customHeight="1">
      <c r="B125" s="28"/>
      <c r="C125" s="23" t="s">
        <v>175</v>
      </c>
      <c r="L125" s="28"/>
    </row>
    <row r="126" spans="2:12" s="1" customFormat="1" ht="16.5" customHeight="1">
      <c r="B126" s="28"/>
      <c r="E126" s="199" t="str">
        <f>E13</f>
        <v>O1.7 - SO 02.100.1 Potrubná časť - Odbočka O1.7</v>
      </c>
      <c r="F126" s="222"/>
      <c r="G126" s="222"/>
      <c r="H126" s="222"/>
      <c r="L126" s="28"/>
    </row>
    <row r="127" spans="2:12" s="1" customFormat="1" ht="6.95" customHeight="1">
      <c r="B127" s="28"/>
      <c r="L127" s="28"/>
    </row>
    <row r="128" spans="2:12" s="1" customFormat="1" ht="12" customHeight="1">
      <c r="B128" s="28"/>
      <c r="C128" s="23" t="s">
        <v>17</v>
      </c>
      <c r="F128" s="21" t="str">
        <f>F16</f>
        <v>Žilina</v>
      </c>
      <c r="I128" s="23" t="s">
        <v>19</v>
      </c>
      <c r="J128" s="51" t="str">
        <f>IF(J16="","",J16)</f>
        <v>13. 5. 2022</v>
      </c>
      <c r="L128" s="28"/>
    </row>
    <row r="129" spans="2:65" s="1" customFormat="1" ht="6.95" customHeight="1">
      <c r="B129" s="28"/>
      <c r="L129" s="28"/>
    </row>
    <row r="130" spans="2:65" s="1" customFormat="1" ht="15.2" customHeight="1">
      <c r="B130" s="28"/>
      <c r="C130" s="23" t="s">
        <v>21</v>
      </c>
      <c r="F130" s="21" t="str">
        <f>E19</f>
        <v>MH Teplárenský holding, a.s.</v>
      </c>
      <c r="I130" s="23" t="s">
        <v>26</v>
      </c>
      <c r="J130" s="26" t="str">
        <f>E25</f>
        <v>ENERGIA, s.r.o.</v>
      </c>
      <c r="L130" s="28"/>
    </row>
    <row r="131" spans="2:65" s="1" customFormat="1" ht="15.2" customHeight="1">
      <c r="B131" s="28"/>
      <c r="C131" s="23" t="s">
        <v>24</v>
      </c>
      <c r="F131" s="21" t="str">
        <f>IF(E22="","",E22)</f>
        <v>Vyplň údaj</v>
      </c>
      <c r="I131" s="23" t="s">
        <v>29</v>
      </c>
      <c r="J131" s="26" t="str">
        <f>E28</f>
        <v>Balog</v>
      </c>
      <c r="L131" s="28"/>
    </row>
    <row r="132" spans="2:65" s="1" customFormat="1" ht="10.35" customHeight="1">
      <c r="B132" s="28"/>
      <c r="L132" s="28"/>
    </row>
    <row r="133" spans="2:65" s="10" customFormat="1" ht="29.25" customHeight="1">
      <c r="B133" s="118"/>
      <c r="C133" s="119" t="s">
        <v>194</v>
      </c>
      <c r="D133" s="120" t="s">
        <v>57</v>
      </c>
      <c r="E133" s="120" t="s">
        <v>53</v>
      </c>
      <c r="F133" s="120" t="s">
        <v>54</v>
      </c>
      <c r="G133" s="120" t="s">
        <v>195</v>
      </c>
      <c r="H133" s="120" t="s">
        <v>196</v>
      </c>
      <c r="I133" s="120" t="s">
        <v>197</v>
      </c>
      <c r="J133" s="121" t="s">
        <v>179</v>
      </c>
      <c r="K133" s="122" t="s">
        <v>198</v>
      </c>
      <c r="L133" s="118"/>
      <c r="M133" s="58" t="s">
        <v>1</v>
      </c>
      <c r="N133" s="59" t="s">
        <v>36</v>
      </c>
      <c r="O133" s="59" t="s">
        <v>199</v>
      </c>
      <c r="P133" s="59" t="s">
        <v>200</v>
      </c>
      <c r="Q133" s="59" t="s">
        <v>201</v>
      </c>
      <c r="R133" s="59" t="s">
        <v>202</v>
      </c>
      <c r="S133" s="59" t="s">
        <v>203</v>
      </c>
      <c r="T133" s="60" t="s">
        <v>204</v>
      </c>
    </row>
    <row r="134" spans="2:65" s="1" customFormat="1" ht="22.9" customHeight="1">
      <c r="B134" s="28"/>
      <c r="C134" s="63" t="s">
        <v>180</v>
      </c>
      <c r="J134" s="123">
        <f>BK134</f>
        <v>0</v>
      </c>
      <c r="L134" s="28"/>
      <c r="M134" s="61"/>
      <c r="N134" s="52"/>
      <c r="O134" s="52"/>
      <c r="P134" s="124">
        <f>P135+P203</f>
        <v>0</v>
      </c>
      <c r="Q134" s="52"/>
      <c r="R134" s="124">
        <f>R135+R203</f>
        <v>2.0816000000000001E-2</v>
      </c>
      <c r="S134" s="52"/>
      <c r="T134" s="125">
        <f>T135+T203</f>
        <v>0.168156</v>
      </c>
      <c r="AT134" s="13" t="s">
        <v>71</v>
      </c>
      <c r="AU134" s="13" t="s">
        <v>181</v>
      </c>
      <c r="BK134" s="126">
        <f>BK135+BK203</f>
        <v>0</v>
      </c>
    </row>
    <row r="135" spans="2:65" s="11" customFormat="1" ht="25.9" customHeight="1">
      <c r="B135" s="127"/>
      <c r="D135" s="128" t="s">
        <v>71</v>
      </c>
      <c r="E135" s="129" t="s">
        <v>205</v>
      </c>
      <c r="F135" s="129" t="s">
        <v>206</v>
      </c>
      <c r="I135" s="130"/>
      <c r="J135" s="131">
        <f>BK135</f>
        <v>0</v>
      </c>
      <c r="L135" s="127"/>
      <c r="M135" s="132"/>
      <c r="P135" s="133">
        <f>P136</f>
        <v>0</v>
      </c>
      <c r="R135" s="133">
        <f>R136</f>
        <v>2.0816000000000001E-2</v>
      </c>
      <c r="T135" s="134">
        <f>T136</f>
        <v>0.168156</v>
      </c>
      <c r="AR135" s="128" t="s">
        <v>79</v>
      </c>
      <c r="AT135" s="135" t="s">
        <v>71</v>
      </c>
      <c r="AU135" s="135" t="s">
        <v>72</v>
      </c>
      <c r="AY135" s="128" t="s">
        <v>207</v>
      </c>
      <c r="BK135" s="136">
        <f>BK136</f>
        <v>0</v>
      </c>
    </row>
    <row r="136" spans="2:65" s="11" customFormat="1" ht="22.9" customHeight="1">
      <c r="B136" s="127"/>
      <c r="D136" s="128" t="s">
        <v>71</v>
      </c>
      <c r="E136" s="137" t="s">
        <v>208</v>
      </c>
      <c r="F136" s="137" t="s">
        <v>209</v>
      </c>
      <c r="I136" s="130"/>
      <c r="J136" s="138">
        <f>BK136</f>
        <v>0</v>
      </c>
      <c r="L136" s="127"/>
      <c r="M136" s="132"/>
      <c r="P136" s="133">
        <f>P137+P152+P156+P178+P184+P192+P195</f>
        <v>0</v>
      </c>
      <c r="R136" s="133">
        <f>R137+R152+R156+R178+R184+R192+R195</f>
        <v>2.0816000000000001E-2</v>
      </c>
      <c r="T136" s="134">
        <f>T137+T152+T156+T178+T184+T192+T195</f>
        <v>0.168156</v>
      </c>
      <c r="AR136" s="128" t="s">
        <v>79</v>
      </c>
      <c r="AT136" s="135" t="s">
        <v>71</v>
      </c>
      <c r="AU136" s="135" t="s">
        <v>79</v>
      </c>
      <c r="AY136" s="128" t="s">
        <v>207</v>
      </c>
      <c r="BK136" s="136">
        <f>BK137+BK152+BK156+BK178+BK184+BK192+BK195</f>
        <v>0</v>
      </c>
    </row>
    <row r="137" spans="2:65" s="11" customFormat="1" ht="20.85" customHeight="1">
      <c r="B137" s="127"/>
      <c r="D137" s="128" t="s">
        <v>71</v>
      </c>
      <c r="E137" s="137" t="s">
        <v>210</v>
      </c>
      <c r="F137" s="137" t="s">
        <v>211</v>
      </c>
      <c r="I137" s="130"/>
      <c r="J137" s="138">
        <f>BK137</f>
        <v>0</v>
      </c>
      <c r="L137" s="127"/>
      <c r="M137" s="132"/>
      <c r="P137" s="133">
        <f>SUM(P138:P151)</f>
        <v>0</v>
      </c>
      <c r="R137" s="133">
        <f>SUM(R138:R151)</f>
        <v>0</v>
      </c>
      <c r="T137" s="134">
        <f>SUM(T138:T151)</f>
        <v>0</v>
      </c>
      <c r="AR137" s="128" t="s">
        <v>79</v>
      </c>
      <c r="AT137" s="135" t="s">
        <v>71</v>
      </c>
      <c r="AU137" s="135" t="s">
        <v>84</v>
      </c>
      <c r="AY137" s="128" t="s">
        <v>207</v>
      </c>
      <c r="BK137" s="136">
        <f>SUM(BK138:BK151)</f>
        <v>0</v>
      </c>
    </row>
    <row r="138" spans="2:65" s="1" customFormat="1" ht="33" customHeight="1">
      <c r="B138" s="139"/>
      <c r="C138" s="140" t="s">
        <v>79</v>
      </c>
      <c r="D138" s="140" t="s">
        <v>212</v>
      </c>
      <c r="E138" s="141" t="s">
        <v>213</v>
      </c>
      <c r="F138" s="142" t="s">
        <v>3085</v>
      </c>
      <c r="G138" s="143" t="s">
        <v>215</v>
      </c>
      <c r="H138" s="144">
        <v>87</v>
      </c>
      <c r="I138" s="145"/>
      <c r="J138" s="146">
        <f t="shared" ref="J138:J151" si="0">ROUND(I138*H138,2)</f>
        <v>0</v>
      </c>
      <c r="K138" s="147"/>
      <c r="L138" s="28"/>
      <c r="M138" s="148" t="s">
        <v>1</v>
      </c>
      <c r="N138" s="149" t="s">
        <v>38</v>
      </c>
      <c r="P138" s="150">
        <f t="shared" ref="P138:P151" si="1">O138*H138</f>
        <v>0</v>
      </c>
      <c r="Q138" s="150">
        <v>0</v>
      </c>
      <c r="R138" s="150">
        <f t="shared" ref="R138:R151" si="2">Q138*H138</f>
        <v>0</v>
      </c>
      <c r="S138" s="150">
        <v>0</v>
      </c>
      <c r="T138" s="151">
        <f t="shared" ref="T138:T151" si="3">S138*H138</f>
        <v>0</v>
      </c>
      <c r="AR138" s="152" t="s">
        <v>216</v>
      </c>
      <c r="AT138" s="152" t="s">
        <v>212</v>
      </c>
      <c r="AU138" s="152" t="s">
        <v>88</v>
      </c>
      <c r="AY138" s="13" t="s">
        <v>207</v>
      </c>
      <c r="BE138" s="153">
        <f t="shared" ref="BE138:BE151" si="4">IF(N138="základná",J138,0)</f>
        <v>0</v>
      </c>
      <c r="BF138" s="153">
        <f t="shared" ref="BF138:BF151" si="5">IF(N138="znížená",J138,0)</f>
        <v>0</v>
      </c>
      <c r="BG138" s="153">
        <f t="shared" ref="BG138:BG151" si="6">IF(N138="zákl. prenesená",J138,0)</f>
        <v>0</v>
      </c>
      <c r="BH138" s="153">
        <f t="shared" ref="BH138:BH151" si="7">IF(N138="zníž. prenesená",J138,0)</f>
        <v>0</v>
      </c>
      <c r="BI138" s="153">
        <f t="shared" ref="BI138:BI151" si="8">IF(N138="nulová",J138,0)</f>
        <v>0</v>
      </c>
      <c r="BJ138" s="13" t="s">
        <v>84</v>
      </c>
      <c r="BK138" s="153">
        <f t="shared" ref="BK138:BK151" si="9">ROUND(I138*H138,2)</f>
        <v>0</v>
      </c>
      <c r="BL138" s="13" t="s">
        <v>216</v>
      </c>
      <c r="BM138" s="152" t="s">
        <v>3086</v>
      </c>
    </row>
    <row r="139" spans="2:65" s="1" customFormat="1" ht="33" customHeight="1">
      <c r="B139" s="139"/>
      <c r="C139" s="140" t="s">
        <v>84</v>
      </c>
      <c r="D139" s="140" t="s">
        <v>212</v>
      </c>
      <c r="E139" s="141" t="s">
        <v>218</v>
      </c>
      <c r="F139" s="142" t="s">
        <v>3087</v>
      </c>
      <c r="G139" s="143" t="s">
        <v>215</v>
      </c>
      <c r="H139" s="144">
        <v>87</v>
      </c>
      <c r="I139" s="145"/>
      <c r="J139" s="146">
        <f t="shared" si="0"/>
        <v>0</v>
      </c>
      <c r="K139" s="147"/>
      <c r="L139" s="28"/>
      <c r="M139" s="148" t="s">
        <v>1</v>
      </c>
      <c r="N139" s="149" t="s">
        <v>38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216</v>
      </c>
      <c r="AT139" s="152" t="s">
        <v>212</v>
      </c>
      <c r="AU139" s="152" t="s">
        <v>88</v>
      </c>
      <c r="AY139" s="13" t="s">
        <v>207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84</v>
      </c>
      <c r="BK139" s="153">
        <f t="shared" si="9"/>
        <v>0</v>
      </c>
      <c r="BL139" s="13" t="s">
        <v>216</v>
      </c>
      <c r="BM139" s="152" t="s">
        <v>3088</v>
      </c>
    </row>
    <row r="140" spans="2:65" s="1" customFormat="1" ht="37.9" customHeight="1">
      <c r="B140" s="139"/>
      <c r="C140" s="140" t="s">
        <v>88</v>
      </c>
      <c r="D140" s="140" t="s">
        <v>212</v>
      </c>
      <c r="E140" s="141" t="s">
        <v>251</v>
      </c>
      <c r="F140" s="142" t="s">
        <v>3089</v>
      </c>
      <c r="G140" s="143" t="s">
        <v>253</v>
      </c>
      <c r="H140" s="144">
        <v>5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38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216</v>
      </c>
      <c r="AT140" s="152" t="s">
        <v>212</v>
      </c>
      <c r="AU140" s="152" t="s">
        <v>88</v>
      </c>
      <c r="AY140" s="13" t="s">
        <v>207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84</v>
      </c>
      <c r="BK140" s="153">
        <f t="shared" si="9"/>
        <v>0</v>
      </c>
      <c r="BL140" s="13" t="s">
        <v>216</v>
      </c>
      <c r="BM140" s="152" t="s">
        <v>3090</v>
      </c>
    </row>
    <row r="141" spans="2:65" s="1" customFormat="1" ht="37.9" customHeight="1">
      <c r="B141" s="139"/>
      <c r="C141" s="140" t="s">
        <v>93</v>
      </c>
      <c r="D141" s="140" t="s">
        <v>212</v>
      </c>
      <c r="E141" s="141" t="s">
        <v>256</v>
      </c>
      <c r="F141" s="142" t="s">
        <v>3091</v>
      </c>
      <c r="G141" s="143" t="s">
        <v>253</v>
      </c>
      <c r="H141" s="144">
        <v>5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38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216</v>
      </c>
      <c r="AT141" s="152" t="s">
        <v>212</v>
      </c>
      <c r="AU141" s="152" t="s">
        <v>88</v>
      </c>
      <c r="AY141" s="13" t="s">
        <v>207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84</v>
      </c>
      <c r="BK141" s="153">
        <f t="shared" si="9"/>
        <v>0</v>
      </c>
      <c r="BL141" s="13" t="s">
        <v>216</v>
      </c>
      <c r="BM141" s="152" t="s">
        <v>3092</v>
      </c>
    </row>
    <row r="142" spans="2:65" s="1" customFormat="1" ht="62.65" customHeight="1">
      <c r="B142" s="139"/>
      <c r="C142" s="140" t="s">
        <v>168</v>
      </c>
      <c r="D142" s="140" t="s">
        <v>212</v>
      </c>
      <c r="E142" s="141" t="s">
        <v>299</v>
      </c>
      <c r="F142" s="142" t="s">
        <v>3093</v>
      </c>
      <c r="G142" s="143" t="s">
        <v>253</v>
      </c>
      <c r="H142" s="144">
        <v>1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38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216</v>
      </c>
      <c r="AT142" s="152" t="s">
        <v>212</v>
      </c>
      <c r="AU142" s="152" t="s">
        <v>88</v>
      </c>
      <c r="AY142" s="13" t="s">
        <v>207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84</v>
      </c>
      <c r="BK142" s="153">
        <f t="shared" si="9"/>
        <v>0</v>
      </c>
      <c r="BL142" s="13" t="s">
        <v>216</v>
      </c>
      <c r="BM142" s="152" t="s">
        <v>3094</v>
      </c>
    </row>
    <row r="143" spans="2:65" s="1" customFormat="1" ht="55.5" customHeight="1">
      <c r="B143" s="139"/>
      <c r="C143" s="140" t="s">
        <v>230</v>
      </c>
      <c r="D143" s="140" t="s">
        <v>212</v>
      </c>
      <c r="E143" s="141" t="s">
        <v>303</v>
      </c>
      <c r="F143" s="142" t="s">
        <v>3095</v>
      </c>
      <c r="G143" s="143" t="s">
        <v>253</v>
      </c>
      <c r="H143" s="144">
        <v>1</v>
      </c>
      <c r="I143" s="145"/>
      <c r="J143" s="146">
        <f t="shared" si="0"/>
        <v>0</v>
      </c>
      <c r="K143" s="147"/>
      <c r="L143" s="28"/>
      <c r="M143" s="148" t="s">
        <v>1</v>
      </c>
      <c r="N143" s="149" t="s">
        <v>38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216</v>
      </c>
      <c r="AT143" s="152" t="s">
        <v>212</v>
      </c>
      <c r="AU143" s="152" t="s">
        <v>88</v>
      </c>
      <c r="AY143" s="13" t="s">
        <v>207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84</v>
      </c>
      <c r="BK143" s="153">
        <f t="shared" si="9"/>
        <v>0</v>
      </c>
      <c r="BL143" s="13" t="s">
        <v>216</v>
      </c>
      <c r="BM143" s="152" t="s">
        <v>3096</v>
      </c>
    </row>
    <row r="144" spans="2:65" s="1" customFormat="1" ht="24.2" customHeight="1">
      <c r="B144" s="139"/>
      <c r="C144" s="140" t="s">
        <v>234</v>
      </c>
      <c r="D144" s="140" t="s">
        <v>212</v>
      </c>
      <c r="E144" s="141" t="s">
        <v>323</v>
      </c>
      <c r="F144" s="142" t="s">
        <v>3097</v>
      </c>
      <c r="G144" s="143" t="s">
        <v>253</v>
      </c>
      <c r="H144" s="144">
        <v>1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38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216</v>
      </c>
      <c r="AT144" s="152" t="s">
        <v>212</v>
      </c>
      <c r="AU144" s="152" t="s">
        <v>88</v>
      </c>
      <c r="AY144" s="13" t="s">
        <v>207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84</v>
      </c>
      <c r="BK144" s="153">
        <f t="shared" si="9"/>
        <v>0</v>
      </c>
      <c r="BL144" s="13" t="s">
        <v>216</v>
      </c>
      <c r="BM144" s="152" t="s">
        <v>3098</v>
      </c>
    </row>
    <row r="145" spans="2:65" s="1" customFormat="1" ht="24.2" customHeight="1">
      <c r="B145" s="139"/>
      <c r="C145" s="140" t="s">
        <v>238</v>
      </c>
      <c r="D145" s="140" t="s">
        <v>212</v>
      </c>
      <c r="E145" s="141" t="s">
        <v>327</v>
      </c>
      <c r="F145" s="142" t="s">
        <v>3099</v>
      </c>
      <c r="G145" s="143" t="s">
        <v>253</v>
      </c>
      <c r="H145" s="144">
        <v>1</v>
      </c>
      <c r="I145" s="145"/>
      <c r="J145" s="146">
        <f t="shared" si="0"/>
        <v>0</v>
      </c>
      <c r="K145" s="147"/>
      <c r="L145" s="28"/>
      <c r="M145" s="148" t="s">
        <v>1</v>
      </c>
      <c r="N145" s="149" t="s">
        <v>38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216</v>
      </c>
      <c r="AT145" s="152" t="s">
        <v>212</v>
      </c>
      <c r="AU145" s="152" t="s">
        <v>88</v>
      </c>
      <c r="AY145" s="13" t="s">
        <v>207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84</v>
      </c>
      <c r="BK145" s="153">
        <f t="shared" si="9"/>
        <v>0</v>
      </c>
      <c r="BL145" s="13" t="s">
        <v>216</v>
      </c>
      <c r="BM145" s="152" t="s">
        <v>3100</v>
      </c>
    </row>
    <row r="146" spans="2:65" s="1" customFormat="1" ht="33" customHeight="1">
      <c r="B146" s="139"/>
      <c r="C146" s="140" t="s">
        <v>242</v>
      </c>
      <c r="D146" s="140" t="s">
        <v>212</v>
      </c>
      <c r="E146" s="141" t="s">
        <v>331</v>
      </c>
      <c r="F146" s="142" t="s">
        <v>3101</v>
      </c>
      <c r="G146" s="143" t="s">
        <v>253</v>
      </c>
      <c r="H146" s="144">
        <v>1</v>
      </c>
      <c r="I146" s="145"/>
      <c r="J146" s="146">
        <f t="shared" si="0"/>
        <v>0</v>
      </c>
      <c r="K146" s="147"/>
      <c r="L146" s="28"/>
      <c r="M146" s="148" t="s">
        <v>1</v>
      </c>
      <c r="N146" s="149" t="s">
        <v>38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216</v>
      </c>
      <c r="AT146" s="152" t="s">
        <v>212</v>
      </c>
      <c r="AU146" s="152" t="s">
        <v>88</v>
      </c>
      <c r="AY146" s="13" t="s">
        <v>207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84</v>
      </c>
      <c r="BK146" s="153">
        <f t="shared" si="9"/>
        <v>0</v>
      </c>
      <c r="BL146" s="13" t="s">
        <v>216</v>
      </c>
      <c r="BM146" s="152" t="s">
        <v>3102</v>
      </c>
    </row>
    <row r="147" spans="2:65" s="1" customFormat="1" ht="33" customHeight="1">
      <c r="B147" s="139"/>
      <c r="C147" s="140" t="s">
        <v>246</v>
      </c>
      <c r="D147" s="140" t="s">
        <v>212</v>
      </c>
      <c r="E147" s="141" t="s">
        <v>335</v>
      </c>
      <c r="F147" s="142" t="s">
        <v>3103</v>
      </c>
      <c r="G147" s="143" t="s">
        <v>253</v>
      </c>
      <c r="H147" s="144">
        <v>1</v>
      </c>
      <c r="I147" s="145"/>
      <c r="J147" s="146">
        <f t="shared" si="0"/>
        <v>0</v>
      </c>
      <c r="K147" s="147"/>
      <c r="L147" s="28"/>
      <c r="M147" s="148" t="s">
        <v>1</v>
      </c>
      <c r="N147" s="149" t="s">
        <v>38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216</v>
      </c>
      <c r="AT147" s="152" t="s">
        <v>212</v>
      </c>
      <c r="AU147" s="152" t="s">
        <v>88</v>
      </c>
      <c r="AY147" s="13" t="s">
        <v>207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84</v>
      </c>
      <c r="BK147" s="153">
        <f t="shared" si="9"/>
        <v>0</v>
      </c>
      <c r="BL147" s="13" t="s">
        <v>216</v>
      </c>
      <c r="BM147" s="152" t="s">
        <v>3104</v>
      </c>
    </row>
    <row r="148" spans="2:65" s="1" customFormat="1" ht="24.2" customHeight="1">
      <c r="B148" s="139"/>
      <c r="C148" s="140" t="s">
        <v>250</v>
      </c>
      <c r="D148" s="140" t="s">
        <v>212</v>
      </c>
      <c r="E148" s="141" t="s">
        <v>363</v>
      </c>
      <c r="F148" s="142" t="s">
        <v>3105</v>
      </c>
      <c r="G148" s="143" t="s">
        <v>253</v>
      </c>
      <c r="H148" s="144">
        <v>24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38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216</v>
      </c>
      <c r="AT148" s="152" t="s">
        <v>212</v>
      </c>
      <c r="AU148" s="152" t="s">
        <v>88</v>
      </c>
      <c r="AY148" s="13" t="s">
        <v>207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84</v>
      </c>
      <c r="BK148" s="153">
        <f t="shared" si="9"/>
        <v>0</v>
      </c>
      <c r="BL148" s="13" t="s">
        <v>216</v>
      </c>
      <c r="BM148" s="152" t="s">
        <v>3106</v>
      </c>
    </row>
    <row r="149" spans="2:65" s="1" customFormat="1" ht="24.2" customHeight="1">
      <c r="B149" s="139"/>
      <c r="C149" s="140" t="s">
        <v>255</v>
      </c>
      <c r="D149" s="140" t="s">
        <v>212</v>
      </c>
      <c r="E149" s="141" t="s">
        <v>367</v>
      </c>
      <c r="F149" s="142" t="s">
        <v>3107</v>
      </c>
      <c r="G149" s="143" t="s">
        <v>253</v>
      </c>
      <c r="H149" s="144">
        <v>16</v>
      </c>
      <c r="I149" s="145"/>
      <c r="J149" s="146">
        <f t="shared" si="0"/>
        <v>0</v>
      </c>
      <c r="K149" s="147"/>
      <c r="L149" s="28"/>
      <c r="M149" s="148" t="s">
        <v>1</v>
      </c>
      <c r="N149" s="149" t="s">
        <v>38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216</v>
      </c>
      <c r="AT149" s="152" t="s">
        <v>212</v>
      </c>
      <c r="AU149" s="152" t="s">
        <v>88</v>
      </c>
      <c r="AY149" s="13" t="s">
        <v>207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84</v>
      </c>
      <c r="BK149" s="153">
        <f t="shared" si="9"/>
        <v>0</v>
      </c>
      <c r="BL149" s="13" t="s">
        <v>216</v>
      </c>
      <c r="BM149" s="152" t="s">
        <v>3108</v>
      </c>
    </row>
    <row r="150" spans="2:65" s="1" customFormat="1" ht="16.5" customHeight="1">
      <c r="B150" s="139"/>
      <c r="C150" s="140" t="s">
        <v>259</v>
      </c>
      <c r="D150" s="140" t="s">
        <v>212</v>
      </c>
      <c r="E150" s="141" t="s">
        <v>2181</v>
      </c>
      <c r="F150" s="142" t="s">
        <v>580</v>
      </c>
      <c r="G150" s="143" t="s">
        <v>215</v>
      </c>
      <c r="H150" s="144">
        <v>174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38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216</v>
      </c>
      <c r="AT150" s="152" t="s">
        <v>212</v>
      </c>
      <c r="AU150" s="152" t="s">
        <v>88</v>
      </c>
      <c r="AY150" s="13" t="s">
        <v>207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84</v>
      </c>
      <c r="BK150" s="153">
        <f t="shared" si="9"/>
        <v>0</v>
      </c>
      <c r="BL150" s="13" t="s">
        <v>216</v>
      </c>
      <c r="BM150" s="152" t="s">
        <v>3109</v>
      </c>
    </row>
    <row r="151" spans="2:65" s="1" customFormat="1" ht="16.5" customHeight="1">
      <c r="B151" s="139"/>
      <c r="C151" s="140" t="s">
        <v>263</v>
      </c>
      <c r="D151" s="140" t="s">
        <v>212</v>
      </c>
      <c r="E151" s="141" t="s">
        <v>539</v>
      </c>
      <c r="F151" s="142" t="s">
        <v>584</v>
      </c>
      <c r="G151" s="143" t="s">
        <v>2205</v>
      </c>
      <c r="H151" s="144">
        <v>1</v>
      </c>
      <c r="I151" s="145"/>
      <c r="J151" s="146">
        <f t="shared" si="0"/>
        <v>0</v>
      </c>
      <c r="K151" s="147"/>
      <c r="L151" s="28"/>
      <c r="M151" s="148" t="s">
        <v>1</v>
      </c>
      <c r="N151" s="149" t="s">
        <v>38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216</v>
      </c>
      <c r="AT151" s="152" t="s">
        <v>212</v>
      </c>
      <c r="AU151" s="152" t="s">
        <v>88</v>
      </c>
      <c r="AY151" s="13" t="s">
        <v>207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84</v>
      </c>
      <c r="BK151" s="153">
        <f t="shared" si="9"/>
        <v>0</v>
      </c>
      <c r="BL151" s="13" t="s">
        <v>216</v>
      </c>
      <c r="BM151" s="152" t="s">
        <v>3110</v>
      </c>
    </row>
    <row r="152" spans="2:65" s="11" customFormat="1" ht="20.85" customHeight="1">
      <c r="B152" s="127"/>
      <c r="D152" s="128" t="s">
        <v>71</v>
      </c>
      <c r="E152" s="137" t="s">
        <v>587</v>
      </c>
      <c r="F152" s="137" t="s">
        <v>588</v>
      </c>
      <c r="I152" s="130"/>
      <c r="J152" s="138">
        <f>BK152</f>
        <v>0</v>
      </c>
      <c r="L152" s="127"/>
      <c r="M152" s="132"/>
      <c r="P152" s="133">
        <f>SUM(P153:P155)</f>
        <v>0</v>
      </c>
      <c r="R152" s="133">
        <f>SUM(R153:R155)</f>
        <v>0</v>
      </c>
      <c r="T152" s="134">
        <f>SUM(T153:T155)</f>
        <v>0</v>
      </c>
      <c r="AR152" s="128" t="s">
        <v>79</v>
      </c>
      <c r="AT152" s="135" t="s">
        <v>71</v>
      </c>
      <c r="AU152" s="135" t="s">
        <v>84</v>
      </c>
      <c r="AY152" s="128" t="s">
        <v>207</v>
      </c>
      <c r="BK152" s="136">
        <f>SUM(BK153:BK155)</f>
        <v>0</v>
      </c>
    </row>
    <row r="153" spans="2:65" s="1" customFormat="1" ht="16.5" customHeight="1">
      <c r="B153" s="139"/>
      <c r="C153" s="140" t="s">
        <v>267</v>
      </c>
      <c r="D153" s="140" t="s">
        <v>212</v>
      </c>
      <c r="E153" s="141" t="s">
        <v>590</v>
      </c>
      <c r="F153" s="142" t="s">
        <v>591</v>
      </c>
      <c r="G153" s="143" t="s">
        <v>592</v>
      </c>
      <c r="H153" s="144">
        <v>1</v>
      </c>
      <c r="I153" s="145"/>
      <c r="J153" s="146">
        <f>ROUND(I153*H153,2)</f>
        <v>0</v>
      </c>
      <c r="K153" s="147"/>
      <c r="L153" s="28"/>
      <c r="M153" s="148" t="s">
        <v>1</v>
      </c>
      <c r="N153" s="149" t="s">
        <v>38</v>
      </c>
      <c r="P153" s="150">
        <f>O153*H153</f>
        <v>0</v>
      </c>
      <c r="Q153" s="150">
        <v>0</v>
      </c>
      <c r="R153" s="150">
        <f>Q153*H153</f>
        <v>0</v>
      </c>
      <c r="S153" s="150">
        <v>0</v>
      </c>
      <c r="T153" s="151">
        <f>S153*H153</f>
        <v>0</v>
      </c>
      <c r="AR153" s="152" t="s">
        <v>216</v>
      </c>
      <c r="AT153" s="152" t="s">
        <v>212</v>
      </c>
      <c r="AU153" s="152" t="s">
        <v>88</v>
      </c>
      <c r="AY153" s="13" t="s">
        <v>207</v>
      </c>
      <c r="BE153" s="153">
        <f>IF(N153="základná",J153,0)</f>
        <v>0</v>
      </c>
      <c r="BF153" s="153">
        <f>IF(N153="znížená",J153,0)</f>
        <v>0</v>
      </c>
      <c r="BG153" s="153">
        <f>IF(N153="zákl. prenesená",J153,0)</f>
        <v>0</v>
      </c>
      <c r="BH153" s="153">
        <f>IF(N153="zníž. prenesená",J153,0)</f>
        <v>0</v>
      </c>
      <c r="BI153" s="153">
        <f>IF(N153="nulová",J153,0)</f>
        <v>0</v>
      </c>
      <c r="BJ153" s="13" t="s">
        <v>84</v>
      </c>
      <c r="BK153" s="153">
        <f>ROUND(I153*H153,2)</f>
        <v>0</v>
      </c>
      <c r="BL153" s="13" t="s">
        <v>216</v>
      </c>
      <c r="BM153" s="152" t="s">
        <v>3111</v>
      </c>
    </row>
    <row r="154" spans="2:65" s="1" customFormat="1" ht="21.75" customHeight="1">
      <c r="B154" s="139"/>
      <c r="C154" s="140" t="s">
        <v>271</v>
      </c>
      <c r="D154" s="140" t="s">
        <v>212</v>
      </c>
      <c r="E154" s="141" t="s">
        <v>595</v>
      </c>
      <c r="F154" s="142" t="s">
        <v>596</v>
      </c>
      <c r="G154" s="143" t="s">
        <v>405</v>
      </c>
      <c r="H154" s="144">
        <v>2</v>
      </c>
      <c r="I154" s="145"/>
      <c r="J154" s="146">
        <f>ROUND(I154*H154,2)</f>
        <v>0</v>
      </c>
      <c r="K154" s="147"/>
      <c r="L154" s="28"/>
      <c r="M154" s="148" t="s">
        <v>1</v>
      </c>
      <c r="N154" s="149" t="s">
        <v>38</v>
      </c>
      <c r="P154" s="150">
        <f>O154*H154</f>
        <v>0</v>
      </c>
      <c r="Q154" s="150">
        <v>0</v>
      </c>
      <c r="R154" s="150">
        <f>Q154*H154</f>
        <v>0</v>
      </c>
      <c r="S154" s="150">
        <v>0</v>
      </c>
      <c r="T154" s="151">
        <f>S154*H154</f>
        <v>0</v>
      </c>
      <c r="AR154" s="152" t="s">
        <v>216</v>
      </c>
      <c r="AT154" s="152" t="s">
        <v>212</v>
      </c>
      <c r="AU154" s="152" t="s">
        <v>88</v>
      </c>
      <c r="AY154" s="13" t="s">
        <v>207</v>
      </c>
      <c r="BE154" s="153">
        <f>IF(N154="základná",J154,0)</f>
        <v>0</v>
      </c>
      <c r="BF154" s="153">
        <f>IF(N154="znížená",J154,0)</f>
        <v>0</v>
      </c>
      <c r="BG154" s="153">
        <f>IF(N154="zákl. prenesená",J154,0)</f>
        <v>0</v>
      </c>
      <c r="BH154" s="153">
        <f>IF(N154="zníž. prenesená",J154,0)</f>
        <v>0</v>
      </c>
      <c r="BI154" s="153">
        <f>IF(N154="nulová",J154,0)</f>
        <v>0</v>
      </c>
      <c r="BJ154" s="13" t="s">
        <v>84</v>
      </c>
      <c r="BK154" s="153">
        <f>ROUND(I154*H154,2)</f>
        <v>0</v>
      </c>
      <c r="BL154" s="13" t="s">
        <v>216</v>
      </c>
      <c r="BM154" s="152" t="s">
        <v>3112</v>
      </c>
    </row>
    <row r="155" spans="2:65" s="1" customFormat="1" ht="16.5" customHeight="1">
      <c r="B155" s="139"/>
      <c r="C155" s="140" t="s">
        <v>275</v>
      </c>
      <c r="D155" s="140" t="s">
        <v>212</v>
      </c>
      <c r="E155" s="141" t="s">
        <v>599</v>
      </c>
      <c r="F155" s="142" t="s">
        <v>600</v>
      </c>
      <c r="G155" s="143" t="s">
        <v>592</v>
      </c>
      <c r="H155" s="144">
        <v>1</v>
      </c>
      <c r="I155" s="145"/>
      <c r="J155" s="146">
        <f>ROUND(I155*H155,2)</f>
        <v>0</v>
      </c>
      <c r="K155" s="147"/>
      <c r="L155" s="28"/>
      <c r="M155" s="148" t="s">
        <v>1</v>
      </c>
      <c r="N155" s="149" t="s">
        <v>38</v>
      </c>
      <c r="P155" s="150">
        <f>O155*H155</f>
        <v>0</v>
      </c>
      <c r="Q155" s="150">
        <v>0</v>
      </c>
      <c r="R155" s="150">
        <f>Q155*H155</f>
        <v>0</v>
      </c>
      <c r="S155" s="150">
        <v>0</v>
      </c>
      <c r="T155" s="151">
        <f>S155*H155</f>
        <v>0</v>
      </c>
      <c r="AR155" s="152" t="s">
        <v>216</v>
      </c>
      <c r="AT155" s="152" t="s">
        <v>212</v>
      </c>
      <c r="AU155" s="152" t="s">
        <v>88</v>
      </c>
      <c r="AY155" s="13" t="s">
        <v>207</v>
      </c>
      <c r="BE155" s="153">
        <f>IF(N155="základná",J155,0)</f>
        <v>0</v>
      </c>
      <c r="BF155" s="153">
        <f>IF(N155="znížená",J155,0)</f>
        <v>0</v>
      </c>
      <c r="BG155" s="153">
        <f>IF(N155="zákl. prenesená",J155,0)</f>
        <v>0</v>
      </c>
      <c r="BH155" s="153">
        <f>IF(N155="zníž. prenesená",J155,0)</f>
        <v>0</v>
      </c>
      <c r="BI155" s="153">
        <f>IF(N155="nulová",J155,0)</f>
        <v>0</v>
      </c>
      <c r="BJ155" s="13" t="s">
        <v>84</v>
      </c>
      <c r="BK155" s="153">
        <f>ROUND(I155*H155,2)</f>
        <v>0</v>
      </c>
      <c r="BL155" s="13" t="s">
        <v>216</v>
      </c>
      <c r="BM155" s="152" t="s">
        <v>3113</v>
      </c>
    </row>
    <row r="156" spans="2:65" s="11" customFormat="1" ht="20.85" customHeight="1">
      <c r="B156" s="127"/>
      <c r="D156" s="128" t="s">
        <v>71</v>
      </c>
      <c r="E156" s="137" t="s">
        <v>602</v>
      </c>
      <c r="F156" s="137" t="s">
        <v>2211</v>
      </c>
      <c r="I156" s="130"/>
      <c r="J156" s="138">
        <f>BK156</f>
        <v>0</v>
      </c>
      <c r="L156" s="127"/>
      <c r="M156" s="132"/>
      <c r="P156" s="133">
        <f>SUM(P157:P177)</f>
        <v>0</v>
      </c>
      <c r="R156" s="133">
        <f>SUM(R157:R177)</f>
        <v>0</v>
      </c>
      <c r="T156" s="134">
        <f>SUM(T157:T177)</f>
        <v>0</v>
      </c>
      <c r="AR156" s="128" t="s">
        <v>79</v>
      </c>
      <c r="AT156" s="135" t="s">
        <v>71</v>
      </c>
      <c r="AU156" s="135" t="s">
        <v>84</v>
      </c>
      <c r="AY156" s="128" t="s">
        <v>207</v>
      </c>
      <c r="BK156" s="136">
        <f>SUM(BK157:BK177)</f>
        <v>0</v>
      </c>
    </row>
    <row r="157" spans="2:65" s="1" customFormat="1" ht="16.5" customHeight="1">
      <c r="B157" s="139"/>
      <c r="C157" s="140" t="s">
        <v>279</v>
      </c>
      <c r="D157" s="140" t="s">
        <v>212</v>
      </c>
      <c r="E157" s="141" t="s">
        <v>605</v>
      </c>
      <c r="F157" s="142" t="s">
        <v>606</v>
      </c>
      <c r="G157" s="143" t="s">
        <v>607</v>
      </c>
      <c r="H157" s="154"/>
      <c r="I157" s="145"/>
      <c r="J157" s="146">
        <f t="shared" ref="J157:J177" si="10">ROUND(I157*H157,2)</f>
        <v>0</v>
      </c>
      <c r="K157" s="147"/>
      <c r="L157" s="28"/>
      <c r="M157" s="148" t="s">
        <v>1</v>
      </c>
      <c r="N157" s="149" t="s">
        <v>38</v>
      </c>
      <c r="P157" s="150">
        <f t="shared" ref="P157:P177" si="11">O157*H157</f>
        <v>0</v>
      </c>
      <c r="Q157" s="150">
        <v>0</v>
      </c>
      <c r="R157" s="150">
        <f t="shared" ref="R157:R177" si="12">Q157*H157</f>
        <v>0</v>
      </c>
      <c r="S157" s="150">
        <v>0</v>
      </c>
      <c r="T157" s="151">
        <f t="shared" ref="T157:T177" si="13">S157*H157</f>
        <v>0</v>
      </c>
      <c r="AR157" s="152" t="s">
        <v>216</v>
      </c>
      <c r="AT157" s="152" t="s">
        <v>212</v>
      </c>
      <c r="AU157" s="152" t="s">
        <v>88</v>
      </c>
      <c r="AY157" s="13" t="s">
        <v>207</v>
      </c>
      <c r="BE157" s="153">
        <f t="shared" ref="BE157:BE177" si="14">IF(N157="základná",J157,0)</f>
        <v>0</v>
      </c>
      <c r="BF157" s="153">
        <f t="shared" ref="BF157:BF177" si="15">IF(N157="znížená",J157,0)</f>
        <v>0</v>
      </c>
      <c r="BG157" s="153">
        <f t="shared" ref="BG157:BG177" si="16">IF(N157="zákl. prenesená",J157,0)</f>
        <v>0</v>
      </c>
      <c r="BH157" s="153">
        <f t="shared" ref="BH157:BH177" si="17">IF(N157="zníž. prenesená",J157,0)</f>
        <v>0</v>
      </c>
      <c r="BI157" s="153">
        <f t="shared" ref="BI157:BI177" si="18">IF(N157="nulová",J157,0)</f>
        <v>0</v>
      </c>
      <c r="BJ157" s="13" t="s">
        <v>84</v>
      </c>
      <c r="BK157" s="153">
        <f t="shared" ref="BK157:BK177" si="19">ROUND(I157*H157,2)</f>
        <v>0</v>
      </c>
      <c r="BL157" s="13" t="s">
        <v>216</v>
      </c>
      <c r="BM157" s="152" t="s">
        <v>3114</v>
      </c>
    </row>
    <row r="158" spans="2:65" s="1" customFormat="1" ht="16.5" customHeight="1">
      <c r="B158" s="139"/>
      <c r="C158" s="140" t="s">
        <v>283</v>
      </c>
      <c r="D158" s="140" t="s">
        <v>212</v>
      </c>
      <c r="E158" s="141" t="s">
        <v>611</v>
      </c>
      <c r="F158" s="142" t="s">
        <v>612</v>
      </c>
      <c r="G158" s="143" t="s">
        <v>607</v>
      </c>
      <c r="H158" s="154"/>
      <c r="I158" s="145"/>
      <c r="J158" s="146">
        <f t="shared" si="10"/>
        <v>0</v>
      </c>
      <c r="K158" s="147"/>
      <c r="L158" s="28"/>
      <c r="M158" s="148" t="s">
        <v>1</v>
      </c>
      <c r="N158" s="149" t="s">
        <v>38</v>
      </c>
      <c r="P158" s="150">
        <f t="shared" si="11"/>
        <v>0</v>
      </c>
      <c r="Q158" s="150">
        <v>0</v>
      </c>
      <c r="R158" s="150">
        <f t="shared" si="12"/>
        <v>0</v>
      </c>
      <c r="S158" s="150">
        <v>0</v>
      </c>
      <c r="T158" s="151">
        <f t="shared" si="13"/>
        <v>0</v>
      </c>
      <c r="AR158" s="152" t="s">
        <v>216</v>
      </c>
      <c r="AT158" s="152" t="s">
        <v>212</v>
      </c>
      <c r="AU158" s="152" t="s">
        <v>88</v>
      </c>
      <c r="AY158" s="13" t="s">
        <v>207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84</v>
      </c>
      <c r="BK158" s="153">
        <f t="shared" si="19"/>
        <v>0</v>
      </c>
      <c r="BL158" s="13" t="s">
        <v>216</v>
      </c>
      <c r="BM158" s="152" t="s">
        <v>3115</v>
      </c>
    </row>
    <row r="159" spans="2:65" s="1" customFormat="1" ht="24.2" customHeight="1">
      <c r="B159" s="139"/>
      <c r="C159" s="140" t="s">
        <v>7</v>
      </c>
      <c r="D159" s="140" t="s">
        <v>212</v>
      </c>
      <c r="E159" s="141" t="s">
        <v>615</v>
      </c>
      <c r="F159" s="142" t="s">
        <v>3116</v>
      </c>
      <c r="G159" s="143" t="s">
        <v>215</v>
      </c>
      <c r="H159" s="144">
        <v>4</v>
      </c>
      <c r="I159" s="145"/>
      <c r="J159" s="146">
        <f t="shared" si="10"/>
        <v>0</v>
      </c>
      <c r="K159" s="147"/>
      <c r="L159" s="28"/>
      <c r="M159" s="148" t="s">
        <v>1</v>
      </c>
      <c r="N159" s="149" t="s">
        <v>38</v>
      </c>
      <c r="P159" s="150">
        <f t="shared" si="11"/>
        <v>0</v>
      </c>
      <c r="Q159" s="150">
        <v>0</v>
      </c>
      <c r="R159" s="150">
        <f t="shared" si="12"/>
        <v>0</v>
      </c>
      <c r="S159" s="150">
        <v>0</v>
      </c>
      <c r="T159" s="151">
        <f t="shared" si="13"/>
        <v>0</v>
      </c>
      <c r="AR159" s="152" t="s">
        <v>216</v>
      </c>
      <c r="AT159" s="152" t="s">
        <v>212</v>
      </c>
      <c r="AU159" s="152" t="s">
        <v>88</v>
      </c>
      <c r="AY159" s="13" t="s">
        <v>207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84</v>
      </c>
      <c r="BK159" s="153">
        <f t="shared" si="19"/>
        <v>0</v>
      </c>
      <c r="BL159" s="13" t="s">
        <v>216</v>
      </c>
      <c r="BM159" s="152" t="s">
        <v>3117</v>
      </c>
    </row>
    <row r="160" spans="2:65" s="1" customFormat="1" ht="33" customHeight="1">
      <c r="B160" s="139"/>
      <c r="C160" s="140" t="s">
        <v>290</v>
      </c>
      <c r="D160" s="140" t="s">
        <v>212</v>
      </c>
      <c r="E160" s="141" t="s">
        <v>651</v>
      </c>
      <c r="F160" s="142" t="s">
        <v>3118</v>
      </c>
      <c r="G160" s="143" t="s">
        <v>253</v>
      </c>
      <c r="H160" s="144">
        <v>2</v>
      </c>
      <c r="I160" s="145"/>
      <c r="J160" s="146">
        <f t="shared" si="10"/>
        <v>0</v>
      </c>
      <c r="K160" s="147"/>
      <c r="L160" s="28"/>
      <c r="M160" s="148" t="s">
        <v>1</v>
      </c>
      <c r="N160" s="149" t="s">
        <v>38</v>
      </c>
      <c r="P160" s="150">
        <f t="shared" si="11"/>
        <v>0</v>
      </c>
      <c r="Q160" s="150">
        <v>0</v>
      </c>
      <c r="R160" s="150">
        <f t="shared" si="12"/>
        <v>0</v>
      </c>
      <c r="S160" s="150">
        <v>0</v>
      </c>
      <c r="T160" s="151">
        <f t="shared" si="13"/>
        <v>0</v>
      </c>
      <c r="AR160" s="152" t="s">
        <v>216</v>
      </c>
      <c r="AT160" s="152" t="s">
        <v>212</v>
      </c>
      <c r="AU160" s="152" t="s">
        <v>88</v>
      </c>
      <c r="AY160" s="13" t="s">
        <v>207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84</v>
      </c>
      <c r="BK160" s="153">
        <f t="shared" si="19"/>
        <v>0</v>
      </c>
      <c r="BL160" s="13" t="s">
        <v>216</v>
      </c>
      <c r="BM160" s="152" t="s">
        <v>3119</v>
      </c>
    </row>
    <row r="161" spans="2:65" s="1" customFormat="1" ht="33" customHeight="1">
      <c r="B161" s="139"/>
      <c r="C161" s="140" t="s">
        <v>294</v>
      </c>
      <c r="D161" s="140" t="s">
        <v>212</v>
      </c>
      <c r="E161" s="141" t="s">
        <v>679</v>
      </c>
      <c r="F161" s="142" t="s">
        <v>3120</v>
      </c>
      <c r="G161" s="143" t="s">
        <v>253</v>
      </c>
      <c r="H161" s="144">
        <v>2</v>
      </c>
      <c r="I161" s="145"/>
      <c r="J161" s="146">
        <f t="shared" si="10"/>
        <v>0</v>
      </c>
      <c r="K161" s="147"/>
      <c r="L161" s="28"/>
      <c r="M161" s="148" t="s">
        <v>1</v>
      </c>
      <c r="N161" s="149" t="s">
        <v>38</v>
      </c>
      <c r="P161" s="150">
        <f t="shared" si="11"/>
        <v>0</v>
      </c>
      <c r="Q161" s="150">
        <v>0</v>
      </c>
      <c r="R161" s="150">
        <f t="shared" si="12"/>
        <v>0</v>
      </c>
      <c r="S161" s="150">
        <v>0</v>
      </c>
      <c r="T161" s="151">
        <f t="shared" si="13"/>
        <v>0</v>
      </c>
      <c r="AR161" s="152" t="s">
        <v>216</v>
      </c>
      <c r="AT161" s="152" t="s">
        <v>212</v>
      </c>
      <c r="AU161" s="152" t="s">
        <v>88</v>
      </c>
      <c r="AY161" s="13" t="s">
        <v>207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84</v>
      </c>
      <c r="BK161" s="153">
        <f t="shared" si="19"/>
        <v>0</v>
      </c>
      <c r="BL161" s="13" t="s">
        <v>216</v>
      </c>
      <c r="BM161" s="152" t="s">
        <v>3121</v>
      </c>
    </row>
    <row r="162" spans="2:65" s="1" customFormat="1" ht="24.2" customHeight="1">
      <c r="B162" s="139"/>
      <c r="C162" s="140" t="s">
        <v>298</v>
      </c>
      <c r="D162" s="140" t="s">
        <v>212</v>
      </c>
      <c r="E162" s="141" t="s">
        <v>691</v>
      </c>
      <c r="F162" s="142" t="s">
        <v>3122</v>
      </c>
      <c r="G162" s="143" t="s">
        <v>253</v>
      </c>
      <c r="H162" s="144">
        <v>4</v>
      </c>
      <c r="I162" s="145"/>
      <c r="J162" s="146">
        <f t="shared" si="10"/>
        <v>0</v>
      </c>
      <c r="K162" s="147"/>
      <c r="L162" s="28"/>
      <c r="M162" s="148" t="s">
        <v>1</v>
      </c>
      <c r="N162" s="149" t="s">
        <v>38</v>
      </c>
      <c r="P162" s="150">
        <f t="shared" si="11"/>
        <v>0</v>
      </c>
      <c r="Q162" s="150">
        <v>0</v>
      </c>
      <c r="R162" s="150">
        <f t="shared" si="12"/>
        <v>0</v>
      </c>
      <c r="S162" s="150">
        <v>0</v>
      </c>
      <c r="T162" s="151">
        <f t="shared" si="13"/>
        <v>0</v>
      </c>
      <c r="AR162" s="152" t="s">
        <v>216</v>
      </c>
      <c r="AT162" s="152" t="s">
        <v>212</v>
      </c>
      <c r="AU162" s="152" t="s">
        <v>88</v>
      </c>
      <c r="AY162" s="13" t="s">
        <v>207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84</v>
      </c>
      <c r="BK162" s="153">
        <f t="shared" si="19"/>
        <v>0</v>
      </c>
      <c r="BL162" s="13" t="s">
        <v>216</v>
      </c>
      <c r="BM162" s="152" t="s">
        <v>3123</v>
      </c>
    </row>
    <row r="163" spans="2:65" s="1" customFormat="1" ht="16.5" customHeight="1">
      <c r="B163" s="139"/>
      <c r="C163" s="140" t="s">
        <v>302</v>
      </c>
      <c r="D163" s="140" t="s">
        <v>212</v>
      </c>
      <c r="E163" s="141" t="s">
        <v>699</v>
      </c>
      <c r="F163" s="142" t="s">
        <v>3124</v>
      </c>
      <c r="G163" s="143" t="s">
        <v>253</v>
      </c>
      <c r="H163" s="144">
        <v>4</v>
      </c>
      <c r="I163" s="145"/>
      <c r="J163" s="146">
        <f t="shared" si="10"/>
        <v>0</v>
      </c>
      <c r="K163" s="147"/>
      <c r="L163" s="28"/>
      <c r="M163" s="148" t="s">
        <v>1</v>
      </c>
      <c r="N163" s="149" t="s">
        <v>38</v>
      </c>
      <c r="P163" s="150">
        <f t="shared" si="11"/>
        <v>0</v>
      </c>
      <c r="Q163" s="150">
        <v>0</v>
      </c>
      <c r="R163" s="150">
        <f t="shared" si="12"/>
        <v>0</v>
      </c>
      <c r="S163" s="150">
        <v>0</v>
      </c>
      <c r="T163" s="151">
        <f t="shared" si="13"/>
        <v>0</v>
      </c>
      <c r="AR163" s="152" t="s">
        <v>216</v>
      </c>
      <c r="AT163" s="152" t="s">
        <v>212</v>
      </c>
      <c r="AU163" s="152" t="s">
        <v>88</v>
      </c>
      <c r="AY163" s="13" t="s">
        <v>207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84</v>
      </c>
      <c r="BK163" s="153">
        <f t="shared" si="19"/>
        <v>0</v>
      </c>
      <c r="BL163" s="13" t="s">
        <v>216</v>
      </c>
      <c r="BM163" s="152" t="s">
        <v>3125</v>
      </c>
    </row>
    <row r="164" spans="2:65" s="1" customFormat="1" ht="37.9" customHeight="1">
      <c r="B164" s="139"/>
      <c r="C164" s="140" t="s">
        <v>306</v>
      </c>
      <c r="D164" s="140" t="s">
        <v>212</v>
      </c>
      <c r="E164" s="141" t="s">
        <v>758</v>
      </c>
      <c r="F164" s="142" t="s">
        <v>3126</v>
      </c>
      <c r="G164" s="143" t="s">
        <v>253</v>
      </c>
      <c r="H164" s="144">
        <v>4</v>
      </c>
      <c r="I164" s="145"/>
      <c r="J164" s="146">
        <f t="shared" si="10"/>
        <v>0</v>
      </c>
      <c r="K164" s="147"/>
      <c r="L164" s="28"/>
      <c r="M164" s="148" t="s">
        <v>1</v>
      </c>
      <c r="N164" s="149" t="s">
        <v>38</v>
      </c>
      <c r="P164" s="150">
        <f t="shared" si="11"/>
        <v>0</v>
      </c>
      <c r="Q164" s="150">
        <v>0</v>
      </c>
      <c r="R164" s="150">
        <f t="shared" si="12"/>
        <v>0</v>
      </c>
      <c r="S164" s="150">
        <v>0</v>
      </c>
      <c r="T164" s="151">
        <f t="shared" si="13"/>
        <v>0</v>
      </c>
      <c r="AR164" s="152" t="s">
        <v>216</v>
      </c>
      <c r="AT164" s="152" t="s">
        <v>212</v>
      </c>
      <c r="AU164" s="152" t="s">
        <v>88</v>
      </c>
      <c r="AY164" s="13" t="s">
        <v>207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84</v>
      </c>
      <c r="BK164" s="153">
        <f t="shared" si="19"/>
        <v>0</v>
      </c>
      <c r="BL164" s="13" t="s">
        <v>216</v>
      </c>
      <c r="BM164" s="152" t="s">
        <v>3127</v>
      </c>
    </row>
    <row r="165" spans="2:65" s="1" customFormat="1" ht="37.9" customHeight="1">
      <c r="B165" s="139"/>
      <c r="C165" s="140" t="s">
        <v>310</v>
      </c>
      <c r="D165" s="140" t="s">
        <v>212</v>
      </c>
      <c r="E165" s="141" t="s">
        <v>762</v>
      </c>
      <c r="F165" s="142" t="s">
        <v>3128</v>
      </c>
      <c r="G165" s="143" t="s">
        <v>253</v>
      </c>
      <c r="H165" s="144">
        <v>5</v>
      </c>
      <c r="I165" s="145"/>
      <c r="J165" s="146">
        <f t="shared" si="10"/>
        <v>0</v>
      </c>
      <c r="K165" s="147"/>
      <c r="L165" s="28"/>
      <c r="M165" s="148" t="s">
        <v>1</v>
      </c>
      <c r="N165" s="149" t="s">
        <v>38</v>
      </c>
      <c r="P165" s="150">
        <f t="shared" si="11"/>
        <v>0</v>
      </c>
      <c r="Q165" s="150">
        <v>0</v>
      </c>
      <c r="R165" s="150">
        <f t="shared" si="12"/>
        <v>0</v>
      </c>
      <c r="S165" s="150">
        <v>0</v>
      </c>
      <c r="T165" s="151">
        <f t="shared" si="13"/>
        <v>0</v>
      </c>
      <c r="AR165" s="152" t="s">
        <v>216</v>
      </c>
      <c r="AT165" s="152" t="s">
        <v>212</v>
      </c>
      <c r="AU165" s="152" t="s">
        <v>88</v>
      </c>
      <c r="AY165" s="13" t="s">
        <v>207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84</v>
      </c>
      <c r="BK165" s="153">
        <f t="shared" si="19"/>
        <v>0</v>
      </c>
      <c r="BL165" s="13" t="s">
        <v>216</v>
      </c>
      <c r="BM165" s="152" t="s">
        <v>3129</v>
      </c>
    </row>
    <row r="166" spans="2:65" s="1" customFormat="1" ht="37.9" customHeight="1">
      <c r="B166" s="139"/>
      <c r="C166" s="140" t="s">
        <v>314</v>
      </c>
      <c r="D166" s="140" t="s">
        <v>212</v>
      </c>
      <c r="E166" s="141" t="s">
        <v>766</v>
      </c>
      <c r="F166" s="142" t="s">
        <v>3130</v>
      </c>
      <c r="G166" s="143" t="s">
        <v>253</v>
      </c>
      <c r="H166" s="144">
        <v>6</v>
      </c>
      <c r="I166" s="145"/>
      <c r="J166" s="146">
        <f t="shared" si="10"/>
        <v>0</v>
      </c>
      <c r="K166" s="147"/>
      <c r="L166" s="28"/>
      <c r="M166" s="148" t="s">
        <v>1</v>
      </c>
      <c r="N166" s="149" t="s">
        <v>38</v>
      </c>
      <c r="P166" s="150">
        <f t="shared" si="11"/>
        <v>0</v>
      </c>
      <c r="Q166" s="150">
        <v>0</v>
      </c>
      <c r="R166" s="150">
        <f t="shared" si="12"/>
        <v>0</v>
      </c>
      <c r="S166" s="150">
        <v>0</v>
      </c>
      <c r="T166" s="151">
        <f t="shared" si="13"/>
        <v>0</v>
      </c>
      <c r="AR166" s="152" t="s">
        <v>216</v>
      </c>
      <c r="AT166" s="152" t="s">
        <v>212</v>
      </c>
      <c r="AU166" s="152" t="s">
        <v>88</v>
      </c>
      <c r="AY166" s="13" t="s">
        <v>207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84</v>
      </c>
      <c r="BK166" s="153">
        <f t="shared" si="19"/>
        <v>0</v>
      </c>
      <c r="BL166" s="13" t="s">
        <v>216</v>
      </c>
      <c r="BM166" s="152" t="s">
        <v>3131</v>
      </c>
    </row>
    <row r="167" spans="2:65" s="1" customFormat="1" ht="24.2" customHeight="1">
      <c r="B167" s="139"/>
      <c r="C167" s="140" t="s">
        <v>318</v>
      </c>
      <c r="D167" s="140" t="s">
        <v>212</v>
      </c>
      <c r="E167" s="141" t="s">
        <v>770</v>
      </c>
      <c r="F167" s="142" t="s">
        <v>3132</v>
      </c>
      <c r="G167" s="143" t="s">
        <v>253</v>
      </c>
      <c r="H167" s="144">
        <v>10</v>
      </c>
      <c r="I167" s="145"/>
      <c r="J167" s="146">
        <f t="shared" si="10"/>
        <v>0</v>
      </c>
      <c r="K167" s="147"/>
      <c r="L167" s="28"/>
      <c r="M167" s="148" t="s">
        <v>1</v>
      </c>
      <c r="N167" s="149" t="s">
        <v>38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216</v>
      </c>
      <c r="AT167" s="152" t="s">
        <v>212</v>
      </c>
      <c r="AU167" s="152" t="s">
        <v>88</v>
      </c>
      <c r="AY167" s="13" t="s">
        <v>207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84</v>
      </c>
      <c r="BK167" s="153">
        <f t="shared" si="19"/>
        <v>0</v>
      </c>
      <c r="BL167" s="13" t="s">
        <v>216</v>
      </c>
      <c r="BM167" s="152" t="s">
        <v>3133</v>
      </c>
    </row>
    <row r="168" spans="2:65" s="1" customFormat="1" ht="37.9" customHeight="1">
      <c r="B168" s="139"/>
      <c r="C168" s="140" t="s">
        <v>322</v>
      </c>
      <c r="D168" s="140" t="s">
        <v>212</v>
      </c>
      <c r="E168" s="141" t="s">
        <v>774</v>
      </c>
      <c r="F168" s="142" t="s">
        <v>3134</v>
      </c>
      <c r="G168" s="143" t="s">
        <v>215</v>
      </c>
      <c r="H168" s="144">
        <v>1</v>
      </c>
      <c r="I168" s="145"/>
      <c r="J168" s="146">
        <f t="shared" si="10"/>
        <v>0</v>
      </c>
      <c r="K168" s="147"/>
      <c r="L168" s="28"/>
      <c r="M168" s="148" t="s">
        <v>1</v>
      </c>
      <c r="N168" s="149" t="s">
        <v>38</v>
      </c>
      <c r="P168" s="150">
        <f t="shared" si="11"/>
        <v>0</v>
      </c>
      <c r="Q168" s="150">
        <v>0</v>
      </c>
      <c r="R168" s="150">
        <f t="shared" si="12"/>
        <v>0</v>
      </c>
      <c r="S168" s="150">
        <v>0</v>
      </c>
      <c r="T168" s="151">
        <f t="shared" si="13"/>
        <v>0</v>
      </c>
      <c r="AR168" s="152" t="s">
        <v>216</v>
      </c>
      <c r="AT168" s="152" t="s">
        <v>212</v>
      </c>
      <c r="AU168" s="152" t="s">
        <v>88</v>
      </c>
      <c r="AY168" s="13" t="s">
        <v>207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84</v>
      </c>
      <c r="BK168" s="153">
        <f t="shared" si="19"/>
        <v>0</v>
      </c>
      <c r="BL168" s="13" t="s">
        <v>216</v>
      </c>
      <c r="BM168" s="152" t="s">
        <v>3135</v>
      </c>
    </row>
    <row r="169" spans="2:65" s="1" customFormat="1" ht="37.9" customHeight="1">
      <c r="B169" s="139"/>
      <c r="C169" s="140" t="s">
        <v>326</v>
      </c>
      <c r="D169" s="140" t="s">
        <v>212</v>
      </c>
      <c r="E169" s="141" t="s">
        <v>778</v>
      </c>
      <c r="F169" s="142" t="s">
        <v>3136</v>
      </c>
      <c r="G169" s="143" t="s">
        <v>253</v>
      </c>
      <c r="H169" s="144">
        <v>2</v>
      </c>
      <c r="I169" s="145"/>
      <c r="J169" s="146">
        <f t="shared" si="10"/>
        <v>0</v>
      </c>
      <c r="K169" s="147"/>
      <c r="L169" s="28"/>
      <c r="M169" s="148" t="s">
        <v>1</v>
      </c>
      <c r="N169" s="149" t="s">
        <v>38</v>
      </c>
      <c r="P169" s="150">
        <f t="shared" si="11"/>
        <v>0</v>
      </c>
      <c r="Q169" s="150">
        <v>0</v>
      </c>
      <c r="R169" s="150">
        <f t="shared" si="12"/>
        <v>0</v>
      </c>
      <c r="S169" s="150">
        <v>0</v>
      </c>
      <c r="T169" s="151">
        <f t="shared" si="13"/>
        <v>0</v>
      </c>
      <c r="AR169" s="152" t="s">
        <v>216</v>
      </c>
      <c r="AT169" s="152" t="s">
        <v>212</v>
      </c>
      <c r="AU169" s="152" t="s">
        <v>88</v>
      </c>
      <c r="AY169" s="13" t="s">
        <v>207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84</v>
      </c>
      <c r="BK169" s="153">
        <f t="shared" si="19"/>
        <v>0</v>
      </c>
      <c r="BL169" s="13" t="s">
        <v>216</v>
      </c>
      <c r="BM169" s="152" t="s">
        <v>3137</v>
      </c>
    </row>
    <row r="170" spans="2:65" s="1" customFormat="1" ht="37.9" customHeight="1">
      <c r="B170" s="139"/>
      <c r="C170" s="140" t="s">
        <v>330</v>
      </c>
      <c r="D170" s="140" t="s">
        <v>212</v>
      </c>
      <c r="E170" s="141" t="s">
        <v>782</v>
      </c>
      <c r="F170" s="142" t="s">
        <v>3138</v>
      </c>
      <c r="G170" s="143" t="s">
        <v>253</v>
      </c>
      <c r="H170" s="144">
        <v>4</v>
      </c>
      <c r="I170" s="145"/>
      <c r="J170" s="146">
        <f t="shared" si="10"/>
        <v>0</v>
      </c>
      <c r="K170" s="147"/>
      <c r="L170" s="28"/>
      <c r="M170" s="148" t="s">
        <v>1</v>
      </c>
      <c r="N170" s="149" t="s">
        <v>38</v>
      </c>
      <c r="P170" s="150">
        <f t="shared" si="11"/>
        <v>0</v>
      </c>
      <c r="Q170" s="150">
        <v>0</v>
      </c>
      <c r="R170" s="150">
        <f t="shared" si="12"/>
        <v>0</v>
      </c>
      <c r="S170" s="150">
        <v>0</v>
      </c>
      <c r="T170" s="151">
        <f t="shared" si="13"/>
        <v>0</v>
      </c>
      <c r="AR170" s="152" t="s">
        <v>216</v>
      </c>
      <c r="AT170" s="152" t="s">
        <v>212</v>
      </c>
      <c r="AU170" s="152" t="s">
        <v>88</v>
      </c>
      <c r="AY170" s="13" t="s">
        <v>207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84</v>
      </c>
      <c r="BK170" s="153">
        <f t="shared" si="19"/>
        <v>0</v>
      </c>
      <c r="BL170" s="13" t="s">
        <v>216</v>
      </c>
      <c r="BM170" s="152" t="s">
        <v>3139</v>
      </c>
    </row>
    <row r="171" spans="2:65" s="1" customFormat="1" ht="37.9" customHeight="1">
      <c r="B171" s="139"/>
      <c r="C171" s="140" t="s">
        <v>334</v>
      </c>
      <c r="D171" s="140" t="s">
        <v>212</v>
      </c>
      <c r="E171" s="141" t="s">
        <v>790</v>
      </c>
      <c r="F171" s="142" t="s">
        <v>3140</v>
      </c>
      <c r="G171" s="143" t="s">
        <v>253</v>
      </c>
      <c r="H171" s="144">
        <v>3</v>
      </c>
      <c r="I171" s="145"/>
      <c r="J171" s="146">
        <f t="shared" si="10"/>
        <v>0</v>
      </c>
      <c r="K171" s="147"/>
      <c r="L171" s="28"/>
      <c r="M171" s="148" t="s">
        <v>1</v>
      </c>
      <c r="N171" s="149" t="s">
        <v>38</v>
      </c>
      <c r="P171" s="150">
        <f t="shared" si="11"/>
        <v>0</v>
      </c>
      <c r="Q171" s="150">
        <v>0</v>
      </c>
      <c r="R171" s="150">
        <f t="shared" si="12"/>
        <v>0</v>
      </c>
      <c r="S171" s="150">
        <v>0</v>
      </c>
      <c r="T171" s="151">
        <f t="shared" si="13"/>
        <v>0</v>
      </c>
      <c r="AR171" s="152" t="s">
        <v>216</v>
      </c>
      <c r="AT171" s="152" t="s">
        <v>212</v>
      </c>
      <c r="AU171" s="152" t="s">
        <v>88</v>
      </c>
      <c r="AY171" s="13" t="s">
        <v>207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84</v>
      </c>
      <c r="BK171" s="153">
        <f t="shared" si="19"/>
        <v>0</v>
      </c>
      <c r="BL171" s="13" t="s">
        <v>216</v>
      </c>
      <c r="BM171" s="152" t="s">
        <v>3141</v>
      </c>
    </row>
    <row r="172" spans="2:65" s="1" customFormat="1" ht="44.25" customHeight="1">
      <c r="B172" s="139"/>
      <c r="C172" s="140" t="s">
        <v>338</v>
      </c>
      <c r="D172" s="140" t="s">
        <v>212</v>
      </c>
      <c r="E172" s="141" t="s">
        <v>794</v>
      </c>
      <c r="F172" s="142" t="s">
        <v>3142</v>
      </c>
      <c r="G172" s="143" t="s">
        <v>253</v>
      </c>
      <c r="H172" s="144">
        <v>5</v>
      </c>
      <c r="I172" s="145"/>
      <c r="J172" s="146">
        <f t="shared" si="10"/>
        <v>0</v>
      </c>
      <c r="K172" s="147"/>
      <c r="L172" s="28"/>
      <c r="M172" s="148" t="s">
        <v>1</v>
      </c>
      <c r="N172" s="149" t="s">
        <v>38</v>
      </c>
      <c r="P172" s="150">
        <f t="shared" si="11"/>
        <v>0</v>
      </c>
      <c r="Q172" s="150">
        <v>0</v>
      </c>
      <c r="R172" s="150">
        <f t="shared" si="12"/>
        <v>0</v>
      </c>
      <c r="S172" s="150">
        <v>0</v>
      </c>
      <c r="T172" s="151">
        <f t="shared" si="13"/>
        <v>0</v>
      </c>
      <c r="AR172" s="152" t="s">
        <v>216</v>
      </c>
      <c r="AT172" s="152" t="s">
        <v>212</v>
      </c>
      <c r="AU172" s="152" t="s">
        <v>88</v>
      </c>
      <c r="AY172" s="13" t="s">
        <v>207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84</v>
      </c>
      <c r="BK172" s="153">
        <f t="shared" si="19"/>
        <v>0</v>
      </c>
      <c r="BL172" s="13" t="s">
        <v>216</v>
      </c>
      <c r="BM172" s="152" t="s">
        <v>3143</v>
      </c>
    </row>
    <row r="173" spans="2:65" s="1" customFormat="1" ht="33" customHeight="1">
      <c r="B173" s="139"/>
      <c r="C173" s="140" t="s">
        <v>342</v>
      </c>
      <c r="D173" s="140" t="s">
        <v>212</v>
      </c>
      <c r="E173" s="141" t="s">
        <v>798</v>
      </c>
      <c r="F173" s="142" t="s">
        <v>3144</v>
      </c>
      <c r="G173" s="143" t="s">
        <v>253</v>
      </c>
      <c r="H173" s="144">
        <v>5</v>
      </c>
      <c r="I173" s="145"/>
      <c r="J173" s="146">
        <f t="shared" si="10"/>
        <v>0</v>
      </c>
      <c r="K173" s="147"/>
      <c r="L173" s="28"/>
      <c r="M173" s="148" t="s">
        <v>1</v>
      </c>
      <c r="N173" s="149" t="s">
        <v>38</v>
      </c>
      <c r="P173" s="150">
        <f t="shared" si="11"/>
        <v>0</v>
      </c>
      <c r="Q173" s="150">
        <v>0</v>
      </c>
      <c r="R173" s="150">
        <f t="shared" si="12"/>
        <v>0</v>
      </c>
      <c r="S173" s="150">
        <v>0</v>
      </c>
      <c r="T173" s="151">
        <f t="shared" si="13"/>
        <v>0</v>
      </c>
      <c r="AR173" s="152" t="s">
        <v>216</v>
      </c>
      <c r="AT173" s="152" t="s">
        <v>212</v>
      </c>
      <c r="AU173" s="152" t="s">
        <v>88</v>
      </c>
      <c r="AY173" s="13" t="s">
        <v>207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84</v>
      </c>
      <c r="BK173" s="153">
        <f t="shared" si="19"/>
        <v>0</v>
      </c>
      <c r="BL173" s="13" t="s">
        <v>216</v>
      </c>
      <c r="BM173" s="152" t="s">
        <v>3145</v>
      </c>
    </row>
    <row r="174" spans="2:65" s="1" customFormat="1" ht="37.9" customHeight="1">
      <c r="B174" s="139"/>
      <c r="C174" s="140" t="s">
        <v>346</v>
      </c>
      <c r="D174" s="140" t="s">
        <v>212</v>
      </c>
      <c r="E174" s="141" t="s">
        <v>802</v>
      </c>
      <c r="F174" s="142" t="s">
        <v>3146</v>
      </c>
      <c r="G174" s="143" t="s">
        <v>215</v>
      </c>
      <c r="H174" s="144">
        <v>2</v>
      </c>
      <c r="I174" s="145"/>
      <c r="J174" s="146">
        <f t="shared" si="10"/>
        <v>0</v>
      </c>
      <c r="K174" s="147"/>
      <c r="L174" s="28"/>
      <c r="M174" s="148" t="s">
        <v>1</v>
      </c>
      <c r="N174" s="149" t="s">
        <v>38</v>
      </c>
      <c r="P174" s="150">
        <f t="shared" si="11"/>
        <v>0</v>
      </c>
      <c r="Q174" s="150">
        <v>0</v>
      </c>
      <c r="R174" s="150">
        <f t="shared" si="12"/>
        <v>0</v>
      </c>
      <c r="S174" s="150">
        <v>0</v>
      </c>
      <c r="T174" s="151">
        <f t="shared" si="13"/>
        <v>0</v>
      </c>
      <c r="AR174" s="152" t="s">
        <v>216</v>
      </c>
      <c r="AT174" s="152" t="s">
        <v>212</v>
      </c>
      <c r="AU174" s="152" t="s">
        <v>88</v>
      </c>
      <c r="AY174" s="13" t="s">
        <v>207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3" t="s">
        <v>84</v>
      </c>
      <c r="BK174" s="153">
        <f t="shared" si="19"/>
        <v>0</v>
      </c>
      <c r="BL174" s="13" t="s">
        <v>216</v>
      </c>
      <c r="BM174" s="152" t="s">
        <v>3147</v>
      </c>
    </row>
    <row r="175" spans="2:65" s="1" customFormat="1" ht="37.9" customHeight="1">
      <c r="B175" s="139"/>
      <c r="C175" s="140" t="s">
        <v>350</v>
      </c>
      <c r="D175" s="140" t="s">
        <v>212</v>
      </c>
      <c r="E175" s="141" t="s">
        <v>806</v>
      </c>
      <c r="F175" s="142" t="s">
        <v>3148</v>
      </c>
      <c r="G175" s="143" t="s">
        <v>253</v>
      </c>
      <c r="H175" s="144">
        <v>2</v>
      </c>
      <c r="I175" s="145"/>
      <c r="J175" s="146">
        <f t="shared" si="10"/>
        <v>0</v>
      </c>
      <c r="K175" s="147"/>
      <c r="L175" s="28"/>
      <c r="M175" s="148" t="s">
        <v>1</v>
      </c>
      <c r="N175" s="149" t="s">
        <v>38</v>
      </c>
      <c r="P175" s="150">
        <f t="shared" si="11"/>
        <v>0</v>
      </c>
      <c r="Q175" s="150">
        <v>0</v>
      </c>
      <c r="R175" s="150">
        <f t="shared" si="12"/>
        <v>0</v>
      </c>
      <c r="S175" s="150">
        <v>0</v>
      </c>
      <c r="T175" s="151">
        <f t="shared" si="13"/>
        <v>0</v>
      </c>
      <c r="AR175" s="152" t="s">
        <v>216</v>
      </c>
      <c r="AT175" s="152" t="s">
        <v>212</v>
      </c>
      <c r="AU175" s="152" t="s">
        <v>88</v>
      </c>
      <c r="AY175" s="13" t="s">
        <v>207</v>
      </c>
      <c r="BE175" s="153">
        <f t="shared" si="14"/>
        <v>0</v>
      </c>
      <c r="BF175" s="153">
        <f t="shared" si="15"/>
        <v>0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3" t="s">
        <v>84</v>
      </c>
      <c r="BK175" s="153">
        <f t="shared" si="19"/>
        <v>0</v>
      </c>
      <c r="BL175" s="13" t="s">
        <v>216</v>
      </c>
      <c r="BM175" s="152" t="s">
        <v>3149</v>
      </c>
    </row>
    <row r="176" spans="2:65" s="1" customFormat="1" ht="37.9" customHeight="1">
      <c r="B176" s="139"/>
      <c r="C176" s="140" t="s">
        <v>354</v>
      </c>
      <c r="D176" s="140" t="s">
        <v>212</v>
      </c>
      <c r="E176" s="141" t="s">
        <v>2977</v>
      </c>
      <c r="F176" s="142" t="s">
        <v>3150</v>
      </c>
      <c r="G176" s="143" t="s">
        <v>253</v>
      </c>
      <c r="H176" s="144">
        <v>1</v>
      </c>
      <c r="I176" s="145"/>
      <c r="J176" s="146">
        <f t="shared" si="10"/>
        <v>0</v>
      </c>
      <c r="K176" s="147"/>
      <c r="L176" s="28"/>
      <c r="M176" s="148" t="s">
        <v>1</v>
      </c>
      <c r="N176" s="149" t="s">
        <v>38</v>
      </c>
      <c r="P176" s="150">
        <f t="shared" si="11"/>
        <v>0</v>
      </c>
      <c r="Q176" s="150">
        <v>0</v>
      </c>
      <c r="R176" s="150">
        <f t="shared" si="12"/>
        <v>0</v>
      </c>
      <c r="S176" s="150">
        <v>0</v>
      </c>
      <c r="T176" s="151">
        <f t="shared" si="13"/>
        <v>0</v>
      </c>
      <c r="AR176" s="152" t="s">
        <v>216</v>
      </c>
      <c r="AT176" s="152" t="s">
        <v>212</v>
      </c>
      <c r="AU176" s="152" t="s">
        <v>88</v>
      </c>
      <c r="AY176" s="13" t="s">
        <v>207</v>
      </c>
      <c r="BE176" s="153">
        <f t="shared" si="14"/>
        <v>0</v>
      </c>
      <c r="BF176" s="153">
        <f t="shared" si="15"/>
        <v>0</v>
      </c>
      <c r="BG176" s="153">
        <f t="shared" si="16"/>
        <v>0</v>
      </c>
      <c r="BH176" s="153">
        <f t="shared" si="17"/>
        <v>0</v>
      </c>
      <c r="BI176" s="153">
        <f t="shared" si="18"/>
        <v>0</v>
      </c>
      <c r="BJ176" s="13" t="s">
        <v>84</v>
      </c>
      <c r="BK176" s="153">
        <f t="shared" si="19"/>
        <v>0</v>
      </c>
      <c r="BL176" s="13" t="s">
        <v>216</v>
      </c>
      <c r="BM176" s="152" t="s">
        <v>3151</v>
      </c>
    </row>
    <row r="177" spans="2:65" s="1" customFormat="1" ht="44.25" customHeight="1">
      <c r="B177" s="139"/>
      <c r="C177" s="140" t="s">
        <v>358</v>
      </c>
      <c r="D177" s="140" t="s">
        <v>212</v>
      </c>
      <c r="E177" s="141" t="s">
        <v>2980</v>
      </c>
      <c r="F177" s="142" t="s">
        <v>3152</v>
      </c>
      <c r="G177" s="143" t="s">
        <v>253</v>
      </c>
      <c r="H177" s="144">
        <v>5</v>
      </c>
      <c r="I177" s="145"/>
      <c r="J177" s="146">
        <f t="shared" si="10"/>
        <v>0</v>
      </c>
      <c r="K177" s="147"/>
      <c r="L177" s="28"/>
      <c r="M177" s="148" t="s">
        <v>1</v>
      </c>
      <c r="N177" s="149" t="s">
        <v>38</v>
      </c>
      <c r="P177" s="150">
        <f t="shared" si="11"/>
        <v>0</v>
      </c>
      <c r="Q177" s="150">
        <v>0</v>
      </c>
      <c r="R177" s="150">
        <f t="shared" si="12"/>
        <v>0</v>
      </c>
      <c r="S177" s="150">
        <v>0</v>
      </c>
      <c r="T177" s="151">
        <f t="shared" si="13"/>
        <v>0</v>
      </c>
      <c r="AR177" s="152" t="s">
        <v>216</v>
      </c>
      <c r="AT177" s="152" t="s">
        <v>212</v>
      </c>
      <c r="AU177" s="152" t="s">
        <v>88</v>
      </c>
      <c r="AY177" s="13" t="s">
        <v>207</v>
      </c>
      <c r="BE177" s="153">
        <f t="shared" si="14"/>
        <v>0</v>
      </c>
      <c r="BF177" s="153">
        <f t="shared" si="15"/>
        <v>0</v>
      </c>
      <c r="BG177" s="153">
        <f t="shared" si="16"/>
        <v>0</v>
      </c>
      <c r="BH177" s="153">
        <f t="shared" si="17"/>
        <v>0</v>
      </c>
      <c r="BI177" s="153">
        <f t="shared" si="18"/>
        <v>0</v>
      </c>
      <c r="BJ177" s="13" t="s">
        <v>84</v>
      </c>
      <c r="BK177" s="153">
        <f t="shared" si="19"/>
        <v>0</v>
      </c>
      <c r="BL177" s="13" t="s">
        <v>216</v>
      </c>
      <c r="BM177" s="152" t="s">
        <v>3153</v>
      </c>
    </row>
    <row r="178" spans="2:65" s="11" customFormat="1" ht="20.85" customHeight="1">
      <c r="B178" s="127"/>
      <c r="D178" s="128" t="s">
        <v>71</v>
      </c>
      <c r="E178" s="137" t="s">
        <v>2983</v>
      </c>
      <c r="F178" s="137" t="s">
        <v>3154</v>
      </c>
      <c r="I178" s="130"/>
      <c r="J178" s="138">
        <f>BK178</f>
        <v>0</v>
      </c>
      <c r="L178" s="127"/>
      <c r="M178" s="132"/>
      <c r="P178" s="133">
        <f>SUM(P179:P183)</f>
        <v>0</v>
      </c>
      <c r="R178" s="133">
        <f>SUM(R179:R183)</f>
        <v>0</v>
      </c>
      <c r="T178" s="134">
        <f>SUM(T179:T183)</f>
        <v>0.168156</v>
      </c>
      <c r="AR178" s="128" t="s">
        <v>79</v>
      </c>
      <c r="AT178" s="135" t="s">
        <v>71</v>
      </c>
      <c r="AU178" s="135" t="s">
        <v>84</v>
      </c>
      <c r="AY178" s="128" t="s">
        <v>207</v>
      </c>
      <c r="BK178" s="136">
        <f>SUM(BK179:BK183)</f>
        <v>0</v>
      </c>
    </row>
    <row r="179" spans="2:65" s="1" customFormat="1" ht="24.2" customHeight="1">
      <c r="B179" s="139"/>
      <c r="C179" s="140" t="s">
        <v>362</v>
      </c>
      <c r="D179" s="140" t="s">
        <v>212</v>
      </c>
      <c r="E179" s="141" t="s">
        <v>3155</v>
      </c>
      <c r="F179" s="142" t="s">
        <v>3156</v>
      </c>
      <c r="G179" s="143" t="s">
        <v>1786</v>
      </c>
      <c r="H179" s="144">
        <v>537</v>
      </c>
      <c r="I179" s="145"/>
      <c r="J179" s="146">
        <f>ROUND(I179*H179,2)</f>
        <v>0</v>
      </c>
      <c r="K179" s="147"/>
      <c r="L179" s="28"/>
      <c r="M179" s="148" t="s">
        <v>1</v>
      </c>
      <c r="N179" s="149" t="s">
        <v>38</v>
      </c>
      <c r="P179" s="150">
        <f>O179*H179</f>
        <v>0</v>
      </c>
      <c r="Q179" s="150">
        <v>0</v>
      </c>
      <c r="R179" s="150">
        <f>Q179*H179</f>
        <v>0</v>
      </c>
      <c r="S179" s="150">
        <v>0</v>
      </c>
      <c r="T179" s="151">
        <f>S179*H179</f>
        <v>0</v>
      </c>
      <c r="AR179" s="152" t="s">
        <v>216</v>
      </c>
      <c r="AT179" s="152" t="s">
        <v>212</v>
      </c>
      <c r="AU179" s="152" t="s">
        <v>88</v>
      </c>
      <c r="AY179" s="13" t="s">
        <v>207</v>
      </c>
      <c r="BE179" s="153">
        <f>IF(N179="základná",J179,0)</f>
        <v>0</v>
      </c>
      <c r="BF179" s="153">
        <f>IF(N179="znížená",J179,0)</f>
        <v>0</v>
      </c>
      <c r="BG179" s="153">
        <f>IF(N179="zákl. prenesená",J179,0)</f>
        <v>0</v>
      </c>
      <c r="BH179" s="153">
        <f>IF(N179="zníž. prenesená",J179,0)</f>
        <v>0</v>
      </c>
      <c r="BI179" s="153">
        <f>IF(N179="nulová",J179,0)</f>
        <v>0</v>
      </c>
      <c r="BJ179" s="13" t="s">
        <v>84</v>
      </c>
      <c r="BK179" s="153">
        <f>ROUND(I179*H179,2)</f>
        <v>0</v>
      </c>
      <c r="BL179" s="13" t="s">
        <v>216</v>
      </c>
      <c r="BM179" s="152" t="s">
        <v>3157</v>
      </c>
    </row>
    <row r="180" spans="2:65" s="1" customFormat="1" ht="16.5" customHeight="1">
      <c r="B180" s="139"/>
      <c r="C180" s="140" t="s">
        <v>366</v>
      </c>
      <c r="D180" s="140" t="s">
        <v>212</v>
      </c>
      <c r="E180" s="141" t="s">
        <v>3158</v>
      </c>
      <c r="F180" s="142" t="s">
        <v>1883</v>
      </c>
      <c r="G180" s="143" t="s">
        <v>405</v>
      </c>
      <c r="H180" s="144">
        <v>62.28</v>
      </c>
      <c r="I180" s="145"/>
      <c r="J180" s="146">
        <f>ROUND(I180*H180,2)</f>
        <v>0</v>
      </c>
      <c r="K180" s="147"/>
      <c r="L180" s="28"/>
      <c r="M180" s="148" t="s">
        <v>1</v>
      </c>
      <c r="N180" s="149" t="s">
        <v>38</v>
      </c>
      <c r="P180" s="150">
        <f>O180*H180</f>
        <v>0</v>
      </c>
      <c r="Q180" s="150">
        <v>0</v>
      </c>
      <c r="R180" s="150">
        <f>Q180*H180</f>
        <v>0</v>
      </c>
      <c r="S180" s="150">
        <v>2.7000000000000001E-3</v>
      </c>
      <c r="T180" s="151">
        <f>S180*H180</f>
        <v>0.168156</v>
      </c>
      <c r="AR180" s="152" t="s">
        <v>271</v>
      </c>
      <c r="AT180" s="152" t="s">
        <v>212</v>
      </c>
      <c r="AU180" s="152" t="s">
        <v>88</v>
      </c>
      <c r="AY180" s="13" t="s">
        <v>207</v>
      </c>
      <c r="BE180" s="153">
        <f>IF(N180="základná",J180,0)</f>
        <v>0</v>
      </c>
      <c r="BF180" s="153">
        <f>IF(N180="znížená",J180,0)</f>
        <v>0</v>
      </c>
      <c r="BG180" s="153">
        <f>IF(N180="zákl. prenesená",J180,0)</f>
        <v>0</v>
      </c>
      <c r="BH180" s="153">
        <f>IF(N180="zníž. prenesená",J180,0)</f>
        <v>0</v>
      </c>
      <c r="BI180" s="153">
        <f>IF(N180="nulová",J180,0)</f>
        <v>0</v>
      </c>
      <c r="BJ180" s="13" t="s">
        <v>84</v>
      </c>
      <c r="BK180" s="153">
        <f>ROUND(I180*H180,2)</f>
        <v>0</v>
      </c>
      <c r="BL180" s="13" t="s">
        <v>271</v>
      </c>
      <c r="BM180" s="152" t="s">
        <v>3159</v>
      </c>
    </row>
    <row r="181" spans="2:65" s="1" customFormat="1" ht="16.5" customHeight="1">
      <c r="B181" s="139"/>
      <c r="C181" s="140" t="s">
        <v>370</v>
      </c>
      <c r="D181" s="140" t="s">
        <v>212</v>
      </c>
      <c r="E181" s="141" t="s">
        <v>1886</v>
      </c>
      <c r="F181" s="142" t="s">
        <v>3160</v>
      </c>
      <c r="G181" s="143" t="s">
        <v>405</v>
      </c>
      <c r="H181" s="144">
        <v>68.510000000000005</v>
      </c>
      <c r="I181" s="145"/>
      <c r="J181" s="146">
        <f>ROUND(I181*H181,2)</f>
        <v>0</v>
      </c>
      <c r="K181" s="147"/>
      <c r="L181" s="28"/>
      <c r="M181" s="148" t="s">
        <v>1</v>
      </c>
      <c r="N181" s="149" t="s">
        <v>38</v>
      </c>
      <c r="P181" s="150">
        <f>O181*H181</f>
        <v>0</v>
      </c>
      <c r="Q181" s="150">
        <v>0</v>
      </c>
      <c r="R181" s="150">
        <f>Q181*H181</f>
        <v>0</v>
      </c>
      <c r="S181" s="150">
        <v>0</v>
      </c>
      <c r="T181" s="151">
        <f>S181*H181</f>
        <v>0</v>
      </c>
      <c r="AR181" s="152" t="s">
        <v>216</v>
      </c>
      <c r="AT181" s="152" t="s">
        <v>212</v>
      </c>
      <c r="AU181" s="152" t="s">
        <v>88</v>
      </c>
      <c r="AY181" s="13" t="s">
        <v>207</v>
      </c>
      <c r="BE181" s="153">
        <f>IF(N181="základná",J181,0)</f>
        <v>0</v>
      </c>
      <c r="BF181" s="153">
        <f>IF(N181="znížená",J181,0)</f>
        <v>0</v>
      </c>
      <c r="BG181" s="153">
        <f>IF(N181="zákl. prenesená",J181,0)</f>
        <v>0</v>
      </c>
      <c r="BH181" s="153">
        <f>IF(N181="zníž. prenesená",J181,0)</f>
        <v>0</v>
      </c>
      <c r="BI181" s="153">
        <f>IF(N181="nulová",J181,0)</f>
        <v>0</v>
      </c>
      <c r="BJ181" s="13" t="s">
        <v>84</v>
      </c>
      <c r="BK181" s="153">
        <f>ROUND(I181*H181,2)</f>
        <v>0</v>
      </c>
      <c r="BL181" s="13" t="s">
        <v>216</v>
      </c>
      <c r="BM181" s="152" t="s">
        <v>3161</v>
      </c>
    </row>
    <row r="182" spans="2:65" s="1" customFormat="1" ht="21.75" customHeight="1">
      <c r="B182" s="139"/>
      <c r="C182" s="140" t="s">
        <v>374</v>
      </c>
      <c r="D182" s="140" t="s">
        <v>212</v>
      </c>
      <c r="E182" s="141" t="s">
        <v>1890</v>
      </c>
      <c r="F182" s="142" t="s">
        <v>1891</v>
      </c>
      <c r="G182" s="143" t="s">
        <v>1892</v>
      </c>
      <c r="H182" s="144">
        <v>0.16500000000000001</v>
      </c>
      <c r="I182" s="145"/>
      <c r="J182" s="146">
        <f>ROUND(I182*H182,2)</f>
        <v>0</v>
      </c>
      <c r="K182" s="147"/>
      <c r="L182" s="28"/>
      <c r="M182" s="148" t="s">
        <v>1</v>
      </c>
      <c r="N182" s="149" t="s">
        <v>38</v>
      </c>
      <c r="P182" s="150">
        <f>O182*H182</f>
        <v>0</v>
      </c>
      <c r="Q182" s="150">
        <v>0</v>
      </c>
      <c r="R182" s="150">
        <f>Q182*H182</f>
        <v>0</v>
      </c>
      <c r="S182" s="150">
        <v>0</v>
      </c>
      <c r="T182" s="151">
        <f>S182*H182</f>
        <v>0</v>
      </c>
      <c r="AR182" s="152" t="s">
        <v>93</v>
      </c>
      <c r="AT182" s="152" t="s">
        <v>212</v>
      </c>
      <c r="AU182" s="152" t="s">
        <v>88</v>
      </c>
      <c r="AY182" s="13" t="s">
        <v>207</v>
      </c>
      <c r="BE182" s="153">
        <f>IF(N182="základná",J182,0)</f>
        <v>0</v>
      </c>
      <c r="BF182" s="153">
        <f>IF(N182="znížená",J182,0)</f>
        <v>0</v>
      </c>
      <c r="BG182" s="153">
        <f>IF(N182="zákl. prenesená",J182,0)</f>
        <v>0</v>
      </c>
      <c r="BH182" s="153">
        <f>IF(N182="zníž. prenesená",J182,0)</f>
        <v>0</v>
      </c>
      <c r="BI182" s="153">
        <f>IF(N182="nulová",J182,0)</f>
        <v>0</v>
      </c>
      <c r="BJ182" s="13" t="s">
        <v>84</v>
      </c>
      <c r="BK182" s="153">
        <f>ROUND(I182*H182,2)</f>
        <v>0</v>
      </c>
      <c r="BL182" s="13" t="s">
        <v>93</v>
      </c>
      <c r="BM182" s="152" t="s">
        <v>3162</v>
      </c>
    </row>
    <row r="183" spans="2:65" s="1" customFormat="1" ht="33" customHeight="1">
      <c r="B183" s="139"/>
      <c r="C183" s="140" t="s">
        <v>378</v>
      </c>
      <c r="D183" s="140" t="s">
        <v>212</v>
      </c>
      <c r="E183" s="141" t="s">
        <v>1895</v>
      </c>
      <c r="F183" s="142" t="s">
        <v>1896</v>
      </c>
      <c r="G183" s="143" t="s">
        <v>1892</v>
      </c>
      <c r="H183" s="144">
        <v>0.16500000000000001</v>
      </c>
      <c r="I183" s="145"/>
      <c r="J183" s="146">
        <f>ROUND(I183*H183,2)</f>
        <v>0</v>
      </c>
      <c r="K183" s="147"/>
      <c r="L183" s="28"/>
      <c r="M183" s="148" t="s">
        <v>1</v>
      </c>
      <c r="N183" s="149" t="s">
        <v>38</v>
      </c>
      <c r="P183" s="150">
        <f>O183*H183</f>
        <v>0</v>
      </c>
      <c r="Q183" s="150">
        <v>0</v>
      </c>
      <c r="R183" s="150">
        <f>Q183*H183</f>
        <v>0</v>
      </c>
      <c r="S183" s="150">
        <v>0</v>
      </c>
      <c r="T183" s="151">
        <f>S183*H183</f>
        <v>0</v>
      </c>
      <c r="AR183" s="152" t="s">
        <v>93</v>
      </c>
      <c r="AT183" s="152" t="s">
        <v>212</v>
      </c>
      <c r="AU183" s="152" t="s">
        <v>88</v>
      </c>
      <c r="AY183" s="13" t="s">
        <v>207</v>
      </c>
      <c r="BE183" s="153">
        <f>IF(N183="základná",J183,0)</f>
        <v>0</v>
      </c>
      <c r="BF183" s="153">
        <f>IF(N183="znížená",J183,0)</f>
        <v>0</v>
      </c>
      <c r="BG183" s="153">
        <f>IF(N183="zákl. prenesená",J183,0)</f>
        <v>0</v>
      </c>
      <c r="BH183" s="153">
        <f>IF(N183="zníž. prenesená",J183,0)</f>
        <v>0</v>
      </c>
      <c r="BI183" s="153">
        <f>IF(N183="nulová",J183,0)</f>
        <v>0</v>
      </c>
      <c r="BJ183" s="13" t="s">
        <v>84</v>
      </c>
      <c r="BK183" s="153">
        <f>ROUND(I183*H183,2)</f>
        <v>0</v>
      </c>
      <c r="BL183" s="13" t="s">
        <v>93</v>
      </c>
      <c r="BM183" s="152" t="s">
        <v>3163</v>
      </c>
    </row>
    <row r="184" spans="2:65" s="11" customFormat="1" ht="20.85" customHeight="1">
      <c r="B184" s="127"/>
      <c r="D184" s="128" t="s">
        <v>71</v>
      </c>
      <c r="E184" s="137" t="s">
        <v>1898</v>
      </c>
      <c r="F184" s="137" t="s">
        <v>1899</v>
      </c>
      <c r="I184" s="130"/>
      <c r="J184" s="138">
        <f>BK184</f>
        <v>0</v>
      </c>
      <c r="L184" s="127"/>
      <c r="M184" s="132"/>
      <c r="P184" s="133">
        <f>SUM(P185:P191)</f>
        <v>0</v>
      </c>
      <c r="R184" s="133">
        <f>SUM(R185:R191)</f>
        <v>2.0175999999999999E-2</v>
      </c>
      <c r="T184" s="134">
        <f>SUM(T185:T191)</f>
        <v>0</v>
      </c>
      <c r="AR184" s="128" t="s">
        <v>84</v>
      </c>
      <c r="AT184" s="135" t="s">
        <v>71</v>
      </c>
      <c r="AU184" s="135" t="s">
        <v>84</v>
      </c>
      <c r="AY184" s="128" t="s">
        <v>207</v>
      </c>
      <c r="BK184" s="136">
        <f>SUM(BK185:BK191)</f>
        <v>0</v>
      </c>
    </row>
    <row r="185" spans="2:65" s="1" customFormat="1" ht="24.2" customHeight="1">
      <c r="B185" s="139"/>
      <c r="C185" s="140" t="s">
        <v>382</v>
      </c>
      <c r="D185" s="140" t="s">
        <v>212</v>
      </c>
      <c r="E185" s="141" t="s">
        <v>1901</v>
      </c>
      <c r="F185" s="142" t="s">
        <v>2263</v>
      </c>
      <c r="G185" s="143" t="s">
        <v>405</v>
      </c>
      <c r="H185" s="144">
        <v>4</v>
      </c>
      <c r="I185" s="145"/>
      <c r="J185" s="146">
        <f t="shared" ref="J185:J191" si="20">ROUND(I185*H185,2)</f>
        <v>0</v>
      </c>
      <c r="K185" s="147"/>
      <c r="L185" s="28"/>
      <c r="M185" s="148" t="s">
        <v>1</v>
      </c>
      <c r="N185" s="149" t="s">
        <v>38</v>
      </c>
      <c r="P185" s="150">
        <f t="shared" ref="P185:P191" si="21">O185*H185</f>
        <v>0</v>
      </c>
      <c r="Q185" s="150">
        <v>1E-4</v>
      </c>
      <c r="R185" s="150">
        <f t="shared" ref="R185:R191" si="22">Q185*H185</f>
        <v>4.0000000000000002E-4</v>
      </c>
      <c r="S185" s="150">
        <v>0</v>
      </c>
      <c r="T185" s="151">
        <f t="shared" ref="T185:T191" si="23">S185*H185</f>
        <v>0</v>
      </c>
      <c r="AR185" s="152" t="s">
        <v>271</v>
      </c>
      <c r="AT185" s="152" t="s">
        <v>212</v>
      </c>
      <c r="AU185" s="152" t="s">
        <v>88</v>
      </c>
      <c r="AY185" s="13" t="s">
        <v>207</v>
      </c>
      <c r="BE185" s="153">
        <f t="shared" ref="BE185:BE191" si="24">IF(N185="základná",J185,0)</f>
        <v>0</v>
      </c>
      <c r="BF185" s="153">
        <f t="shared" ref="BF185:BF191" si="25">IF(N185="znížená",J185,0)</f>
        <v>0</v>
      </c>
      <c r="BG185" s="153">
        <f t="shared" ref="BG185:BG191" si="26">IF(N185="zákl. prenesená",J185,0)</f>
        <v>0</v>
      </c>
      <c r="BH185" s="153">
        <f t="shared" ref="BH185:BH191" si="27">IF(N185="zníž. prenesená",J185,0)</f>
        <v>0</v>
      </c>
      <c r="BI185" s="153">
        <f t="shared" ref="BI185:BI191" si="28">IF(N185="nulová",J185,0)</f>
        <v>0</v>
      </c>
      <c r="BJ185" s="13" t="s">
        <v>84</v>
      </c>
      <c r="BK185" s="153">
        <f t="shared" ref="BK185:BK191" si="29">ROUND(I185*H185,2)</f>
        <v>0</v>
      </c>
      <c r="BL185" s="13" t="s">
        <v>271</v>
      </c>
      <c r="BM185" s="152" t="s">
        <v>3164</v>
      </c>
    </row>
    <row r="186" spans="2:65" s="1" customFormat="1" ht="21.75" customHeight="1">
      <c r="B186" s="139"/>
      <c r="C186" s="155" t="s">
        <v>386</v>
      </c>
      <c r="D186" s="155" t="s">
        <v>205</v>
      </c>
      <c r="E186" s="156" t="s">
        <v>1905</v>
      </c>
      <c r="F186" s="157" t="s">
        <v>2265</v>
      </c>
      <c r="G186" s="158" t="s">
        <v>405</v>
      </c>
      <c r="H186" s="159">
        <v>4.08</v>
      </c>
      <c r="I186" s="160"/>
      <c r="J186" s="161">
        <f t="shared" si="20"/>
        <v>0</v>
      </c>
      <c r="K186" s="162"/>
      <c r="L186" s="163"/>
      <c r="M186" s="164" t="s">
        <v>1</v>
      </c>
      <c r="N186" s="165" t="s">
        <v>38</v>
      </c>
      <c r="P186" s="150">
        <f t="shared" si="21"/>
        <v>0</v>
      </c>
      <c r="Q186" s="150">
        <v>3.2000000000000002E-3</v>
      </c>
      <c r="R186" s="150">
        <f t="shared" si="22"/>
        <v>1.3056000000000002E-2</v>
      </c>
      <c r="S186" s="150">
        <v>0</v>
      </c>
      <c r="T186" s="151">
        <f t="shared" si="23"/>
        <v>0</v>
      </c>
      <c r="AR186" s="152" t="s">
        <v>334</v>
      </c>
      <c r="AT186" s="152" t="s">
        <v>205</v>
      </c>
      <c r="AU186" s="152" t="s">
        <v>88</v>
      </c>
      <c r="AY186" s="13" t="s">
        <v>207</v>
      </c>
      <c r="BE186" s="153">
        <f t="shared" si="24"/>
        <v>0</v>
      </c>
      <c r="BF186" s="153">
        <f t="shared" si="25"/>
        <v>0</v>
      </c>
      <c r="BG186" s="153">
        <f t="shared" si="26"/>
        <v>0</v>
      </c>
      <c r="BH186" s="153">
        <f t="shared" si="27"/>
        <v>0</v>
      </c>
      <c r="BI186" s="153">
        <f t="shared" si="28"/>
        <v>0</v>
      </c>
      <c r="BJ186" s="13" t="s">
        <v>84</v>
      </c>
      <c r="BK186" s="153">
        <f t="shared" si="29"/>
        <v>0</v>
      </c>
      <c r="BL186" s="13" t="s">
        <v>271</v>
      </c>
      <c r="BM186" s="152" t="s">
        <v>3165</v>
      </c>
    </row>
    <row r="187" spans="2:65" s="1" customFormat="1" ht="24.2" customHeight="1">
      <c r="B187" s="139"/>
      <c r="C187" s="140" t="s">
        <v>390</v>
      </c>
      <c r="D187" s="140" t="s">
        <v>212</v>
      </c>
      <c r="E187" s="141" t="s">
        <v>1921</v>
      </c>
      <c r="F187" s="142" t="s">
        <v>1922</v>
      </c>
      <c r="G187" s="143" t="s">
        <v>405</v>
      </c>
      <c r="H187" s="144">
        <v>4</v>
      </c>
      <c r="I187" s="145"/>
      <c r="J187" s="146">
        <f t="shared" si="20"/>
        <v>0</v>
      </c>
      <c r="K187" s="147"/>
      <c r="L187" s="28"/>
      <c r="M187" s="148" t="s">
        <v>1</v>
      </c>
      <c r="N187" s="149" t="s">
        <v>38</v>
      </c>
      <c r="P187" s="150">
        <f t="shared" si="21"/>
        <v>0</v>
      </c>
      <c r="Q187" s="150">
        <v>8.0000000000000007E-5</v>
      </c>
      <c r="R187" s="150">
        <f t="shared" si="22"/>
        <v>3.2000000000000003E-4</v>
      </c>
      <c r="S187" s="150">
        <v>0</v>
      </c>
      <c r="T187" s="151">
        <f t="shared" si="23"/>
        <v>0</v>
      </c>
      <c r="AR187" s="152" t="s">
        <v>271</v>
      </c>
      <c r="AT187" s="152" t="s">
        <v>212</v>
      </c>
      <c r="AU187" s="152" t="s">
        <v>88</v>
      </c>
      <c r="AY187" s="13" t="s">
        <v>207</v>
      </c>
      <c r="BE187" s="153">
        <f t="shared" si="24"/>
        <v>0</v>
      </c>
      <c r="BF187" s="153">
        <f t="shared" si="25"/>
        <v>0</v>
      </c>
      <c r="BG187" s="153">
        <f t="shared" si="26"/>
        <v>0</v>
      </c>
      <c r="BH187" s="153">
        <f t="shared" si="27"/>
        <v>0</v>
      </c>
      <c r="BI187" s="153">
        <f t="shared" si="28"/>
        <v>0</v>
      </c>
      <c r="BJ187" s="13" t="s">
        <v>84</v>
      </c>
      <c r="BK187" s="153">
        <f t="shared" si="29"/>
        <v>0</v>
      </c>
      <c r="BL187" s="13" t="s">
        <v>271</v>
      </c>
      <c r="BM187" s="152" t="s">
        <v>3166</v>
      </c>
    </row>
    <row r="188" spans="2:65" s="1" customFormat="1" ht="24.2" customHeight="1">
      <c r="B188" s="139"/>
      <c r="C188" s="155" t="s">
        <v>394</v>
      </c>
      <c r="D188" s="155" t="s">
        <v>205</v>
      </c>
      <c r="E188" s="156" t="s">
        <v>1925</v>
      </c>
      <c r="F188" s="157" t="s">
        <v>1926</v>
      </c>
      <c r="G188" s="158" t="s">
        <v>1892</v>
      </c>
      <c r="H188" s="159">
        <v>5.0000000000000001E-3</v>
      </c>
      <c r="I188" s="160"/>
      <c r="J188" s="161">
        <f t="shared" si="20"/>
        <v>0</v>
      </c>
      <c r="K188" s="162"/>
      <c r="L188" s="163"/>
      <c r="M188" s="164" t="s">
        <v>1</v>
      </c>
      <c r="N188" s="165" t="s">
        <v>38</v>
      </c>
      <c r="P188" s="150">
        <f t="shared" si="21"/>
        <v>0</v>
      </c>
      <c r="Q188" s="150">
        <v>1</v>
      </c>
      <c r="R188" s="150">
        <f t="shared" si="22"/>
        <v>5.0000000000000001E-3</v>
      </c>
      <c r="S188" s="150">
        <v>0</v>
      </c>
      <c r="T188" s="151">
        <f t="shared" si="23"/>
        <v>0</v>
      </c>
      <c r="AR188" s="152" t="s">
        <v>334</v>
      </c>
      <c r="AT188" s="152" t="s">
        <v>205</v>
      </c>
      <c r="AU188" s="152" t="s">
        <v>88</v>
      </c>
      <c r="AY188" s="13" t="s">
        <v>207</v>
      </c>
      <c r="BE188" s="153">
        <f t="shared" si="24"/>
        <v>0</v>
      </c>
      <c r="BF188" s="153">
        <f t="shared" si="25"/>
        <v>0</v>
      </c>
      <c r="BG188" s="153">
        <f t="shared" si="26"/>
        <v>0</v>
      </c>
      <c r="BH188" s="153">
        <f t="shared" si="27"/>
        <v>0</v>
      </c>
      <c r="BI188" s="153">
        <f t="shared" si="28"/>
        <v>0</v>
      </c>
      <c r="BJ188" s="13" t="s">
        <v>84</v>
      </c>
      <c r="BK188" s="153">
        <f t="shared" si="29"/>
        <v>0</v>
      </c>
      <c r="BL188" s="13" t="s">
        <v>271</v>
      </c>
      <c r="BM188" s="152" t="s">
        <v>3167</v>
      </c>
    </row>
    <row r="189" spans="2:65" s="1" customFormat="1" ht="33" customHeight="1">
      <c r="B189" s="139"/>
      <c r="C189" s="140" t="s">
        <v>398</v>
      </c>
      <c r="D189" s="140" t="s">
        <v>212</v>
      </c>
      <c r="E189" s="141" t="s">
        <v>1957</v>
      </c>
      <c r="F189" s="142" t="s">
        <v>1958</v>
      </c>
      <c r="G189" s="143" t="s">
        <v>253</v>
      </c>
      <c r="H189" s="144">
        <v>2</v>
      </c>
      <c r="I189" s="145"/>
      <c r="J189" s="146">
        <f t="shared" si="20"/>
        <v>0</v>
      </c>
      <c r="K189" s="147"/>
      <c r="L189" s="28"/>
      <c r="M189" s="148" t="s">
        <v>1</v>
      </c>
      <c r="N189" s="149" t="s">
        <v>38</v>
      </c>
      <c r="P189" s="150">
        <f t="shared" si="21"/>
        <v>0</v>
      </c>
      <c r="Q189" s="150">
        <v>1E-4</v>
      </c>
      <c r="R189" s="150">
        <f t="shared" si="22"/>
        <v>2.0000000000000001E-4</v>
      </c>
      <c r="S189" s="150">
        <v>0</v>
      </c>
      <c r="T189" s="151">
        <f t="shared" si="23"/>
        <v>0</v>
      </c>
      <c r="AR189" s="152" t="s">
        <v>271</v>
      </c>
      <c r="AT189" s="152" t="s">
        <v>212</v>
      </c>
      <c r="AU189" s="152" t="s">
        <v>88</v>
      </c>
      <c r="AY189" s="13" t="s">
        <v>207</v>
      </c>
      <c r="BE189" s="153">
        <f t="shared" si="24"/>
        <v>0</v>
      </c>
      <c r="BF189" s="153">
        <f t="shared" si="25"/>
        <v>0</v>
      </c>
      <c r="BG189" s="153">
        <f t="shared" si="26"/>
        <v>0</v>
      </c>
      <c r="BH189" s="153">
        <f t="shared" si="27"/>
        <v>0</v>
      </c>
      <c r="BI189" s="153">
        <f t="shared" si="28"/>
        <v>0</v>
      </c>
      <c r="BJ189" s="13" t="s">
        <v>84</v>
      </c>
      <c r="BK189" s="153">
        <f t="shared" si="29"/>
        <v>0</v>
      </c>
      <c r="BL189" s="13" t="s">
        <v>271</v>
      </c>
      <c r="BM189" s="152" t="s">
        <v>3168</v>
      </c>
    </row>
    <row r="190" spans="2:65" s="1" customFormat="1" ht="33" customHeight="1">
      <c r="B190" s="139"/>
      <c r="C190" s="140" t="s">
        <v>402</v>
      </c>
      <c r="D190" s="140" t="s">
        <v>212</v>
      </c>
      <c r="E190" s="141" t="s">
        <v>1961</v>
      </c>
      <c r="F190" s="142" t="s">
        <v>1962</v>
      </c>
      <c r="G190" s="143" t="s">
        <v>253</v>
      </c>
      <c r="H190" s="144">
        <v>4</v>
      </c>
      <c r="I190" s="145"/>
      <c r="J190" s="146">
        <f t="shared" si="20"/>
        <v>0</v>
      </c>
      <c r="K190" s="147"/>
      <c r="L190" s="28"/>
      <c r="M190" s="148" t="s">
        <v>1</v>
      </c>
      <c r="N190" s="149" t="s">
        <v>38</v>
      </c>
      <c r="P190" s="150">
        <f t="shared" si="21"/>
        <v>0</v>
      </c>
      <c r="Q190" s="150">
        <v>1E-4</v>
      </c>
      <c r="R190" s="150">
        <f t="shared" si="22"/>
        <v>4.0000000000000002E-4</v>
      </c>
      <c r="S190" s="150">
        <v>0</v>
      </c>
      <c r="T190" s="151">
        <f t="shared" si="23"/>
        <v>0</v>
      </c>
      <c r="AR190" s="152" t="s">
        <v>271</v>
      </c>
      <c r="AT190" s="152" t="s">
        <v>212</v>
      </c>
      <c r="AU190" s="152" t="s">
        <v>88</v>
      </c>
      <c r="AY190" s="13" t="s">
        <v>207</v>
      </c>
      <c r="BE190" s="153">
        <f t="shared" si="24"/>
        <v>0</v>
      </c>
      <c r="BF190" s="153">
        <f t="shared" si="25"/>
        <v>0</v>
      </c>
      <c r="BG190" s="153">
        <f t="shared" si="26"/>
        <v>0</v>
      </c>
      <c r="BH190" s="153">
        <f t="shared" si="27"/>
        <v>0</v>
      </c>
      <c r="BI190" s="153">
        <f t="shared" si="28"/>
        <v>0</v>
      </c>
      <c r="BJ190" s="13" t="s">
        <v>84</v>
      </c>
      <c r="BK190" s="153">
        <f t="shared" si="29"/>
        <v>0</v>
      </c>
      <c r="BL190" s="13" t="s">
        <v>271</v>
      </c>
      <c r="BM190" s="152" t="s">
        <v>3169</v>
      </c>
    </row>
    <row r="191" spans="2:65" s="1" customFormat="1" ht="33" customHeight="1">
      <c r="B191" s="139"/>
      <c r="C191" s="140" t="s">
        <v>407</v>
      </c>
      <c r="D191" s="140" t="s">
        <v>212</v>
      </c>
      <c r="E191" s="141" t="s">
        <v>1981</v>
      </c>
      <c r="F191" s="142" t="s">
        <v>1982</v>
      </c>
      <c r="G191" s="143" t="s">
        <v>253</v>
      </c>
      <c r="H191" s="144">
        <v>8</v>
      </c>
      <c r="I191" s="145"/>
      <c r="J191" s="146">
        <f t="shared" si="20"/>
        <v>0</v>
      </c>
      <c r="K191" s="147"/>
      <c r="L191" s="28"/>
      <c r="M191" s="148" t="s">
        <v>1</v>
      </c>
      <c r="N191" s="149" t="s">
        <v>38</v>
      </c>
      <c r="P191" s="150">
        <f t="shared" si="21"/>
        <v>0</v>
      </c>
      <c r="Q191" s="150">
        <v>1E-4</v>
      </c>
      <c r="R191" s="150">
        <f t="shared" si="22"/>
        <v>8.0000000000000004E-4</v>
      </c>
      <c r="S191" s="150">
        <v>0</v>
      </c>
      <c r="T191" s="151">
        <f t="shared" si="23"/>
        <v>0</v>
      </c>
      <c r="AR191" s="152" t="s">
        <v>271</v>
      </c>
      <c r="AT191" s="152" t="s">
        <v>212</v>
      </c>
      <c r="AU191" s="152" t="s">
        <v>88</v>
      </c>
      <c r="AY191" s="13" t="s">
        <v>207</v>
      </c>
      <c r="BE191" s="153">
        <f t="shared" si="24"/>
        <v>0</v>
      </c>
      <c r="BF191" s="153">
        <f t="shared" si="25"/>
        <v>0</v>
      </c>
      <c r="BG191" s="153">
        <f t="shared" si="26"/>
        <v>0</v>
      </c>
      <c r="BH191" s="153">
        <f t="shared" si="27"/>
        <v>0</v>
      </c>
      <c r="BI191" s="153">
        <f t="shared" si="28"/>
        <v>0</v>
      </c>
      <c r="BJ191" s="13" t="s">
        <v>84</v>
      </c>
      <c r="BK191" s="153">
        <f t="shared" si="29"/>
        <v>0</v>
      </c>
      <c r="BL191" s="13" t="s">
        <v>271</v>
      </c>
      <c r="BM191" s="152" t="s">
        <v>3170</v>
      </c>
    </row>
    <row r="192" spans="2:65" s="11" customFormat="1" ht="20.85" customHeight="1">
      <c r="B192" s="127"/>
      <c r="D192" s="128" t="s">
        <v>71</v>
      </c>
      <c r="E192" s="137" t="s">
        <v>1988</v>
      </c>
      <c r="F192" s="137" t="s">
        <v>1989</v>
      </c>
      <c r="I192" s="130"/>
      <c r="J192" s="138">
        <f>BK192</f>
        <v>0</v>
      </c>
      <c r="L192" s="127"/>
      <c r="M192" s="132"/>
      <c r="P192" s="133">
        <f>SUM(P193:P194)</f>
        <v>0</v>
      </c>
      <c r="R192" s="133">
        <f>SUM(R193:R194)</f>
        <v>6.4000000000000005E-4</v>
      </c>
      <c r="T192" s="134">
        <f>SUM(T193:T194)</f>
        <v>0</v>
      </c>
      <c r="AR192" s="128" t="s">
        <v>84</v>
      </c>
      <c r="AT192" s="135" t="s">
        <v>71</v>
      </c>
      <c r="AU192" s="135" t="s">
        <v>84</v>
      </c>
      <c r="AY192" s="128" t="s">
        <v>207</v>
      </c>
      <c r="BK192" s="136">
        <f>SUM(BK193:BK194)</f>
        <v>0</v>
      </c>
    </row>
    <row r="193" spans="2:65" s="1" customFormat="1" ht="21.75" customHeight="1">
      <c r="B193" s="139"/>
      <c r="C193" s="140" t="s">
        <v>411</v>
      </c>
      <c r="D193" s="140" t="s">
        <v>212</v>
      </c>
      <c r="E193" s="141" t="s">
        <v>1991</v>
      </c>
      <c r="F193" s="142" t="s">
        <v>1992</v>
      </c>
      <c r="G193" s="143" t="s">
        <v>405</v>
      </c>
      <c r="H193" s="144">
        <v>2</v>
      </c>
      <c r="I193" s="145"/>
      <c r="J193" s="146">
        <f>ROUND(I193*H193,2)</f>
        <v>0</v>
      </c>
      <c r="K193" s="147"/>
      <c r="L193" s="28"/>
      <c r="M193" s="148" t="s">
        <v>1</v>
      </c>
      <c r="N193" s="149" t="s">
        <v>38</v>
      </c>
      <c r="P193" s="150">
        <f>O193*H193</f>
        <v>0</v>
      </c>
      <c r="Q193" s="150">
        <v>1.6000000000000001E-4</v>
      </c>
      <c r="R193" s="150">
        <f>Q193*H193</f>
        <v>3.2000000000000003E-4</v>
      </c>
      <c r="S193" s="150">
        <v>0</v>
      </c>
      <c r="T193" s="151">
        <f>S193*H193</f>
        <v>0</v>
      </c>
      <c r="AR193" s="152" t="s">
        <v>271</v>
      </c>
      <c r="AT193" s="152" t="s">
        <v>212</v>
      </c>
      <c r="AU193" s="152" t="s">
        <v>88</v>
      </c>
      <c r="AY193" s="13" t="s">
        <v>207</v>
      </c>
      <c r="BE193" s="153">
        <f>IF(N193="základná",J193,0)</f>
        <v>0</v>
      </c>
      <c r="BF193" s="153">
        <f>IF(N193="znížená",J193,0)</f>
        <v>0</v>
      </c>
      <c r="BG193" s="153">
        <f>IF(N193="zákl. prenesená",J193,0)</f>
        <v>0</v>
      </c>
      <c r="BH193" s="153">
        <f>IF(N193="zníž. prenesená",J193,0)</f>
        <v>0</v>
      </c>
      <c r="BI193" s="153">
        <f>IF(N193="nulová",J193,0)</f>
        <v>0</v>
      </c>
      <c r="BJ193" s="13" t="s">
        <v>84</v>
      </c>
      <c r="BK193" s="153">
        <f>ROUND(I193*H193,2)</f>
        <v>0</v>
      </c>
      <c r="BL193" s="13" t="s">
        <v>271</v>
      </c>
      <c r="BM193" s="152" t="s">
        <v>3171</v>
      </c>
    </row>
    <row r="194" spans="2:65" s="1" customFormat="1" ht="16.5" customHeight="1">
      <c r="B194" s="139"/>
      <c r="C194" s="140" t="s">
        <v>415</v>
      </c>
      <c r="D194" s="140" t="s">
        <v>212</v>
      </c>
      <c r="E194" s="141" t="s">
        <v>1995</v>
      </c>
      <c r="F194" s="142" t="s">
        <v>1996</v>
      </c>
      <c r="G194" s="143" t="s">
        <v>405</v>
      </c>
      <c r="H194" s="144">
        <v>2</v>
      </c>
      <c r="I194" s="145"/>
      <c r="J194" s="146">
        <f>ROUND(I194*H194,2)</f>
        <v>0</v>
      </c>
      <c r="K194" s="147"/>
      <c r="L194" s="28"/>
      <c r="M194" s="148" t="s">
        <v>1</v>
      </c>
      <c r="N194" s="149" t="s">
        <v>38</v>
      </c>
      <c r="P194" s="150">
        <f>O194*H194</f>
        <v>0</v>
      </c>
      <c r="Q194" s="150">
        <v>1.6000000000000001E-4</v>
      </c>
      <c r="R194" s="150">
        <f>Q194*H194</f>
        <v>3.2000000000000003E-4</v>
      </c>
      <c r="S194" s="150">
        <v>0</v>
      </c>
      <c r="T194" s="151">
        <f>S194*H194</f>
        <v>0</v>
      </c>
      <c r="AR194" s="152" t="s">
        <v>271</v>
      </c>
      <c r="AT194" s="152" t="s">
        <v>212</v>
      </c>
      <c r="AU194" s="152" t="s">
        <v>88</v>
      </c>
      <c r="AY194" s="13" t="s">
        <v>207</v>
      </c>
      <c r="BE194" s="153">
        <f>IF(N194="základná",J194,0)</f>
        <v>0</v>
      </c>
      <c r="BF194" s="153">
        <f>IF(N194="znížená",J194,0)</f>
        <v>0</v>
      </c>
      <c r="BG194" s="153">
        <f>IF(N194="zákl. prenesená",J194,0)</f>
        <v>0</v>
      </c>
      <c r="BH194" s="153">
        <f>IF(N194="zníž. prenesená",J194,0)</f>
        <v>0</v>
      </c>
      <c r="BI194" s="153">
        <f>IF(N194="nulová",J194,0)</f>
        <v>0</v>
      </c>
      <c r="BJ194" s="13" t="s">
        <v>84</v>
      </c>
      <c r="BK194" s="153">
        <f>ROUND(I194*H194,2)</f>
        <v>0</v>
      </c>
      <c r="BL194" s="13" t="s">
        <v>271</v>
      </c>
      <c r="BM194" s="152" t="s">
        <v>3172</v>
      </c>
    </row>
    <row r="195" spans="2:65" s="11" customFormat="1" ht="20.85" customHeight="1">
      <c r="B195" s="127"/>
      <c r="D195" s="128" t="s">
        <v>71</v>
      </c>
      <c r="E195" s="137" t="s">
        <v>1998</v>
      </c>
      <c r="F195" s="137" t="s">
        <v>1999</v>
      </c>
      <c r="I195" s="130"/>
      <c r="J195" s="138">
        <f>BK195</f>
        <v>0</v>
      </c>
      <c r="L195" s="127"/>
      <c r="M195" s="132"/>
      <c r="P195" s="133">
        <f>SUM(P196:P202)</f>
        <v>0</v>
      </c>
      <c r="R195" s="133">
        <f>SUM(R196:R202)</f>
        <v>0</v>
      </c>
      <c r="T195" s="134">
        <f>SUM(T196:T202)</f>
        <v>0</v>
      </c>
      <c r="AR195" s="128" t="s">
        <v>93</v>
      </c>
      <c r="AT195" s="135" t="s">
        <v>71</v>
      </c>
      <c r="AU195" s="135" t="s">
        <v>84</v>
      </c>
      <c r="AY195" s="128" t="s">
        <v>207</v>
      </c>
      <c r="BK195" s="136">
        <f>SUM(BK196:BK202)</f>
        <v>0</v>
      </c>
    </row>
    <row r="196" spans="2:65" s="1" customFormat="1" ht="16.5" customHeight="1">
      <c r="B196" s="139"/>
      <c r="C196" s="140" t="s">
        <v>419</v>
      </c>
      <c r="D196" s="140" t="s">
        <v>212</v>
      </c>
      <c r="E196" s="141" t="s">
        <v>3173</v>
      </c>
      <c r="F196" s="142" t="s">
        <v>3174</v>
      </c>
      <c r="G196" s="143" t="s">
        <v>215</v>
      </c>
      <c r="H196" s="144">
        <v>27</v>
      </c>
      <c r="I196" s="145"/>
      <c r="J196" s="146">
        <f t="shared" ref="J196:J202" si="30">ROUND(I196*H196,2)</f>
        <v>0</v>
      </c>
      <c r="K196" s="147"/>
      <c r="L196" s="28"/>
      <c r="M196" s="148" t="s">
        <v>1</v>
      </c>
      <c r="N196" s="149" t="s">
        <v>38</v>
      </c>
      <c r="P196" s="150">
        <f t="shared" ref="P196:P202" si="31">O196*H196</f>
        <v>0</v>
      </c>
      <c r="Q196" s="150">
        <v>0</v>
      </c>
      <c r="R196" s="150">
        <f t="shared" ref="R196:R202" si="32">Q196*H196</f>
        <v>0</v>
      </c>
      <c r="S196" s="150">
        <v>0</v>
      </c>
      <c r="T196" s="151">
        <f t="shared" ref="T196:T202" si="33">S196*H196</f>
        <v>0</v>
      </c>
      <c r="AR196" s="152" t="s">
        <v>93</v>
      </c>
      <c r="AT196" s="152" t="s">
        <v>212</v>
      </c>
      <c r="AU196" s="152" t="s">
        <v>88</v>
      </c>
      <c r="AY196" s="13" t="s">
        <v>207</v>
      </c>
      <c r="BE196" s="153">
        <f t="shared" ref="BE196:BE202" si="34">IF(N196="základná",J196,0)</f>
        <v>0</v>
      </c>
      <c r="BF196" s="153">
        <f t="shared" ref="BF196:BF202" si="35">IF(N196="znížená",J196,0)</f>
        <v>0</v>
      </c>
      <c r="BG196" s="153">
        <f t="shared" ref="BG196:BG202" si="36">IF(N196="zákl. prenesená",J196,0)</f>
        <v>0</v>
      </c>
      <c r="BH196" s="153">
        <f t="shared" ref="BH196:BH202" si="37">IF(N196="zníž. prenesená",J196,0)</f>
        <v>0</v>
      </c>
      <c r="BI196" s="153">
        <f t="shared" ref="BI196:BI202" si="38">IF(N196="nulová",J196,0)</f>
        <v>0</v>
      </c>
      <c r="BJ196" s="13" t="s">
        <v>84</v>
      </c>
      <c r="BK196" s="153">
        <f t="shared" ref="BK196:BK202" si="39">ROUND(I196*H196,2)</f>
        <v>0</v>
      </c>
      <c r="BL196" s="13" t="s">
        <v>93</v>
      </c>
      <c r="BM196" s="152" t="s">
        <v>3175</v>
      </c>
    </row>
    <row r="197" spans="2:65" s="1" customFormat="1" ht="24.2" customHeight="1">
      <c r="B197" s="139"/>
      <c r="C197" s="140" t="s">
        <v>423</v>
      </c>
      <c r="D197" s="140" t="s">
        <v>212</v>
      </c>
      <c r="E197" s="141" t="s">
        <v>2025</v>
      </c>
      <c r="F197" s="142" t="s">
        <v>2026</v>
      </c>
      <c r="G197" s="143" t="s">
        <v>215</v>
      </c>
      <c r="H197" s="144">
        <v>178</v>
      </c>
      <c r="I197" s="145"/>
      <c r="J197" s="146">
        <f t="shared" si="30"/>
        <v>0</v>
      </c>
      <c r="K197" s="147"/>
      <c r="L197" s="28"/>
      <c r="M197" s="148" t="s">
        <v>1</v>
      </c>
      <c r="N197" s="149" t="s">
        <v>38</v>
      </c>
      <c r="P197" s="150">
        <f t="shared" si="31"/>
        <v>0</v>
      </c>
      <c r="Q197" s="150">
        <v>0</v>
      </c>
      <c r="R197" s="150">
        <f t="shared" si="32"/>
        <v>0</v>
      </c>
      <c r="S197" s="150">
        <v>0</v>
      </c>
      <c r="T197" s="151">
        <f t="shared" si="33"/>
        <v>0</v>
      </c>
      <c r="AR197" s="152" t="s">
        <v>93</v>
      </c>
      <c r="AT197" s="152" t="s">
        <v>212</v>
      </c>
      <c r="AU197" s="152" t="s">
        <v>88</v>
      </c>
      <c r="AY197" s="13" t="s">
        <v>207</v>
      </c>
      <c r="BE197" s="153">
        <f t="shared" si="34"/>
        <v>0</v>
      </c>
      <c r="BF197" s="153">
        <f t="shared" si="35"/>
        <v>0</v>
      </c>
      <c r="BG197" s="153">
        <f t="shared" si="36"/>
        <v>0</v>
      </c>
      <c r="BH197" s="153">
        <f t="shared" si="37"/>
        <v>0</v>
      </c>
      <c r="BI197" s="153">
        <f t="shared" si="38"/>
        <v>0</v>
      </c>
      <c r="BJ197" s="13" t="s">
        <v>84</v>
      </c>
      <c r="BK197" s="153">
        <f t="shared" si="39"/>
        <v>0</v>
      </c>
      <c r="BL197" s="13" t="s">
        <v>93</v>
      </c>
      <c r="BM197" s="152" t="s">
        <v>3176</v>
      </c>
    </row>
    <row r="198" spans="2:65" s="1" customFormat="1" ht="33" customHeight="1">
      <c r="B198" s="139"/>
      <c r="C198" s="140" t="s">
        <v>427</v>
      </c>
      <c r="D198" s="140" t="s">
        <v>212</v>
      </c>
      <c r="E198" s="141" t="s">
        <v>2061</v>
      </c>
      <c r="F198" s="142" t="s">
        <v>2062</v>
      </c>
      <c r="G198" s="143" t="s">
        <v>253</v>
      </c>
      <c r="H198" s="144">
        <v>29</v>
      </c>
      <c r="I198" s="145"/>
      <c r="J198" s="146">
        <f t="shared" si="30"/>
        <v>0</v>
      </c>
      <c r="K198" s="147"/>
      <c r="L198" s="28"/>
      <c r="M198" s="148" t="s">
        <v>1</v>
      </c>
      <c r="N198" s="149" t="s">
        <v>38</v>
      </c>
      <c r="P198" s="150">
        <f t="shared" si="31"/>
        <v>0</v>
      </c>
      <c r="Q198" s="150">
        <v>0</v>
      </c>
      <c r="R198" s="150">
        <f t="shared" si="32"/>
        <v>0</v>
      </c>
      <c r="S198" s="150">
        <v>0</v>
      </c>
      <c r="T198" s="151">
        <f t="shared" si="33"/>
        <v>0</v>
      </c>
      <c r="AR198" s="152" t="s">
        <v>93</v>
      </c>
      <c r="AT198" s="152" t="s">
        <v>212</v>
      </c>
      <c r="AU198" s="152" t="s">
        <v>88</v>
      </c>
      <c r="AY198" s="13" t="s">
        <v>207</v>
      </c>
      <c r="BE198" s="153">
        <f t="shared" si="34"/>
        <v>0</v>
      </c>
      <c r="BF198" s="153">
        <f t="shared" si="35"/>
        <v>0</v>
      </c>
      <c r="BG198" s="153">
        <f t="shared" si="36"/>
        <v>0</v>
      </c>
      <c r="BH198" s="153">
        <f t="shared" si="37"/>
        <v>0</v>
      </c>
      <c r="BI198" s="153">
        <f t="shared" si="38"/>
        <v>0</v>
      </c>
      <c r="BJ198" s="13" t="s">
        <v>84</v>
      </c>
      <c r="BK198" s="153">
        <f t="shared" si="39"/>
        <v>0</v>
      </c>
      <c r="BL198" s="13" t="s">
        <v>93</v>
      </c>
      <c r="BM198" s="152" t="s">
        <v>3177</v>
      </c>
    </row>
    <row r="199" spans="2:65" s="1" customFormat="1" ht="16.5" customHeight="1">
      <c r="B199" s="139"/>
      <c r="C199" s="140" t="s">
        <v>431</v>
      </c>
      <c r="D199" s="140" t="s">
        <v>212</v>
      </c>
      <c r="E199" s="141" t="s">
        <v>2085</v>
      </c>
      <c r="F199" s="142" t="s">
        <v>2086</v>
      </c>
      <c r="G199" s="143" t="s">
        <v>2087</v>
      </c>
      <c r="H199" s="144">
        <v>1</v>
      </c>
      <c r="I199" s="145"/>
      <c r="J199" s="146">
        <f t="shared" si="30"/>
        <v>0</v>
      </c>
      <c r="K199" s="147"/>
      <c r="L199" s="28"/>
      <c r="M199" s="148" t="s">
        <v>1</v>
      </c>
      <c r="N199" s="149" t="s">
        <v>38</v>
      </c>
      <c r="P199" s="150">
        <f t="shared" si="31"/>
        <v>0</v>
      </c>
      <c r="Q199" s="150">
        <v>0</v>
      </c>
      <c r="R199" s="150">
        <f t="shared" si="32"/>
        <v>0</v>
      </c>
      <c r="S199" s="150">
        <v>0</v>
      </c>
      <c r="T199" s="151">
        <f t="shared" si="33"/>
        <v>0</v>
      </c>
      <c r="AR199" s="152" t="s">
        <v>93</v>
      </c>
      <c r="AT199" s="152" t="s">
        <v>212</v>
      </c>
      <c r="AU199" s="152" t="s">
        <v>88</v>
      </c>
      <c r="AY199" s="13" t="s">
        <v>207</v>
      </c>
      <c r="BE199" s="153">
        <f t="shared" si="34"/>
        <v>0</v>
      </c>
      <c r="BF199" s="153">
        <f t="shared" si="35"/>
        <v>0</v>
      </c>
      <c r="BG199" s="153">
        <f t="shared" si="36"/>
        <v>0</v>
      </c>
      <c r="BH199" s="153">
        <f t="shared" si="37"/>
        <v>0</v>
      </c>
      <c r="BI199" s="153">
        <f t="shared" si="38"/>
        <v>0</v>
      </c>
      <c r="BJ199" s="13" t="s">
        <v>84</v>
      </c>
      <c r="BK199" s="153">
        <f t="shared" si="39"/>
        <v>0</v>
      </c>
      <c r="BL199" s="13" t="s">
        <v>93</v>
      </c>
      <c r="BM199" s="152" t="s">
        <v>3178</v>
      </c>
    </row>
    <row r="200" spans="2:65" s="1" customFormat="1" ht="21.75" customHeight="1">
      <c r="B200" s="139"/>
      <c r="C200" s="140" t="s">
        <v>435</v>
      </c>
      <c r="D200" s="140" t="s">
        <v>212</v>
      </c>
      <c r="E200" s="141" t="s">
        <v>2110</v>
      </c>
      <c r="F200" s="142" t="s">
        <v>2111</v>
      </c>
      <c r="G200" s="143" t="s">
        <v>215</v>
      </c>
      <c r="H200" s="144">
        <v>178</v>
      </c>
      <c r="I200" s="145"/>
      <c r="J200" s="146">
        <f t="shared" si="30"/>
        <v>0</v>
      </c>
      <c r="K200" s="147"/>
      <c r="L200" s="28"/>
      <c r="M200" s="148" t="s">
        <v>1</v>
      </c>
      <c r="N200" s="149" t="s">
        <v>38</v>
      </c>
      <c r="P200" s="150">
        <f t="shared" si="31"/>
        <v>0</v>
      </c>
      <c r="Q200" s="150">
        <v>0</v>
      </c>
      <c r="R200" s="150">
        <f t="shared" si="32"/>
        <v>0</v>
      </c>
      <c r="S200" s="150">
        <v>0</v>
      </c>
      <c r="T200" s="151">
        <f t="shared" si="33"/>
        <v>0</v>
      </c>
      <c r="AR200" s="152" t="s">
        <v>93</v>
      </c>
      <c r="AT200" s="152" t="s">
        <v>212</v>
      </c>
      <c r="AU200" s="152" t="s">
        <v>88</v>
      </c>
      <c r="AY200" s="13" t="s">
        <v>207</v>
      </c>
      <c r="BE200" s="153">
        <f t="shared" si="34"/>
        <v>0</v>
      </c>
      <c r="BF200" s="153">
        <f t="shared" si="35"/>
        <v>0</v>
      </c>
      <c r="BG200" s="153">
        <f t="shared" si="36"/>
        <v>0</v>
      </c>
      <c r="BH200" s="153">
        <f t="shared" si="37"/>
        <v>0</v>
      </c>
      <c r="BI200" s="153">
        <f t="shared" si="38"/>
        <v>0</v>
      </c>
      <c r="BJ200" s="13" t="s">
        <v>84</v>
      </c>
      <c r="BK200" s="153">
        <f t="shared" si="39"/>
        <v>0</v>
      </c>
      <c r="BL200" s="13" t="s">
        <v>93</v>
      </c>
      <c r="BM200" s="152" t="s">
        <v>3179</v>
      </c>
    </row>
    <row r="201" spans="2:65" s="1" customFormat="1" ht="24.2" customHeight="1">
      <c r="B201" s="139"/>
      <c r="C201" s="140" t="s">
        <v>439</v>
      </c>
      <c r="D201" s="140" t="s">
        <v>212</v>
      </c>
      <c r="E201" s="141" t="s">
        <v>2134</v>
      </c>
      <c r="F201" s="142" t="s">
        <v>2135</v>
      </c>
      <c r="G201" s="143" t="s">
        <v>253</v>
      </c>
      <c r="H201" s="144">
        <v>1</v>
      </c>
      <c r="I201" s="145"/>
      <c r="J201" s="146">
        <f t="shared" si="30"/>
        <v>0</v>
      </c>
      <c r="K201" s="147"/>
      <c r="L201" s="28"/>
      <c r="M201" s="148" t="s">
        <v>1</v>
      </c>
      <c r="N201" s="149" t="s">
        <v>38</v>
      </c>
      <c r="P201" s="150">
        <f t="shared" si="31"/>
        <v>0</v>
      </c>
      <c r="Q201" s="150">
        <v>0</v>
      </c>
      <c r="R201" s="150">
        <f t="shared" si="32"/>
        <v>0</v>
      </c>
      <c r="S201" s="150">
        <v>0</v>
      </c>
      <c r="T201" s="151">
        <f t="shared" si="33"/>
        <v>0</v>
      </c>
      <c r="AR201" s="152" t="s">
        <v>216</v>
      </c>
      <c r="AT201" s="152" t="s">
        <v>212</v>
      </c>
      <c r="AU201" s="152" t="s">
        <v>88</v>
      </c>
      <c r="AY201" s="13" t="s">
        <v>207</v>
      </c>
      <c r="BE201" s="153">
        <f t="shared" si="34"/>
        <v>0</v>
      </c>
      <c r="BF201" s="153">
        <f t="shared" si="35"/>
        <v>0</v>
      </c>
      <c r="BG201" s="153">
        <f t="shared" si="36"/>
        <v>0</v>
      </c>
      <c r="BH201" s="153">
        <f t="shared" si="37"/>
        <v>0</v>
      </c>
      <c r="BI201" s="153">
        <f t="shared" si="38"/>
        <v>0</v>
      </c>
      <c r="BJ201" s="13" t="s">
        <v>84</v>
      </c>
      <c r="BK201" s="153">
        <f t="shared" si="39"/>
        <v>0</v>
      </c>
      <c r="BL201" s="13" t="s">
        <v>216</v>
      </c>
      <c r="BM201" s="152" t="s">
        <v>3180</v>
      </c>
    </row>
    <row r="202" spans="2:65" s="1" customFormat="1" ht="24.2" customHeight="1">
      <c r="B202" s="139"/>
      <c r="C202" s="140" t="s">
        <v>443</v>
      </c>
      <c r="D202" s="140" t="s">
        <v>212</v>
      </c>
      <c r="E202" s="141" t="s">
        <v>3181</v>
      </c>
      <c r="F202" s="142" t="s">
        <v>3182</v>
      </c>
      <c r="G202" s="143" t="s">
        <v>215</v>
      </c>
      <c r="H202" s="144">
        <v>178</v>
      </c>
      <c r="I202" s="145"/>
      <c r="J202" s="146">
        <f t="shared" si="30"/>
        <v>0</v>
      </c>
      <c r="K202" s="147"/>
      <c r="L202" s="28"/>
      <c r="M202" s="148" t="s">
        <v>1</v>
      </c>
      <c r="N202" s="149" t="s">
        <v>38</v>
      </c>
      <c r="P202" s="150">
        <f t="shared" si="31"/>
        <v>0</v>
      </c>
      <c r="Q202" s="150">
        <v>0</v>
      </c>
      <c r="R202" s="150">
        <f t="shared" si="32"/>
        <v>0</v>
      </c>
      <c r="S202" s="150">
        <v>0</v>
      </c>
      <c r="T202" s="151">
        <f t="shared" si="33"/>
        <v>0</v>
      </c>
      <c r="AR202" s="152" t="s">
        <v>93</v>
      </c>
      <c r="AT202" s="152" t="s">
        <v>212</v>
      </c>
      <c r="AU202" s="152" t="s">
        <v>88</v>
      </c>
      <c r="AY202" s="13" t="s">
        <v>207</v>
      </c>
      <c r="BE202" s="153">
        <f t="shared" si="34"/>
        <v>0</v>
      </c>
      <c r="BF202" s="153">
        <f t="shared" si="35"/>
        <v>0</v>
      </c>
      <c r="BG202" s="153">
        <f t="shared" si="36"/>
        <v>0</v>
      </c>
      <c r="BH202" s="153">
        <f t="shared" si="37"/>
        <v>0</v>
      </c>
      <c r="BI202" s="153">
        <f t="shared" si="38"/>
        <v>0</v>
      </c>
      <c r="BJ202" s="13" t="s">
        <v>84</v>
      </c>
      <c r="BK202" s="153">
        <f t="shared" si="39"/>
        <v>0</v>
      </c>
      <c r="BL202" s="13" t="s">
        <v>93</v>
      </c>
      <c r="BM202" s="152" t="s">
        <v>3183</v>
      </c>
    </row>
    <row r="203" spans="2:65" s="11" customFormat="1" ht="25.9" customHeight="1">
      <c r="B203" s="127"/>
      <c r="D203" s="128" t="s">
        <v>71</v>
      </c>
      <c r="E203" s="129" t="s">
        <v>2153</v>
      </c>
      <c r="F203" s="129" t="s">
        <v>2154</v>
      </c>
      <c r="I203" s="130"/>
      <c r="J203" s="131">
        <f>BK203</f>
        <v>0</v>
      </c>
      <c r="L203" s="127"/>
      <c r="M203" s="132"/>
      <c r="P203" s="133">
        <f>P204</f>
        <v>0</v>
      </c>
      <c r="R203" s="133">
        <f>R204</f>
        <v>0</v>
      </c>
      <c r="T203" s="134">
        <f>T204</f>
        <v>0</v>
      </c>
      <c r="AR203" s="128" t="s">
        <v>168</v>
      </c>
      <c r="AT203" s="135" t="s">
        <v>71</v>
      </c>
      <c r="AU203" s="135" t="s">
        <v>72</v>
      </c>
      <c r="AY203" s="128" t="s">
        <v>207</v>
      </c>
      <c r="BK203" s="136">
        <f>BK204</f>
        <v>0</v>
      </c>
    </row>
    <row r="204" spans="2:65" s="1" customFormat="1" ht="44.25" customHeight="1">
      <c r="B204" s="139"/>
      <c r="C204" s="140" t="s">
        <v>447</v>
      </c>
      <c r="D204" s="140" t="s">
        <v>212</v>
      </c>
      <c r="E204" s="141" t="s">
        <v>2156</v>
      </c>
      <c r="F204" s="142" t="s">
        <v>2157</v>
      </c>
      <c r="G204" s="143" t="s">
        <v>2158</v>
      </c>
      <c r="H204" s="144">
        <v>2.5000000000000001E-2</v>
      </c>
      <c r="I204" s="145"/>
      <c r="J204" s="146">
        <f>ROUND(I204*H204,2)</f>
        <v>0</v>
      </c>
      <c r="K204" s="147"/>
      <c r="L204" s="28"/>
      <c r="M204" s="166" t="s">
        <v>1</v>
      </c>
      <c r="N204" s="167" t="s">
        <v>38</v>
      </c>
      <c r="O204" s="168"/>
      <c r="P204" s="169">
        <f>O204*H204</f>
        <v>0</v>
      </c>
      <c r="Q204" s="169">
        <v>0</v>
      </c>
      <c r="R204" s="169">
        <f>Q204*H204</f>
        <v>0</v>
      </c>
      <c r="S204" s="169">
        <v>0</v>
      </c>
      <c r="T204" s="170">
        <f>S204*H204</f>
        <v>0</v>
      </c>
      <c r="AR204" s="152" t="s">
        <v>2159</v>
      </c>
      <c r="AT204" s="152" t="s">
        <v>212</v>
      </c>
      <c r="AU204" s="152" t="s">
        <v>79</v>
      </c>
      <c r="AY204" s="13" t="s">
        <v>207</v>
      </c>
      <c r="BE204" s="153">
        <f>IF(N204="základná",J204,0)</f>
        <v>0</v>
      </c>
      <c r="BF204" s="153">
        <f>IF(N204="znížená",J204,0)</f>
        <v>0</v>
      </c>
      <c r="BG204" s="153">
        <f>IF(N204="zákl. prenesená",J204,0)</f>
        <v>0</v>
      </c>
      <c r="BH204" s="153">
        <f>IF(N204="zníž. prenesená",J204,0)</f>
        <v>0</v>
      </c>
      <c r="BI204" s="153">
        <f>IF(N204="nulová",J204,0)</f>
        <v>0</v>
      </c>
      <c r="BJ204" s="13" t="s">
        <v>84</v>
      </c>
      <c r="BK204" s="153">
        <f>ROUND(I204*H204,2)</f>
        <v>0</v>
      </c>
      <c r="BL204" s="13" t="s">
        <v>2159</v>
      </c>
      <c r="BM204" s="152" t="s">
        <v>3184</v>
      </c>
    </row>
    <row r="205" spans="2:65" s="1" customFormat="1" ht="6.95" customHeight="1">
      <c r="B205" s="43"/>
      <c r="C205" s="44"/>
      <c r="D205" s="44"/>
      <c r="E205" s="44"/>
      <c r="F205" s="44"/>
      <c r="G205" s="44"/>
      <c r="H205" s="44"/>
      <c r="I205" s="44"/>
      <c r="J205" s="44"/>
      <c r="K205" s="44"/>
      <c r="L205" s="28"/>
    </row>
  </sheetData>
  <autoFilter ref="C133:K204" xr:uid="{00000000-0009-0000-0000-000007000000}"/>
  <mergeCells count="15">
    <mergeCell ref="E120:H120"/>
    <mergeCell ref="E124:H124"/>
    <mergeCell ref="E122:H122"/>
    <mergeCell ref="E126:H126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210"/>
  <sheetViews>
    <sheetView showGridLines="0" workbookViewId="0">
      <selection activeCell="J18" sqref="J18:J1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118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5" customHeight="1">
      <c r="B4" s="16"/>
      <c r="D4" s="17" t="s">
        <v>170</v>
      </c>
      <c r="L4" s="16"/>
      <c r="M4" s="92" t="s">
        <v>8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13</v>
      </c>
      <c r="L6" s="16"/>
    </row>
    <row r="7" spans="2:46" ht="16.5" customHeight="1">
      <c r="B7" s="16"/>
      <c r="E7" s="220" t="str">
        <f>'Rekapitulácia stavby'!K6</f>
        <v>III.etapa – Vetva V2 Mesto – časť od bodu č.17  po AUPARK</v>
      </c>
      <c r="F7" s="221"/>
      <c r="G7" s="221"/>
      <c r="H7" s="221"/>
      <c r="L7" s="16"/>
    </row>
    <row r="8" spans="2:46" ht="12.75">
      <c r="B8" s="16"/>
      <c r="D8" s="23" t="s">
        <v>171</v>
      </c>
      <c r="L8" s="16"/>
    </row>
    <row r="9" spans="2:46" ht="16.5" customHeight="1">
      <c r="B9" s="16"/>
      <c r="E9" s="220" t="s">
        <v>172</v>
      </c>
      <c r="F9" s="184"/>
      <c r="G9" s="184"/>
      <c r="H9" s="184"/>
      <c r="L9" s="16"/>
    </row>
    <row r="10" spans="2:46" ht="12" customHeight="1">
      <c r="B10" s="16"/>
      <c r="D10" s="23" t="s">
        <v>173</v>
      </c>
      <c r="L10" s="16"/>
    </row>
    <row r="11" spans="2:46" s="1" customFormat="1" ht="16.5" customHeight="1">
      <c r="B11" s="28"/>
      <c r="E11" s="212" t="s">
        <v>174</v>
      </c>
      <c r="F11" s="222"/>
      <c r="G11" s="222"/>
      <c r="H11" s="222"/>
      <c r="L11" s="28"/>
    </row>
    <row r="12" spans="2:46" s="1" customFormat="1" ht="12" customHeight="1">
      <c r="B12" s="28"/>
      <c r="D12" s="23" t="s">
        <v>175</v>
      </c>
      <c r="L12" s="28"/>
    </row>
    <row r="13" spans="2:46" s="1" customFormat="1" ht="16.5" customHeight="1">
      <c r="B13" s="28"/>
      <c r="E13" s="199" t="s">
        <v>3185</v>
      </c>
      <c r="F13" s="222"/>
      <c r="G13" s="222"/>
      <c r="H13" s="222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15</v>
      </c>
      <c r="F15" s="21" t="s">
        <v>1</v>
      </c>
      <c r="I15" s="23" t="s">
        <v>16</v>
      </c>
      <c r="J15" s="21" t="s">
        <v>1</v>
      </c>
      <c r="L15" s="28"/>
    </row>
    <row r="16" spans="2:46" s="1" customFormat="1" ht="12" customHeight="1">
      <c r="B16" s="28"/>
      <c r="D16" s="23" t="s">
        <v>17</v>
      </c>
      <c r="F16" s="21" t="s">
        <v>18</v>
      </c>
      <c r="I16" s="23" t="s">
        <v>19</v>
      </c>
      <c r="J16" s="51" t="str">
        <f>'Rekapitulácia stavby'!AN8</f>
        <v>13. 5. 2022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21</v>
      </c>
      <c r="I18" s="23" t="s">
        <v>22</v>
      </c>
      <c r="J18" s="172">
        <v>36211541</v>
      </c>
      <c r="L18" s="28"/>
    </row>
    <row r="19" spans="2:12" s="1" customFormat="1" ht="18" customHeight="1">
      <c r="B19" s="28"/>
      <c r="E19" s="171" t="s">
        <v>5451</v>
      </c>
      <c r="I19" s="23" t="s">
        <v>23</v>
      </c>
      <c r="J19" s="171" t="s">
        <v>5452</v>
      </c>
      <c r="L19" s="28"/>
    </row>
    <row r="20" spans="2:12" s="1" customFormat="1" ht="6.95" customHeight="1">
      <c r="B20" s="28"/>
      <c r="L20" s="28"/>
    </row>
    <row r="21" spans="2:12" s="1" customFormat="1" ht="12" customHeight="1">
      <c r="B21" s="28"/>
      <c r="D21" s="23" t="s">
        <v>24</v>
      </c>
      <c r="I21" s="23" t="s">
        <v>22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23" t="str">
        <f>'Rekapitulácia stavby'!E14</f>
        <v>Vyplň údaj</v>
      </c>
      <c r="F22" s="191"/>
      <c r="G22" s="191"/>
      <c r="H22" s="191"/>
      <c r="I22" s="23" t="s">
        <v>23</v>
      </c>
      <c r="J22" s="24" t="str">
        <f>'Rekapitulácia stavby'!AN14</f>
        <v>Vyplň údaj</v>
      </c>
      <c r="L22" s="28"/>
    </row>
    <row r="23" spans="2:12" s="1" customFormat="1" ht="6.95" customHeight="1">
      <c r="B23" s="28"/>
      <c r="L23" s="28"/>
    </row>
    <row r="24" spans="2:12" s="1" customFormat="1" ht="12" customHeight="1">
      <c r="B24" s="28"/>
      <c r="D24" s="23" t="s">
        <v>26</v>
      </c>
      <c r="I24" s="23" t="s">
        <v>22</v>
      </c>
      <c r="J24" s="21" t="s">
        <v>1</v>
      </c>
      <c r="L24" s="28"/>
    </row>
    <row r="25" spans="2:12" s="1" customFormat="1" ht="18" customHeight="1">
      <c r="B25" s="28"/>
      <c r="E25" s="21" t="s">
        <v>27</v>
      </c>
      <c r="I25" s="23" t="s">
        <v>23</v>
      </c>
      <c r="J25" s="21" t="s">
        <v>1</v>
      </c>
      <c r="L25" s="28"/>
    </row>
    <row r="26" spans="2:12" s="1" customFormat="1" ht="6.95" customHeight="1">
      <c r="B26" s="28"/>
      <c r="L26" s="28"/>
    </row>
    <row r="27" spans="2:12" s="1" customFormat="1" ht="12" customHeight="1">
      <c r="B27" s="28"/>
      <c r="D27" s="23" t="s">
        <v>29</v>
      </c>
      <c r="I27" s="23" t="s">
        <v>22</v>
      </c>
      <c r="J27" s="21" t="s">
        <v>1</v>
      </c>
      <c r="L27" s="28"/>
    </row>
    <row r="28" spans="2:12" s="1" customFormat="1" ht="18" customHeight="1">
      <c r="B28" s="28"/>
      <c r="E28" s="21" t="s">
        <v>30</v>
      </c>
      <c r="I28" s="23" t="s">
        <v>23</v>
      </c>
      <c r="J28" s="21" t="s">
        <v>1</v>
      </c>
      <c r="L28" s="28"/>
    </row>
    <row r="29" spans="2:12" s="1" customFormat="1" ht="6.95" customHeight="1">
      <c r="B29" s="28"/>
      <c r="L29" s="28"/>
    </row>
    <row r="30" spans="2:12" s="1" customFormat="1" ht="12" customHeight="1">
      <c r="B30" s="28"/>
      <c r="D30" s="23" t="s">
        <v>31</v>
      </c>
      <c r="L30" s="28"/>
    </row>
    <row r="31" spans="2:12" s="7" customFormat="1" ht="16.5" customHeight="1">
      <c r="B31" s="93"/>
      <c r="E31" s="195" t="s">
        <v>1</v>
      </c>
      <c r="F31" s="195"/>
      <c r="G31" s="195"/>
      <c r="H31" s="195"/>
      <c r="L31" s="93"/>
    </row>
    <row r="32" spans="2:12" s="1" customFormat="1" ht="6.95" customHeight="1">
      <c r="B32" s="28"/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35" customHeight="1">
      <c r="B34" s="28"/>
      <c r="D34" s="94" t="s">
        <v>32</v>
      </c>
      <c r="J34" s="65">
        <f>ROUND(J134, 2)</f>
        <v>0</v>
      </c>
      <c r="L34" s="28"/>
    </row>
    <row r="35" spans="2:12" s="1" customFormat="1" ht="6.95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45" customHeight="1">
      <c r="B36" s="28"/>
      <c r="F36" s="31" t="s">
        <v>34</v>
      </c>
      <c r="I36" s="31" t="s">
        <v>33</v>
      </c>
      <c r="J36" s="31" t="s">
        <v>35</v>
      </c>
      <c r="L36" s="28"/>
    </row>
    <row r="37" spans="2:12" s="1" customFormat="1" ht="14.45" customHeight="1">
      <c r="B37" s="28"/>
      <c r="D37" s="54" t="s">
        <v>36</v>
      </c>
      <c r="E37" s="33" t="s">
        <v>37</v>
      </c>
      <c r="F37" s="95">
        <f>ROUND((SUM(BE134:BE209)),  2)</f>
        <v>0</v>
      </c>
      <c r="G37" s="96"/>
      <c r="H37" s="96"/>
      <c r="I37" s="97">
        <v>0.2</v>
      </c>
      <c r="J37" s="95">
        <f>ROUND(((SUM(BE134:BE209))*I37),  2)</f>
        <v>0</v>
      </c>
      <c r="L37" s="28"/>
    </row>
    <row r="38" spans="2:12" s="1" customFormat="1" ht="14.45" customHeight="1">
      <c r="B38" s="28"/>
      <c r="E38" s="33" t="s">
        <v>38</v>
      </c>
      <c r="F38" s="95">
        <f>ROUND((SUM(BF134:BF209)),  2)</f>
        <v>0</v>
      </c>
      <c r="G38" s="96"/>
      <c r="H38" s="96"/>
      <c r="I38" s="97">
        <v>0.2</v>
      </c>
      <c r="J38" s="95">
        <f>ROUND(((SUM(BF134:BF209))*I38),  2)</f>
        <v>0</v>
      </c>
      <c r="L38" s="28"/>
    </row>
    <row r="39" spans="2:12" s="1" customFormat="1" ht="14.45" hidden="1" customHeight="1">
      <c r="B39" s="28"/>
      <c r="E39" s="23" t="s">
        <v>39</v>
      </c>
      <c r="F39" s="84">
        <f>ROUND((SUM(BG134:BG209)),  2)</f>
        <v>0</v>
      </c>
      <c r="I39" s="98">
        <v>0.2</v>
      </c>
      <c r="J39" s="84">
        <f>0</f>
        <v>0</v>
      </c>
      <c r="L39" s="28"/>
    </row>
    <row r="40" spans="2:12" s="1" customFormat="1" ht="14.45" hidden="1" customHeight="1">
      <c r="B40" s="28"/>
      <c r="E40" s="23" t="s">
        <v>40</v>
      </c>
      <c r="F40" s="84">
        <f>ROUND((SUM(BH134:BH209)),  2)</f>
        <v>0</v>
      </c>
      <c r="I40" s="98">
        <v>0.2</v>
      </c>
      <c r="J40" s="84">
        <f>0</f>
        <v>0</v>
      </c>
      <c r="L40" s="28"/>
    </row>
    <row r="41" spans="2:12" s="1" customFormat="1" ht="14.45" hidden="1" customHeight="1">
      <c r="B41" s="28"/>
      <c r="E41" s="33" t="s">
        <v>41</v>
      </c>
      <c r="F41" s="95">
        <f>ROUND((SUM(BI134:BI209)),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6.95" customHeight="1">
      <c r="B42" s="28"/>
      <c r="L42" s="28"/>
    </row>
    <row r="43" spans="2:12" s="1" customFormat="1" ht="25.35" customHeight="1">
      <c r="B43" s="28"/>
      <c r="C43" s="99"/>
      <c r="D43" s="100" t="s">
        <v>42</v>
      </c>
      <c r="E43" s="56"/>
      <c r="F43" s="56"/>
      <c r="G43" s="101" t="s">
        <v>43</v>
      </c>
      <c r="H43" s="102" t="s">
        <v>44</v>
      </c>
      <c r="I43" s="56"/>
      <c r="J43" s="103">
        <f>SUM(J34:J41)</f>
        <v>0</v>
      </c>
      <c r="K43" s="104"/>
      <c r="L43" s="28"/>
    </row>
    <row r="44" spans="2:12" s="1" customFormat="1" ht="14.45" customHeight="1">
      <c r="B44" s="28"/>
      <c r="L44" s="28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47</v>
      </c>
      <c r="E61" s="30"/>
      <c r="F61" s="105" t="s">
        <v>48</v>
      </c>
      <c r="G61" s="42" t="s">
        <v>47</v>
      </c>
      <c r="H61" s="30"/>
      <c r="I61" s="30"/>
      <c r="J61" s="106" t="s">
        <v>48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49</v>
      </c>
      <c r="E65" s="41"/>
      <c r="F65" s="41"/>
      <c r="G65" s="40" t="s">
        <v>50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47</v>
      </c>
      <c r="E76" s="30"/>
      <c r="F76" s="105" t="s">
        <v>48</v>
      </c>
      <c r="G76" s="42" t="s">
        <v>47</v>
      </c>
      <c r="H76" s="30"/>
      <c r="I76" s="30"/>
      <c r="J76" s="106" t="s">
        <v>48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hidden="1" customHeight="1">
      <c r="B82" s="28"/>
      <c r="C82" s="17" t="s">
        <v>177</v>
      </c>
      <c r="L82" s="28"/>
    </row>
    <row r="83" spans="2:12" s="1" customFormat="1" ht="6.95" hidden="1" customHeight="1">
      <c r="B83" s="28"/>
      <c r="L83" s="28"/>
    </row>
    <row r="84" spans="2:12" s="1" customFormat="1" ht="12" hidden="1" customHeight="1">
      <c r="B84" s="28"/>
      <c r="C84" s="23" t="s">
        <v>13</v>
      </c>
      <c r="L84" s="28"/>
    </row>
    <row r="85" spans="2:12" s="1" customFormat="1" ht="16.5" hidden="1" customHeight="1">
      <c r="B85" s="28"/>
      <c r="E85" s="220" t="str">
        <f>E7</f>
        <v>III.etapa – Vetva V2 Mesto – časť od bodu č.17  po AUPARK</v>
      </c>
      <c r="F85" s="221"/>
      <c r="G85" s="221"/>
      <c r="H85" s="221"/>
      <c r="L85" s="28"/>
    </row>
    <row r="86" spans="2:12" ht="12" hidden="1" customHeight="1">
      <c r="B86" s="16"/>
      <c r="C86" s="23" t="s">
        <v>171</v>
      </c>
      <c r="L86" s="16"/>
    </row>
    <row r="87" spans="2:12" ht="16.5" hidden="1" customHeight="1">
      <c r="B87" s="16"/>
      <c r="E87" s="220" t="s">
        <v>172</v>
      </c>
      <c r="F87" s="184"/>
      <c r="G87" s="184"/>
      <c r="H87" s="184"/>
      <c r="L87" s="16"/>
    </row>
    <row r="88" spans="2:12" ht="12" hidden="1" customHeight="1">
      <c r="B88" s="16"/>
      <c r="C88" s="23" t="s">
        <v>173</v>
      </c>
      <c r="L88" s="16"/>
    </row>
    <row r="89" spans="2:12" s="1" customFormat="1" ht="16.5" hidden="1" customHeight="1">
      <c r="B89" s="28"/>
      <c r="E89" s="212" t="s">
        <v>174</v>
      </c>
      <c r="F89" s="222"/>
      <c r="G89" s="222"/>
      <c r="H89" s="222"/>
      <c r="L89" s="28"/>
    </row>
    <row r="90" spans="2:12" s="1" customFormat="1" ht="12" hidden="1" customHeight="1">
      <c r="B90" s="28"/>
      <c r="C90" s="23" t="s">
        <v>175</v>
      </c>
      <c r="L90" s="28"/>
    </row>
    <row r="91" spans="2:12" s="1" customFormat="1" ht="16.5" hidden="1" customHeight="1">
      <c r="B91" s="28"/>
      <c r="E91" s="199" t="str">
        <f>E13</f>
        <v>O1.8 - SO 02.100.1 Potrubná časť - Odbočka O1.8</v>
      </c>
      <c r="F91" s="222"/>
      <c r="G91" s="222"/>
      <c r="H91" s="222"/>
      <c r="L91" s="28"/>
    </row>
    <row r="92" spans="2:12" s="1" customFormat="1" ht="6.95" hidden="1" customHeight="1">
      <c r="B92" s="28"/>
      <c r="L92" s="28"/>
    </row>
    <row r="93" spans="2:12" s="1" customFormat="1" ht="12" hidden="1" customHeight="1">
      <c r="B93" s="28"/>
      <c r="C93" s="23" t="s">
        <v>17</v>
      </c>
      <c r="F93" s="21" t="str">
        <f>F16</f>
        <v>Žilina</v>
      </c>
      <c r="I93" s="23" t="s">
        <v>19</v>
      </c>
      <c r="J93" s="51" t="str">
        <f>IF(J16="","",J16)</f>
        <v>13. 5. 2022</v>
      </c>
      <c r="L93" s="28"/>
    </row>
    <row r="94" spans="2:12" s="1" customFormat="1" ht="6.95" hidden="1" customHeight="1">
      <c r="B94" s="28"/>
      <c r="L94" s="28"/>
    </row>
    <row r="95" spans="2:12" s="1" customFormat="1" ht="15.2" hidden="1" customHeight="1">
      <c r="B95" s="28"/>
      <c r="C95" s="23" t="s">
        <v>21</v>
      </c>
      <c r="F95" s="21" t="str">
        <f>E19</f>
        <v>MH Teplárenský holding, a.s.</v>
      </c>
      <c r="I95" s="23" t="s">
        <v>26</v>
      </c>
      <c r="J95" s="26" t="str">
        <f>E25</f>
        <v>ENERGIA, s.r.o.</v>
      </c>
      <c r="L95" s="28"/>
    </row>
    <row r="96" spans="2:12" s="1" customFormat="1" ht="15.2" hidden="1" customHeight="1">
      <c r="B96" s="28"/>
      <c r="C96" s="23" t="s">
        <v>24</v>
      </c>
      <c r="F96" s="21" t="str">
        <f>IF(E22="","",E22)</f>
        <v>Vyplň údaj</v>
      </c>
      <c r="I96" s="23" t="s">
        <v>29</v>
      </c>
      <c r="J96" s="26" t="str">
        <f>E28</f>
        <v>Balog</v>
      </c>
      <c r="L96" s="28"/>
    </row>
    <row r="97" spans="2:47" s="1" customFormat="1" ht="10.35" hidden="1" customHeight="1">
      <c r="B97" s="28"/>
      <c r="L97" s="28"/>
    </row>
    <row r="98" spans="2:47" s="1" customFormat="1" ht="29.25" hidden="1" customHeight="1">
      <c r="B98" s="28"/>
      <c r="C98" s="107" t="s">
        <v>178</v>
      </c>
      <c r="D98" s="99"/>
      <c r="E98" s="99"/>
      <c r="F98" s="99"/>
      <c r="G98" s="99"/>
      <c r="H98" s="99"/>
      <c r="I98" s="99"/>
      <c r="J98" s="108" t="s">
        <v>179</v>
      </c>
      <c r="K98" s="99"/>
      <c r="L98" s="28"/>
    </row>
    <row r="99" spans="2:47" s="1" customFormat="1" ht="10.35" hidden="1" customHeight="1">
      <c r="B99" s="28"/>
      <c r="L99" s="28"/>
    </row>
    <row r="100" spans="2:47" s="1" customFormat="1" ht="22.9" hidden="1" customHeight="1">
      <c r="B100" s="28"/>
      <c r="C100" s="109" t="s">
        <v>180</v>
      </c>
      <c r="J100" s="65">
        <f>J134</f>
        <v>0</v>
      </c>
      <c r="L100" s="28"/>
      <c r="AU100" s="13" t="s">
        <v>181</v>
      </c>
    </row>
    <row r="101" spans="2:47" s="8" customFormat="1" ht="24.95" hidden="1" customHeight="1">
      <c r="B101" s="110"/>
      <c r="D101" s="111" t="s">
        <v>182</v>
      </c>
      <c r="E101" s="112"/>
      <c r="F101" s="112"/>
      <c r="G101" s="112"/>
      <c r="H101" s="112"/>
      <c r="I101" s="112"/>
      <c r="J101" s="113">
        <f>J135</f>
        <v>0</v>
      </c>
      <c r="L101" s="110"/>
    </row>
    <row r="102" spans="2:47" s="9" customFormat="1" ht="19.899999999999999" hidden="1" customHeight="1">
      <c r="B102" s="114"/>
      <c r="D102" s="115" t="s">
        <v>183</v>
      </c>
      <c r="E102" s="116"/>
      <c r="F102" s="116"/>
      <c r="G102" s="116"/>
      <c r="H102" s="116"/>
      <c r="I102" s="116"/>
      <c r="J102" s="117">
        <f>J136</f>
        <v>0</v>
      </c>
      <c r="L102" s="114"/>
    </row>
    <row r="103" spans="2:47" s="9" customFormat="1" ht="14.85" hidden="1" customHeight="1">
      <c r="B103" s="114"/>
      <c r="D103" s="115" t="s">
        <v>184</v>
      </c>
      <c r="E103" s="116"/>
      <c r="F103" s="116"/>
      <c r="G103" s="116"/>
      <c r="H103" s="116"/>
      <c r="I103" s="116"/>
      <c r="J103" s="117">
        <f>J137</f>
        <v>0</v>
      </c>
      <c r="L103" s="114"/>
    </row>
    <row r="104" spans="2:47" s="9" customFormat="1" ht="14.85" hidden="1" customHeight="1">
      <c r="B104" s="114"/>
      <c r="D104" s="115" t="s">
        <v>185</v>
      </c>
      <c r="E104" s="116"/>
      <c r="F104" s="116"/>
      <c r="G104" s="116"/>
      <c r="H104" s="116"/>
      <c r="I104" s="116"/>
      <c r="J104" s="117">
        <f>J156</f>
        <v>0</v>
      </c>
      <c r="L104" s="114"/>
    </row>
    <row r="105" spans="2:47" s="9" customFormat="1" ht="14.85" hidden="1" customHeight="1">
      <c r="B105" s="114"/>
      <c r="D105" s="115" t="s">
        <v>186</v>
      </c>
      <c r="E105" s="116"/>
      <c r="F105" s="116"/>
      <c r="G105" s="116"/>
      <c r="H105" s="116"/>
      <c r="I105" s="116"/>
      <c r="J105" s="117">
        <f>J160</f>
        <v>0</v>
      </c>
      <c r="L105" s="114"/>
    </row>
    <row r="106" spans="2:47" s="9" customFormat="1" ht="14.85" hidden="1" customHeight="1">
      <c r="B106" s="114"/>
      <c r="D106" s="115" t="s">
        <v>188</v>
      </c>
      <c r="E106" s="116"/>
      <c r="F106" s="116"/>
      <c r="G106" s="116"/>
      <c r="H106" s="116"/>
      <c r="I106" s="116"/>
      <c r="J106" s="117">
        <f>J181</f>
        <v>0</v>
      </c>
      <c r="L106" s="114"/>
    </row>
    <row r="107" spans="2:47" s="9" customFormat="1" ht="14.85" hidden="1" customHeight="1">
      <c r="B107" s="114"/>
      <c r="D107" s="115" t="s">
        <v>189</v>
      </c>
      <c r="E107" s="116"/>
      <c r="F107" s="116"/>
      <c r="G107" s="116"/>
      <c r="H107" s="116"/>
      <c r="I107" s="116"/>
      <c r="J107" s="117">
        <f>J187</f>
        <v>0</v>
      </c>
      <c r="L107" s="114"/>
    </row>
    <row r="108" spans="2:47" s="9" customFormat="1" ht="14.85" hidden="1" customHeight="1">
      <c r="B108" s="114"/>
      <c r="D108" s="115" t="s">
        <v>190</v>
      </c>
      <c r="E108" s="116"/>
      <c r="F108" s="116"/>
      <c r="G108" s="116"/>
      <c r="H108" s="116"/>
      <c r="I108" s="116"/>
      <c r="J108" s="117">
        <f>J197</f>
        <v>0</v>
      </c>
      <c r="L108" s="114"/>
    </row>
    <row r="109" spans="2:47" s="9" customFormat="1" ht="14.85" hidden="1" customHeight="1">
      <c r="B109" s="114"/>
      <c r="D109" s="115" t="s">
        <v>191</v>
      </c>
      <c r="E109" s="116"/>
      <c r="F109" s="116"/>
      <c r="G109" s="116"/>
      <c r="H109" s="116"/>
      <c r="I109" s="116"/>
      <c r="J109" s="117">
        <f>J200</f>
        <v>0</v>
      </c>
      <c r="L109" s="114"/>
    </row>
    <row r="110" spans="2:47" s="8" customFormat="1" ht="24.95" hidden="1" customHeight="1">
      <c r="B110" s="110"/>
      <c r="D110" s="111" t="s">
        <v>192</v>
      </c>
      <c r="E110" s="112"/>
      <c r="F110" s="112"/>
      <c r="G110" s="112"/>
      <c r="H110" s="112"/>
      <c r="I110" s="112"/>
      <c r="J110" s="113">
        <f>J208</f>
        <v>0</v>
      </c>
      <c r="L110" s="110"/>
    </row>
    <row r="111" spans="2:47" s="1" customFormat="1" ht="21.75" hidden="1" customHeight="1">
      <c r="B111" s="28"/>
      <c r="L111" s="28"/>
    </row>
    <row r="112" spans="2:47" s="1" customFormat="1" ht="6.95" hidden="1" customHeight="1">
      <c r="B112" s="43"/>
      <c r="C112" s="44"/>
      <c r="D112" s="44"/>
      <c r="E112" s="44"/>
      <c r="F112" s="44"/>
      <c r="G112" s="44"/>
      <c r="H112" s="44"/>
      <c r="I112" s="44"/>
      <c r="J112" s="44"/>
      <c r="K112" s="44"/>
      <c r="L112" s="28"/>
    </row>
    <row r="113" spans="2:12" hidden="1"/>
    <row r="114" spans="2:12" hidden="1"/>
    <row r="115" spans="2:12" hidden="1"/>
    <row r="116" spans="2:12" s="1" customFormat="1" ht="6.95" customHeight="1">
      <c r="B116" s="45"/>
      <c r="C116" s="46"/>
      <c r="D116" s="46"/>
      <c r="E116" s="46"/>
      <c r="F116" s="46"/>
      <c r="G116" s="46"/>
      <c r="H116" s="46"/>
      <c r="I116" s="46"/>
      <c r="J116" s="46"/>
      <c r="K116" s="46"/>
      <c r="L116" s="28"/>
    </row>
    <row r="117" spans="2:12" s="1" customFormat="1" ht="24.95" customHeight="1">
      <c r="B117" s="28"/>
      <c r="C117" s="17" t="s">
        <v>193</v>
      </c>
      <c r="L117" s="28"/>
    </row>
    <row r="118" spans="2:12" s="1" customFormat="1" ht="6.95" customHeight="1">
      <c r="B118" s="28"/>
      <c r="L118" s="28"/>
    </row>
    <row r="119" spans="2:12" s="1" customFormat="1" ht="12" customHeight="1">
      <c r="B119" s="28"/>
      <c r="C119" s="23" t="s">
        <v>13</v>
      </c>
      <c r="L119" s="28"/>
    </row>
    <row r="120" spans="2:12" s="1" customFormat="1" ht="16.5" customHeight="1">
      <c r="B120" s="28"/>
      <c r="E120" s="220" t="str">
        <f>E7</f>
        <v>III.etapa – Vetva V2 Mesto – časť od bodu č.17  po AUPARK</v>
      </c>
      <c r="F120" s="221"/>
      <c r="G120" s="221"/>
      <c r="H120" s="221"/>
      <c r="L120" s="28"/>
    </row>
    <row r="121" spans="2:12" ht="12" customHeight="1">
      <c r="B121" s="16"/>
      <c r="C121" s="23" t="s">
        <v>171</v>
      </c>
      <c r="L121" s="16"/>
    </row>
    <row r="122" spans="2:12" ht="16.5" customHeight="1">
      <c r="B122" s="16"/>
      <c r="E122" s="220" t="s">
        <v>172</v>
      </c>
      <c r="F122" s="184"/>
      <c r="G122" s="184"/>
      <c r="H122" s="184"/>
      <c r="L122" s="16"/>
    </row>
    <row r="123" spans="2:12" ht="12" customHeight="1">
      <c r="B123" s="16"/>
      <c r="C123" s="23" t="s">
        <v>173</v>
      </c>
      <c r="L123" s="16"/>
    </row>
    <row r="124" spans="2:12" s="1" customFormat="1" ht="16.5" customHeight="1">
      <c r="B124" s="28"/>
      <c r="E124" s="212" t="s">
        <v>174</v>
      </c>
      <c r="F124" s="222"/>
      <c r="G124" s="222"/>
      <c r="H124" s="222"/>
      <c r="L124" s="28"/>
    </row>
    <row r="125" spans="2:12" s="1" customFormat="1" ht="12" customHeight="1">
      <c r="B125" s="28"/>
      <c r="C125" s="23" t="s">
        <v>175</v>
      </c>
      <c r="L125" s="28"/>
    </row>
    <row r="126" spans="2:12" s="1" customFormat="1" ht="16.5" customHeight="1">
      <c r="B126" s="28"/>
      <c r="E126" s="199" t="str">
        <f>E13</f>
        <v>O1.8 - SO 02.100.1 Potrubná časť - Odbočka O1.8</v>
      </c>
      <c r="F126" s="222"/>
      <c r="G126" s="222"/>
      <c r="H126" s="222"/>
      <c r="L126" s="28"/>
    </row>
    <row r="127" spans="2:12" s="1" customFormat="1" ht="6.95" customHeight="1">
      <c r="B127" s="28"/>
      <c r="L127" s="28"/>
    </row>
    <row r="128" spans="2:12" s="1" customFormat="1" ht="12" customHeight="1">
      <c r="B128" s="28"/>
      <c r="C128" s="23" t="s">
        <v>17</v>
      </c>
      <c r="F128" s="21" t="str">
        <f>F16</f>
        <v>Žilina</v>
      </c>
      <c r="I128" s="23" t="s">
        <v>19</v>
      </c>
      <c r="J128" s="51" t="str">
        <f>IF(J16="","",J16)</f>
        <v>13. 5. 2022</v>
      </c>
      <c r="L128" s="28"/>
    </row>
    <row r="129" spans="2:65" s="1" customFormat="1" ht="6.95" customHeight="1">
      <c r="B129" s="28"/>
      <c r="L129" s="28"/>
    </row>
    <row r="130" spans="2:65" s="1" customFormat="1" ht="15.2" customHeight="1">
      <c r="B130" s="28"/>
      <c r="C130" s="23" t="s">
        <v>21</v>
      </c>
      <c r="F130" s="21" t="str">
        <f>E19</f>
        <v>MH Teplárenský holding, a.s.</v>
      </c>
      <c r="I130" s="23" t="s">
        <v>26</v>
      </c>
      <c r="J130" s="26" t="str">
        <f>E25</f>
        <v>ENERGIA, s.r.o.</v>
      </c>
      <c r="L130" s="28"/>
    </row>
    <row r="131" spans="2:65" s="1" customFormat="1" ht="15.2" customHeight="1">
      <c r="B131" s="28"/>
      <c r="C131" s="23" t="s">
        <v>24</v>
      </c>
      <c r="F131" s="21" t="str">
        <f>IF(E22="","",E22)</f>
        <v>Vyplň údaj</v>
      </c>
      <c r="I131" s="23" t="s">
        <v>29</v>
      </c>
      <c r="J131" s="26" t="str">
        <f>E28</f>
        <v>Balog</v>
      </c>
      <c r="L131" s="28"/>
    </row>
    <row r="132" spans="2:65" s="1" customFormat="1" ht="10.35" customHeight="1">
      <c r="B132" s="28"/>
      <c r="L132" s="28"/>
    </row>
    <row r="133" spans="2:65" s="10" customFormat="1" ht="29.25" customHeight="1">
      <c r="B133" s="118"/>
      <c r="C133" s="119" t="s">
        <v>194</v>
      </c>
      <c r="D133" s="120" t="s">
        <v>57</v>
      </c>
      <c r="E133" s="120" t="s">
        <v>53</v>
      </c>
      <c r="F133" s="120" t="s">
        <v>54</v>
      </c>
      <c r="G133" s="120" t="s">
        <v>195</v>
      </c>
      <c r="H133" s="120" t="s">
        <v>196</v>
      </c>
      <c r="I133" s="120" t="s">
        <v>197</v>
      </c>
      <c r="J133" s="121" t="s">
        <v>179</v>
      </c>
      <c r="K133" s="122" t="s">
        <v>198</v>
      </c>
      <c r="L133" s="118"/>
      <c r="M133" s="58" t="s">
        <v>1</v>
      </c>
      <c r="N133" s="59" t="s">
        <v>36</v>
      </c>
      <c r="O133" s="59" t="s">
        <v>199</v>
      </c>
      <c r="P133" s="59" t="s">
        <v>200</v>
      </c>
      <c r="Q133" s="59" t="s">
        <v>201</v>
      </c>
      <c r="R133" s="59" t="s">
        <v>202</v>
      </c>
      <c r="S133" s="59" t="s">
        <v>203</v>
      </c>
      <c r="T133" s="60" t="s">
        <v>204</v>
      </c>
    </row>
    <row r="134" spans="2:65" s="1" customFormat="1" ht="22.9" customHeight="1">
      <c r="B134" s="28"/>
      <c r="C134" s="63" t="s">
        <v>180</v>
      </c>
      <c r="J134" s="123">
        <f>BK134</f>
        <v>0</v>
      </c>
      <c r="L134" s="28"/>
      <c r="M134" s="61"/>
      <c r="N134" s="52"/>
      <c r="O134" s="52"/>
      <c r="P134" s="124">
        <f>P135+P208</f>
        <v>0</v>
      </c>
      <c r="Q134" s="52"/>
      <c r="R134" s="124">
        <f>R135+R208</f>
        <v>2.0316000000000008E-2</v>
      </c>
      <c r="S134" s="52"/>
      <c r="T134" s="125">
        <f>T135+T208</f>
        <v>0.65546399999999994</v>
      </c>
      <c r="AT134" s="13" t="s">
        <v>71</v>
      </c>
      <c r="AU134" s="13" t="s">
        <v>181</v>
      </c>
      <c r="BK134" s="126">
        <f>BK135+BK208</f>
        <v>0</v>
      </c>
    </row>
    <row r="135" spans="2:65" s="11" customFormat="1" ht="25.9" customHeight="1">
      <c r="B135" s="127"/>
      <c r="D135" s="128" t="s">
        <v>71</v>
      </c>
      <c r="E135" s="129" t="s">
        <v>205</v>
      </c>
      <c r="F135" s="129" t="s">
        <v>206</v>
      </c>
      <c r="I135" s="130"/>
      <c r="J135" s="131">
        <f>BK135</f>
        <v>0</v>
      </c>
      <c r="L135" s="127"/>
      <c r="M135" s="132"/>
      <c r="P135" s="133">
        <f>P136</f>
        <v>0</v>
      </c>
      <c r="R135" s="133">
        <f>R136</f>
        <v>2.0316000000000008E-2</v>
      </c>
      <c r="T135" s="134">
        <f>T136</f>
        <v>0.65546399999999994</v>
      </c>
      <c r="AR135" s="128" t="s">
        <v>79</v>
      </c>
      <c r="AT135" s="135" t="s">
        <v>71</v>
      </c>
      <c r="AU135" s="135" t="s">
        <v>72</v>
      </c>
      <c r="AY135" s="128" t="s">
        <v>207</v>
      </c>
      <c r="BK135" s="136">
        <f>BK136</f>
        <v>0</v>
      </c>
    </row>
    <row r="136" spans="2:65" s="11" customFormat="1" ht="22.9" customHeight="1">
      <c r="B136" s="127"/>
      <c r="D136" s="128" t="s">
        <v>71</v>
      </c>
      <c r="E136" s="137" t="s">
        <v>208</v>
      </c>
      <c r="F136" s="137" t="s">
        <v>209</v>
      </c>
      <c r="I136" s="130"/>
      <c r="J136" s="138">
        <f>BK136</f>
        <v>0</v>
      </c>
      <c r="L136" s="127"/>
      <c r="M136" s="132"/>
      <c r="P136" s="133">
        <f>P137+P156+P160+P181+P187+P197+P200</f>
        <v>0</v>
      </c>
      <c r="R136" s="133">
        <f>R137+R156+R160+R181+R187+R197+R200</f>
        <v>2.0316000000000008E-2</v>
      </c>
      <c r="T136" s="134">
        <f>T137+T156+T160+T181+T187+T197+T200</f>
        <v>0.65546399999999994</v>
      </c>
      <c r="AR136" s="128" t="s">
        <v>79</v>
      </c>
      <c r="AT136" s="135" t="s">
        <v>71</v>
      </c>
      <c r="AU136" s="135" t="s">
        <v>79</v>
      </c>
      <c r="AY136" s="128" t="s">
        <v>207</v>
      </c>
      <c r="BK136" s="136">
        <f>BK137+BK156+BK160+BK181+BK187+BK197+BK200</f>
        <v>0</v>
      </c>
    </row>
    <row r="137" spans="2:65" s="11" customFormat="1" ht="20.85" customHeight="1">
      <c r="B137" s="127"/>
      <c r="D137" s="128" t="s">
        <v>71</v>
      </c>
      <c r="E137" s="137" t="s">
        <v>210</v>
      </c>
      <c r="F137" s="137" t="s">
        <v>211</v>
      </c>
      <c r="I137" s="130"/>
      <c r="J137" s="138">
        <f>BK137</f>
        <v>0</v>
      </c>
      <c r="L137" s="127"/>
      <c r="M137" s="132"/>
      <c r="P137" s="133">
        <f>SUM(P138:P155)</f>
        <v>0</v>
      </c>
      <c r="R137" s="133">
        <f>SUM(R138:R155)</f>
        <v>0</v>
      </c>
      <c r="T137" s="134">
        <f>SUM(T138:T155)</f>
        <v>0</v>
      </c>
      <c r="AR137" s="128" t="s">
        <v>79</v>
      </c>
      <c r="AT137" s="135" t="s">
        <v>71</v>
      </c>
      <c r="AU137" s="135" t="s">
        <v>84</v>
      </c>
      <c r="AY137" s="128" t="s">
        <v>207</v>
      </c>
      <c r="BK137" s="136">
        <f>SUM(BK138:BK155)</f>
        <v>0</v>
      </c>
    </row>
    <row r="138" spans="2:65" s="1" customFormat="1" ht="33" customHeight="1">
      <c r="B138" s="139"/>
      <c r="C138" s="140" t="s">
        <v>79</v>
      </c>
      <c r="D138" s="140" t="s">
        <v>212</v>
      </c>
      <c r="E138" s="141" t="s">
        <v>213</v>
      </c>
      <c r="F138" s="142" t="s">
        <v>3186</v>
      </c>
      <c r="G138" s="143" t="s">
        <v>215</v>
      </c>
      <c r="H138" s="144">
        <v>69</v>
      </c>
      <c r="I138" s="145"/>
      <c r="J138" s="146">
        <f t="shared" ref="J138:J155" si="0">ROUND(I138*H138,2)</f>
        <v>0</v>
      </c>
      <c r="K138" s="147"/>
      <c r="L138" s="28"/>
      <c r="M138" s="148" t="s">
        <v>1</v>
      </c>
      <c r="N138" s="149" t="s">
        <v>38</v>
      </c>
      <c r="P138" s="150">
        <f t="shared" ref="P138:P155" si="1">O138*H138</f>
        <v>0</v>
      </c>
      <c r="Q138" s="150">
        <v>0</v>
      </c>
      <c r="R138" s="150">
        <f t="shared" ref="R138:R155" si="2">Q138*H138</f>
        <v>0</v>
      </c>
      <c r="S138" s="150">
        <v>0</v>
      </c>
      <c r="T138" s="151">
        <f t="shared" ref="T138:T155" si="3">S138*H138</f>
        <v>0</v>
      </c>
      <c r="AR138" s="152" t="s">
        <v>216</v>
      </c>
      <c r="AT138" s="152" t="s">
        <v>212</v>
      </c>
      <c r="AU138" s="152" t="s">
        <v>88</v>
      </c>
      <c r="AY138" s="13" t="s">
        <v>207</v>
      </c>
      <c r="BE138" s="153">
        <f t="shared" ref="BE138:BE155" si="4">IF(N138="základná",J138,0)</f>
        <v>0</v>
      </c>
      <c r="BF138" s="153">
        <f t="shared" ref="BF138:BF155" si="5">IF(N138="znížená",J138,0)</f>
        <v>0</v>
      </c>
      <c r="BG138" s="153">
        <f t="shared" ref="BG138:BG155" si="6">IF(N138="zákl. prenesená",J138,0)</f>
        <v>0</v>
      </c>
      <c r="BH138" s="153">
        <f t="shared" ref="BH138:BH155" si="7">IF(N138="zníž. prenesená",J138,0)</f>
        <v>0</v>
      </c>
      <c r="BI138" s="153">
        <f t="shared" ref="BI138:BI155" si="8">IF(N138="nulová",J138,0)</f>
        <v>0</v>
      </c>
      <c r="BJ138" s="13" t="s">
        <v>84</v>
      </c>
      <c r="BK138" s="153">
        <f t="shared" ref="BK138:BK155" si="9">ROUND(I138*H138,2)</f>
        <v>0</v>
      </c>
      <c r="BL138" s="13" t="s">
        <v>216</v>
      </c>
      <c r="BM138" s="152" t="s">
        <v>3187</v>
      </c>
    </row>
    <row r="139" spans="2:65" s="1" customFormat="1" ht="33" customHeight="1">
      <c r="B139" s="139"/>
      <c r="C139" s="140" t="s">
        <v>84</v>
      </c>
      <c r="D139" s="140" t="s">
        <v>212</v>
      </c>
      <c r="E139" s="141" t="s">
        <v>218</v>
      </c>
      <c r="F139" s="142" t="s">
        <v>3188</v>
      </c>
      <c r="G139" s="143" t="s">
        <v>215</v>
      </c>
      <c r="H139" s="144">
        <v>69</v>
      </c>
      <c r="I139" s="145"/>
      <c r="J139" s="146">
        <f t="shared" si="0"/>
        <v>0</v>
      </c>
      <c r="K139" s="147"/>
      <c r="L139" s="28"/>
      <c r="M139" s="148" t="s">
        <v>1</v>
      </c>
      <c r="N139" s="149" t="s">
        <v>38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216</v>
      </c>
      <c r="AT139" s="152" t="s">
        <v>212</v>
      </c>
      <c r="AU139" s="152" t="s">
        <v>88</v>
      </c>
      <c r="AY139" s="13" t="s">
        <v>207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84</v>
      </c>
      <c r="BK139" s="153">
        <f t="shared" si="9"/>
        <v>0</v>
      </c>
      <c r="BL139" s="13" t="s">
        <v>216</v>
      </c>
      <c r="BM139" s="152" t="s">
        <v>3189</v>
      </c>
    </row>
    <row r="140" spans="2:65" s="1" customFormat="1" ht="37.9" customHeight="1">
      <c r="B140" s="139"/>
      <c r="C140" s="140" t="s">
        <v>88</v>
      </c>
      <c r="D140" s="140" t="s">
        <v>212</v>
      </c>
      <c r="E140" s="141" t="s">
        <v>251</v>
      </c>
      <c r="F140" s="142" t="s">
        <v>3190</v>
      </c>
      <c r="G140" s="143" t="s">
        <v>253</v>
      </c>
      <c r="H140" s="144">
        <v>3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38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216</v>
      </c>
      <c r="AT140" s="152" t="s">
        <v>212</v>
      </c>
      <c r="AU140" s="152" t="s">
        <v>88</v>
      </c>
      <c r="AY140" s="13" t="s">
        <v>207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84</v>
      </c>
      <c r="BK140" s="153">
        <f t="shared" si="9"/>
        <v>0</v>
      </c>
      <c r="BL140" s="13" t="s">
        <v>216</v>
      </c>
      <c r="BM140" s="152" t="s">
        <v>3191</v>
      </c>
    </row>
    <row r="141" spans="2:65" s="1" customFormat="1" ht="37.9" customHeight="1">
      <c r="B141" s="139"/>
      <c r="C141" s="140" t="s">
        <v>93</v>
      </c>
      <c r="D141" s="140" t="s">
        <v>212</v>
      </c>
      <c r="E141" s="141" t="s">
        <v>256</v>
      </c>
      <c r="F141" s="142" t="s">
        <v>3192</v>
      </c>
      <c r="G141" s="143" t="s">
        <v>253</v>
      </c>
      <c r="H141" s="144">
        <v>3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38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216</v>
      </c>
      <c r="AT141" s="152" t="s">
        <v>212</v>
      </c>
      <c r="AU141" s="152" t="s">
        <v>88</v>
      </c>
      <c r="AY141" s="13" t="s">
        <v>207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84</v>
      </c>
      <c r="BK141" s="153">
        <f t="shared" si="9"/>
        <v>0</v>
      </c>
      <c r="BL141" s="13" t="s">
        <v>216</v>
      </c>
      <c r="BM141" s="152" t="s">
        <v>3193</v>
      </c>
    </row>
    <row r="142" spans="2:65" s="1" customFormat="1" ht="24.2" customHeight="1">
      <c r="B142" s="139"/>
      <c r="C142" s="140" t="s">
        <v>168</v>
      </c>
      <c r="D142" s="140" t="s">
        <v>212</v>
      </c>
      <c r="E142" s="141" t="s">
        <v>323</v>
      </c>
      <c r="F142" s="142" t="s">
        <v>3194</v>
      </c>
      <c r="G142" s="143" t="s">
        <v>253</v>
      </c>
      <c r="H142" s="144">
        <v>1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38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216</v>
      </c>
      <c r="AT142" s="152" t="s">
        <v>212</v>
      </c>
      <c r="AU142" s="152" t="s">
        <v>88</v>
      </c>
      <c r="AY142" s="13" t="s">
        <v>207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84</v>
      </c>
      <c r="BK142" s="153">
        <f t="shared" si="9"/>
        <v>0</v>
      </c>
      <c r="BL142" s="13" t="s">
        <v>216</v>
      </c>
      <c r="BM142" s="152" t="s">
        <v>3195</v>
      </c>
    </row>
    <row r="143" spans="2:65" s="1" customFormat="1" ht="24.2" customHeight="1">
      <c r="B143" s="139"/>
      <c r="C143" s="140" t="s">
        <v>230</v>
      </c>
      <c r="D143" s="140" t="s">
        <v>212</v>
      </c>
      <c r="E143" s="141" t="s">
        <v>327</v>
      </c>
      <c r="F143" s="142" t="s">
        <v>3196</v>
      </c>
      <c r="G143" s="143" t="s">
        <v>253</v>
      </c>
      <c r="H143" s="144">
        <v>1</v>
      </c>
      <c r="I143" s="145"/>
      <c r="J143" s="146">
        <f t="shared" si="0"/>
        <v>0</v>
      </c>
      <c r="K143" s="147"/>
      <c r="L143" s="28"/>
      <c r="M143" s="148" t="s">
        <v>1</v>
      </c>
      <c r="N143" s="149" t="s">
        <v>38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216</v>
      </c>
      <c r="AT143" s="152" t="s">
        <v>212</v>
      </c>
      <c r="AU143" s="152" t="s">
        <v>88</v>
      </c>
      <c r="AY143" s="13" t="s">
        <v>207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84</v>
      </c>
      <c r="BK143" s="153">
        <f t="shared" si="9"/>
        <v>0</v>
      </c>
      <c r="BL143" s="13" t="s">
        <v>216</v>
      </c>
      <c r="BM143" s="152" t="s">
        <v>3197</v>
      </c>
    </row>
    <row r="144" spans="2:65" s="1" customFormat="1" ht="49.15" customHeight="1">
      <c r="B144" s="139"/>
      <c r="C144" s="140" t="s">
        <v>234</v>
      </c>
      <c r="D144" s="140" t="s">
        <v>212</v>
      </c>
      <c r="E144" s="141" t="s">
        <v>339</v>
      </c>
      <c r="F144" s="142" t="s">
        <v>3198</v>
      </c>
      <c r="G144" s="143" t="s">
        <v>253</v>
      </c>
      <c r="H144" s="144">
        <v>1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38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216</v>
      </c>
      <c r="AT144" s="152" t="s">
        <v>212</v>
      </c>
      <c r="AU144" s="152" t="s">
        <v>88</v>
      </c>
      <c r="AY144" s="13" t="s">
        <v>207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84</v>
      </c>
      <c r="BK144" s="153">
        <f t="shared" si="9"/>
        <v>0</v>
      </c>
      <c r="BL144" s="13" t="s">
        <v>216</v>
      </c>
      <c r="BM144" s="152" t="s">
        <v>3199</v>
      </c>
    </row>
    <row r="145" spans="2:65" s="1" customFormat="1" ht="49.15" customHeight="1">
      <c r="B145" s="139"/>
      <c r="C145" s="140" t="s">
        <v>238</v>
      </c>
      <c r="D145" s="140" t="s">
        <v>212</v>
      </c>
      <c r="E145" s="141" t="s">
        <v>343</v>
      </c>
      <c r="F145" s="142" t="s">
        <v>3200</v>
      </c>
      <c r="G145" s="143" t="s">
        <v>253</v>
      </c>
      <c r="H145" s="144">
        <v>1</v>
      </c>
      <c r="I145" s="145"/>
      <c r="J145" s="146">
        <f t="shared" si="0"/>
        <v>0</v>
      </c>
      <c r="K145" s="147"/>
      <c r="L145" s="28"/>
      <c r="M145" s="148" t="s">
        <v>1</v>
      </c>
      <c r="N145" s="149" t="s">
        <v>38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216</v>
      </c>
      <c r="AT145" s="152" t="s">
        <v>212</v>
      </c>
      <c r="AU145" s="152" t="s">
        <v>88</v>
      </c>
      <c r="AY145" s="13" t="s">
        <v>207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84</v>
      </c>
      <c r="BK145" s="153">
        <f t="shared" si="9"/>
        <v>0</v>
      </c>
      <c r="BL145" s="13" t="s">
        <v>216</v>
      </c>
      <c r="BM145" s="152" t="s">
        <v>3201</v>
      </c>
    </row>
    <row r="146" spans="2:65" s="1" customFormat="1" ht="37.9" customHeight="1">
      <c r="B146" s="139"/>
      <c r="C146" s="140" t="s">
        <v>242</v>
      </c>
      <c r="D146" s="140" t="s">
        <v>212</v>
      </c>
      <c r="E146" s="141" t="s">
        <v>363</v>
      </c>
      <c r="F146" s="142" t="s">
        <v>3202</v>
      </c>
      <c r="G146" s="143" t="s">
        <v>253</v>
      </c>
      <c r="H146" s="144">
        <v>1</v>
      </c>
      <c r="I146" s="145"/>
      <c r="J146" s="146">
        <f t="shared" si="0"/>
        <v>0</v>
      </c>
      <c r="K146" s="147"/>
      <c r="L146" s="28"/>
      <c r="M146" s="148" t="s">
        <v>1</v>
      </c>
      <c r="N146" s="149" t="s">
        <v>38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216</v>
      </c>
      <c r="AT146" s="152" t="s">
        <v>212</v>
      </c>
      <c r="AU146" s="152" t="s">
        <v>88</v>
      </c>
      <c r="AY146" s="13" t="s">
        <v>207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84</v>
      </c>
      <c r="BK146" s="153">
        <f t="shared" si="9"/>
        <v>0</v>
      </c>
      <c r="BL146" s="13" t="s">
        <v>216</v>
      </c>
      <c r="BM146" s="152" t="s">
        <v>3203</v>
      </c>
    </row>
    <row r="147" spans="2:65" s="1" customFormat="1" ht="37.9" customHeight="1">
      <c r="B147" s="139"/>
      <c r="C147" s="140" t="s">
        <v>246</v>
      </c>
      <c r="D147" s="140" t="s">
        <v>212</v>
      </c>
      <c r="E147" s="141" t="s">
        <v>367</v>
      </c>
      <c r="F147" s="142" t="s">
        <v>3204</v>
      </c>
      <c r="G147" s="143" t="s">
        <v>253</v>
      </c>
      <c r="H147" s="144">
        <v>1</v>
      </c>
      <c r="I147" s="145"/>
      <c r="J147" s="146">
        <f t="shared" si="0"/>
        <v>0</v>
      </c>
      <c r="K147" s="147"/>
      <c r="L147" s="28"/>
      <c r="M147" s="148" t="s">
        <v>1</v>
      </c>
      <c r="N147" s="149" t="s">
        <v>38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216</v>
      </c>
      <c r="AT147" s="152" t="s">
        <v>212</v>
      </c>
      <c r="AU147" s="152" t="s">
        <v>88</v>
      </c>
      <c r="AY147" s="13" t="s">
        <v>207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84</v>
      </c>
      <c r="BK147" s="153">
        <f t="shared" si="9"/>
        <v>0</v>
      </c>
      <c r="BL147" s="13" t="s">
        <v>216</v>
      </c>
      <c r="BM147" s="152" t="s">
        <v>3205</v>
      </c>
    </row>
    <row r="148" spans="2:65" s="1" customFormat="1" ht="24.2" customHeight="1">
      <c r="B148" s="139"/>
      <c r="C148" s="140" t="s">
        <v>250</v>
      </c>
      <c r="D148" s="140" t="s">
        <v>212</v>
      </c>
      <c r="E148" s="141" t="s">
        <v>436</v>
      </c>
      <c r="F148" s="142" t="s">
        <v>3206</v>
      </c>
      <c r="G148" s="143" t="s">
        <v>253</v>
      </c>
      <c r="H148" s="144">
        <v>2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38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216</v>
      </c>
      <c r="AT148" s="152" t="s">
        <v>212</v>
      </c>
      <c r="AU148" s="152" t="s">
        <v>88</v>
      </c>
      <c r="AY148" s="13" t="s">
        <v>207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84</v>
      </c>
      <c r="BK148" s="153">
        <f t="shared" si="9"/>
        <v>0</v>
      </c>
      <c r="BL148" s="13" t="s">
        <v>216</v>
      </c>
      <c r="BM148" s="152" t="s">
        <v>3207</v>
      </c>
    </row>
    <row r="149" spans="2:65" s="1" customFormat="1" ht="24.2" customHeight="1">
      <c r="B149" s="139"/>
      <c r="C149" s="140" t="s">
        <v>255</v>
      </c>
      <c r="D149" s="140" t="s">
        <v>212</v>
      </c>
      <c r="E149" s="141" t="s">
        <v>440</v>
      </c>
      <c r="F149" s="142" t="s">
        <v>3208</v>
      </c>
      <c r="G149" s="143" t="s">
        <v>253</v>
      </c>
      <c r="H149" s="144">
        <v>2</v>
      </c>
      <c r="I149" s="145"/>
      <c r="J149" s="146">
        <f t="shared" si="0"/>
        <v>0</v>
      </c>
      <c r="K149" s="147"/>
      <c r="L149" s="28"/>
      <c r="M149" s="148" t="s">
        <v>1</v>
      </c>
      <c r="N149" s="149" t="s">
        <v>38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216</v>
      </c>
      <c r="AT149" s="152" t="s">
        <v>212</v>
      </c>
      <c r="AU149" s="152" t="s">
        <v>88</v>
      </c>
      <c r="AY149" s="13" t="s">
        <v>207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84</v>
      </c>
      <c r="BK149" s="153">
        <f t="shared" si="9"/>
        <v>0</v>
      </c>
      <c r="BL149" s="13" t="s">
        <v>216</v>
      </c>
      <c r="BM149" s="152" t="s">
        <v>3209</v>
      </c>
    </row>
    <row r="150" spans="2:65" s="1" customFormat="1" ht="21.75" customHeight="1">
      <c r="B150" s="139"/>
      <c r="C150" s="140" t="s">
        <v>259</v>
      </c>
      <c r="D150" s="140" t="s">
        <v>212</v>
      </c>
      <c r="E150" s="141" t="s">
        <v>444</v>
      </c>
      <c r="F150" s="142" t="s">
        <v>3210</v>
      </c>
      <c r="G150" s="143" t="s">
        <v>253</v>
      </c>
      <c r="H150" s="144">
        <v>22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38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216</v>
      </c>
      <c r="AT150" s="152" t="s">
        <v>212</v>
      </c>
      <c r="AU150" s="152" t="s">
        <v>88</v>
      </c>
      <c r="AY150" s="13" t="s">
        <v>207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84</v>
      </c>
      <c r="BK150" s="153">
        <f t="shared" si="9"/>
        <v>0</v>
      </c>
      <c r="BL150" s="13" t="s">
        <v>216</v>
      </c>
      <c r="BM150" s="152" t="s">
        <v>3211</v>
      </c>
    </row>
    <row r="151" spans="2:65" s="1" customFormat="1" ht="21.75" customHeight="1">
      <c r="B151" s="139"/>
      <c r="C151" s="140" t="s">
        <v>263</v>
      </c>
      <c r="D151" s="140" t="s">
        <v>212</v>
      </c>
      <c r="E151" s="141" t="s">
        <v>448</v>
      </c>
      <c r="F151" s="142" t="s">
        <v>3212</v>
      </c>
      <c r="G151" s="143" t="s">
        <v>253</v>
      </c>
      <c r="H151" s="144">
        <v>12</v>
      </c>
      <c r="I151" s="145"/>
      <c r="J151" s="146">
        <f t="shared" si="0"/>
        <v>0</v>
      </c>
      <c r="K151" s="147"/>
      <c r="L151" s="28"/>
      <c r="M151" s="148" t="s">
        <v>1</v>
      </c>
      <c r="N151" s="149" t="s">
        <v>38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216</v>
      </c>
      <c r="AT151" s="152" t="s">
        <v>212</v>
      </c>
      <c r="AU151" s="152" t="s">
        <v>88</v>
      </c>
      <c r="AY151" s="13" t="s">
        <v>207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84</v>
      </c>
      <c r="BK151" s="153">
        <f t="shared" si="9"/>
        <v>0</v>
      </c>
      <c r="BL151" s="13" t="s">
        <v>216</v>
      </c>
      <c r="BM151" s="152" t="s">
        <v>3213</v>
      </c>
    </row>
    <row r="152" spans="2:65" s="1" customFormat="1" ht="24.2" customHeight="1">
      <c r="B152" s="139"/>
      <c r="C152" s="140" t="s">
        <v>267</v>
      </c>
      <c r="D152" s="140" t="s">
        <v>212</v>
      </c>
      <c r="E152" s="141" t="s">
        <v>452</v>
      </c>
      <c r="F152" s="142" t="s">
        <v>3214</v>
      </c>
      <c r="G152" s="143" t="s">
        <v>253</v>
      </c>
      <c r="H152" s="144">
        <v>2</v>
      </c>
      <c r="I152" s="145"/>
      <c r="J152" s="146">
        <f t="shared" si="0"/>
        <v>0</v>
      </c>
      <c r="K152" s="147"/>
      <c r="L152" s="28"/>
      <c r="M152" s="148" t="s">
        <v>1</v>
      </c>
      <c r="N152" s="149" t="s">
        <v>38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216</v>
      </c>
      <c r="AT152" s="152" t="s">
        <v>212</v>
      </c>
      <c r="AU152" s="152" t="s">
        <v>88</v>
      </c>
      <c r="AY152" s="13" t="s">
        <v>207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84</v>
      </c>
      <c r="BK152" s="153">
        <f t="shared" si="9"/>
        <v>0</v>
      </c>
      <c r="BL152" s="13" t="s">
        <v>216</v>
      </c>
      <c r="BM152" s="152" t="s">
        <v>3215</v>
      </c>
    </row>
    <row r="153" spans="2:65" s="1" customFormat="1" ht="24.2" customHeight="1">
      <c r="B153" s="139"/>
      <c r="C153" s="140" t="s">
        <v>271</v>
      </c>
      <c r="D153" s="140" t="s">
        <v>212</v>
      </c>
      <c r="E153" s="141" t="s">
        <v>456</v>
      </c>
      <c r="F153" s="142" t="s">
        <v>3216</v>
      </c>
      <c r="G153" s="143" t="s">
        <v>253</v>
      </c>
      <c r="H153" s="144">
        <v>2</v>
      </c>
      <c r="I153" s="145"/>
      <c r="J153" s="146">
        <f t="shared" si="0"/>
        <v>0</v>
      </c>
      <c r="K153" s="147"/>
      <c r="L153" s="28"/>
      <c r="M153" s="148" t="s">
        <v>1</v>
      </c>
      <c r="N153" s="149" t="s">
        <v>38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216</v>
      </c>
      <c r="AT153" s="152" t="s">
        <v>212</v>
      </c>
      <c r="AU153" s="152" t="s">
        <v>88</v>
      </c>
      <c r="AY153" s="13" t="s">
        <v>207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84</v>
      </c>
      <c r="BK153" s="153">
        <f t="shared" si="9"/>
        <v>0</v>
      </c>
      <c r="BL153" s="13" t="s">
        <v>216</v>
      </c>
      <c r="BM153" s="152" t="s">
        <v>3217</v>
      </c>
    </row>
    <row r="154" spans="2:65" s="1" customFormat="1" ht="16.5" customHeight="1">
      <c r="B154" s="139"/>
      <c r="C154" s="140" t="s">
        <v>275</v>
      </c>
      <c r="D154" s="140" t="s">
        <v>212</v>
      </c>
      <c r="E154" s="141" t="s">
        <v>460</v>
      </c>
      <c r="F154" s="142" t="s">
        <v>580</v>
      </c>
      <c r="G154" s="143" t="s">
        <v>215</v>
      </c>
      <c r="H154" s="144">
        <v>138</v>
      </c>
      <c r="I154" s="145"/>
      <c r="J154" s="146">
        <f t="shared" si="0"/>
        <v>0</v>
      </c>
      <c r="K154" s="147"/>
      <c r="L154" s="28"/>
      <c r="M154" s="148" t="s">
        <v>1</v>
      </c>
      <c r="N154" s="149" t="s">
        <v>38</v>
      </c>
      <c r="P154" s="150">
        <f t="shared" si="1"/>
        <v>0</v>
      </c>
      <c r="Q154" s="150">
        <v>0</v>
      </c>
      <c r="R154" s="150">
        <f t="shared" si="2"/>
        <v>0</v>
      </c>
      <c r="S154" s="150">
        <v>0</v>
      </c>
      <c r="T154" s="151">
        <f t="shared" si="3"/>
        <v>0</v>
      </c>
      <c r="AR154" s="152" t="s">
        <v>216</v>
      </c>
      <c r="AT154" s="152" t="s">
        <v>212</v>
      </c>
      <c r="AU154" s="152" t="s">
        <v>88</v>
      </c>
      <c r="AY154" s="13" t="s">
        <v>207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84</v>
      </c>
      <c r="BK154" s="153">
        <f t="shared" si="9"/>
        <v>0</v>
      </c>
      <c r="BL154" s="13" t="s">
        <v>216</v>
      </c>
      <c r="BM154" s="152" t="s">
        <v>3218</v>
      </c>
    </row>
    <row r="155" spans="2:65" s="1" customFormat="1" ht="16.5" customHeight="1">
      <c r="B155" s="139"/>
      <c r="C155" s="140" t="s">
        <v>279</v>
      </c>
      <c r="D155" s="140" t="s">
        <v>212</v>
      </c>
      <c r="E155" s="141" t="s">
        <v>499</v>
      </c>
      <c r="F155" s="142" t="s">
        <v>584</v>
      </c>
      <c r="G155" s="143" t="s">
        <v>3219</v>
      </c>
      <c r="H155" s="144">
        <v>1</v>
      </c>
      <c r="I155" s="145"/>
      <c r="J155" s="146">
        <f t="shared" si="0"/>
        <v>0</v>
      </c>
      <c r="K155" s="147"/>
      <c r="L155" s="28"/>
      <c r="M155" s="148" t="s">
        <v>1</v>
      </c>
      <c r="N155" s="149" t="s">
        <v>38</v>
      </c>
      <c r="P155" s="150">
        <f t="shared" si="1"/>
        <v>0</v>
      </c>
      <c r="Q155" s="150">
        <v>0</v>
      </c>
      <c r="R155" s="150">
        <f t="shared" si="2"/>
        <v>0</v>
      </c>
      <c r="S155" s="150">
        <v>0</v>
      </c>
      <c r="T155" s="151">
        <f t="shared" si="3"/>
        <v>0</v>
      </c>
      <c r="AR155" s="152" t="s">
        <v>216</v>
      </c>
      <c r="AT155" s="152" t="s">
        <v>212</v>
      </c>
      <c r="AU155" s="152" t="s">
        <v>88</v>
      </c>
      <c r="AY155" s="13" t="s">
        <v>207</v>
      </c>
      <c r="BE155" s="153">
        <f t="shared" si="4"/>
        <v>0</v>
      </c>
      <c r="BF155" s="153">
        <f t="shared" si="5"/>
        <v>0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3" t="s">
        <v>84</v>
      </c>
      <c r="BK155" s="153">
        <f t="shared" si="9"/>
        <v>0</v>
      </c>
      <c r="BL155" s="13" t="s">
        <v>216</v>
      </c>
      <c r="BM155" s="152" t="s">
        <v>3220</v>
      </c>
    </row>
    <row r="156" spans="2:65" s="11" customFormat="1" ht="20.85" customHeight="1">
      <c r="B156" s="127"/>
      <c r="D156" s="128" t="s">
        <v>71</v>
      </c>
      <c r="E156" s="137" t="s">
        <v>587</v>
      </c>
      <c r="F156" s="137" t="s">
        <v>588</v>
      </c>
      <c r="I156" s="130"/>
      <c r="J156" s="138">
        <f>BK156</f>
        <v>0</v>
      </c>
      <c r="L156" s="127"/>
      <c r="M156" s="132"/>
      <c r="P156" s="133">
        <f>SUM(P157:P159)</f>
        <v>0</v>
      </c>
      <c r="R156" s="133">
        <f>SUM(R157:R159)</f>
        <v>0</v>
      </c>
      <c r="T156" s="134">
        <f>SUM(T157:T159)</f>
        <v>0</v>
      </c>
      <c r="AR156" s="128" t="s">
        <v>79</v>
      </c>
      <c r="AT156" s="135" t="s">
        <v>71</v>
      </c>
      <c r="AU156" s="135" t="s">
        <v>84</v>
      </c>
      <c r="AY156" s="128" t="s">
        <v>207</v>
      </c>
      <c r="BK156" s="136">
        <f>SUM(BK157:BK159)</f>
        <v>0</v>
      </c>
    </row>
    <row r="157" spans="2:65" s="1" customFormat="1" ht="16.5" customHeight="1">
      <c r="B157" s="139"/>
      <c r="C157" s="140" t="s">
        <v>283</v>
      </c>
      <c r="D157" s="140" t="s">
        <v>212</v>
      </c>
      <c r="E157" s="141" t="s">
        <v>590</v>
      </c>
      <c r="F157" s="142" t="s">
        <v>591</v>
      </c>
      <c r="G157" s="143" t="s">
        <v>592</v>
      </c>
      <c r="H157" s="144">
        <v>1</v>
      </c>
      <c r="I157" s="145"/>
      <c r="J157" s="146">
        <f>ROUND(I157*H157,2)</f>
        <v>0</v>
      </c>
      <c r="K157" s="147"/>
      <c r="L157" s="28"/>
      <c r="M157" s="148" t="s">
        <v>1</v>
      </c>
      <c r="N157" s="149" t="s">
        <v>38</v>
      </c>
      <c r="P157" s="150">
        <f>O157*H157</f>
        <v>0</v>
      </c>
      <c r="Q157" s="150">
        <v>0</v>
      </c>
      <c r="R157" s="150">
        <f>Q157*H157</f>
        <v>0</v>
      </c>
      <c r="S157" s="150">
        <v>0</v>
      </c>
      <c r="T157" s="151">
        <f>S157*H157</f>
        <v>0</v>
      </c>
      <c r="AR157" s="152" t="s">
        <v>216</v>
      </c>
      <c r="AT157" s="152" t="s">
        <v>212</v>
      </c>
      <c r="AU157" s="152" t="s">
        <v>88</v>
      </c>
      <c r="AY157" s="13" t="s">
        <v>207</v>
      </c>
      <c r="BE157" s="153">
        <f>IF(N157="základná",J157,0)</f>
        <v>0</v>
      </c>
      <c r="BF157" s="153">
        <f>IF(N157="znížená",J157,0)</f>
        <v>0</v>
      </c>
      <c r="BG157" s="153">
        <f>IF(N157="zákl. prenesená",J157,0)</f>
        <v>0</v>
      </c>
      <c r="BH157" s="153">
        <f>IF(N157="zníž. prenesená",J157,0)</f>
        <v>0</v>
      </c>
      <c r="BI157" s="153">
        <f>IF(N157="nulová",J157,0)</f>
        <v>0</v>
      </c>
      <c r="BJ157" s="13" t="s">
        <v>84</v>
      </c>
      <c r="BK157" s="153">
        <f>ROUND(I157*H157,2)</f>
        <v>0</v>
      </c>
      <c r="BL157" s="13" t="s">
        <v>216</v>
      </c>
      <c r="BM157" s="152" t="s">
        <v>3221</v>
      </c>
    </row>
    <row r="158" spans="2:65" s="1" customFormat="1" ht="21.75" customHeight="1">
      <c r="B158" s="139"/>
      <c r="C158" s="140" t="s">
        <v>7</v>
      </c>
      <c r="D158" s="140" t="s">
        <v>212</v>
      </c>
      <c r="E158" s="141" t="s">
        <v>595</v>
      </c>
      <c r="F158" s="142" t="s">
        <v>596</v>
      </c>
      <c r="G158" s="143" t="s">
        <v>405</v>
      </c>
      <c r="H158" s="144">
        <v>2</v>
      </c>
      <c r="I158" s="145"/>
      <c r="J158" s="146">
        <f>ROUND(I158*H158,2)</f>
        <v>0</v>
      </c>
      <c r="K158" s="147"/>
      <c r="L158" s="28"/>
      <c r="M158" s="148" t="s">
        <v>1</v>
      </c>
      <c r="N158" s="149" t="s">
        <v>38</v>
      </c>
      <c r="P158" s="150">
        <f>O158*H158</f>
        <v>0</v>
      </c>
      <c r="Q158" s="150">
        <v>0</v>
      </c>
      <c r="R158" s="150">
        <f>Q158*H158</f>
        <v>0</v>
      </c>
      <c r="S158" s="150">
        <v>0</v>
      </c>
      <c r="T158" s="151">
        <f>S158*H158</f>
        <v>0</v>
      </c>
      <c r="AR158" s="152" t="s">
        <v>216</v>
      </c>
      <c r="AT158" s="152" t="s">
        <v>212</v>
      </c>
      <c r="AU158" s="152" t="s">
        <v>88</v>
      </c>
      <c r="AY158" s="13" t="s">
        <v>207</v>
      </c>
      <c r="BE158" s="153">
        <f>IF(N158="základná",J158,0)</f>
        <v>0</v>
      </c>
      <c r="BF158" s="153">
        <f>IF(N158="znížená",J158,0)</f>
        <v>0</v>
      </c>
      <c r="BG158" s="153">
        <f>IF(N158="zákl. prenesená",J158,0)</f>
        <v>0</v>
      </c>
      <c r="BH158" s="153">
        <f>IF(N158="zníž. prenesená",J158,0)</f>
        <v>0</v>
      </c>
      <c r="BI158" s="153">
        <f>IF(N158="nulová",J158,0)</f>
        <v>0</v>
      </c>
      <c r="BJ158" s="13" t="s">
        <v>84</v>
      </c>
      <c r="BK158" s="153">
        <f>ROUND(I158*H158,2)</f>
        <v>0</v>
      </c>
      <c r="BL158" s="13" t="s">
        <v>216</v>
      </c>
      <c r="BM158" s="152" t="s">
        <v>3222</v>
      </c>
    </row>
    <row r="159" spans="2:65" s="1" customFormat="1" ht="16.5" customHeight="1">
      <c r="B159" s="139"/>
      <c r="C159" s="140" t="s">
        <v>290</v>
      </c>
      <c r="D159" s="140" t="s">
        <v>212</v>
      </c>
      <c r="E159" s="141" t="s">
        <v>599</v>
      </c>
      <c r="F159" s="142" t="s">
        <v>600</v>
      </c>
      <c r="G159" s="143" t="s">
        <v>592</v>
      </c>
      <c r="H159" s="144">
        <v>1</v>
      </c>
      <c r="I159" s="145"/>
      <c r="J159" s="146">
        <f>ROUND(I159*H159,2)</f>
        <v>0</v>
      </c>
      <c r="K159" s="147"/>
      <c r="L159" s="28"/>
      <c r="M159" s="148" t="s">
        <v>1</v>
      </c>
      <c r="N159" s="149" t="s">
        <v>38</v>
      </c>
      <c r="P159" s="150">
        <f>O159*H159</f>
        <v>0</v>
      </c>
      <c r="Q159" s="150">
        <v>0</v>
      </c>
      <c r="R159" s="150">
        <f>Q159*H159</f>
        <v>0</v>
      </c>
      <c r="S159" s="150">
        <v>0</v>
      </c>
      <c r="T159" s="151">
        <f>S159*H159</f>
        <v>0</v>
      </c>
      <c r="AR159" s="152" t="s">
        <v>216</v>
      </c>
      <c r="AT159" s="152" t="s">
        <v>212</v>
      </c>
      <c r="AU159" s="152" t="s">
        <v>88</v>
      </c>
      <c r="AY159" s="13" t="s">
        <v>207</v>
      </c>
      <c r="BE159" s="153">
        <f>IF(N159="základná",J159,0)</f>
        <v>0</v>
      </c>
      <c r="BF159" s="153">
        <f>IF(N159="znížená",J159,0)</f>
        <v>0</v>
      </c>
      <c r="BG159" s="153">
        <f>IF(N159="zákl. prenesená",J159,0)</f>
        <v>0</v>
      </c>
      <c r="BH159" s="153">
        <f>IF(N159="zníž. prenesená",J159,0)</f>
        <v>0</v>
      </c>
      <c r="BI159" s="153">
        <f>IF(N159="nulová",J159,0)</f>
        <v>0</v>
      </c>
      <c r="BJ159" s="13" t="s">
        <v>84</v>
      </c>
      <c r="BK159" s="153">
        <f>ROUND(I159*H159,2)</f>
        <v>0</v>
      </c>
      <c r="BL159" s="13" t="s">
        <v>216</v>
      </c>
      <c r="BM159" s="152" t="s">
        <v>3223</v>
      </c>
    </row>
    <row r="160" spans="2:65" s="11" customFormat="1" ht="20.85" customHeight="1">
      <c r="B160" s="127"/>
      <c r="D160" s="128" t="s">
        <v>71</v>
      </c>
      <c r="E160" s="137" t="s">
        <v>602</v>
      </c>
      <c r="F160" s="137" t="s">
        <v>603</v>
      </c>
      <c r="I160" s="130"/>
      <c r="J160" s="138">
        <f>BK160</f>
        <v>0</v>
      </c>
      <c r="L160" s="127"/>
      <c r="M160" s="132"/>
      <c r="P160" s="133">
        <f>SUM(P161:P180)</f>
        <v>0</v>
      </c>
      <c r="R160" s="133">
        <f>SUM(R161:R180)</f>
        <v>0</v>
      </c>
      <c r="T160" s="134">
        <f>SUM(T161:T180)</f>
        <v>0</v>
      </c>
      <c r="AR160" s="128" t="s">
        <v>79</v>
      </c>
      <c r="AT160" s="135" t="s">
        <v>71</v>
      </c>
      <c r="AU160" s="135" t="s">
        <v>84</v>
      </c>
      <c r="AY160" s="128" t="s">
        <v>207</v>
      </c>
      <c r="BK160" s="136">
        <f>SUM(BK161:BK180)</f>
        <v>0</v>
      </c>
    </row>
    <row r="161" spans="2:65" s="1" customFormat="1" ht="16.5" customHeight="1">
      <c r="B161" s="139"/>
      <c r="C161" s="140" t="s">
        <v>294</v>
      </c>
      <c r="D161" s="140" t="s">
        <v>212</v>
      </c>
      <c r="E161" s="141" t="s">
        <v>605</v>
      </c>
      <c r="F161" s="142" t="s">
        <v>606</v>
      </c>
      <c r="G161" s="143" t="s">
        <v>607</v>
      </c>
      <c r="H161" s="154"/>
      <c r="I161" s="145"/>
      <c r="J161" s="146">
        <f t="shared" ref="J161:J180" si="10">ROUND(I161*H161,2)</f>
        <v>0</v>
      </c>
      <c r="K161" s="147"/>
      <c r="L161" s="28"/>
      <c r="M161" s="148" t="s">
        <v>1</v>
      </c>
      <c r="N161" s="149" t="s">
        <v>38</v>
      </c>
      <c r="P161" s="150">
        <f t="shared" ref="P161:P180" si="11">O161*H161</f>
        <v>0</v>
      </c>
      <c r="Q161" s="150">
        <v>0</v>
      </c>
      <c r="R161" s="150">
        <f t="shared" ref="R161:R180" si="12">Q161*H161</f>
        <v>0</v>
      </c>
      <c r="S161" s="150">
        <v>0</v>
      </c>
      <c r="T161" s="151">
        <f t="shared" ref="T161:T180" si="13">S161*H161</f>
        <v>0</v>
      </c>
      <c r="AR161" s="152" t="s">
        <v>608</v>
      </c>
      <c r="AT161" s="152" t="s">
        <v>212</v>
      </c>
      <c r="AU161" s="152" t="s">
        <v>88</v>
      </c>
      <c r="AY161" s="13" t="s">
        <v>207</v>
      </c>
      <c r="BE161" s="153">
        <f t="shared" ref="BE161:BE180" si="14">IF(N161="základná",J161,0)</f>
        <v>0</v>
      </c>
      <c r="BF161" s="153">
        <f t="shared" ref="BF161:BF180" si="15">IF(N161="znížená",J161,0)</f>
        <v>0</v>
      </c>
      <c r="BG161" s="153">
        <f t="shared" ref="BG161:BG180" si="16">IF(N161="zákl. prenesená",J161,0)</f>
        <v>0</v>
      </c>
      <c r="BH161" s="153">
        <f t="shared" ref="BH161:BH180" si="17">IF(N161="zníž. prenesená",J161,0)</f>
        <v>0</v>
      </c>
      <c r="BI161" s="153">
        <f t="shared" ref="BI161:BI180" si="18">IF(N161="nulová",J161,0)</f>
        <v>0</v>
      </c>
      <c r="BJ161" s="13" t="s">
        <v>84</v>
      </c>
      <c r="BK161" s="153">
        <f t="shared" ref="BK161:BK180" si="19">ROUND(I161*H161,2)</f>
        <v>0</v>
      </c>
      <c r="BL161" s="13" t="s">
        <v>608</v>
      </c>
      <c r="BM161" s="152" t="s">
        <v>3224</v>
      </c>
    </row>
    <row r="162" spans="2:65" s="1" customFormat="1" ht="16.5" customHeight="1">
      <c r="B162" s="139"/>
      <c r="C162" s="140" t="s">
        <v>298</v>
      </c>
      <c r="D162" s="140" t="s">
        <v>212</v>
      </c>
      <c r="E162" s="141" t="s">
        <v>611</v>
      </c>
      <c r="F162" s="142" t="s">
        <v>612</v>
      </c>
      <c r="G162" s="143" t="s">
        <v>607</v>
      </c>
      <c r="H162" s="154"/>
      <c r="I162" s="145"/>
      <c r="J162" s="146">
        <f t="shared" si="10"/>
        <v>0</v>
      </c>
      <c r="K162" s="147"/>
      <c r="L162" s="28"/>
      <c r="M162" s="148" t="s">
        <v>1</v>
      </c>
      <c r="N162" s="149" t="s">
        <v>38</v>
      </c>
      <c r="P162" s="150">
        <f t="shared" si="11"/>
        <v>0</v>
      </c>
      <c r="Q162" s="150">
        <v>0</v>
      </c>
      <c r="R162" s="150">
        <f t="shared" si="12"/>
        <v>0</v>
      </c>
      <c r="S162" s="150">
        <v>0</v>
      </c>
      <c r="T162" s="151">
        <f t="shared" si="13"/>
        <v>0</v>
      </c>
      <c r="AR162" s="152" t="s">
        <v>608</v>
      </c>
      <c r="AT162" s="152" t="s">
        <v>212</v>
      </c>
      <c r="AU162" s="152" t="s">
        <v>88</v>
      </c>
      <c r="AY162" s="13" t="s">
        <v>207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84</v>
      </c>
      <c r="BK162" s="153">
        <f t="shared" si="19"/>
        <v>0</v>
      </c>
      <c r="BL162" s="13" t="s">
        <v>608</v>
      </c>
      <c r="BM162" s="152" t="s">
        <v>3225</v>
      </c>
    </row>
    <row r="163" spans="2:65" s="1" customFormat="1" ht="24.2" customHeight="1">
      <c r="B163" s="139"/>
      <c r="C163" s="140" t="s">
        <v>302</v>
      </c>
      <c r="D163" s="140" t="s">
        <v>212</v>
      </c>
      <c r="E163" s="141" t="s">
        <v>619</v>
      </c>
      <c r="F163" s="142" t="s">
        <v>3226</v>
      </c>
      <c r="G163" s="143" t="s">
        <v>215</v>
      </c>
      <c r="H163" s="144">
        <v>2</v>
      </c>
      <c r="I163" s="145"/>
      <c r="J163" s="146">
        <f t="shared" si="10"/>
        <v>0</v>
      </c>
      <c r="K163" s="147"/>
      <c r="L163" s="28"/>
      <c r="M163" s="148" t="s">
        <v>1</v>
      </c>
      <c r="N163" s="149" t="s">
        <v>38</v>
      </c>
      <c r="P163" s="150">
        <f t="shared" si="11"/>
        <v>0</v>
      </c>
      <c r="Q163" s="150">
        <v>0</v>
      </c>
      <c r="R163" s="150">
        <f t="shared" si="12"/>
        <v>0</v>
      </c>
      <c r="S163" s="150">
        <v>0</v>
      </c>
      <c r="T163" s="151">
        <f t="shared" si="13"/>
        <v>0</v>
      </c>
      <c r="AR163" s="152" t="s">
        <v>216</v>
      </c>
      <c r="AT163" s="152" t="s">
        <v>212</v>
      </c>
      <c r="AU163" s="152" t="s">
        <v>88</v>
      </c>
      <c r="AY163" s="13" t="s">
        <v>207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84</v>
      </c>
      <c r="BK163" s="153">
        <f t="shared" si="19"/>
        <v>0</v>
      </c>
      <c r="BL163" s="13" t="s">
        <v>216</v>
      </c>
      <c r="BM163" s="152" t="s">
        <v>3227</v>
      </c>
    </row>
    <row r="164" spans="2:65" s="1" customFormat="1" ht="24.2" customHeight="1">
      <c r="B164" s="139"/>
      <c r="C164" s="140" t="s">
        <v>306</v>
      </c>
      <c r="D164" s="140" t="s">
        <v>212</v>
      </c>
      <c r="E164" s="141" t="s">
        <v>623</v>
      </c>
      <c r="F164" s="142" t="s">
        <v>3228</v>
      </c>
      <c r="G164" s="143" t="s">
        <v>215</v>
      </c>
      <c r="H164" s="144">
        <v>2</v>
      </c>
      <c r="I164" s="145"/>
      <c r="J164" s="146">
        <f t="shared" si="10"/>
        <v>0</v>
      </c>
      <c r="K164" s="147"/>
      <c r="L164" s="28"/>
      <c r="M164" s="148" t="s">
        <v>1</v>
      </c>
      <c r="N164" s="149" t="s">
        <v>38</v>
      </c>
      <c r="P164" s="150">
        <f t="shared" si="11"/>
        <v>0</v>
      </c>
      <c r="Q164" s="150">
        <v>0</v>
      </c>
      <c r="R164" s="150">
        <f t="shared" si="12"/>
        <v>0</v>
      </c>
      <c r="S164" s="150">
        <v>0</v>
      </c>
      <c r="T164" s="151">
        <f t="shared" si="13"/>
        <v>0</v>
      </c>
      <c r="AR164" s="152" t="s">
        <v>216</v>
      </c>
      <c r="AT164" s="152" t="s">
        <v>212</v>
      </c>
      <c r="AU164" s="152" t="s">
        <v>88</v>
      </c>
      <c r="AY164" s="13" t="s">
        <v>207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84</v>
      </c>
      <c r="BK164" s="153">
        <f t="shared" si="19"/>
        <v>0</v>
      </c>
      <c r="BL164" s="13" t="s">
        <v>216</v>
      </c>
      <c r="BM164" s="152" t="s">
        <v>3229</v>
      </c>
    </row>
    <row r="165" spans="2:65" s="1" customFormat="1" ht="33" customHeight="1">
      <c r="B165" s="139"/>
      <c r="C165" s="140" t="s">
        <v>310</v>
      </c>
      <c r="D165" s="140" t="s">
        <v>212</v>
      </c>
      <c r="E165" s="141" t="s">
        <v>651</v>
      </c>
      <c r="F165" s="142" t="s">
        <v>3230</v>
      </c>
      <c r="G165" s="143" t="s">
        <v>253</v>
      </c>
      <c r="H165" s="144">
        <v>2</v>
      </c>
      <c r="I165" s="145"/>
      <c r="J165" s="146">
        <f t="shared" si="10"/>
        <v>0</v>
      </c>
      <c r="K165" s="147"/>
      <c r="L165" s="28"/>
      <c r="M165" s="148" t="s">
        <v>1</v>
      </c>
      <c r="N165" s="149" t="s">
        <v>38</v>
      </c>
      <c r="P165" s="150">
        <f t="shared" si="11"/>
        <v>0</v>
      </c>
      <c r="Q165" s="150">
        <v>0</v>
      </c>
      <c r="R165" s="150">
        <f t="shared" si="12"/>
        <v>0</v>
      </c>
      <c r="S165" s="150">
        <v>0</v>
      </c>
      <c r="T165" s="151">
        <f t="shared" si="13"/>
        <v>0</v>
      </c>
      <c r="AR165" s="152" t="s">
        <v>216</v>
      </c>
      <c r="AT165" s="152" t="s">
        <v>212</v>
      </c>
      <c r="AU165" s="152" t="s">
        <v>88</v>
      </c>
      <c r="AY165" s="13" t="s">
        <v>207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84</v>
      </c>
      <c r="BK165" s="153">
        <f t="shared" si="19"/>
        <v>0</v>
      </c>
      <c r="BL165" s="13" t="s">
        <v>216</v>
      </c>
      <c r="BM165" s="152" t="s">
        <v>3231</v>
      </c>
    </row>
    <row r="166" spans="2:65" s="1" customFormat="1" ht="33" customHeight="1">
      <c r="B166" s="139"/>
      <c r="C166" s="140" t="s">
        <v>314</v>
      </c>
      <c r="D166" s="140" t="s">
        <v>212</v>
      </c>
      <c r="E166" s="141" t="s">
        <v>655</v>
      </c>
      <c r="F166" s="142" t="s">
        <v>3232</v>
      </c>
      <c r="G166" s="143" t="s">
        <v>253</v>
      </c>
      <c r="H166" s="144">
        <v>2</v>
      </c>
      <c r="I166" s="145"/>
      <c r="J166" s="146">
        <f t="shared" si="10"/>
        <v>0</v>
      </c>
      <c r="K166" s="147"/>
      <c r="L166" s="28"/>
      <c r="M166" s="148" t="s">
        <v>1</v>
      </c>
      <c r="N166" s="149" t="s">
        <v>38</v>
      </c>
      <c r="P166" s="150">
        <f t="shared" si="11"/>
        <v>0</v>
      </c>
      <c r="Q166" s="150">
        <v>0</v>
      </c>
      <c r="R166" s="150">
        <f t="shared" si="12"/>
        <v>0</v>
      </c>
      <c r="S166" s="150">
        <v>0</v>
      </c>
      <c r="T166" s="151">
        <f t="shared" si="13"/>
        <v>0</v>
      </c>
      <c r="AR166" s="152" t="s">
        <v>216</v>
      </c>
      <c r="AT166" s="152" t="s">
        <v>212</v>
      </c>
      <c r="AU166" s="152" t="s">
        <v>88</v>
      </c>
      <c r="AY166" s="13" t="s">
        <v>207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84</v>
      </c>
      <c r="BK166" s="153">
        <f t="shared" si="19"/>
        <v>0</v>
      </c>
      <c r="BL166" s="13" t="s">
        <v>216</v>
      </c>
      <c r="BM166" s="152" t="s">
        <v>3233</v>
      </c>
    </row>
    <row r="167" spans="2:65" s="1" customFormat="1" ht="33" customHeight="1">
      <c r="B167" s="139"/>
      <c r="C167" s="140" t="s">
        <v>318</v>
      </c>
      <c r="D167" s="140" t="s">
        <v>212</v>
      </c>
      <c r="E167" s="141" t="s">
        <v>679</v>
      </c>
      <c r="F167" s="142" t="s">
        <v>3234</v>
      </c>
      <c r="G167" s="143" t="s">
        <v>253</v>
      </c>
      <c r="H167" s="144">
        <v>2</v>
      </c>
      <c r="I167" s="145"/>
      <c r="J167" s="146">
        <f t="shared" si="10"/>
        <v>0</v>
      </c>
      <c r="K167" s="147"/>
      <c r="L167" s="28"/>
      <c r="M167" s="148" t="s">
        <v>1</v>
      </c>
      <c r="N167" s="149" t="s">
        <v>38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216</v>
      </c>
      <c r="AT167" s="152" t="s">
        <v>212</v>
      </c>
      <c r="AU167" s="152" t="s">
        <v>88</v>
      </c>
      <c r="AY167" s="13" t="s">
        <v>207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84</v>
      </c>
      <c r="BK167" s="153">
        <f t="shared" si="19"/>
        <v>0</v>
      </c>
      <c r="BL167" s="13" t="s">
        <v>216</v>
      </c>
      <c r="BM167" s="152" t="s">
        <v>3235</v>
      </c>
    </row>
    <row r="168" spans="2:65" s="1" customFormat="1" ht="33" customHeight="1">
      <c r="B168" s="139"/>
      <c r="C168" s="140" t="s">
        <v>322</v>
      </c>
      <c r="D168" s="140" t="s">
        <v>212</v>
      </c>
      <c r="E168" s="141" t="s">
        <v>691</v>
      </c>
      <c r="F168" s="142" t="s">
        <v>3236</v>
      </c>
      <c r="G168" s="143" t="s">
        <v>253</v>
      </c>
      <c r="H168" s="144">
        <v>2</v>
      </c>
      <c r="I168" s="145"/>
      <c r="J168" s="146">
        <f t="shared" si="10"/>
        <v>0</v>
      </c>
      <c r="K168" s="147"/>
      <c r="L168" s="28"/>
      <c r="M168" s="148" t="s">
        <v>1</v>
      </c>
      <c r="N168" s="149" t="s">
        <v>38</v>
      </c>
      <c r="P168" s="150">
        <f t="shared" si="11"/>
        <v>0</v>
      </c>
      <c r="Q168" s="150">
        <v>0</v>
      </c>
      <c r="R168" s="150">
        <f t="shared" si="12"/>
        <v>0</v>
      </c>
      <c r="S168" s="150">
        <v>0</v>
      </c>
      <c r="T168" s="151">
        <f t="shared" si="13"/>
        <v>0</v>
      </c>
      <c r="AR168" s="152" t="s">
        <v>216</v>
      </c>
      <c r="AT168" s="152" t="s">
        <v>212</v>
      </c>
      <c r="AU168" s="152" t="s">
        <v>88</v>
      </c>
      <c r="AY168" s="13" t="s">
        <v>207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84</v>
      </c>
      <c r="BK168" s="153">
        <f t="shared" si="19"/>
        <v>0</v>
      </c>
      <c r="BL168" s="13" t="s">
        <v>216</v>
      </c>
      <c r="BM168" s="152" t="s">
        <v>3237</v>
      </c>
    </row>
    <row r="169" spans="2:65" s="1" customFormat="1" ht="24.2" customHeight="1">
      <c r="B169" s="139"/>
      <c r="C169" s="140" t="s">
        <v>326</v>
      </c>
      <c r="D169" s="140" t="s">
        <v>212</v>
      </c>
      <c r="E169" s="141" t="s">
        <v>699</v>
      </c>
      <c r="F169" s="142" t="s">
        <v>3238</v>
      </c>
      <c r="G169" s="143" t="s">
        <v>253</v>
      </c>
      <c r="H169" s="144">
        <v>4</v>
      </c>
      <c r="I169" s="145"/>
      <c r="J169" s="146">
        <f t="shared" si="10"/>
        <v>0</v>
      </c>
      <c r="K169" s="147"/>
      <c r="L169" s="28"/>
      <c r="M169" s="148" t="s">
        <v>1</v>
      </c>
      <c r="N169" s="149" t="s">
        <v>38</v>
      </c>
      <c r="P169" s="150">
        <f t="shared" si="11"/>
        <v>0</v>
      </c>
      <c r="Q169" s="150">
        <v>0</v>
      </c>
      <c r="R169" s="150">
        <f t="shared" si="12"/>
        <v>0</v>
      </c>
      <c r="S169" s="150">
        <v>0</v>
      </c>
      <c r="T169" s="151">
        <f t="shared" si="13"/>
        <v>0</v>
      </c>
      <c r="AR169" s="152" t="s">
        <v>216</v>
      </c>
      <c r="AT169" s="152" t="s">
        <v>212</v>
      </c>
      <c r="AU169" s="152" t="s">
        <v>88</v>
      </c>
      <c r="AY169" s="13" t="s">
        <v>207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84</v>
      </c>
      <c r="BK169" s="153">
        <f t="shared" si="19"/>
        <v>0</v>
      </c>
      <c r="BL169" s="13" t="s">
        <v>216</v>
      </c>
      <c r="BM169" s="152" t="s">
        <v>3239</v>
      </c>
    </row>
    <row r="170" spans="2:65" s="1" customFormat="1" ht="16.5" customHeight="1">
      <c r="B170" s="139"/>
      <c r="C170" s="140" t="s">
        <v>330</v>
      </c>
      <c r="D170" s="140" t="s">
        <v>212</v>
      </c>
      <c r="E170" s="141" t="s">
        <v>758</v>
      </c>
      <c r="F170" s="142" t="s">
        <v>3240</v>
      </c>
      <c r="G170" s="143" t="s">
        <v>253</v>
      </c>
      <c r="H170" s="144">
        <v>4</v>
      </c>
      <c r="I170" s="145"/>
      <c r="J170" s="146">
        <f t="shared" si="10"/>
        <v>0</v>
      </c>
      <c r="K170" s="147"/>
      <c r="L170" s="28"/>
      <c r="M170" s="148" t="s">
        <v>1</v>
      </c>
      <c r="N170" s="149" t="s">
        <v>38</v>
      </c>
      <c r="P170" s="150">
        <f t="shared" si="11"/>
        <v>0</v>
      </c>
      <c r="Q170" s="150">
        <v>0</v>
      </c>
      <c r="R170" s="150">
        <f t="shared" si="12"/>
        <v>0</v>
      </c>
      <c r="S170" s="150">
        <v>0</v>
      </c>
      <c r="T170" s="151">
        <f t="shared" si="13"/>
        <v>0</v>
      </c>
      <c r="AR170" s="152" t="s">
        <v>216</v>
      </c>
      <c r="AT170" s="152" t="s">
        <v>212</v>
      </c>
      <c r="AU170" s="152" t="s">
        <v>88</v>
      </c>
      <c r="AY170" s="13" t="s">
        <v>207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84</v>
      </c>
      <c r="BK170" s="153">
        <f t="shared" si="19"/>
        <v>0</v>
      </c>
      <c r="BL170" s="13" t="s">
        <v>216</v>
      </c>
      <c r="BM170" s="152" t="s">
        <v>3241</v>
      </c>
    </row>
    <row r="171" spans="2:65" s="1" customFormat="1" ht="24.2" customHeight="1">
      <c r="B171" s="139"/>
      <c r="C171" s="140" t="s">
        <v>334</v>
      </c>
      <c r="D171" s="140" t="s">
        <v>212</v>
      </c>
      <c r="E171" s="141" t="s">
        <v>810</v>
      </c>
      <c r="F171" s="142" t="s">
        <v>3242</v>
      </c>
      <c r="G171" s="143" t="s">
        <v>253</v>
      </c>
      <c r="H171" s="144">
        <v>4</v>
      </c>
      <c r="I171" s="145"/>
      <c r="J171" s="146">
        <f t="shared" si="10"/>
        <v>0</v>
      </c>
      <c r="K171" s="147"/>
      <c r="L171" s="28"/>
      <c r="M171" s="148" t="s">
        <v>1</v>
      </c>
      <c r="N171" s="149" t="s">
        <v>38</v>
      </c>
      <c r="P171" s="150">
        <f t="shared" si="11"/>
        <v>0</v>
      </c>
      <c r="Q171" s="150">
        <v>0</v>
      </c>
      <c r="R171" s="150">
        <f t="shared" si="12"/>
        <v>0</v>
      </c>
      <c r="S171" s="150">
        <v>0</v>
      </c>
      <c r="T171" s="151">
        <f t="shared" si="13"/>
        <v>0</v>
      </c>
      <c r="AR171" s="152" t="s">
        <v>216</v>
      </c>
      <c r="AT171" s="152" t="s">
        <v>212</v>
      </c>
      <c r="AU171" s="152" t="s">
        <v>88</v>
      </c>
      <c r="AY171" s="13" t="s">
        <v>207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84</v>
      </c>
      <c r="BK171" s="153">
        <f t="shared" si="19"/>
        <v>0</v>
      </c>
      <c r="BL171" s="13" t="s">
        <v>216</v>
      </c>
      <c r="BM171" s="152" t="s">
        <v>3243</v>
      </c>
    </row>
    <row r="172" spans="2:65" s="1" customFormat="1" ht="33" customHeight="1">
      <c r="B172" s="139"/>
      <c r="C172" s="140" t="s">
        <v>338</v>
      </c>
      <c r="D172" s="140" t="s">
        <v>212</v>
      </c>
      <c r="E172" s="141" t="s">
        <v>814</v>
      </c>
      <c r="F172" s="142" t="s">
        <v>3244</v>
      </c>
      <c r="G172" s="143" t="s">
        <v>253</v>
      </c>
      <c r="H172" s="144">
        <v>2</v>
      </c>
      <c r="I172" s="145"/>
      <c r="J172" s="146">
        <f t="shared" si="10"/>
        <v>0</v>
      </c>
      <c r="K172" s="147"/>
      <c r="L172" s="28"/>
      <c r="M172" s="148" t="s">
        <v>1</v>
      </c>
      <c r="N172" s="149" t="s">
        <v>38</v>
      </c>
      <c r="P172" s="150">
        <f t="shared" si="11"/>
        <v>0</v>
      </c>
      <c r="Q172" s="150">
        <v>0</v>
      </c>
      <c r="R172" s="150">
        <f t="shared" si="12"/>
        <v>0</v>
      </c>
      <c r="S172" s="150">
        <v>0</v>
      </c>
      <c r="T172" s="151">
        <f t="shared" si="13"/>
        <v>0</v>
      </c>
      <c r="AR172" s="152" t="s">
        <v>216</v>
      </c>
      <c r="AT172" s="152" t="s">
        <v>212</v>
      </c>
      <c r="AU172" s="152" t="s">
        <v>88</v>
      </c>
      <c r="AY172" s="13" t="s">
        <v>207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84</v>
      </c>
      <c r="BK172" s="153">
        <f t="shared" si="19"/>
        <v>0</v>
      </c>
      <c r="BL172" s="13" t="s">
        <v>216</v>
      </c>
      <c r="BM172" s="152" t="s">
        <v>3245</v>
      </c>
    </row>
    <row r="173" spans="2:65" s="1" customFormat="1" ht="24.2" customHeight="1">
      <c r="B173" s="139"/>
      <c r="C173" s="140" t="s">
        <v>342</v>
      </c>
      <c r="D173" s="140" t="s">
        <v>212</v>
      </c>
      <c r="E173" s="141" t="s">
        <v>818</v>
      </c>
      <c r="F173" s="142" t="s">
        <v>3246</v>
      </c>
      <c r="G173" s="143" t="s">
        <v>253</v>
      </c>
      <c r="H173" s="144">
        <v>4</v>
      </c>
      <c r="I173" s="145"/>
      <c r="J173" s="146">
        <f t="shared" si="10"/>
        <v>0</v>
      </c>
      <c r="K173" s="147"/>
      <c r="L173" s="28"/>
      <c r="M173" s="148" t="s">
        <v>1</v>
      </c>
      <c r="N173" s="149" t="s">
        <v>38</v>
      </c>
      <c r="P173" s="150">
        <f t="shared" si="11"/>
        <v>0</v>
      </c>
      <c r="Q173" s="150">
        <v>0</v>
      </c>
      <c r="R173" s="150">
        <f t="shared" si="12"/>
        <v>0</v>
      </c>
      <c r="S173" s="150">
        <v>0</v>
      </c>
      <c r="T173" s="151">
        <f t="shared" si="13"/>
        <v>0</v>
      </c>
      <c r="AR173" s="152" t="s">
        <v>216</v>
      </c>
      <c r="AT173" s="152" t="s">
        <v>212</v>
      </c>
      <c r="AU173" s="152" t="s">
        <v>88</v>
      </c>
      <c r="AY173" s="13" t="s">
        <v>207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84</v>
      </c>
      <c r="BK173" s="153">
        <f t="shared" si="19"/>
        <v>0</v>
      </c>
      <c r="BL173" s="13" t="s">
        <v>216</v>
      </c>
      <c r="BM173" s="152" t="s">
        <v>3247</v>
      </c>
    </row>
    <row r="174" spans="2:65" s="1" customFormat="1" ht="37.9" customHeight="1">
      <c r="B174" s="139"/>
      <c r="C174" s="140" t="s">
        <v>346</v>
      </c>
      <c r="D174" s="140" t="s">
        <v>212</v>
      </c>
      <c r="E174" s="141" t="s">
        <v>830</v>
      </c>
      <c r="F174" s="142" t="s">
        <v>3248</v>
      </c>
      <c r="G174" s="143" t="s">
        <v>253</v>
      </c>
      <c r="H174" s="144">
        <v>3</v>
      </c>
      <c r="I174" s="145"/>
      <c r="J174" s="146">
        <f t="shared" si="10"/>
        <v>0</v>
      </c>
      <c r="K174" s="147"/>
      <c r="L174" s="28"/>
      <c r="M174" s="148" t="s">
        <v>1</v>
      </c>
      <c r="N174" s="149" t="s">
        <v>38</v>
      </c>
      <c r="P174" s="150">
        <f t="shared" si="11"/>
        <v>0</v>
      </c>
      <c r="Q174" s="150">
        <v>0</v>
      </c>
      <c r="R174" s="150">
        <f t="shared" si="12"/>
        <v>0</v>
      </c>
      <c r="S174" s="150">
        <v>0</v>
      </c>
      <c r="T174" s="151">
        <f t="shared" si="13"/>
        <v>0</v>
      </c>
      <c r="AR174" s="152" t="s">
        <v>216</v>
      </c>
      <c r="AT174" s="152" t="s">
        <v>212</v>
      </c>
      <c r="AU174" s="152" t="s">
        <v>88</v>
      </c>
      <c r="AY174" s="13" t="s">
        <v>207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3" t="s">
        <v>84</v>
      </c>
      <c r="BK174" s="153">
        <f t="shared" si="19"/>
        <v>0</v>
      </c>
      <c r="BL174" s="13" t="s">
        <v>216</v>
      </c>
      <c r="BM174" s="152" t="s">
        <v>3249</v>
      </c>
    </row>
    <row r="175" spans="2:65" s="1" customFormat="1" ht="37.9" customHeight="1">
      <c r="B175" s="139"/>
      <c r="C175" s="140" t="s">
        <v>350</v>
      </c>
      <c r="D175" s="140" t="s">
        <v>212</v>
      </c>
      <c r="E175" s="141" t="s">
        <v>834</v>
      </c>
      <c r="F175" s="142" t="s">
        <v>3250</v>
      </c>
      <c r="G175" s="143" t="s">
        <v>253</v>
      </c>
      <c r="H175" s="144">
        <v>5</v>
      </c>
      <c r="I175" s="145"/>
      <c r="J175" s="146">
        <f t="shared" si="10"/>
        <v>0</v>
      </c>
      <c r="K175" s="147"/>
      <c r="L175" s="28"/>
      <c r="M175" s="148" t="s">
        <v>1</v>
      </c>
      <c r="N175" s="149" t="s">
        <v>38</v>
      </c>
      <c r="P175" s="150">
        <f t="shared" si="11"/>
        <v>0</v>
      </c>
      <c r="Q175" s="150">
        <v>0</v>
      </c>
      <c r="R175" s="150">
        <f t="shared" si="12"/>
        <v>0</v>
      </c>
      <c r="S175" s="150">
        <v>0</v>
      </c>
      <c r="T175" s="151">
        <f t="shared" si="13"/>
        <v>0</v>
      </c>
      <c r="AR175" s="152" t="s">
        <v>216</v>
      </c>
      <c r="AT175" s="152" t="s">
        <v>212</v>
      </c>
      <c r="AU175" s="152" t="s">
        <v>88</v>
      </c>
      <c r="AY175" s="13" t="s">
        <v>207</v>
      </c>
      <c r="BE175" s="153">
        <f t="shared" si="14"/>
        <v>0</v>
      </c>
      <c r="BF175" s="153">
        <f t="shared" si="15"/>
        <v>0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3" t="s">
        <v>84</v>
      </c>
      <c r="BK175" s="153">
        <f t="shared" si="19"/>
        <v>0</v>
      </c>
      <c r="BL175" s="13" t="s">
        <v>216</v>
      </c>
      <c r="BM175" s="152" t="s">
        <v>3251</v>
      </c>
    </row>
    <row r="176" spans="2:65" s="1" customFormat="1" ht="33" customHeight="1">
      <c r="B176" s="139"/>
      <c r="C176" s="140" t="s">
        <v>354</v>
      </c>
      <c r="D176" s="140" t="s">
        <v>212</v>
      </c>
      <c r="E176" s="141" t="s">
        <v>838</v>
      </c>
      <c r="F176" s="142" t="s">
        <v>3252</v>
      </c>
      <c r="G176" s="143" t="s">
        <v>253</v>
      </c>
      <c r="H176" s="144">
        <v>5</v>
      </c>
      <c r="I176" s="145"/>
      <c r="J176" s="146">
        <f t="shared" si="10"/>
        <v>0</v>
      </c>
      <c r="K176" s="147"/>
      <c r="L176" s="28"/>
      <c r="M176" s="148" t="s">
        <v>1</v>
      </c>
      <c r="N176" s="149" t="s">
        <v>38</v>
      </c>
      <c r="P176" s="150">
        <f t="shared" si="11"/>
        <v>0</v>
      </c>
      <c r="Q176" s="150">
        <v>0</v>
      </c>
      <c r="R176" s="150">
        <f t="shared" si="12"/>
        <v>0</v>
      </c>
      <c r="S176" s="150">
        <v>0</v>
      </c>
      <c r="T176" s="151">
        <f t="shared" si="13"/>
        <v>0</v>
      </c>
      <c r="AR176" s="152" t="s">
        <v>216</v>
      </c>
      <c r="AT176" s="152" t="s">
        <v>212</v>
      </c>
      <c r="AU176" s="152" t="s">
        <v>88</v>
      </c>
      <c r="AY176" s="13" t="s">
        <v>207</v>
      </c>
      <c r="BE176" s="153">
        <f t="shared" si="14"/>
        <v>0</v>
      </c>
      <c r="BF176" s="153">
        <f t="shared" si="15"/>
        <v>0</v>
      </c>
      <c r="BG176" s="153">
        <f t="shared" si="16"/>
        <v>0</v>
      </c>
      <c r="BH176" s="153">
        <f t="shared" si="17"/>
        <v>0</v>
      </c>
      <c r="BI176" s="153">
        <f t="shared" si="18"/>
        <v>0</v>
      </c>
      <c r="BJ176" s="13" t="s">
        <v>84</v>
      </c>
      <c r="BK176" s="153">
        <f t="shared" si="19"/>
        <v>0</v>
      </c>
      <c r="BL176" s="13" t="s">
        <v>216</v>
      </c>
      <c r="BM176" s="152" t="s">
        <v>3253</v>
      </c>
    </row>
    <row r="177" spans="2:65" s="1" customFormat="1" ht="37.9" customHeight="1">
      <c r="B177" s="139"/>
      <c r="C177" s="140" t="s">
        <v>358</v>
      </c>
      <c r="D177" s="140" t="s">
        <v>212</v>
      </c>
      <c r="E177" s="141" t="s">
        <v>846</v>
      </c>
      <c r="F177" s="142" t="s">
        <v>3254</v>
      </c>
      <c r="G177" s="143" t="s">
        <v>215</v>
      </c>
      <c r="H177" s="144">
        <v>2</v>
      </c>
      <c r="I177" s="145"/>
      <c r="J177" s="146">
        <f t="shared" si="10"/>
        <v>0</v>
      </c>
      <c r="K177" s="147"/>
      <c r="L177" s="28"/>
      <c r="M177" s="148" t="s">
        <v>1</v>
      </c>
      <c r="N177" s="149" t="s">
        <v>38</v>
      </c>
      <c r="P177" s="150">
        <f t="shared" si="11"/>
        <v>0</v>
      </c>
      <c r="Q177" s="150">
        <v>0</v>
      </c>
      <c r="R177" s="150">
        <f t="shared" si="12"/>
        <v>0</v>
      </c>
      <c r="S177" s="150">
        <v>0</v>
      </c>
      <c r="T177" s="151">
        <f t="shared" si="13"/>
        <v>0</v>
      </c>
      <c r="AR177" s="152" t="s">
        <v>216</v>
      </c>
      <c r="AT177" s="152" t="s">
        <v>212</v>
      </c>
      <c r="AU177" s="152" t="s">
        <v>88</v>
      </c>
      <c r="AY177" s="13" t="s">
        <v>207</v>
      </c>
      <c r="BE177" s="153">
        <f t="shared" si="14"/>
        <v>0</v>
      </c>
      <c r="BF177" s="153">
        <f t="shared" si="15"/>
        <v>0</v>
      </c>
      <c r="BG177" s="153">
        <f t="shared" si="16"/>
        <v>0</v>
      </c>
      <c r="BH177" s="153">
        <f t="shared" si="17"/>
        <v>0</v>
      </c>
      <c r="BI177" s="153">
        <f t="shared" si="18"/>
        <v>0</v>
      </c>
      <c r="BJ177" s="13" t="s">
        <v>84</v>
      </c>
      <c r="BK177" s="153">
        <f t="shared" si="19"/>
        <v>0</v>
      </c>
      <c r="BL177" s="13" t="s">
        <v>216</v>
      </c>
      <c r="BM177" s="152" t="s">
        <v>3255</v>
      </c>
    </row>
    <row r="178" spans="2:65" s="1" customFormat="1" ht="37.9" customHeight="1">
      <c r="B178" s="139"/>
      <c r="C178" s="140" t="s">
        <v>362</v>
      </c>
      <c r="D178" s="140" t="s">
        <v>212</v>
      </c>
      <c r="E178" s="141" t="s">
        <v>850</v>
      </c>
      <c r="F178" s="142" t="s">
        <v>3256</v>
      </c>
      <c r="G178" s="143" t="s">
        <v>253</v>
      </c>
      <c r="H178" s="144">
        <v>2</v>
      </c>
      <c r="I178" s="145"/>
      <c r="J178" s="146">
        <f t="shared" si="10"/>
        <v>0</v>
      </c>
      <c r="K178" s="147"/>
      <c r="L178" s="28"/>
      <c r="M178" s="148" t="s">
        <v>1</v>
      </c>
      <c r="N178" s="149" t="s">
        <v>38</v>
      </c>
      <c r="P178" s="150">
        <f t="shared" si="11"/>
        <v>0</v>
      </c>
      <c r="Q178" s="150">
        <v>0</v>
      </c>
      <c r="R178" s="150">
        <f t="shared" si="12"/>
        <v>0</v>
      </c>
      <c r="S178" s="150">
        <v>0</v>
      </c>
      <c r="T178" s="151">
        <f t="shared" si="13"/>
        <v>0</v>
      </c>
      <c r="AR178" s="152" t="s">
        <v>216</v>
      </c>
      <c r="AT178" s="152" t="s">
        <v>212</v>
      </c>
      <c r="AU178" s="152" t="s">
        <v>88</v>
      </c>
      <c r="AY178" s="13" t="s">
        <v>207</v>
      </c>
      <c r="BE178" s="153">
        <f t="shared" si="14"/>
        <v>0</v>
      </c>
      <c r="BF178" s="153">
        <f t="shared" si="15"/>
        <v>0</v>
      </c>
      <c r="BG178" s="153">
        <f t="shared" si="16"/>
        <v>0</v>
      </c>
      <c r="BH178" s="153">
        <f t="shared" si="17"/>
        <v>0</v>
      </c>
      <c r="BI178" s="153">
        <f t="shared" si="18"/>
        <v>0</v>
      </c>
      <c r="BJ178" s="13" t="s">
        <v>84</v>
      </c>
      <c r="BK178" s="153">
        <f t="shared" si="19"/>
        <v>0</v>
      </c>
      <c r="BL178" s="13" t="s">
        <v>216</v>
      </c>
      <c r="BM178" s="152" t="s">
        <v>3257</v>
      </c>
    </row>
    <row r="179" spans="2:65" s="1" customFormat="1" ht="37.9" customHeight="1">
      <c r="B179" s="139"/>
      <c r="C179" s="140" t="s">
        <v>366</v>
      </c>
      <c r="D179" s="140" t="s">
        <v>212</v>
      </c>
      <c r="E179" s="141" t="s">
        <v>854</v>
      </c>
      <c r="F179" s="142" t="s">
        <v>3258</v>
      </c>
      <c r="G179" s="143" t="s">
        <v>253</v>
      </c>
      <c r="H179" s="144">
        <v>1</v>
      </c>
      <c r="I179" s="145"/>
      <c r="J179" s="146">
        <f t="shared" si="10"/>
        <v>0</v>
      </c>
      <c r="K179" s="147"/>
      <c r="L179" s="28"/>
      <c r="M179" s="148" t="s">
        <v>1</v>
      </c>
      <c r="N179" s="149" t="s">
        <v>38</v>
      </c>
      <c r="P179" s="150">
        <f t="shared" si="11"/>
        <v>0</v>
      </c>
      <c r="Q179" s="150">
        <v>0</v>
      </c>
      <c r="R179" s="150">
        <f t="shared" si="12"/>
        <v>0</v>
      </c>
      <c r="S179" s="150">
        <v>0</v>
      </c>
      <c r="T179" s="151">
        <f t="shared" si="13"/>
        <v>0</v>
      </c>
      <c r="AR179" s="152" t="s">
        <v>216</v>
      </c>
      <c r="AT179" s="152" t="s">
        <v>212</v>
      </c>
      <c r="AU179" s="152" t="s">
        <v>88</v>
      </c>
      <c r="AY179" s="13" t="s">
        <v>207</v>
      </c>
      <c r="BE179" s="153">
        <f t="shared" si="14"/>
        <v>0</v>
      </c>
      <c r="BF179" s="153">
        <f t="shared" si="15"/>
        <v>0</v>
      </c>
      <c r="BG179" s="153">
        <f t="shared" si="16"/>
        <v>0</v>
      </c>
      <c r="BH179" s="153">
        <f t="shared" si="17"/>
        <v>0</v>
      </c>
      <c r="BI179" s="153">
        <f t="shared" si="18"/>
        <v>0</v>
      </c>
      <c r="BJ179" s="13" t="s">
        <v>84</v>
      </c>
      <c r="BK179" s="153">
        <f t="shared" si="19"/>
        <v>0</v>
      </c>
      <c r="BL179" s="13" t="s">
        <v>216</v>
      </c>
      <c r="BM179" s="152" t="s">
        <v>3259</v>
      </c>
    </row>
    <row r="180" spans="2:65" s="1" customFormat="1" ht="37.9" customHeight="1">
      <c r="B180" s="139"/>
      <c r="C180" s="140" t="s">
        <v>370</v>
      </c>
      <c r="D180" s="140" t="s">
        <v>212</v>
      </c>
      <c r="E180" s="141" t="s">
        <v>858</v>
      </c>
      <c r="F180" s="142" t="s">
        <v>3260</v>
      </c>
      <c r="G180" s="143" t="s">
        <v>253</v>
      </c>
      <c r="H180" s="144">
        <v>5</v>
      </c>
      <c r="I180" s="145"/>
      <c r="J180" s="146">
        <f t="shared" si="10"/>
        <v>0</v>
      </c>
      <c r="K180" s="147"/>
      <c r="L180" s="28"/>
      <c r="M180" s="148" t="s">
        <v>1</v>
      </c>
      <c r="N180" s="149" t="s">
        <v>38</v>
      </c>
      <c r="P180" s="150">
        <f t="shared" si="11"/>
        <v>0</v>
      </c>
      <c r="Q180" s="150">
        <v>0</v>
      </c>
      <c r="R180" s="150">
        <f t="shared" si="12"/>
        <v>0</v>
      </c>
      <c r="S180" s="150">
        <v>0</v>
      </c>
      <c r="T180" s="151">
        <f t="shared" si="13"/>
        <v>0</v>
      </c>
      <c r="AR180" s="152" t="s">
        <v>216</v>
      </c>
      <c r="AT180" s="152" t="s">
        <v>212</v>
      </c>
      <c r="AU180" s="152" t="s">
        <v>88</v>
      </c>
      <c r="AY180" s="13" t="s">
        <v>207</v>
      </c>
      <c r="BE180" s="153">
        <f t="shared" si="14"/>
        <v>0</v>
      </c>
      <c r="BF180" s="153">
        <f t="shared" si="15"/>
        <v>0</v>
      </c>
      <c r="BG180" s="153">
        <f t="shared" si="16"/>
        <v>0</v>
      </c>
      <c r="BH180" s="153">
        <f t="shared" si="17"/>
        <v>0</v>
      </c>
      <c r="BI180" s="153">
        <f t="shared" si="18"/>
        <v>0</v>
      </c>
      <c r="BJ180" s="13" t="s">
        <v>84</v>
      </c>
      <c r="BK180" s="153">
        <f t="shared" si="19"/>
        <v>0</v>
      </c>
      <c r="BL180" s="13" t="s">
        <v>216</v>
      </c>
      <c r="BM180" s="152" t="s">
        <v>3261</v>
      </c>
    </row>
    <row r="181" spans="2:65" s="11" customFormat="1" ht="20.85" customHeight="1">
      <c r="B181" s="127"/>
      <c r="D181" s="128" t="s">
        <v>71</v>
      </c>
      <c r="E181" s="137" t="s">
        <v>71</v>
      </c>
      <c r="F181" s="137" t="s">
        <v>1876</v>
      </c>
      <c r="I181" s="130"/>
      <c r="J181" s="138">
        <f>BK181</f>
        <v>0</v>
      </c>
      <c r="L181" s="127"/>
      <c r="M181" s="132"/>
      <c r="P181" s="133">
        <f>SUM(P182:P186)</f>
        <v>0</v>
      </c>
      <c r="R181" s="133">
        <f>SUM(R182:R186)</f>
        <v>0</v>
      </c>
      <c r="T181" s="134">
        <f>SUM(T182:T186)</f>
        <v>0.65546399999999994</v>
      </c>
      <c r="AR181" s="128" t="s">
        <v>79</v>
      </c>
      <c r="AT181" s="135" t="s">
        <v>71</v>
      </c>
      <c r="AU181" s="135" t="s">
        <v>84</v>
      </c>
      <c r="AY181" s="128" t="s">
        <v>207</v>
      </c>
      <c r="BK181" s="136">
        <f>SUM(BK182:BK186)</f>
        <v>0</v>
      </c>
    </row>
    <row r="182" spans="2:65" s="1" customFormat="1" ht="24.2" customHeight="1">
      <c r="B182" s="139"/>
      <c r="C182" s="140" t="s">
        <v>374</v>
      </c>
      <c r="D182" s="140" t="s">
        <v>212</v>
      </c>
      <c r="E182" s="141" t="s">
        <v>3262</v>
      </c>
      <c r="F182" s="142" t="s">
        <v>2341</v>
      </c>
      <c r="G182" s="143" t="s">
        <v>1786</v>
      </c>
      <c r="H182" s="144">
        <v>1404</v>
      </c>
      <c r="I182" s="145"/>
      <c r="J182" s="146">
        <f>ROUND(I182*H182,2)</f>
        <v>0</v>
      </c>
      <c r="K182" s="147"/>
      <c r="L182" s="28"/>
      <c r="M182" s="148" t="s">
        <v>1</v>
      </c>
      <c r="N182" s="149" t="s">
        <v>38</v>
      </c>
      <c r="P182" s="150">
        <f>O182*H182</f>
        <v>0</v>
      </c>
      <c r="Q182" s="150">
        <v>0</v>
      </c>
      <c r="R182" s="150">
        <f>Q182*H182</f>
        <v>0</v>
      </c>
      <c r="S182" s="150">
        <v>0</v>
      </c>
      <c r="T182" s="151">
        <f>S182*H182</f>
        <v>0</v>
      </c>
      <c r="AR182" s="152" t="s">
        <v>216</v>
      </c>
      <c r="AT182" s="152" t="s">
        <v>212</v>
      </c>
      <c r="AU182" s="152" t="s">
        <v>88</v>
      </c>
      <c r="AY182" s="13" t="s">
        <v>207</v>
      </c>
      <c r="BE182" s="153">
        <f>IF(N182="základná",J182,0)</f>
        <v>0</v>
      </c>
      <c r="BF182" s="153">
        <f>IF(N182="znížená",J182,0)</f>
        <v>0</v>
      </c>
      <c r="BG182" s="153">
        <f>IF(N182="zákl. prenesená",J182,0)</f>
        <v>0</v>
      </c>
      <c r="BH182" s="153">
        <f>IF(N182="zníž. prenesená",J182,0)</f>
        <v>0</v>
      </c>
      <c r="BI182" s="153">
        <f>IF(N182="nulová",J182,0)</f>
        <v>0</v>
      </c>
      <c r="BJ182" s="13" t="s">
        <v>84</v>
      </c>
      <c r="BK182" s="153">
        <f>ROUND(I182*H182,2)</f>
        <v>0</v>
      </c>
      <c r="BL182" s="13" t="s">
        <v>216</v>
      </c>
      <c r="BM182" s="152" t="s">
        <v>3263</v>
      </c>
    </row>
    <row r="183" spans="2:65" s="1" customFormat="1" ht="16.5" customHeight="1">
      <c r="B183" s="139"/>
      <c r="C183" s="140" t="s">
        <v>378</v>
      </c>
      <c r="D183" s="140" t="s">
        <v>212</v>
      </c>
      <c r="E183" s="141" t="s">
        <v>1882</v>
      </c>
      <c r="F183" s="142" t="s">
        <v>1883</v>
      </c>
      <c r="G183" s="143" t="s">
        <v>405</v>
      </c>
      <c r="H183" s="144">
        <v>140.96</v>
      </c>
      <c r="I183" s="145"/>
      <c r="J183" s="146">
        <f>ROUND(I183*H183,2)</f>
        <v>0</v>
      </c>
      <c r="K183" s="147"/>
      <c r="L183" s="28"/>
      <c r="M183" s="148" t="s">
        <v>1</v>
      </c>
      <c r="N183" s="149" t="s">
        <v>38</v>
      </c>
      <c r="P183" s="150">
        <f>O183*H183</f>
        <v>0</v>
      </c>
      <c r="Q183" s="150">
        <v>0</v>
      </c>
      <c r="R183" s="150">
        <f>Q183*H183</f>
        <v>0</v>
      </c>
      <c r="S183" s="150">
        <v>4.6499999999999996E-3</v>
      </c>
      <c r="T183" s="151">
        <f>S183*H183</f>
        <v>0.65546399999999994</v>
      </c>
      <c r="AR183" s="152" t="s">
        <v>271</v>
      </c>
      <c r="AT183" s="152" t="s">
        <v>212</v>
      </c>
      <c r="AU183" s="152" t="s">
        <v>88</v>
      </c>
      <c r="AY183" s="13" t="s">
        <v>207</v>
      </c>
      <c r="BE183" s="153">
        <f>IF(N183="základná",J183,0)</f>
        <v>0</v>
      </c>
      <c r="BF183" s="153">
        <f>IF(N183="znížená",J183,0)</f>
        <v>0</v>
      </c>
      <c r="BG183" s="153">
        <f>IF(N183="zákl. prenesená",J183,0)</f>
        <v>0</v>
      </c>
      <c r="BH183" s="153">
        <f>IF(N183="zníž. prenesená",J183,0)</f>
        <v>0</v>
      </c>
      <c r="BI183" s="153">
        <f>IF(N183="nulová",J183,0)</f>
        <v>0</v>
      </c>
      <c r="BJ183" s="13" t="s">
        <v>84</v>
      </c>
      <c r="BK183" s="153">
        <f>ROUND(I183*H183,2)</f>
        <v>0</v>
      </c>
      <c r="BL183" s="13" t="s">
        <v>271</v>
      </c>
      <c r="BM183" s="152" t="s">
        <v>3264</v>
      </c>
    </row>
    <row r="184" spans="2:65" s="1" customFormat="1" ht="16.5" customHeight="1">
      <c r="B184" s="139"/>
      <c r="C184" s="140" t="s">
        <v>382</v>
      </c>
      <c r="D184" s="140" t="s">
        <v>212</v>
      </c>
      <c r="E184" s="141" t="s">
        <v>3265</v>
      </c>
      <c r="F184" s="142" t="s">
        <v>3160</v>
      </c>
      <c r="G184" s="143" t="s">
        <v>405</v>
      </c>
      <c r="H184" s="144">
        <v>155.05000000000001</v>
      </c>
      <c r="I184" s="145"/>
      <c r="J184" s="146">
        <f>ROUND(I184*H184,2)</f>
        <v>0</v>
      </c>
      <c r="K184" s="147"/>
      <c r="L184" s="28"/>
      <c r="M184" s="148" t="s">
        <v>1</v>
      </c>
      <c r="N184" s="149" t="s">
        <v>38</v>
      </c>
      <c r="P184" s="150">
        <f>O184*H184</f>
        <v>0</v>
      </c>
      <c r="Q184" s="150">
        <v>0</v>
      </c>
      <c r="R184" s="150">
        <f>Q184*H184</f>
        <v>0</v>
      </c>
      <c r="S184" s="150">
        <v>0</v>
      </c>
      <c r="T184" s="151">
        <f>S184*H184</f>
        <v>0</v>
      </c>
      <c r="AR184" s="152" t="s">
        <v>216</v>
      </c>
      <c r="AT184" s="152" t="s">
        <v>212</v>
      </c>
      <c r="AU184" s="152" t="s">
        <v>88</v>
      </c>
      <c r="AY184" s="13" t="s">
        <v>207</v>
      </c>
      <c r="BE184" s="153">
        <f>IF(N184="základná",J184,0)</f>
        <v>0</v>
      </c>
      <c r="BF184" s="153">
        <f>IF(N184="znížená",J184,0)</f>
        <v>0</v>
      </c>
      <c r="BG184" s="153">
        <f>IF(N184="zákl. prenesená",J184,0)</f>
        <v>0</v>
      </c>
      <c r="BH184" s="153">
        <f>IF(N184="zníž. prenesená",J184,0)</f>
        <v>0</v>
      </c>
      <c r="BI184" s="153">
        <f>IF(N184="nulová",J184,0)</f>
        <v>0</v>
      </c>
      <c r="BJ184" s="13" t="s">
        <v>84</v>
      </c>
      <c r="BK184" s="153">
        <f>ROUND(I184*H184,2)</f>
        <v>0</v>
      </c>
      <c r="BL184" s="13" t="s">
        <v>216</v>
      </c>
      <c r="BM184" s="152" t="s">
        <v>3266</v>
      </c>
    </row>
    <row r="185" spans="2:65" s="1" customFormat="1" ht="21.75" customHeight="1">
      <c r="B185" s="139"/>
      <c r="C185" s="140" t="s">
        <v>386</v>
      </c>
      <c r="D185" s="140" t="s">
        <v>212</v>
      </c>
      <c r="E185" s="141" t="s">
        <v>1890</v>
      </c>
      <c r="F185" s="142" t="s">
        <v>1891</v>
      </c>
      <c r="G185" s="143" t="s">
        <v>1892</v>
      </c>
      <c r="H185" s="144">
        <v>0.65</v>
      </c>
      <c r="I185" s="145"/>
      <c r="J185" s="146">
        <f>ROUND(I185*H185,2)</f>
        <v>0</v>
      </c>
      <c r="K185" s="147"/>
      <c r="L185" s="28"/>
      <c r="M185" s="148" t="s">
        <v>1</v>
      </c>
      <c r="N185" s="149" t="s">
        <v>38</v>
      </c>
      <c r="P185" s="150">
        <f>O185*H185</f>
        <v>0</v>
      </c>
      <c r="Q185" s="150">
        <v>0</v>
      </c>
      <c r="R185" s="150">
        <f>Q185*H185</f>
        <v>0</v>
      </c>
      <c r="S185" s="150">
        <v>0</v>
      </c>
      <c r="T185" s="151">
        <f>S185*H185</f>
        <v>0</v>
      </c>
      <c r="AR185" s="152" t="s">
        <v>93</v>
      </c>
      <c r="AT185" s="152" t="s">
        <v>212</v>
      </c>
      <c r="AU185" s="152" t="s">
        <v>88</v>
      </c>
      <c r="AY185" s="13" t="s">
        <v>207</v>
      </c>
      <c r="BE185" s="153">
        <f>IF(N185="základná",J185,0)</f>
        <v>0</v>
      </c>
      <c r="BF185" s="153">
        <f>IF(N185="znížená",J185,0)</f>
        <v>0</v>
      </c>
      <c r="BG185" s="153">
        <f>IF(N185="zákl. prenesená",J185,0)</f>
        <v>0</v>
      </c>
      <c r="BH185" s="153">
        <f>IF(N185="zníž. prenesená",J185,0)</f>
        <v>0</v>
      </c>
      <c r="BI185" s="153">
        <f>IF(N185="nulová",J185,0)</f>
        <v>0</v>
      </c>
      <c r="BJ185" s="13" t="s">
        <v>84</v>
      </c>
      <c r="BK185" s="153">
        <f>ROUND(I185*H185,2)</f>
        <v>0</v>
      </c>
      <c r="BL185" s="13" t="s">
        <v>93</v>
      </c>
      <c r="BM185" s="152" t="s">
        <v>3267</v>
      </c>
    </row>
    <row r="186" spans="2:65" s="1" customFormat="1" ht="33" customHeight="1">
      <c r="B186" s="139"/>
      <c r="C186" s="140" t="s">
        <v>390</v>
      </c>
      <c r="D186" s="140" t="s">
        <v>212</v>
      </c>
      <c r="E186" s="141" t="s">
        <v>1895</v>
      </c>
      <c r="F186" s="142" t="s">
        <v>1896</v>
      </c>
      <c r="G186" s="143" t="s">
        <v>1892</v>
      </c>
      <c r="H186" s="144">
        <v>0.65</v>
      </c>
      <c r="I186" s="145"/>
      <c r="J186" s="146">
        <f>ROUND(I186*H186,2)</f>
        <v>0</v>
      </c>
      <c r="K186" s="147"/>
      <c r="L186" s="28"/>
      <c r="M186" s="148" t="s">
        <v>1</v>
      </c>
      <c r="N186" s="149" t="s">
        <v>38</v>
      </c>
      <c r="P186" s="150">
        <f>O186*H186</f>
        <v>0</v>
      </c>
      <c r="Q186" s="150">
        <v>0</v>
      </c>
      <c r="R186" s="150">
        <f>Q186*H186</f>
        <v>0</v>
      </c>
      <c r="S186" s="150">
        <v>0</v>
      </c>
      <c r="T186" s="151">
        <f>S186*H186</f>
        <v>0</v>
      </c>
      <c r="AR186" s="152" t="s">
        <v>93</v>
      </c>
      <c r="AT186" s="152" t="s">
        <v>212</v>
      </c>
      <c r="AU186" s="152" t="s">
        <v>88</v>
      </c>
      <c r="AY186" s="13" t="s">
        <v>207</v>
      </c>
      <c r="BE186" s="153">
        <f>IF(N186="základná",J186,0)</f>
        <v>0</v>
      </c>
      <c r="BF186" s="153">
        <f>IF(N186="znížená",J186,0)</f>
        <v>0</v>
      </c>
      <c r="BG186" s="153">
        <f>IF(N186="zákl. prenesená",J186,0)</f>
        <v>0</v>
      </c>
      <c r="BH186" s="153">
        <f>IF(N186="zníž. prenesená",J186,0)</f>
        <v>0</v>
      </c>
      <c r="BI186" s="153">
        <f>IF(N186="nulová",J186,0)</f>
        <v>0</v>
      </c>
      <c r="BJ186" s="13" t="s">
        <v>84</v>
      </c>
      <c r="BK186" s="153">
        <f>ROUND(I186*H186,2)</f>
        <v>0</v>
      </c>
      <c r="BL186" s="13" t="s">
        <v>93</v>
      </c>
      <c r="BM186" s="152" t="s">
        <v>3268</v>
      </c>
    </row>
    <row r="187" spans="2:65" s="11" customFormat="1" ht="20.85" customHeight="1">
      <c r="B187" s="127"/>
      <c r="D187" s="128" t="s">
        <v>71</v>
      </c>
      <c r="E187" s="137" t="s">
        <v>1898</v>
      </c>
      <c r="F187" s="137" t="s">
        <v>1899</v>
      </c>
      <c r="I187" s="130"/>
      <c r="J187" s="138">
        <f>BK187</f>
        <v>0</v>
      </c>
      <c r="L187" s="127"/>
      <c r="M187" s="132"/>
      <c r="P187" s="133">
        <f>SUM(P188:P196)</f>
        <v>0</v>
      </c>
      <c r="R187" s="133">
        <f>SUM(R188:R196)</f>
        <v>1.9676000000000006E-2</v>
      </c>
      <c r="T187" s="134">
        <f>SUM(T188:T196)</f>
        <v>0</v>
      </c>
      <c r="AR187" s="128" t="s">
        <v>84</v>
      </c>
      <c r="AT187" s="135" t="s">
        <v>71</v>
      </c>
      <c r="AU187" s="135" t="s">
        <v>84</v>
      </c>
      <c r="AY187" s="128" t="s">
        <v>207</v>
      </c>
      <c r="BK187" s="136">
        <f>SUM(BK188:BK196)</f>
        <v>0</v>
      </c>
    </row>
    <row r="188" spans="2:65" s="1" customFormat="1" ht="21.75" customHeight="1">
      <c r="B188" s="139"/>
      <c r="C188" s="140" t="s">
        <v>394</v>
      </c>
      <c r="D188" s="140" t="s">
        <v>212</v>
      </c>
      <c r="E188" s="141" t="s">
        <v>1901</v>
      </c>
      <c r="F188" s="142" t="s">
        <v>2347</v>
      </c>
      <c r="G188" s="143" t="s">
        <v>405</v>
      </c>
      <c r="H188" s="144">
        <v>4</v>
      </c>
      <c r="I188" s="145"/>
      <c r="J188" s="146">
        <f t="shared" ref="J188:J196" si="20">ROUND(I188*H188,2)</f>
        <v>0</v>
      </c>
      <c r="K188" s="147"/>
      <c r="L188" s="28"/>
      <c r="M188" s="148" t="s">
        <v>1</v>
      </c>
      <c r="N188" s="149" t="s">
        <v>38</v>
      </c>
      <c r="P188" s="150">
        <f t="shared" ref="P188:P196" si="21">O188*H188</f>
        <v>0</v>
      </c>
      <c r="Q188" s="150">
        <v>1E-4</v>
      </c>
      <c r="R188" s="150">
        <f t="shared" ref="R188:R196" si="22">Q188*H188</f>
        <v>4.0000000000000002E-4</v>
      </c>
      <c r="S188" s="150">
        <v>0</v>
      </c>
      <c r="T188" s="151">
        <f t="shared" ref="T188:T196" si="23">S188*H188</f>
        <v>0</v>
      </c>
      <c r="AR188" s="152" t="s">
        <v>271</v>
      </c>
      <c r="AT188" s="152" t="s">
        <v>212</v>
      </c>
      <c r="AU188" s="152" t="s">
        <v>88</v>
      </c>
      <c r="AY188" s="13" t="s">
        <v>207</v>
      </c>
      <c r="BE188" s="153">
        <f t="shared" ref="BE188:BE196" si="24">IF(N188="základná",J188,0)</f>
        <v>0</v>
      </c>
      <c r="BF188" s="153">
        <f t="shared" ref="BF188:BF196" si="25">IF(N188="znížená",J188,0)</f>
        <v>0</v>
      </c>
      <c r="BG188" s="153">
        <f t="shared" ref="BG188:BG196" si="26">IF(N188="zákl. prenesená",J188,0)</f>
        <v>0</v>
      </c>
      <c r="BH188" s="153">
        <f t="shared" ref="BH188:BH196" si="27">IF(N188="zníž. prenesená",J188,0)</f>
        <v>0</v>
      </c>
      <c r="BI188" s="153">
        <f t="shared" ref="BI188:BI196" si="28">IF(N188="nulová",J188,0)</f>
        <v>0</v>
      </c>
      <c r="BJ188" s="13" t="s">
        <v>84</v>
      </c>
      <c r="BK188" s="153">
        <f t="shared" ref="BK188:BK196" si="29">ROUND(I188*H188,2)</f>
        <v>0</v>
      </c>
      <c r="BL188" s="13" t="s">
        <v>271</v>
      </c>
      <c r="BM188" s="152" t="s">
        <v>3269</v>
      </c>
    </row>
    <row r="189" spans="2:65" s="1" customFormat="1" ht="21.75" customHeight="1">
      <c r="B189" s="139"/>
      <c r="C189" s="155" t="s">
        <v>398</v>
      </c>
      <c r="D189" s="155" t="s">
        <v>205</v>
      </c>
      <c r="E189" s="156" t="s">
        <v>1905</v>
      </c>
      <c r="F189" s="157" t="s">
        <v>1906</v>
      </c>
      <c r="G189" s="158" t="s">
        <v>405</v>
      </c>
      <c r="H189" s="159">
        <v>1.02</v>
      </c>
      <c r="I189" s="160"/>
      <c r="J189" s="161">
        <f t="shared" si="20"/>
        <v>0</v>
      </c>
      <c r="K189" s="162"/>
      <c r="L189" s="163"/>
      <c r="M189" s="164" t="s">
        <v>1</v>
      </c>
      <c r="N189" s="165" t="s">
        <v>38</v>
      </c>
      <c r="P189" s="150">
        <f t="shared" si="21"/>
        <v>0</v>
      </c>
      <c r="Q189" s="150">
        <v>3.2000000000000002E-3</v>
      </c>
      <c r="R189" s="150">
        <f t="shared" si="22"/>
        <v>3.2640000000000004E-3</v>
      </c>
      <c r="S189" s="150">
        <v>0</v>
      </c>
      <c r="T189" s="151">
        <f t="shared" si="23"/>
        <v>0</v>
      </c>
      <c r="AR189" s="152" t="s">
        <v>334</v>
      </c>
      <c r="AT189" s="152" t="s">
        <v>205</v>
      </c>
      <c r="AU189" s="152" t="s">
        <v>88</v>
      </c>
      <c r="AY189" s="13" t="s">
        <v>207</v>
      </c>
      <c r="BE189" s="153">
        <f t="shared" si="24"/>
        <v>0</v>
      </c>
      <c r="BF189" s="153">
        <f t="shared" si="25"/>
        <v>0</v>
      </c>
      <c r="BG189" s="153">
        <f t="shared" si="26"/>
        <v>0</v>
      </c>
      <c r="BH189" s="153">
        <f t="shared" si="27"/>
        <v>0</v>
      </c>
      <c r="BI189" s="153">
        <f t="shared" si="28"/>
        <v>0</v>
      </c>
      <c r="BJ189" s="13" t="s">
        <v>84</v>
      </c>
      <c r="BK189" s="153">
        <f t="shared" si="29"/>
        <v>0</v>
      </c>
      <c r="BL189" s="13" t="s">
        <v>271</v>
      </c>
      <c r="BM189" s="152" t="s">
        <v>3270</v>
      </c>
    </row>
    <row r="190" spans="2:65" s="1" customFormat="1" ht="21.75" customHeight="1">
      <c r="B190" s="139"/>
      <c r="C190" s="155" t="s">
        <v>402</v>
      </c>
      <c r="D190" s="155" t="s">
        <v>205</v>
      </c>
      <c r="E190" s="156" t="s">
        <v>1909</v>
      </c>
      <c r="F190" s="157" t="s">
        <v>3271</v>
      </c>
      <c r="G190" s="158" t="s">
        <v>405</v>
      </c>
      <c r="H190" s="159">
        <v>2.04</v>
      </c>
      <c r="I190" s="160"/>
      <c r="J190" s="161">
        <f t="shared" si="20"/>
        <v>0</v>
      </c>
      <c r="K190" s="162"/>
      <c r="L190" s="163"/>
      <c r="M190" s="164" t="s">
        <v>1</v>
      </c>
      <c r="N190" s="165" t="s">
        <v>38</v>
      </c>
      <c r="P190" s="150">
        <f t="shared" si="21"/>
        <v>0</v>
      </c>
      <c r="Q190" s="150">
        <v>3.2000000000000002E-3</v>
      </c>
      <c r="R190" s="150">
        <f t="shared" si="22"/>
        <v>6.5280000000000008E-3</v>
      </c>
      <c r="S190" s="150">
        <v>0</v>
      </c>
      <c r="T190" s="151">
        <f t="shared" si="23"/>
        <v>0</v>
      </c>
      <c r="AR190" s="152" t="s">
        <v>334</v>
      </c>
      <c r="AT190" s="152" t="s">
        <v>205</v>
      </c>
      <c r="AU190" s="152" t="s">
        <v>88</v>
      </c>
      <c r="AY190" s="13" t="s">
        <v>207</v>
      </c>
      <c r="BE190" s="153">
        <f t="shared" si="24"/>
        <v>0</v>
      </c>
      <c r="BF190" s="153">
        <f t="shared" si="25"/>
        <v>0</v>
      </c>
      <c r="BG190" s="153">
        <f t="shared" si="26"/>
        <v>0</v>
      </c>
      <c r="BH190" s="153">
        <f t="shared" si="27"/>
        <v>0</v>
      </c>
      <c r="BI190" s="153">
        <f t="shared" si="28"/>
        <v>0</v>
      </c>
      <c r="BJ190" s="13" t="s">
        <v>84</v>
      </c>
      <c r="BK190" s="153">
        <f t="shared" si="29"/>
        <v>0</v>
      </c>
      <c r="BL190" s="13" t="s">
        <v>271</v>
      </c>
      <c r="BM190" s="152" t="s">
        <v>3272</v>
      </c>
    </row>
    <row r="191" spans="2:65" s="1" customFormat="1" ht="21.75" customHeight="1">
      <c r="B191" s="139"/>
      <c r="C191" s="155" t="s">
        <v>407</v>
      </c>
      <c r="D191" s="155" t="s">
        <v>205</v>
      </c>
      <c r="E191" s="156" t="s">
        <v>1913</v>
      </c>
      <c r="F191" s="157" t="s">
        <v>3273</v>
      </c>
      <c r="G191" s="158" t="s">
        <v>405</v>
      </c>
      <c r="H191" s="159">
        <v>1.02</v>
      </c>
      <c r="I191" s="160"/>
      <c r="J191" s="161">
        <f t="shared" si="20"/>
        <v>0</v>
      </c>
      <c r="K191" s="162"/>
      <c r="L191" s="163"/>
      <c r="M191" s="164" t="s">
        <v>1</v>
      </c>
      <c r="N191" s="165" t="s">
        <v>38</v>
      </c>
      <c r="P191" s="150">
        <f t="shared" si="21"/>
        <v>0</v>
      </c>
      <c r="Q191" s="150">
        <v>3.2000000000000002E-3</v>
      </c>
      <c r="R191" s="150">
        <f t="shared" si="22"/>
        <v>3.2640000000000004E-3</v>
      </c>
      <c r="S191" s="150">
        <v>0</v>
      </c>
      <c r="T191" s="151">
        <f t="shared" si="23"/>
        <v>0</v>
      </c>
      <c r="AR191" s="152" t="s">
        <v>334</v>
      </c>
      <c r="AT191" s="152" t="s">
        <v>205</v>
      </c>
      <c r="AU191" s="152" t="s">
        <v>88</v>
      </c>
      <c r="AY191" s="13" t="s">
        <v>207</v>
      </c>
      <c r="BE191" s="153">
        <f t="shared" si="24"/>
        <v>0</v>
      </c>
      <c r="BF191" s="153">
        <f t="shared" si="25"/>
        <v>0</v>
      </c>
      <c r="BG191" s="153">
        <f t="shared" si="26"/>
        <v>0</v>
      </c>
      <c r="BH191" s="153">
        <f t="shared" si="27"/>
        <v>0</v>
      </c>
      <c r="BI191" s="153">
        <f t="shared" si="28"/>
        <v>0</v>
      </c>
      <c r="BJ191" s="13" t="s">
        <v>84</v>
      </c>
      <c r="BK191" s="153">
        <f t="shared" si="29"/>
        <v>0</v>
      </c>
      <c r="BL191" s="13" t="s">
        <v>271</v>
      </c>
      <c r="BM191" s="152" t="s">
        <v>3274</v>
      </c>
    </row>
    <row r="192" spans="2:65" s="1" customFormat="1" ht="24.2" customHeight="1">
      <c r="B192" s="139"/>
      <c r="C192" s="140" t="s">
        <v>411</v>
      </c>
      <c r="D192" s="140" t="s">
        <v>212</v>
      </c>
      <c r="E192" s="141" t="s">
        <v>1921</v>
      </c>
      <c r="F192" s="142" t="s">
        <v>1922</v>
      </c>
      <c r="G192" s="143" t="s">
        <v>405</v>
      </c>
      <c r="H192" s="144">
        <v>4</v>
      </c>
      <c r="I192" s="145"/>
      <c r="J192" s="146">
        <f t="shared" si="20"/>
        <v>0</v>
      </c>
      <c r="K192" s="147"/>
      <c r="L192" s="28"/>
      <c r="M192" s="148" t="s">
        <v>1</v>
      </c>
      <c r="N192" s="149" t="s">
        <v>38</v>
      </c>
      <c r="P192" s="150">
        <f t="shared" si="21"/>
        <v>0</v>
      </c>
      <c r="Q192" s="150">
        <v>8.0000000000000007E-5</v>
      </c>
      <c r="R192" s="150">
        <f t="shared" si="22"/>
        <v>3.2000000000000003E-4</v>
      </c>
      <c r="S192" s="150">
        <v>0</v>
      </c>
      <c r="T192" s="151">
        <f t="shared" si="23"/>
        <v>0</v>
      </c>
      <c r="AR192" s="152" t="s">
        <v>271</v>
      </c>
      <c r="AT192" s="152" t="s">
        <v>212</v>
      </c>
      <c r="AU192" s="152" t="s">
        <v>88</v>
      </c>
      <c r="AY192" s="13" t="s">
        <v>207</v>
      </c>
      <c r="BE192" s="153">
        <f t="shared" si="24"/>
        <v>0</v>
      </c>
      <c r="BF192" s="153">
        <f t="shared" si="25"/>
        <v>0</v>
      </c>
      <c r="BG192" s="153">
        <f t="shared" si="26"/>
        <v>0</v>
      </c>
      <c r="BH192" s="153">
        <f t="shared" si="27"/>
        <v>0</v>
      </c>
      <c r="BI192" s="153">
        <f t="shared" si="28"/>
        <v>0</v>
      </c>
      <c r="BJ192" s="13" t="s">
        <v>84</v>
      </c>
      <c r="BK192" s="153">
        <f t="shared" si="29"/>
        <v>0</v>
      </c>
      <c r="BL192" s="13" t="s">
        <v>271</v>
      </c>
      <c r="BM192" s="152" t="s">
        <v>3275</v>
      </c>
    </row>
    <row r="193" spans="2:65" s="1" customFormat="1" ht="24.2" customHeight="1">
      <c r="B193" s="139"/>
      <c r="C193" s="155" t="s">
        <v>415</v>
      </c>
      <c r="D193" s="155" t="s">
        <v>205</v>
      </c>
      <c r="E193" s="156" t="s">
        <v>1925</v>
      </c>
      <c r="F193" s="157" t="s">
        <v>1926</v>
      </c>
      <c r="G193" s="158" t="s">
        <v>1892</v>
      </c>
      <c r="H193" s="159">
        <v>5.0000000000000001E-3</v>
      </c>
      <c r="I193" s="160"/>
      <c r="J193" s="161">
        <f t="shared" si="20"/>
        <v>0</v>
      </c>
      <c r="K193" s="162"/>
      <c r="L193" s="163"/>
      <c r="M193" s="164" t="s">
        <v>1</v>
      </c>
      <c r="N193" s="165" t="s">
        <v>38</v>
      </c>
      <c r="P193" s="150">
        <f t="shared" si="21"/>
        <v>0</v>
      </c>
      <c r="Q193" s="150">
        <v>1</v>
      </c>
      <c r="R193" s="150">
        <f t="shared" si="22"/>
        <v>5.0000000000000001E-3</v>
      </c>
      <c r="S193" s="150">
        <v>0</v>
      </c>
      <c r="T193" s="151">
        <f t="shared" si="23"/>
        <v>0</v>
      </c>
      <c r="AR193" s="152" t="s">
        <v>334</v>
      </c>
      <c r="AT193" s="152" t="s">
        <v>205</v>
      </c>
      <c r="AU193" s="152" t="s">
        <v>88</v>
      </c>
      <c r="AY193" s="13" t="s">
        <v>207</v>
      </c>
      <c r="BE193" s="153">
        <f t="shared" si="24"/>
        <v>0</v>
      </c>
      <c r="BF193" s="153">
        <f t="shared" si="25"/>
        <v>0</v>
      </c>
      <c r="BG193" s="153">
        <f t="shared" si="26"/>
        <v>0</v>
      </c>
      <c r="BH193" s="153">
        <f t="shared" si="27"/>
        <v>0</v>
      </c>
      <c r="BI193" s="153">
        <f t="shared" si="28"/>
        <v>0</v>
      </c>
      <c r="BJ193" s="13" t="s">
        <v>84</v>
      </c>
      <c r="BK193" s="153">
        <f t="shared" si="29"/>
        <v>0</v>
      </c>
      <c r="BL193" s="13" t="s">
        <v>271</v>
      </c>
      <c r="BM193" s="152" t="s">
        <v>3276</v>
      </c>
    </row>
    <row r="194" spans="2:65" s="1" customFormat="1" ht="33" customHeight="1">
      <c r="B194" s="139"/>
      <c r="C194" s="140" t="s">
        <v>419</v>
      </c>
      <c r="D194" s="140" t="s">
        <v>212</v>
      </c>
      <c r="E194" s="141" t="s">
        <v>1953</v>
      </c>
      <c r="F194" s="142" t="s">
        <v>3277</v>
      </c>
      <c r="G194" s="143" t="s">
        <v>253</v>
      </c>
      <c r="H194" s="144">
        <v>2</v>
      </c>
      <c r="I194" s="145"/>
      <c r="J194" s="146">
        <f t="shared" si="20"/>
        <v>0</v>
      </c>
      <c r="K194" s="147"/>
      <c r="L194" s="28"/>
      <c r="M194" s="148" t="s">
        <v>1</v>
      </c>
      <c r="N194" s="149" t="s">
        <v>38</v>
      </c>
      <c r="P194" s="150">
        <f t="shared" si="21"/>
        <v>0</v>
      </c>
      <c r="Q194" s="150">
        <v>1E-4</v>
      </c>
      <c r="R194" s="150">
        <f t="shared" si="22"/>
        <v>2.0000000000000001E-4</v>
      </c>
      <c r="S194" s="150">
        <v>0</v>
      </c>
      <c r="T194" s="151">
        <f t="shared" si="23"/>
        <v>0</v>
      </c>
      <c r="AR194" s="152" t="s">
        <v>271</v>
      </c>
      <c r="AT194" s="152" t="s">
        <v>212</v>
      </c>
      <c r="AU194" s="152" t="s">
        <v>88</v>
      </c>
      <c r="AY194" s="13" t="s">
        <v>207</v>
      </c>
      <c r="BE194" s="153">
        <f t="shared" si="24"/>
        <v>0</v>
      </c>
      <c r="BF194" s="153">
        <f t="shared" si="25"/>
        <v>0</v>
      </c>
      <c r="BG194" s="153">
        <f t="shared" si="26"/>
        <v>0</v>
      </c>
      <c r="BH194" s="153">
        <f t="shared" si="27"/>
        <v>0</v>
      </c>
      <c r="BI194" s="153">
        <f t="shared" si="28"/>
        <v>0</v>
      </c>
      <c r="BJ194" s="13" t="s">
        <v>84</v>
      </c>
      <c r="BK194" s="153">
        <f t="shared" si="29"/>
        <v>0</v>
      </c>
      <c r="BL194" s="13" t="s">
        <v>271</v>
      </c>
      <c r="BM194" s="152" t="s">
        <v>3278</v>
      </c>
    </row>
    <row r="195" spans="2:65" s="1" customFormat="1" ht="33" customHeight="1">
      <c r="B195" s="139"/>
      <c r="C195" s="140" t="s">
        <v>423</v>
      </c>
      <c r="D195" s="140" t="s">
        <v>212</v>
      </c>
      <c r="E195" s="141" t="s">
        <v>1957</v>
      </c>
      <c r="F195" s="142" t="s">
        <v>3279</v>
      </c>
      <c r="G195" s="143" t="s">
        <v>253</v>
      </c>
      <c r="H195" s="144">
        <v>4</v>
      </c>
      <c r="I195" s="145"/>
      <c r="J195" s="146">
        <f t="shared" si="20"/>
        <v>0</v>
      </c>
      <c r="K195" s="147"/>
      <c r="L195" s="28"/>
      <c r="M195" s="148" t="s">
        <v>1</v>
      </c>
      <c r="N195" s="149" t="s">
        <v>38</v>
      </c>
      <c r="P195" s="150">
        <f t="shared" si="21"/>
        <v>0</v>
      </c>
      <c r="Q195" s="150">
        <v>1E-4</v>
      </c>
      <c r="R195" s="150">
        <f t="shared" si="22"/>
        <v>4.0000000000000002E-4</v>
      </c>
      <c r="S195" s="150">
        <v>0</v>
      </c>
      <c r="T195" s="151">
        <f t="shared" si="23"/>
        <v>0</v>
      </c>
      <c r="AR195" s="152" t="s">
        <v>271</v>
      </c>
      <c r="AT195" s="152" t="s">
        <v>212</v>
      </c>
      <c r="AU195" s="152" t="s">
        <v>88</v>
      </c>
      <c r="AY195" s="13" t="s">
        <v>207</v>
      </c>
      <c r="BE195" s="153">
        <f t="shared" si="24"/>
        <v>0</v>
      </c>
      <c r="BF195" s="153">
        <f t="shared" si="25"/>
        <v>0</v>
      </c>
      <c r="BG195" s="153">
        <f t="shared" si="26"/>
        <v>0</v>
      </c>
      <c r="BH195" s="153">
        <f t="shared" si="27"/>
        <v>0</v>
      </c>
      <c r="BI195" s="153">
        <f t="shared" si="28"/>
        <v>0</v>
      </c>
      <c r="BJ195" s="13" t="s">
        <v>84</v>
      </c>
      <c r="BK195" s="153">
        <f t="shared" si="29"/>
        <v>0</v>
      </c>
      <c r="BL195" s="13" t="s">
        <v>271</v>
      </c>
      <c r="BM195" s="152" t="s">
        <v>3280</v>
      </c>
    </row>
    <row r="196" spans="2:65" s="1" customFormat="1" ht="33" customHeight="1">
      <c r="B196" s="139"/>
      <c r="C196" s="140" t="s">
        <v>427</v>
      </c>
      <c r="D196" s="140" t="s">
        <v>212</v>
      </c>
      <c r="E196" s="141" t="s">
        <v>1977</v>
      </c>
      <c r="F196" s="142" t="s">
        <v>1978</v>
      </c>
      <c r="G196" s="143" t="s">
        <v>253</v>
      </c>
      <c r="H196" s="144">
        <v>3</v>
      </c>
      <c r="I196" s="145"/>
      <c r="J196" s="146">
        <f t="shared" si="20"/>
        <v>0</v>
      </c>
      <c r="K196" s="147"/>
      <c r="L196" s="28"/>
      <c r="M196" s="148" t="s">
        <v>1</v>
      </c>
      <c r="N196" s="149" t="s">
        <v>38</v>
      </c>
      <c r="P196" s="150">
        <f t="shared" si="21"/>
        <v>0</v>
      </c>
      <c r="Q196" s="150">
        <v>1E-4</v>
      </c>
      <c r="R196" s="150">
        <f t="shared" si="22"/>
        <v>3.0000000000000003E-4</v>
      </c>
      <c r="S196" s="150">
        <v>0</v>
      </c>
      <c r="T196" s="151">
        <f t="shared" si="23"/>
        <v>0</v>
      </c>
      <c r="AR196" s="152" t="s">
        <v>271</v>
      </c>
      <c r="AT196" s="152" t="s">
        <v>212</v>
      </c>
      <c r="AU196" s="152" t="s">
        <v>88</v>
      </c>
      <c r="AY196" s="13" t="s">
        <v>207</v>
      </c>
      <c r="BE196" s="153">
        <f t="shared" si="24"/>
        <v>0</v>
      </c>
      <c r="BF196" s="153">
        <f t="shared" si="25"/>
        <v>0</v>
      </c>
      <c r="BG196" s="153">
        <f t="shared" si="26"/>
        <v>0</v>
      </c>
      <c r="BH196" s="153">
        <f t="shared" si="27"/>
        <v>0</v>
      </c>
      <c r="BI196" s="153">
        <f t="shared" si="28"/>
        <v>0</v>
      </c>
      <c r="BJ196" s="13" t="s">
        <v>84</v>
      </c>
      <c r="BK196" s="153">
        <f t="shared" si="29"/>
        <v>0</v>
      </c>
      <c r="BL196" s="13" t="s">
        <v>271</v>
      </c>
      <c r="BM196" s="152" t="s">
        <v>3281</v>
      </c>
    </row>
    <row r="197" spans="2:65" s="11" customFormat="1" ht="20.85" customHeight="1">
      <c r="B197" s="127"/>
      <c r="D197" s="128" t="s">
        <v>71</v>
      </c>
      <c r="E197" s="137" t="s">
        <v>1988</v>
      </c>
      <c r="F197" s="137" t="s">
        <v>1989</v>
      </c>
      <c r="I197" s="130"/>
      <c r="J197" s="138">
        <f>BK197</f>
        <v>0</v>
      </c>
      <c r="L197" s="127"/>
      <c r="M197" s="132"/>
      <c r="P197" s="133">
        <f>SUM(P198:P199)</f>
        <v>0</v>
      </c>
      <c r="R197" s="133">
        <f>SUM(R198:R199)</f>
        <v>6.4000000000000005E-4</v>
      </c>
      <c r="T197" s="134">
        <f>SUM(T198:T199)</f>
        <v>0</v>
      </c>
      <c r="AR197" s="128" t="s">
        <v>84</v>
      </c>
      <c r="AT197" s="135" t="s">
        <v>71</v>
      </c>
      <c r="AU197" s="135" t="s">
        <v>84</v>
      </c>
      <c r="AY197" s="128" t="s">
        <v>207</v>
      </c>
      <c r="BK197" s="136">
        <f>SUM(BK198:BK199)</f>
        <v>0</v>
      </c>
    </row>
    <row r="198" spans="2:65" s="1" customFormat="1" ht="21.75" customHeight="1">
      <c r="B198" s="139"/>
      <c r="C198" s="140" t="s">
        <v>431</v>
      </c>
      <c r="D198" s="140" t="s">
        <v>212</v>
      </c>
      <c r="E198" s="141" t="s">
        <v>1991</v>
      </c>
      <c r="F198" s="142" t="s">
        <v>1992</v>
      </c>
      <c r="G198" s="143" t="s">
        <v>405</v>
      </c>
      <c r="H198" s="144">
        <v>2</v>
      </c>
      <c r="I198" s="145"/>
      <c r="J198" s="146">
        <f>ROUND(I198*H198,2)</f>
        <v>0</v>
      </c>
      <c r="K198" s="147"/>
      <c r="L198" s="28"/>
      <c r="M198" s="148" t="s">
        <v>1</v>
      </c>
      <c r="N198" s="149" t="s">
        <v>38</v>
      </c>
      <c r="P198" s="150">
        <f>O198*H198</f>
        <v>0</v>
      </c>
      <c r="Q198" s="150">
        <v>1.6000000000000001E-4</v>
      </c>
      <c r="R198" s="150">
        <f>Q198*H198</f>
        <v>3.2000000000000003E-4</v>
      </c>
      <c r="S198" s="150">
        <v>0</v>
      </c>
      <c r="T198" s="151">
        <f>S198*H198</f>
        <v>0</v>
      </c>
      <c r="AR198" s="152" t="s">
        <v>271</v>
      </c>
      <c r="AT198" s="152" t="s">
        <v>212</v>
      </c>
      <c r="AU198" s="152" t="s">
        <v>88</v>
      </c>
      <c r="AY198" s="13" t="s">
        <v>207</v>
      </c>
      <c r="BE198" s="153">
        <f>IF(N198="základná",J198,0)</f>
        <v>0</v>
      </c>
      <c r="BF198" s="153">
        <f>IF(N198="znížená",J198,0)</f>
        <v>0</v>
      </c>
      <c r="BG198" s="153">
        <f>IF(N198="zákl. prenesená",J198,0)</f>
        <v>0</v>
      </c>
      <c r="BH198" s="153">
        <f>IF(N198="zníž. prenesená",J198,0)</f>
        <v>0</v>
      </c>
      <c r="BI198" s="153">
        <f>IF(N198="nulová",J198,0)</f>
        <v>0</v>
      </c>
      <c r="BJ198" s="13" t="s">
        <v>84</v>
      </c>
      <c r="BK198" s="153">
        <f>ROUND(I198*H198,2)</f>
        <v>0</v>
      </c>
      <c r="BL198" s="13" t="s">
        <v>271</v>
      </c>
      <c r="BM198" s="152" t="s">
        <v>3282</v>
      </c>
    </row>
    <row r="199" spans="2:65" s="1" customFormat="1" ht="16.5" customHeight="1">
      <c r="B199" s="139"/>
      <c r="C199" s="140" t="s">
        <v>435</v>
      </c>
      <c r="D199" s="140" t="s">
        <v>212</v>
      </c>
      <c r="E199" s="141" t="s">
        <v>1995</v>
      </c>
      <c r="F199" s="142" t="s">
        <v>2358</v>
      </c>
      <c r="G199" s="143" t="s">
        <v>405</v>
      </c>
      <c r="H199" s="144">
        <v>2</v>
      </c>
      <c r="I199" s="145"/>
      <c r="J199" s="146">
        <f>ROUND(I199*H199,2)</f>
        <v>0</v>
      </c>
      <c r="K199" s="147"/>
      <c r="L199" s="28"/>
      <c r="M199" s="148" t="s">
        <v>1</v>
      </c>
      <c r="N199" s="149" t="s">
        <v>38</v>
      </c>
      <c r="P199" s="150">
        <f>O199*H199</f>
        <v>0</v>
      </c>
      <c r="Q199" s="150">
        <v>1.6000000000000001E-4</v>
      </c>
      <c r="R199" s="150">
        <f>Q199*H199</f>
        <v>3.2000000000000003E-4</v>
      </c>
      <c r="S199" s="150">
        <v>0</v>
      </c>
      <c r="T199" s="151">
        <f>S199*H199</f>
        <v>0</v>
      </c>
      <c r="AR199" s="152" t="s">
        <v>271</v>
      </c>
      <c r="AT199" s="152" t="s">
        <v>212</v>
      </c>
      <c r="AU199" s="152" t="s">
        <v>88</v>
      </c>
      <c r="AY199" s="13" t="s">
        <v>207</v>
      </c>
      <c r="BE199" s="153">
        <f>IF(N199="základná",J199,0)</f>
        <v>0</v>
      </c>
      <c r="BF199" s="153">
        <f>IF(N199="znížená",J199,0)</f>
        <v>0</v>
      </c>
      <c r="BG199" s="153">
        <f>IF(N199="zákl. prenesená",J199,0)</f>
        <v>0</v>
      </c>
      <c r="BH199" s="153">
        <f>IF(N199="zníž. prenesená",J199,0)</f>
        <v>0</v>
      </c>
      <c r="BI199" s="153">
        <f>IF(N199="nulová",J199,0)</f>
        <v>0</v>
      </c>
      <c r="BJ199" s="13" t="s">
        <v>84</v>
      </c>
      <c r="BK199" s="153">
        <f>ROUND(I199*H199,2)</f>
        <v>0</v>
      </c>
      <c r="BL199" s="13" t="s">
        <v>271</v>
      </c>
      <c r="BM199" s="152" t="s">
        <v>3283</v>
      </c>
    </row>
    <row r="200" spans="2:65" s="11" customFormat="1" ht="20.85" customHeight="1">
      <c r="B200" s="127"/>
      <c r="D200" s="128" t="s">
        <v>71</v>
      </c>
      <c r="E200" s="137" t="s">
        <v>1998</v>
      </c>
      <c r="F200" s="137" t="s">
        <v>1999</v>
      </c>
      <c r="I200" s="130"/>
      <c r="J200" s="138">
        <f>BK200</f>
        <v>0</v>
      </c>
      <c r="L200" s="127"/>
      <c r="M200" s="132"/>
      <c r="P200" s="133">
        <f>SUM(P201:P207)</f>
        <v>0</v>
      </c>
      <c r="R200" s="133">
        <f>SUM(R201:R207)</f>
        <v>0</v>
      </c>
      <c r="T200" s="134">
        <f>SUM(T201:T207)</f>
        <v>0</v>
      </c>
      <c r="AR200" s="128" t="s">
        <v>93</v>
      </c>
      <c r="AT200" s="135" t="s">
        <v>71</v>
      </c>
      <c r="AU200" s="135" t="s">
        <v>84</v>
      </c>
      <c r="AY200" s="128" t="s">
        <v>207</v>
      </c>
      <c r="BK200" s="136">
        <f>SUM(BK201:BK207)</f>
        <v>0</v>
      </c>
    </row>
    <row r="201" spans="2:65" s="1" customFormat="1" ht="16.5" customHeight="1">
      <c r="B201" s="139"/>
      <c r="C201" s="140" t="s">
        <v>439</v>
      </c>
      <c r="D201" s="140" t="s">
        <v>212</v>
      </c>
      <c r="E201" s="141" t="s">
        <v>3284</v>
      </c>
      <c r="F201" s="142" t="s">
        <v>3285</v>
      </c>
      <c r="G201" s="143" t="s">
        <v>215</v>
      </c>
      <c r="H201" s="144">
        <v>21</v>
      </c>
      <c r="I201" s="145"/>
      <c r="J201" s="146">
        <f t="shared" ref="J201:J207" si="30">ROUND(I201*H201,2)</f>
        <v>0</v>
      </c>
      <c r="K201" s="147"/>
      <c r="L201" s="28"/>
      <c r="M201" s="148" t="s">
        <v>1</v>
      </c>
      <c r="N201" s="149" t="s">
        <v>38</v>
      </c>
      <c r="P201" s="150">
        <f t="shared" ref="P201:P207" si="31">O201*H201</f>
        <v>0</v>
      </c>
      <c r="Q201" s="150">
        <v>0</v>
      </c>
      <c r="R201" s="150">
        <f t="shared" ref="R201:R207" si="32">Q201*H201</f>
        <v>0</v>
      </c>
      <c r="S201" s="150">
        <v>0</v>
      </c>
      <c r="T201" s="151">
        <f t="shared" ref="T201:T207" si="33">S201*H201</f>
        <v>0</v>
      </c>
      <c r="AR201" s="152" t="s">
        <v>93</v>
      </c>
      <c r="AT201" s="152" t="s">
        <v>212</v>
      </c>
      <c r="AU201" s="152" t="s">
        <v>88</v>
      </c>
      <c r="AY201" s="13" t="s">
        <v>207</v>
      </c>
      <c r="BE201" s="153">
        <f t="shared" ref="BE201:BE207" si="34">IF(N201="základná",J201,0)</f>
        <v>0</v>
      </c>
      <c r="BF201" s="153">
        <f t="shared" ref="BF201:BF207" si="35">IF(N201="znížená",J201,0)</f>
        <v>0</v>
      </c>
      <c r="BG201" s="153">
        <f t="shared" ref="BG201:BG207" si="36">IF(N201="zákl. prenesená",J201,0)</f>
        <v>0</v>
      </c>
      <c r="BH201" s="153">
        <f t="shared" ref="BH201:BH207" si="37">IF(N201="zníž. prenesená",J201,0)</f>
        <v>0</v>
      </c>
      <c r="BI201" s="153">
        <f t="shared" ref="BI201:BI207" si="38">IF(N201="nulová",J201,0)</f>
        <v>0</v>
      </c>
      <c r="BJ201" s="13" t="s">
        <v>84</v>
      </c>
      <c r="BK201" s="153">
        <f t="shared" ref="BK201:BK207" si="39">ROUND(I201*H201,2)</f>
        <v>0</v>
      </c>
      <c r="BL201" s="13" t="s">
        <v>93</v>
      </c>
      <c r="BM201" s="152" t="s">
        <v>3286</v>
      </c>
    </row>
    <row r="202" spans="2:65" s="1" customFormat="1" ht="24.2" customHeight="1">
      <c r="B202" s="139"/>
      <c r="C202" s="140" t="s">
        <v>443</v>
      </c>
      <c r="D202" s="140" t="s">
        <v>212</v>
      </c>
      <c r="E202" s="141" t="s">
        <v>2862</v>
      </c>
      <c r="F202" s="142" t="s">
        <v>2863</v>
      </c>
      <c r="G202" s="143" t="s">
        <v>215</v>
      </c>
      <c r="H202" s="144">
        <v>142</v>
      </c>
      <c r="I202" s="145"/>
      <c r="J202" s="146">
        <f t="shared" si="30"/>
        <v>0</v>
      </c>
      <c r="K202" s="147"/>
      <c r="L202" s="28"/>
      <c r="M202" s="148" t="s">
        <v>1</v>
      </c>
      <c r="N202" s="149" t="s">
        <v>38</v>
      </c>
      <c r="P202" s="150">
        <f t="shared" si="31"/>
        <v>0</v>
      </c>
      <c r="Q202" s="150">
        <v>0</v>
      </c>
      <c r="R202" s="150">
        <f t="shared" si="32"/>
        <v>0</v>
      </c>
      <c r="S202" s="150">
        <v>0</v>
      </c>
      <c r="T202" s="151">
        <f t="shared" si="33"/>
        <v>0</v>
      </c>
      <c r="AR202" s="152" t="s">
        <v>93</v>
      </c>
      <c r="AT202" s="152" t="s">
        <v>212</v>
      </c>
      <c r="AU202" s="152" t="s">
        <v>88</v>
      </c>
      <c r="AY202" s="13" t="s">
        <v>207</v>
      </c>
      <c r="BE202" s="153">
        <f t="shared" si="34"/>
        <v>0</v>
      </c>
      <c r="BF202" s="153">
        <f t="shared" si="35"/>
        <v>0</v>
      </c>
      <c r="BG202" s="153">
        <f t="shared" si="36"/>
        <v>0</v>
      </c>
      <c r="BH202" s="153">
        <f t="shared" si="37"/>
        <v>0</v>
      </c>
      <c r="BI202" s="153">
        <f t="shared" si="38"/>
        <v>0</v>
      </c>
      <c r="BJ202" s="13" t="s">
        <v>84</v>
      </c>
      <c r="BK202" s="153">
        <f t="shared" si="39"/>
        <v>0</v>
      </c>
      <c r="BL202" s="13" t="s">
        <v>93</v>
      </c>
      <c r="BM202" s="152" t="s">
        <v>3287</v>
      </c>
    </row>
    <row r="203" spans="2:65" s="1" customFormat="1" ht="33" customHeight="1">
      <c r="B203" s="139"/>
      <c r="C203" s="140" t="s">
        <v>447</v>
      </c>
      <c r="D203" s="140" t="s">
        <v>212</v>
      </c>
      <c r="E203" s="141" t="s">
        <v>2065</v>
      </c>
      <c r="F203" s="142" t="s">
        <v>2066</v>
      </c>
      <c r="G203" s="143" t="s">
        <v>253</v>
      </c>
      <c r="H203" s="144">
        <v>23</v>
      </c>
      <c r="I203" s="145"/>
      <c r="J203" s="146">
        <f t="shared" si="30"/>
        <v>0</v>
      </c>
      <c r="K203" s="147"/>
      <c r="L203" s="28"/>
      <c r="M203" s="148" t="s">
        <v>1</v>
      </c>
      <c r="N203" s="149" t="s">
        <v>38</v>
      </c>
      <c r="P203" s="150">
        <f t="shared" si="31"/>
        <v>0</v>
      </c>
      <c r="Q203" s="150">
        <v>0</v>
      </c>
      <c r="R203" s="150">
        <f t="shared" si="32"/>
        <v>0</v>
      </c>
      <c r="S203" s="150">
        <v>0</v>
      </c>
      <c r="T203" s="151">
        <f t="shared" si="33"/>
        <v>0</v>
      </c>
      <c r="AR203" s="152" t="s">
        <v>93</v>
      </c>
      <c r="AT203" s="152" t="s">
        <v>212</v>
      </c>
      <c r="AU203" s="152" t="s">
        <v>88</v>
      </c>
      <c r="AY203" s="13" t="s">
        <v>207</v>
      </c>
      <c r="BE203" s="153">
        <f t="shared" si="34"/>
        <v>0</v>
      </c>
      <c r="BF203" s="153">
        <f t="shared" si="35"/>
        <v>0</v>
      </c>
      <c r="BG203" s="153">
        <f t="shared" si="36"/>
        <v>0</v>
      </c>
      <c r="BH203" s="153">
        <f t="shared" si="37"/>
        <v>0</v>
      </c>
      <c r="BI203" s="153">
        <f t="shared" si="38"/>
        <v>0</v>
      </c>
      <c r="BJ203" s="13" t="s">
        <v>84</v>
      </c>
      <c r="BK203" s="153">
        <f t="shared" si="39"/>
        <v>0</v>
      </c>
      <c r="BL203" s="13" t="s">
        <v>93</v>
      </c>
      <c r="BM203" s="152" t="s">
        <v>3288</v>
      </c>
    </row>
    <row r="204" spans="2:65" s="1" customFormat="1" ht="16.5" customHeight="1">
      <c r="B204" s="139"/>
      <c r="C204" s="140" t="s">
        <v>451</v>
      </c>
      <c r="D204" s="140" t="s">
        <v>212</v>
      </c>
      <c r="E204" s="141" t="s">
        <v>2090</v>
      </c>
      <c r="F204" s="142" t="s">
        <v>2091</v>
      </c>
      <c r="G204" s="143" t="s">
        <v>2087</v>
      </c>
      <c r="H204" s="144">
        <v>1</v>
      </c>
      <c r="I204" s="145"/>
      <c r="J204" s="146">
        <f t="shared" si="30"/>
        <v>0</v>
      </c>
      <c r="K204" s="147"/>
      <c r="L204" s="28"/>
      <c r="M204" s="148" t="s">
        <v>1</v>
      </c>
      <c r="N204" s="149" t="s">
        <v>38</v>
      </c>
      <c r="P204" s="150">
        <f t="shared" si="31"/>
        <v>0</v>
      </c>
      <c r="Q204" s="150">
        <v>0</v>
      </c>
      <c r="R204" s="150">
        <f t="shared" si="32"/>
        <v>0</v>
      </c>
      <c r="S204" s="150">
        <v>0</v>
      </c>
      <c r="T204" s="151">
        <f t="shared" si="33"/>
        <v>0</v>
      </c>
      <c r="AR204" s="152" t="s">
        <v>93</v>
      </c>
      <c r="AT204" s="152" t="s">
        <v>212</v>
      </c>
      <c r="AU204" s="152" t="s">
        <v>88</v>
      </c>
      <c r="AY204" s="13" t="s">
        <v>207</v>
      </c>
      <c r="BE204" s="153">
        <f t="shared" si="34"/>
        <v>0</v>
      </c>
      <c r="BF204" s="153">
        <f t="shared" si="35"/>
        <v>0</v>
      </c>
      <c r="BG204" s="153">
        <f t="shared" si="36"/>
        <v>0</v>
      </c>
      <c r="BH204" s="153">
        <f t="shared" si="37"/>
        <v>0</v>
      </c>
      <c r="BI204" s="153">
        <f t="shared" si="38"/>
        <v>0</v>
      </c>
      <c r="BJ204" s="13" t="s">
        <v>84</v>
      </c>
      <c r="BK204" s="153">
        <f t="shared" si="39"/>
        <v>0</v>
      </c>
      <c r="BL204" s="13" t="s">
        <v>93</v>
      </c>
      <c r="BM204" s="152" t="s">
        <v>3289</v>
      </c>
    </row>
    <row r="205" spans="2:65" s="1" customFormat="1" ht="24.2" customHeight="1">
      <c r="B205" s="139"/>
      <c r="C205" s="140" t="s">
        <v>455</v>
      </c>
      <c r="D205" s="140" t="s">
        <v>212</v>
      </c>
      <c r="E205" s="141" t="s">
        <v>2114</v>
      </c>
      <c r="F205" s="142" t="s">
        <v>2115</v>
      </c>
      <c r="G205" s="143" t="s">
        <v>215</v>
      </c>
      <c r="H205" s="144">
        <v>142</v>
      </c>
      <c r="I205" s="145"/>
      <c r="J205" s="146">
        <f t="shared" si="30"/>
        <v>0</v>
      </c>
      <c r="K205" s="147"/>
      <c r="L205" s="28"/>
      <c r="M205" s="148" t="s">
        <v>1</v>
      </c>
      <c r="N205" s="149" t="s">
        <v>38</v>
      </c>
      <c r="P205" s="150">
        <f t="shared" si="31"/>
        <v>0</v>
      </c>
      <c r="Q205" s="150">
        <v>0</v>
      </c>
      <c r="R205" s="150">
        <f t="shared" si="32"/>
        <v>0</v>
      </c>
      <c r="S205" s="150">
        <v>0</v>
      </c>
      <c r="T205" s="151">
        <f t="shared" si="33"/>
        <v>0</v>
      </c>
      <c r="AR205" s="152" t="s">
        <v>93</v>
      </c>
      <c r="AT205" s="152" t="s">
        <v>212</v>
      </c>
      <c r="AU205" s="152" t="s">
        <v>88</v>
      </c>
      <c r="AY205" s="13" t="s">
        <v>207</v>
      </c>
      <c r="BE205" s="153">
        <f t="shared" si="34"/>
        <v>0</v>
      </c>
      <c r="BF205" s="153">
        <f t="shared" si="35"/>
        <v>0</v>
      </c>
      <c r="BG205" s="153">
        <f t="shared" si="36"/>
        <v>0</v>
      </c>
      <c r="BH205" s="153">
        <f t="shared" si="37"/>
        <v>0</v>
      </c>
      <c r="BI205" s="153">
        <f t="shared" si="38"/>
        <v>0</v>
      </c>
      <c r="BJ205" s="13" t="s">
        <v>84</v>
      </c>
      <c r="BK205" s="153">
        <f t="shared" si="39"/>
        <v>0</v>
      </c>
      <c r="BL205" s="13" t="s">
        <v>93</v>
      </c>
      <c r="BM205" s="152" t="s">
        <v>3290</v>
      </c>
    </row>
    <row r="206" spans="2:65" s="1" customFormat="1" ht="24.2" customHeight="1">
      <c r="B206" s="139"/>
      <c r="C206" s="140" t="s">
        <v>459</v>
      </c>
      <c r="D206" s="140" t="s">
        <v>212</v>
      </c>
      <c r="E206" s="141" t="s">
        <v>2134</v>
      </c>
      <c r="F206" s="142" t="s">
        <v>2135</v>
      </c>
      <c r="G206" s="143" t="s">
        <v>253</v>
      </c>
      <c r="H206" s="144">
        <v>1</v>
      </c>
      <c r="I206" s="145"/>
      <c r="J206" s="146">
        <f t="shared" si="30"/>
        <v>0</v>
      </c>
      <c r="K206" s="147"/>
      <c r="L206" s="28"/>
      <c r="M206" s="148" t="s">
        <v>1</v>
      </c>
      <c r="N206" s="149" t="s">
        <v>38</v>
      </c>
      <c r="P206" s="150">
        <f t="shared" si="31"/>
        <v>0</v>
      </c>
      <c r="Q206" s="150">
        <v>0</v>
      </c>
      <c r="R206" s="150">
        <f t="shared" si="32"/>
        <v>0</v>
      </c>
      <c r="S206" s="150">
        <v>0</v>
      </c>
      <c r="T206" s="151">
        <f t="shared" si="33"/>
        <v>0</v>
      </c>
      <c r="AR206" s="152" t="s">
        <v>216</v>
      </c>
      <c r="AT206" s="152" t="s">
        <v>212</v>
      </c>
      <c r="AU206" s="152" t="s">
        <v>88</v>
      </c>
      <c r="AY206" s="13" t="s">
        <v>207</v>
      </c>
      <c r="BE206" s="153">
        <f t="shared" si="34"/>
        <v>0</v>
      </c>
      <c r="BF206" s="153">
        <f t="shared" si="35"/>
        <v>0</v>
      </c>
      <c r="BG206" s="153">
        <f t="shared" si="36"/>
        <v>0</v>
      </c>
      <c r="BH206" s="153">
        <f t="shared" si="37"/>
        <v>0</v>
      </c>
      <c r="BI206" s="153">
        <f t="shared" si="38"/>
        <v>0</v>
      </c>
      <c r="BJ206" s="13" t="s">
        <v>84</v>
      </c>
      <c r="BK206" s="153">
        <f t="shared" si="39"/>
        <v>0</v>
      </c>
      <c r="BL206" s="13" t="s">
        <v>216</v>
      </c>
      <c r="BM206" s="152" t="s">
        <v>3291</v>
      </c>
    </row>
    <row r="207" spans="2:65" s="1" customFormat="1" ht="24.2" customHeight="1">
      <c r="B207" s="139"/>
      <c r="C207" s="140" t="s">
        <v>216</v>
      </c>
      <c r="D207" s="140" t="s">
        <v>212</v>
      </c>
      <c r="E207" s="141" t="s">
        <v>2138</v>
      </c>
      <c r="F207" s="142" t="s">
        <v>2139</v>
      </c>
      <c r="G207" s="143" t="s">
        <v>215</v>
      </c>
      <c r="H207" s="144">
        <v>142</v>
      </c>
      <c r="I207" s="145"/>
      <c r="J207" s="146">
        <f t="shared" si="30"/>
        <v>0</v>
      </c>
      <c r="K207" s="147"/>
      <c r="L207" s="28"/>
      <c r="M207" s="148" t="s">
        <v>1</v>
      </c>
      <c r="N207" s="149" t="s">
        <v>38</v>
      </c>
      <c r="P207" s="150">
        <f t="shared" si="31"/>
        <v>0</v>
      </c>
      <c r="Q207" s="150">
        <v>0</v>
      </c>
      <c r="R207" s="150">
        <f t="shared" si="32"/>
        <v>0</v>
      </c>
      <c r="S207" s="150">
        <v>0</v>
      </c>
      <c r="T207" s="151">
        <f t="shared" si="33"/>
        <v>0</v>
      </c>
      <c r="AR207" s="152" t="s">
        <v>93</v>
      </c>
      <c r="AT207" s="152" t="s">
        <v>212</v>
      </c>
      <c r="AU207" s="152" t="s">
        <v>88</v>
      </c>
      <c r="AY207" s="13" t="s">
        <v>207</v>
      </c>
      <c r="BE207" s="153">
        <f t="shared" si="34"/>
        <v>0</v>
      </c>
      <c r="BF207" s="153">
        <f t="shared" si="35"/>
        <v>0</v>
      </c>
      <c r="BG207" s="153">
        <f t="shared" si="36"/>
        <v>0</v>
      </c>
      <c r="BH207" s="153">
        <f t="shared" si="37"/>
        <v>0</v>
      </c>
      <c r="BI207" s="153">
        <f t="shared" si="38"/>
        <v>0</v>
      </c>
      <c r="BJ207" s="13" t="s">
        <v>84</v>
      </c>
      <c r="BK207" s="153">
        <f t="shared" si="39"/>
        <v>0</v>
      </c>
      <c r="BL207" s="13" t="s">
        <v>93</v>
      </c>
      <c r="BM207" s="152" t="s">
        <v>3292</v>
      </c>
    </row>
    <row r="208" spans="2:65" s="11" customFormat="1" ht="25.9" customHeight="1">
      <c r="B208" s="127"/>
      <c r="D208" s="128" t="s">
        <v>71</v>
      </c>
      <c r="E208" s="129" t="s">
        <v>2153</v>
      </c>
      <c r="F208" s="129" t="s">
        <v>2154</v>
      </c>
      <c r="I208" s="130"/>
      <c r="J208" s="131">
        <f>BK208</f>
        <v>0</v>
      </c>
      <c r="L208" s="127"/>
      <c r="M208" s="132"/>
      <c r="P208" s="133">
        <f>P209</f>
        <v>0</v>
      </c>
      <c r="R208" s="133">
        <f>R209</f>
        <v>0</v>
      </c>
      <c r="T208" s="134">
        <f>T209</f>
        <v>0</v>
      </c>
      <c r="AR208" s="128" t="s">
        <v>168</v>
      </c>
      <c r="AT208" s="135" t="s">
        <v>71</v>
      </c>
      <c r="AU208" s="135" t="s">
        <v>72</v>
      </c>
      <c r="AY208" s="128" t="s">
        <v>207</v>
      </c>
      <c r="BK208" s="136">
        <f>BK209</f>
        <v>0</v>
      </c>
    </row>
    <row r="209" spans="2:65" s="1" customFormat="1" ht="44.25" customHeight="1">
      <c r="B209" s="139"/>
      <c r="C209" s="140" t="s">
        <v>466</v>
      </c>
      <c r="D209" s="140" t="s">
        <v>212</v>
      </c>
      <c r="E209" s="141" t="s">
        <v>2156</v>
      </c>
      <c r="F209" s="142" t="s">
        <v>2157</v>
      </c>
      <c r="G209" s="143" t="s">
        <v>2158</v>
      </c>
      <c r="H209" s="144">
        <v>2.5000000000000001E-2</v>
      </c>
      <c r="I209" s="145"/>
      <c r="J209" s="146">
        <f>ROUND(I209*H209,2)</f>
        <v>0</v>
      </c>
      <c r="K209" s="147"/>
      <c r="L209" s="28"/>
      <c r="M209" s="166" t="s">
        <v>1</v>
      </c>
      <c r="N209" s="167" t="s">
        <v>38</v>
      </c>
      <c r="O209" s="168"/>
      <c r="P209" s="169">
        <f>O209*H209</f>
        <v>0</v>
      </c>
      <c r="Q209" s="169">
        <v>0</v>
      </c>
      <c r="R209" s="169">
        <f>Q209*H209</f>
        <v>0</v>
      </c>
      <c r="S209" s="169">
        <v>0</v>
      </c>
      <c r="T209" s="170">
        <f>S209*H209</f>
        <v>0</v>
      </c>
      <c r="AR209" s="152" t="s">
        <v>2159</v>
      </c>
      <c r="AT209" s="152" t="s">
        <v>212</v>
      </c>
      <c r="AU209" s="152" t="s">
        <v>79</v>
      </c>
      <c r="AY209" s="13" t="s">
        <v>207</v>
      </c>
      <c r="BE209" s="153">
        <f>IF(N209="základná",J209,0)</f>
        <v>0</v>
      </c>
      <c r="BF209" s="153">
        <f>IF(N209="znížená",J209,0)</f>
        <v>0</v>
      </c>
      <c r="BG209" s="153">
        <f>IF(N209="zákl. prenesená",J209,0)</f>
        <v>0</v>
      </c>
      <c r="BH209" s="153">
        <f>IF(N209="zníž. prenesená",J209,0)</f>
        <v>0</v>
      </c>
      <c r="BI209" s="153">
        <f>IF(N209="nulová",J209,0)</f>
        <v>0</v>
      </c>
      <c r="BJ209" s="13" t="s">
        <v>84</v>
      </c>
      <c r="BK209" s="153">
        <f>ROUND(I209*H209,2)</f>
        <v>0</v>
      </c>
      <c r="BL209" s="13" t="s">
        <v>2159</v>
      </c>
      <c r="BM209" s="152" t="s">
        <v>3293</v>
      </c>
    </row>
    <row r="210" spans="2:65" s="1" customFormat="1" ht="6.95" customHeight="1">
      <c r="B210" s="43"/>
      <c r="C210" s="44"/>
      <c r="D210" s="44"/>
      <c r="E210" s="44"/>
      <c r="F210" s="44"/>
      <c r="G210" s="44"/>
      <c r="H210" s="44"/>
      <c r="I210" s="44"/>
      <c r="J210" s="44"/>
      <c r="K210" s="44"/>
      <c r="L210" s="28"/>
    </row>
  </sheetData>
  <autoFilter ref="C133:K209" xr:uid="{00000000-0009-0000-0000-000008000000}"/>
  <mergeCells count="15">
    <mergeCell ref="E120:H120"/>
    <mergeCell ref="E124:H124"/>
    <mergeCell ref="E122:H122"/>
    <mergeCell ref="E126:H126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650E28F95EBC49B4FBDEDE4E7F0BC8" ma:contentTypeVersion="13" ma:contentTypeDescription="Umožňuje vytvoriť nový dokument." ma:contentTypeScope="" ma:versionID="a929e6c184991282c40b5daf229c9143">
  <xsd:schema xmlns:xsd="http://www.w3.org/2001/XMLSchema" xmlns:xs="http://www.w3.org/2001/XMLSchema" xmlns:p="http://schemas.microsoft.com/office/2006/metadata/properties" xmlns:ns2="b3e75b82-98ed-45f5-b4c4-67908a61e63d" xmlns:ns3="60f0e72c-5d4c-42ca-9338-bc8c2ae67332" targetNamespace="http://schemas.microsoft.com/office/2006/metadata/properties" ma:root="true" ma:fieldsID="105a91224d5241a2a88f4bfe7516d706" ns2:_="" ns3:_="">
    <xsd:import namespace="b3e75b82-98ed-45f5-b4c4-67908a61e63d"/>
    <xsd:import namespace="60f0e72c-5d4c-42ca-9338-bc8c2ae673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e75b82-98ed-45f5-b4c4-67908a61e6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f0e72c-5d4c-42ca-9338-bc8c2ae6733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B6021-9636-4C19-BCCC-65C3FFCB8B3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CBCB942-917F-42AD-93FA-21B22A95AA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9084EA-5041-40C3-8F8B-0704755D7A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e75b82-98ed-45f5-b4c4-67908a61e63d"/>
    <ds:schemaRef ds:uri="60f0e72c-5d4c-42ca-9338-bc8c2ae673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25</vt:i4>
      </vt:variant>
      <vt:variant>
        <vt:lpstr>Pomenované rozsahy</vt:lpstr>
      </vt:variant>
      <vt:variant>
        <vt:i4>50</vt:i4>
      </vt:variant>
    </vt:vector>
  </HeadingPairs>
  <TitlesOfParts>
    <vt:vector size="75" baseType="lpstr">
      <vt:lpstr>Rekapitulácia stavby</vt:lpstr>
      <vt:lpstr>a1 - SO 02.100.1  Potrubn...</vt:lpstr>
      <vt:lpstr>a4 - SO 02.100.1 Potrubná...</vt:lpstr>
      <vt:lpstr>a7 - SO 02.100.1 Potrubná...</vt:lpstr>
      <vt:lpstr>O1 - SO 02.100.1 Potrubná...</vt:lpstr>
      <vt:lpstr>O1.2 - SO 02.100.1 Potrub...</vt:lpstr>
      <vt:lpstr>O1.4 - SO 02.100.1 Potrub...</vt:lpstr>
      <vt:lpstr>O1.7 - SO 02.100.1 Potrub...</vt:lpstr>
      <vt:lpstr>O1.8 - SO 02.100.1 Potrub...</vt:lpstr>
      <vt:lpstr>O1.1 - SO 02.100.1 Potrub...</vt:lpstr>
      <vt:lpstr>O1.1.1 - SO 02.100.1 Potr...</vt:lpstr>
      <vt:lpstr>O1.1.2 - SO 02.100.1 Potr...</vt:lpstr>
      <vt:lpstr>O1.1.3 - SO 02.100.1 Potr...</vt:lpstr>
      <vt:lpstr>O2 - SO 02.100,1 Potrubná...</vt:lpstr>
      <vt:lpstr>O3.0 - SO 02.100.1 Potrub...</vt:lpstr>
      <vt:lpstr>O3.1 - SO 02.100.1 Potrub...</vt:lpstr>
      <vt:lpstr>O3.2 - SO 02.100.1 Potrub...</vt:lpstr>
      <vt:lpstr>O3.3 - SO 02.100.1 Potrub...</vt:lpstr>
      <vt:lpstr>1f - Monitorovací systém</vt:lpstr>
      <vt:lpstr>1g - Optické prepojenie</vt:lpstr>
      <vt:lpstr>1 - Hlavna trasa, O4, O5,...</vt:lpstr>
      <vt:lpstr>2 - O1 (O1.2, O1.4, O1.5,...</vt:lpstr>
      <vt:lpstr>3 - O1.1 (O1.1.1, O1.1.2,...</vt:lpstr>
      <vt:lpstr>4 - O2 (O2.1)</vt:lpstr>
      <vt:lpstr>5 - O3 (O3.1 O3.1.1, O3.1...</vt:lpstr>
      <vt:lpstr>'1 - Hlavna trasa, O4, O5,...'!Názvy_tlače</vt:lpstr>
      <vt:lpstr>'1f - Monitorovací systém'!Názvy_tlače</vt:lpstr>
      <vt:lpstr>'1g - Optické prepojenie'!Názvy_tlače</vt:lpstr>
      <vt:lpstr>'2 - O1 (O1.2, O1.4, O1.5,...'!Názvy_tlače</vt:lpstr>
      <vt:lpstr>'3 - O1.1 (O1.1.1, O1.1.2,...'!Názvy_tlače</vt:lpstr>
      <vt:lpstr>'4 - O2 (O2.1)'!Názvy_tlače</vt:lpstr>
      <vt:lpstr>'5 - O3 (O3.1 O3.1.1, O3.1...'!Názvy_tlače</vt:lpstr>
      <vt:lpstr>'a1 - SO 02.100.1  Potrubn...'!Názvy_tlače</vt:lpstr>
      <vt:lpstr>'a4 - SO 02.100.1 Potrubná...'!Názvy_tlače</vt:lpstr>
      <vt:lpstr>'a7 - SO 02.100.1 Potrubná...'!Názvy_tlače</vt:lpstr>
      <vt:lpstr>'O1 - SO 02.100.1 Potrubná...'!Názvy_tlače</vt:lpstr>
      <vt:lpstr>'O1.1 - SO 02.100.1 Potrub...'!Názvy_tlače</vt:lpstr>
      <vt:lpstr>'O1.1.1 - SO 02.100.1 Potr...'!Názvy_tlače</vt:lpstr>
      <vt:lpstr>'O1.1.2 - SO 02.100.1 Potr...'!Názvy_tlače</vt:lpstr>
      <vt:lpstr>'O1.1.3 - SO 02.100.1 Potr...'!Názvy_tlače</vt:lpstr>
      <vt:lpstr>'O1.2 - SO 02.100.1 Potrub...'!Názvy_tlače</vt:lpstr>
      <vt:lpstr>'O1.4 - SO 02.100.1 Potrub...'!Názvy_tlače</vt:lpstr>
      <vt:lpstr>'O1.7 - SO 02.100.1 Potrub...'!Názvy_tlače</vt:lpstr>
      <vt:lpstr>'O1.8 - SO 02.100.1 Potrub...'!Názvy_tlače</vt:lpstr>
      <vt:lpstr>'O2 - SO 02.100,1 Potrubná...'!Názvy_tlače</vt:lpstr>
      <vt:lpstr>'O3.0 - SO 02.100.1 Potrub...'!Názvy_tlače</vt:lpstr>
      <vt:lpstr>'O3.1 - SO 02.100.1 Potrub...'!Názvy_tlače</vt:lpstr>
      <vt:lpstr>'O3.2 - SO 02.100.1 Potrub...'!Názvy_tlače</vt:lpstr>
      <vt:lpstr>'O3.3 - SO 02.100.1 Potrub...'!Názvy_tlače</vt:lpstr>
      <vt:lpstr>'Rekapitulácia stavby'!Názvy_tlače</vt:lpstr>
      <vt:lpstr>'1 - Hlavna trasa, O4, O5,...'!Oblasť_tlače</vt:lpstr>
      <vt:lpstr>'1f - Monitorovací systém'!Oblasť_tlače</vt:lpstr>
      <vt:lpstr>'1g - Optické prepojenie'!Oblasť_tlače</vt:lpstr>
      <vt:lpstr>'2 - O1 (O1.2, O1.4, O1.5,...'!Oblasť_tlače</vt:lpstr>
      <vt:lpstr>'3 - O1.1 (O1.1.1, O1.1.2,...'!Oblasť_tlače</vt:lpstr>
      <vt:lpstr>'4 - O2 (O2.1)'!Oblasť_tlače</vt:lpstr>
      <vt:lpstr>'5 - O3 (O3.1 O3.1.1, O3.1...'!Oblasť_tlače</vt:lpstr>
      <vt:lpstr>'a1 - SO 02.100.1  Potrubn...'!Oblasť_tlače</vt:lpstr>
      <vt:lpstr>'a4 - SO 02.100.1 Potrubná...'!Oblasť_tlače</vt:lpstr>
      <vt:lpstr>'a7 - SO 02.100.1 Potrubná...'!Oblasť_tlače</vt:lpstr>
      <vt:lpstr>'O1 - SO 02.100.1 Potrubná...'!Oblasť_tlače</vt:lpstr>
      <vt:lpstr>'O1.1 - SO 02.100.1 Potrub...'!Oblasť_tlače</vt:lpstr>
      <vt:lpstr>'O1.1.1 - SO 02.100.1 Potr...'!Oblasť_tlače</vt:lpstr>
      <vt:lpstr>'O1.1.2 - SO 02.100.1 Potr...'!Oblasť_tlače</vt:lpstr>
      <vt:lpstr>'O1.1.3 - SO 02.100.1 Potr...'!Oblasť_tlače</vt:lpstr>
      <vt:lpstr>'O1.2 - SO 02.100.1 Potrub...'!Oblasť_tlače</vt:lpstr>
      <vt:lpstr>'O1.4 - SO 02.100.1 Potrub...'!Oblasť_tlače</vt:lpstr>
      <vt:lpstr>'O1.7 - SO 02.100.1 Potrub...'!Oblasť_tlače</vt:lpstr>
      <vt:lpstr>'O1.8 - SO 02.100.1 Potrub...'!Oblasť_tlače</vt:lpstr>
      <vt:lpstr>'O2 - SO 02.100,1 Potrubná...'!Oblasť_tlače</vt:lpstr>
      <vt:lpstr>'O3.0 - SO 02.100.1 Potrub...'!Oblasť_tlače</vt:lpstr>
      <vt:lpstr>'O3.1 - SO 02.100.1 Potrub...'!Oblasť_tlače</vt:lpstr>
      <vt:lpstr>'O3.2 - SO 02.100.1 Potrub...'!Oblasť_tlače</vt:lpstr>
      <vt:lpstr>'O3.3 - SO 02.100.1 Potrub...'!Oblasť_tlače</vt:lpstr>
      <vt:lpstr>'Rekapitulácia stavby'!Oblasť_tlače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P15\Energia16</dc:creator>
  <cp:keywords/>
  <dc:description/>
  <cp:lastModifiedBy>Erneková Lenka</cp:lastModifiedBy>
  <cp:revision/>
  <cp:lastPrinted>2022-06-09T09:12:25Z</cp:lastPrinted>
  <dcterms:created xsi:type="dcterms:W3CDTF">2022-05-13T07:59:02Z</dcterms:created>
  <dcterms:modified xsi:type="dcterms:W3CDTF">2022-06-23T11:13:31Z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0x01010058650E28F95EBC49B4FBDEDE4E7F0BC8</vt:lpwstr>
  </property>
</Properties>
</file>