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behunova.katarina\Desktop\"/>
    </mc:Choice>
  </mc:AlternateContent>
  <xr:revisionPtr revIDLastSave="0" documentId="13_ncr:1_{AF4C65FC-F046-46F8-8B71-B0A5133B062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ácia stavby" sheetId="1" r:id="rId1"/>
    <sheet name="01 - Stavebná časť" sheetId="2" r:id="rId2"/>
    <sheet name="02 - Prípojka NN" sheetId="3" r:id="rId3"/>
    <sheet name="03 - Vodovodná prípojka" sheetId="4" r:id="rId4"/>
    <sheet name="04 - Knalizačná prípojka" sheetId="5" r:id="rId5"/>
  </sheets>
  <definedNames>
    <definedName name="_xlnm._FilterDatabase" localSheetId="1" hidden="1">'01 - Stavebná časť'!$C$121:$K$157</definedName>
    <definedName name="_xlnm._FilterDatabase" localSheetId="2" hidden="1">'02 - Prípojka NN'!$C$116:$K$144</definedName>
    <definedName name="_xlnm._FilterDatabase" localSheetId="3" hidden="1">'03 - Vodovodná prípojka'!$C$125:$K$187</definedName>
    <definedName name="_xlnm._FilterDatabase" localSheetId="4" hidden="1">'04 - Knalizačná prípojka'!$C$124:$K$170</definedName>
    <definedName name="_xlnm.Print_Titles" localSheetId="1">'01 - Stavebná časť'!$121:$121</definedName>
    <definedName name="_xlnm.Print_Titles" localSheetId="2">'02 - Prípojka NN'!$116:$116</definedName>
    <definedName name="_xlnm.Print_Titles" localSheetId="3">'03 - Vodovodná prípojka'!$125:$125</definedName>
    <definedName name="_xlnm.Print_Titles" localSheetId="4">'04 - Knalizačná prípojka'!$124:$124</definedName>
    <definedName name="_xlnm.Print_Titles" localSheetId="0">'Rekapitulácia stavby'!$92:$92</definedName>
    <definedName name="_xlnm.Print_Area" localSheetId="1">'01 - Stavebná časť'!$C$4:$J$76,'01 - Stavebná časť'!$C$82:$J$103,'01 - Stavebná časť'!$C$109:$K$157</definedName>
    <definedName name="_xlnm.Print_Area" localSheetId="2">'02 - Prípojka NN'!$C$4:$J$76,'02 - Prípojka NN'!$C$82:$J$98,'02 - Prípojka NN'!$C$104:$K$144</definedName>
    <definedName name="_xlnm.Print_Area" localSheetId="3">'03 - Vodovodná prípojka'!$C$4:$J$76,'03 - Vodovodná prípojka'!$C$82:$J$107,'03 - Vodovodná prípojka'!$C$113:$K$187</definedName>
    <definedName name="_xlnm.Print_Area" localSheetId="4">'04 - Knalizačná prípojka'!$C$4:$J$76,'04 - Knalizačná prípojka'!$C$82:$J$106,'04 - Knalizačná prípojka'!$C$112:$K$170</definedName>
    <definedName name="_xlnm.Print_Area" localSheetId="0">'Rekapitulácia stavby'!$D$4:$AO$76,'Rekapitulácia stavby'!$C$82:$AQ$99</definedName>
  </definedNames>
  <calcPr calcId="191029"/>
</workbook>
</file>

<file path=xl/calcChain.xml><?xml version="1.0" encoding="utf-8"?>
<calcChain xmlns="http://schemas.openxmlformats.org/spreadsheetml/2006/main">
  <c r="P160" i="2" l="1"/>
  <c r="BK160" i="2"/>
  <c r="P159" i="2"/>
  <c r="BK159" i="2"/>
  <c r="P158" i="2"/>
  <c r="BK158" i="2"/>
  <c r="J160" i="2"/>
  <c r="J159" i="2"/>
  <c r="J158" i="2"/>
  <c r="J37" i="5"/>
  <c r="J36" i="5"/>
  <c r="AY98" i="1"/>
  <c r="J35" i="5"/>
  <c r="AX98" i="1" s="1"/>
  <c r="BI170" i="5"/>
  <c r="BH170" i="5"/>
  <c r="BG170" i="5"/>
  <c r="BE170" i="5"/>
  <c r="T170" i="5"/>
  <c r="R170" i="5"/>
  <c r="P170" i="5"/>
  <c r="BK170" i="5"/>
  <c r="J170" i="5"/>
  <c r="BF170" i="5"/>
  <c r="BI169" i="5"/>
  <c r="BH169" i="5"/>
  <c r="BG169" i="5"/>
  <c r="BE169" i="5"/>
  <c r="T169" i="5"/>
  <c r="T168" i="5" s="1"/>
  <c r="T167" i="5" s="1"/>
  <c r="R169" i="5"/>
  <c r="R168" i="5" s="1"/>
  <c r="R167" i="5" s="1"/>
  <c r="P169" i="5"/>
  <c r="P168" i="5"/>
  <c r="P167" i="5"/>
  <c r="BK169" i="5"/>
  <c r="BK168" i="5" s="1"/>
  <c r="J168" i="5"/>
  <c r="BK167" i="5"/>
  <c r="J167" i="5" s="1"/>
  <c r="J104" i="5" s="1"/>
  <c r="J169" i="5"/>
  <c r="BF169" i="5"/>
  <c r="J105" i="5"/>
  <c r="BI166" i="5"/>
  <c r="BH166" i="5"/>
  <c r="BG166" i="5"/>
  <c r="BE166" i="5"/>
  <c r="T166" i="5"/>
  <c r="T165" i="5"/>
  <c r="R166" i="5"/>
  <c r="R165" i="5" s="1"/>
  <c r="P166" i="5"/>
  <c r="P165" i="5"/>
  <c r="BK166" i="5"/>
  <c r="BK165" i="5" s="1"/>
  <c r="J165" i="5" s="1"/>
  <c r="J103" i="5" s="1"/>
  <c r="J166" i="5"/>
  <c r="BF166" i="5"/>
  <c r="BI164" i="5"/>
  <c r="BH164" i="5"/>
  <c r="BG164" i="5"/>
  <c r="BE164" i="5"/>
  <c r="T164" i="5"/>
  <c r="R164" i="5"/>
  <c r="P164" i="5"/>
  <c r="BK164" i="5"/>
  <c r="J164" i="5"/>
  <c r="BF164" i="5"/>
  <c r="BI163" i="5"/>
  <c r="BH163" i="5"/>
  <c r="BG163" i="5"/>
  <c r="BE163" i="5"/>
  <c r="T163" i="5"/>
  <c r="R163" i="5"/>
  <c r="P163" i="5"/>
  <c r="BK163" i="5"/>
  <c r="BK160" i="5" s="1"/>
  <c r="J160" i="5" s="1"/>
  <c r="J102" i="5" s="1"/>
  <c r="J163" i="5"/>
  <c r="BF163" i="5" s="1"/>
  <c r="BI162" i="5"/>
  <c r="BH162" i="5"/>
  <c r="BG162" i="5"/>
  <c r="BE162" i="5"/>
  <c r="T162" i="5"/>
  <c r="R162" i="5"/>
  <c r="R160" i="5" s="1"/>
  <c r="P162" i="5"/>
  <c r="BK162" i="5"/>
  <c r="J162" i="5"/>
  <c r="BF162" i="5"/>
  <c r="BI161" i="5"/>
  <c r="BH161" i="5"/>
  <c r="BG161" i="5"/>
  <c r="BE161" i="5"/>
  <c r="T161" i="5"/>
  <c r="T160" i="5" s="1"/>
  <c r="R161" i="5"/>
  <c r="P161" i="5"/>
  <c r="BK161" i="5"/>
  <c r="J161" i="5"/>
  <c r="BF161" i="5" s="1"/>
  <c r="BI159" i="5"/>
  <c r="BH159" i="5"/>
  <c r="BG159" i="5"/>
  <c r="BE159" i="5"/>
  <c r="T159" i="5"/>
  <c r="R159" i="5"/>
  <c r="P159" i="5"/>
  <c r="BK159" i="5"/>
  <c r="J159" i="5"/>
  <c r="BF159" i="5" s="1"/>
  <c r="BI158" i="5"/>
  <c r="BH158" i="5"/>
  <c r="BG158" i="5"/>
  <c r="BE158" i="5"/>
  <c r="T158" i="5"/>
  <c r="R158" i="5"/>
  <c r="P158" i="5"/>
  <c r="BK158" i="5"/>
  <c r="J158" i="5"/>
  <c r="BF158" i="5"/>
  <c r="BI157" i="5"/>
  <c r="BH157" i="5"/>
  <c r="BG157" i="5"/>
  <c r="BE157" i="5"/>
  <c r="T157" i="5"/>
  <c r="R157" i="5"/>
  <c r="P157" i="5"/>
  <c r="BK157" i="5"/>
  <c r="J157" i="5"/>
  <c r="BF157" i="5" s="1"/>
  <c r="BI156" i="5"/>
  <c r="BH156" i="5"/>
  <c r="BG156" i="5"/>
  <c r="BE156" i="5"/>
  <c r="T156" i="5"/>
  <c r="R156" i="5"/>
  <c r="P156" i="5"/>
  <c r="BK156" i="5"/>
  <c r="J156" i="5"/>
  <c r="BF156" i="5"/>
  <c r="BI155" i="5"/>
  <c r="BH155" i="5"/>
  <c r="BG155" i="5"/>
  <c r="BE155" i="5"/>
  <c r="T155" i="5"/>
  <c r="R155" i="5"/>
  <c r="P155" i="5"/>
  <c r="BK155" i="5"/>
  <c r="J155" i="5"/>
  <c r="BF155" i="5" s="1"/>
  <c r="BI154" i="5"/>
  <c r="BH154" i="5"/>
  <c r="BG154" i="5"/>
  <c r="BE154" i="5"/>
  <c r="T154" i="5"/>
  <c r="R154" i="5"/>
  <c r="P154" i="5"/>
  <c r="BK154" i="5"/>
  <c r="J154" i="5"/>
  <c r="BF154" i="5"/>
  <c r="BI153" i="5"/>
  <c r="BH153" i="5"/>
  <c r="BG153" i="5"/>
  <c r="BE153" i="5"/>
  <c r="T153" i="5"/>
  <c r="R153" i="5"/>
  <c r="P153" i="5"/>
  <c r="BK153" i="5"/>
  <c r="J153" i="5"/>
  <c r="BF153" i="5" s="1"/>
  <c r="BI152" i="5"/>
  <c r="BH152" i="5"/>
  <c r="BG152" i="5"/>
  <c r="BE152" i="5"/>
  <c r="T152" i="5"/>
  <c r="R152" i="5"/>
  <c r="P152" i="5"/>
  <c r="BK152" i="5"/>
  <c r="J152" i="5"/>
  <c r="BF152" i="5"/>
  <c r="BI151" i="5"/>
  <c r="BH151" i="5"/>
  <c r="BG151" i="5"/>
  <c r="BE151" i="5"/>
  <c r="T151" i="5"/>
  <c r="R151" i="5"/>
  <c r="P151" i="5"/>
  <c r="BK151" i="5"/>
  <c r="J151" i="5"/>
  <c r="BF151" i="5" s="1"/>
  <c r="BI150" i="5"/>
  <c r="BH150" i="5"/>
  <c r="BG150" i="5"/>
  <c r="BE150" i="5"/>
  <c r="T150" i="5"/>
  <c r="R150" i="5"/>
  <c r="P150" i="5"/>
  <c r="P147" i="5" s="1"/>
  <c r="BK150" i="5"/>
  <c r="J150" i="5"/>
  <c r="BF150" i="5"/>
  <c r="BI149" i="5"/>
  <c r="BH149" i="5"/>
  <c r="BG149" i="5"/>
  <c r="BE149" i="5"/>
  <c r="T149" i="5"/>
  <c r="T147" i="5" s="1"/>
  <c r="R149" i="5"/>
  <c r="P149" i="5"/>
  <c r="BK149" i="5"/>
  <c r="J149" i="5"/>
  <c r="BF149" i="5" s="1"/>
  <c r="BI148" i="5"/>
  <c r="BH148" i="5"/>
  <c r="BG148" i="5"/>
  <c r="BE148" i="5"/>
  <c r="T148" i="5"/>
  <c r="R148" i="5"/>
  <c r="P148" i="5"/>
  <c r="BK148" i="5"/>
  <c r="J148" i="5"/>
  <c r="BF148" i="5"/>
  <c r="BI146" i="5"/>
  <c r="BH146" i="5"/>
  <c r="BG146" i="5"/>
  <c r="BE146" i="5"/>
  <c r="T146" i="5"/>
  <c r="R146" i="5"/>
  <c r="P146" i="5"/>
  <c r="BK146" i="5"/>
  <c r="J146" i="5"/>
  <c r="BF146" i="5"/>
  <c r="BI145" i="5"/>
  <c r="BH145" i="5"/>
  <c r="BG145" i="5"/>
  <c r="BE145" i="5"/>
  <c r="T145" i="5"/>
  <c r="T143" i="5" s="1"/>
  <c r="R145" i="5"/>
  <c r="P145" i="5"/>
  <c r="BK145" i="5"/>
  <c r="J145" i="5"/>
  <c r="BF145" i="5" s="1"/>
  <c r="BI144" i="5"/>
  <c r="BH144" i="5"/>
  <c r="BG144" i="5"/>
  <c r="BE144" i="5"/>
  <c r="T144" i="5"/>
  <c r="R144" i="5"/>
  <c r="R143" i="5" s="1"/>
  <c r="P144" i="5"/>
  <c r="P143" i="5"/>
  <c r="BK144" i="5"/>
  <c r="J144" i="5"/>
  <c r="BF144" i="5"/>
  <c r="BI142" i="5"/>
  <c r="BH142" i="5"/>
  <c r="BG142" i="5"/>
  <c r="BE142" i="5"/>
  <c r="T142" i="5"/>
  <c r="T141" i="5"/>
  <c r="R142" i="5"/>
  <c r="R141" i="5" s="1"/>
  <c r="P142" i="5"/>
  <c r="P141" i="5"/>
  <c r="BK142" i="5"/>
  <c r="BK141" i="5" s="1"/>
  <c r="J141" i="5" s="1"/>
  <c r="J99" i="5" s="1"/>
  <c r="J142" i="5"/>
  <c r="BF142" i="5"/>
  <c r="BI140" i="5"/>
  <c r="BH140" i="5"/>
  <c r="BG140" i="5"/>
  <c r="BE140" i="5"/>
  <c r="T140" i="5"/>
  <c r="R140" i="5"/>
  <c r="P140" i="5"/>
  <c r="BK140" i="5"/>
  <c r="J140" i="5"/>
  <c r="BF140" i="5"/>
  <c r="BI139" i="5"/>
  <c r="BH139" i="5"/>
  <c r="BG139" i="5"/>
  <c r="BE139" i="5"/>
  <c r="T139" i="5"/>
  <c r="R139" i="5"/>
  <c r="P139" i="5"/>
  <c r="BK139" i="5"/>
  <c r="J139" i="5"/>
  <c r="BF139" i="5" s="1"/>
  <c r="BI138" i="5"/>
  <c r="BH138" i="5"/>
  <c r="BG138" i="5"/>
  <c r="BE138" i="5"/>
  <c r="T138" i="5"/>
  <c r="R138" i="5"/>
  <c r="P138" i="5"/>
  <c r="BK138" i="5"/>
  <c r="J138" i="5"/>
  <c r="BF138" i="5"/>
  <c r="BI137" i="5"/>
  <c r="BH137" i="5"/>
  <c r="BG137" i="5"/>
  <c r="BE137" i="5"/>
  <c r="T137" i="5"/>
  <c r="R137" i="5"/>
  <c r="P137" i="5"/>
  <c r="BK137" i="5"/>
  <c r="J137" i="5"/>
  <c r="BF137" i="5" s="1"/>
  <c r="BI136" i="5"/>
  <c r="BH136" i="5"/>
  <c r="BG136" i="5"/>
  <c r="BE136" i="5"/>
  <c r="T136" i="5"/>
  <c r="R136" i="5"/>
  <c r="P136" i="5"/>
  <c r="BK136" i="5"/>
  <c r="J136" i="5"/>
  <c r="BF136" i="5"/>
  <c r="BI135" i="5"/>
  <c r="F37" i="5" s="1"/>
  <c r="BD98" i="1" s="1"/>
  <c r="BH135" i="5"/>
  <c r="BG135" i="5"/>
  <c r="BE135" i="5"/>
  <c r="T135" i="5"/>
  <c r="R135" i="5"/>
  <c r="P135" i="5"/>
  <c r="BK135" i="5"/>
  <c r="J135" i="5"/>
  <c r="BF135" i="5" s="1"/>
  <c r="BI134" i="5"/>
  <c r="BH134" i="5"/>
  <c r="BG134" i="5"/>
  <c r="BE134" i="5"/>
  <c r="T134" i="5"/>
  <c r="R134" i="5"/>
  <c r="P134" i="5"/>
  <c r="BK134" i="5"/>
  <c r="J134" i="5"/>
  <c r="BF134" i="5"/>
  <c r="BI133" i="5"/>
  <c r="BH133" i="5"/>
  <c r="BG133" i="5"/>
  <c r="BE133" i="5"/>
  <c r="T133" i="5"/>
  <c r="R133" i="5"/>
  <c r="P133" i="5"/>
  <c r="BK133" i="5"/>
  <c r="J133" i="5"/>
  <c r="BF133" i="5" s="1"/>
  <c r="BI132" i="5"/>
  <c r="BH132" i="5"/>
  <c r="BG132" i="5"/>
  <c r="BE132" i="5"/>
  <c r="T132" i="5"/>
  <c r="R132" i="5"/>
  <c r="P132" i="5"/>
  <c r="BK132" i="5"/>
  <c r="J132" i="5"/>
  <c r="BF132" i="5"/>
  <c r="BI131" i="5"/>
  <c r="BH131" i="5"/>
  <c r="BG131" i="5"/>
  <c r="BE131" i="5"/>
  <c r="T131" i="5"/>
  <c r="R131" i="5"/>
  <c r="P131" i="5"/>
  <c r="BK131" i="5"/>
  <c r="J131" i="5"/>
  <c r="BF131" i="5" s="1"/>
  <c r="BI130" i="5"/>
  <c r="BH130" i="5"/>
  <c r="BG130" i="5"/>
  <c r="BE130" i="5"/>
  <c r="T130" i="5"/>
  <c r="R130" i="5"/>
  <c r="P130" i="5"/>
  <c r="BK130" i="5"/>
  <c r="J130" i="5"/>
  <c r="BF130" i="5"/>
  <c r="BI129" i="5"/>
  <c r="BH129" i="5"/>
  <c r="BG129" i="5"/>
  <c r="BE129" i="5"/>
  <c r="T129" i="5"/>
  <c r="R129" i="5"/>
  <c r="P129" i="5"/>
  <c r="BK129" i="5"/>
  <c r="J129" i="5"/>
  <c r="BF129" i="5" s="1"/>
  <c r="BI128" i="5"/>
  <c r="BH128" i="5"/>
  <c r="BG128" i="5"/>
  <c r="BE128" i="5"/>
  <c r="F33" i="5" s="1"/>
  <c r="AZ98" i="1" s="1"/>
  <c r="T128" i="5"/>
  <c r="R128" i="5"/>
  <c r="P128" i="5"/>
  <c r="BK128" i="5"/>
  <c r="J128" i="5"/>
  <c r="BF128" i="5"/>
  <c r="J34" i="5" s="1"/>
  <c r="AW98" i="1" s="1"/>
  <c r="F119" i="5"/>
  <c r="E117" i="5"/>
  <c r="F89" i="5"/>
  <c r="E87" i="5"/>
  <c r="J24" i="5"/>
  <c r="E24" i="5"/>
  <c r="J122" i="5" s="1"/>
  <c r="J92" i="5"/>
  <c r="J23" i="5"/>
  <c r="J21" i="5"/>
  <c r="E21" i="5"/>
  <c r="J121" i="5"/>
  <c r="J91" i="5"/>
  <c r="J20" i="5"/>
  <c r="J18" i="5"/>
  <c r="E18" i="5"/>
  <c r="F92" i="5" s="1"/>
  <c r="F122" i="5"/>
  <c r="J17" i="5"/>
  <c r="J15" i="5"/>
  <c r="E15" i="5"/>
  <c r="J14" i="5"/>
  <c r="J12" i="5"/>
  <c r="E7" i="5"/>
  <c r="E85" i="5" s="1"/>
  <c r="E115" i="5"/>
  <c r="J37" i="4"/>
  <c r="J36" i="4"/>
  <c r="AY97" i="1" s="1"/>
  <c r="J35" i="4"/>
  <c r="AX97" i="1" s="1"/>
  <c r="BI187" i="4"/>
  <c r="BH187" i="4"/>
  <c r="BG187" i="4"/>
  <c r="BE187" i="4"/>
  <c r="T187" i="4"/>
  <c r="R187" i="4"/>
  <c r="R185" i="4" s="1"/>
  <c r="P187" i="4"/>
  <c r="BK187" i="4"/>
  <c r="J187" i="4"/>
  <c r="BF187" i="4"/>
  <c r="BI186" i="4"/>
  <c r="BH186" i="4"/>
  <c r="BG186" i="4"/>
  <c r="BE186" i="4"/>
  <c r="T186" i="4"/>
  <c r="R186" i="4"/>
  <c r="P186" i="4"/>
  <c r="P185" i="4" s="1"/>
  <c r="BK186" i="4"/>
  <c r="BK185" i="4"/>
  <c r="J185" i="4" s="1"/>
  <c r="J106" i="4" s="1"/>
  <c r="J186" i="4"/>
  <c r="BF186" i="4"/>
  <c r="BI184" i="4"/>
  <c r="BH184" i="4"/>
  <c r="BG184" i="4"/>
  <c r="BE184" i="4"/>
  <c r="T184" i="4"/>
  <c r="R184" i="4"/>
  <c r="P184" i="4"/>
  <c r="BK184" i="4"/>
  <c r="J184" i="4"/>
  <c r="BF184" i="4" s="1"/>
  <c r="BI183" i="4"/>
  <c r="BH183" i="4"/>
  <c r="BG183" i="4"/>
  <c r="BE183" i="4"/>
  <c r="T183" i="4"/>
  <c r="R183" i="4"/>
  <c r="P183" i="4"/>
  <c r="BK183" i="4"/>
  <c r="J183" i="4"/>
  <c r="BF183" i="4"/>
  <c r="BI182" i="4"/>
  <c r="BH182" i="4"/>
  <c r="BG182" i="4"/>
  <c r="BE182" i="4"/>
  <c r="T182" i="4"/>
  <c r="R182" i="4"/>
  <c r="P182" i="4"/>
  <c r="P181" i="4" s="1"/>
  <c r="P180" i="4" s="1"/>
  <c r="BK182" i="4"/>
  <c r="BK181" i="4"/>
  <c r="BK180" i="4" s="1"/>
  <c r="J180" i="4" s="1"/>
  <c r="J104" i="4" s="1"/>
  <c r="J181" i="4"/>
  <c r="J105" i="4" s="1"/>
  <c r="J182" i="4"/>
  <c r="BF182" i="4"/>
  <c r="BI179" i="4"/>
  <c r="BH179" i="4"/>
  <c r="BG179" i="4"/>
  <c r="BE179" i="4"/>
  <c r="T179" i="4"/>
  <c r="T178" i="4"/>
  <c r="R179" i="4"/>
  <c r="R178" i="4" s="1"/>
  <c r="P179" i="4"/>
  <c r="P178" i="4"/>
  <c r="BK179" i="4"/>
  <c r="BK178" i="4" s="1"/>
  <c r="J178" i="4" s="1"/>
  <c r="J103" i="4" s="1"/>
  <c r="J179" i="4"/>
  <c r="BF179" i="4" s="1"/>
  <c r="BI177" i="4"/>
  <c r="BH177" i="4"/>
  <c r="BG177" i="4"/>
  <c r="BE177" i="4"/>
  <c r="T177" i="4"/>
  <c r="R177" i="4"/>
  <c r="R175" i="4" s="1"/>
  <c r="P177" i="4"/>
  <c r="BK177" i="4"/>
  <c r="J177" i="4"/>
  <c r="BF177" i="4"/>
  <c r="BI176" i="4"/>
  <c r="BH176" i="4"/>
  <c r="BG176" i="4"/>
  <c r="BE176" i="4"/>
  <c r="T176" i="4"/>
  <c r="R176" i="4"/>
  <c r="P176" i="4"/>
  <c r="P175" i="4" s="1"/>
  <c r="BK176" i="4"/>
  <c r="BK175" i="4"/>
  <c r="J175" i="4" s="1"/>
  <c r="J102" i="4" s="1"/>
  <c r="J176" i="4"/>
  <c r="BF176" i="4"/>
  <c r="BI174" i="4"/>
  <c r="BH174" i="4"/>
  <c r="BG174" i="4"/>
  <c r="BE174" i="4"/>
  <c r="T174" i="4"/>
  <c r="R174" i="4"/>
  <c r="P174" i="4"/>
  <c r="BK174" i="4"/>
  <c r="J174" i="4"/>
  <c r="BF174" i="4" s="1"/>
  <c r="BI173" i="4"/>
  <c r="BH173" i="4"/>
  <c r="BG173" i="4"/>
  <c r="BE173" i="4"/>
  <c r="T173" i="4"/>
  <c r="R173" i="4"/>
  <c r="P173" i="4"/>
  <c r="BK173" i="4"/>
  <c r="J173" i="4"/>
  <c r="BF173" i="4"/>
  <c r="BI172" i="4"/>
  <c r="BH172" i="4"/>
  <c r="BG172" i="4"/>
  <c r="BE172" i="4"/>
  <c r="T172" i="4"/>
  <c r="R172" i="4"/>
  <c r="P172" i="4"/>
  <c r="BK172" i="4"/>
  <c r="J172" i="4"/>
  <c r="BF172" i="4" s="1"/>
  <c r="BI171" i="4"/>
  <c r="BH171" i="4"/>
  <c r="BG171" i="4"/>
  <c r="BE171" i="4"/>
  <c r="T171" i="4"/>
  <c r="R171" i="4"/>
  <c r="P171" i="4"/>
  <c r="BK171" i="4"/>
  <c r="J171" i="4"/>
  <c r="BF171" i="4"/>
  <c r="BI170" i="4"/>
  <c r="BH170" i="4"/>
  <c r="BG170" i="4"/>
  <c r="BE170" i="4"/>
  <c r="T170" i="4"/>
  <c r="R170" i="4"/>
  <c r="P170" i="4"/>
  <c r="BK170" i="4"/>
  <c r="J170" i="4"/>
  <c r="BF170" i="4" s="1"/>
  <c r="BI169" i="4"/>
  <c r="BH169" i="4"/>
  <c r="BG169" i="4"/>
  <c r="BE169" i="4"/>
  <c r="T169" i="4"/>
  <c r="R169" i="4"/>
  <c r="P169" i="4"/>
  <c r="BK169" i="4"/>
  <c r="J169" i="4"/>
  <c r="BF169" i="4"/>
  <c r="BI168" i="4"/>
  <c r="BH168" i="4"/>
  <c r="BG168" i="4"/>
  <c r="BE168" i="4"/>
  <c r="T168" i="4"/>
  <c r="R168" i="4"/>
  <c r="P168" i="4"/>
  <c r="BK168" i="4"/>
  <c r="J168" i="4"/>
  <c r="BF168" i="4" s="1"/>
  <c r="BI167" i="4"/>
  <c r="BH167" i="4"/>
  <c r="BG167" i="4"/>
  <c r="BE167" i="4"/>
  <c r="T167" i="4"/>
  <c r="R167" i="4"/>
  <c r="P167" i="4"/>
  <c r="BK167" i="4"/>
  <c r="J167" i="4"/>
  <c r="BF167" i="4" s="1"/>
  <c r="BI166" i="4"/>
  <c r="BH166" i="4"/>
  <c r="BG166" i="4"/>
  <c r="BE166" i="4"/>
  <c r="T166" i="4"/>
  <c r="R166" i="4"/>
  <c r="P166" i="4"/>
  <c r="BK166" i="4"/>
  <c r="J166" i="4"/>
  <c r="BF166" i="4" s="1"/>
  <c r="BI165" i="4"/>
  <c r="BH165" i="4"/>
  <c r="BG165" i="4"/>
  <c r="BE165" i="4"/>
  <c r="T165" i="4"/>
  <c r="R165" i="4"/>
  <c r="P165" i="4"/>
  <c r="BK165" i="4"/>
  <c r="J165" i="4"/>
  <c r="BF165" i="4"/>
  <c r="BI164" i="4"/>
  <c r="BH164" i="4"/>
  <c r="BG164" i="4"/>
  <c r="BE164" i="4"/>
  <c r="T164" i="4"/>
  <c r="R164" i="4"/>
  <c r="P164" i="4"/>
  <c r="BK164" i="4"/>
  <c r="J164" i="4"/>
  <c r="BF164" i="4" s="1"/>
  <c r="BI163" i="4"/>
  <c r="BH163" i="4"/>
  <c r="BG163" i="4"/>
  <c r="BE163" i="4"/>
  <c r="T163" i="4"/>
  <c r="R163" i="4"/>
  <c r="P163" i="4"/>
  <c r="BK163" i="4"/>
  <c r="J163" i="4"/>
  <c r="BF163" i="4"/>
  <c r="BI162" i="4"/>
  <c r="BH162" i="4"/>
  <c r="BG162" i="4"/>
  <c r="BE162" i="4"/>
  <c r="T162" i="4"/>
  <c r="R162" i="4"/>
  <c r="P162" i="4"/>
  <c r="BK162" i="4"/>
  <c r="J162" i="4"/>
  <c r="BF162" i="4" s="1"/>
  <c r="BI161" i="4"/>
  <c r="BH161" i="4"/>
  <c r="BG161" i="4"/>
  <c r="BE161" i="4"/>
  <c r="T161" i="4"/>
  <c r="R161" i="4"/>
  <c r="P161" i="4"/>
  <c r="BK161" i="4"/>
  <c r="J161" i="4"/>
  <c r="BF161" i="4"/>
  <c r="BI160" i="4"/>
  <c r="BH160" i="4"/>
  <c r="BG160" i="4"/>
  <c r="BE160" i="4"/>
  <c r="T160" i="4"/>
  <c r="R160" i="4"/>
  <c r="P160" i="4"/>
  <c r="BK160" i="4"/>
  <c r="J160" i="4"/>
  <c r="BF160" i="4" s="1"/>
  <c r="BI159" i="4"/>
  <c r="BH159" i="4"/>
  <c r="BG159" i="4"/>
  <c r="BE159" i="4"/>
  <c r="T159" i="4"/>
  <c r="R159" i="4"/>
  <c r="P159" i="4"/>
  <c r="BK159" i="4"/>
  <c r="J159" i="4"/>
  <c r="BF159" i="4" s="1"/>
  <c r="BI158" i="4"/>
  <c r="BH158" i="4"/>
  <c r="BG158" i="4"/>
  <c r="BE158" i="4"/>
  <c r="T158" i="4"/>
  <c r="R158" i="4"/>
  <c r="P158" i="4"/>
  <c r="BK158" i="4"/>
  <c r="J158" i="4"/>
  <c r="BF158" i="4" s="1"/>
  <c r="BI157" i="4"/>
  <c r="BH157" i="4"/>
  <c r="BG157" i="4"/>
  <c r="BE157" i="4"/>
  <c r="T157" i="4"/>
  <c r="R157" i="4"/>
  <c r="P157" i="4"/>
  <c r="BK157" i="4"/>
  <c r="J157" i="4"/>
  <c r="BF157" i="4"/>
  <c r="BI156" i="4"/>
  <c r="BH156" i="4"/>
  <c r="BG156" i="4"/>
  <c r="BE156" i="4"/>
  <c r="T156" i="4"/>
  <c r="R156" i="4"/>
  <c r="P156" i="4"/>
  <c r="BK156" i="4"/>
  <c r="BK149" i="4" s="1"/>
  <c r="J149" i="4" s="1"/>
  <c r="J101" i="4" s="1"/>
  <c r="J156" i="4"/>
  <c r="BF156" i="4" s="1"/>
  <c r="BI155" i="4"/>
  <c r="BH155" i="4"/>
  <c r="BG155" i="4"/>
  <c r="BE155" i="4"/>
  <c r="T155" i="4"/>
  <c r="R155" i="4"/>
  <c r="P155" i="4"/>
  <c r="BK155" i="4"/>
  <c r="J155" i="4"/>
  <c r="BF155" i="4"/>
  <c r="BI154" i="4"/>
  <c r="BH154" i="4"/>
  <c r="BG154" i="4"/>
  <c r="BE154" i="4"/>
  <c r="T154" i="4"/>
  <c r="R154" i="4"/>
  <c r="P154" i="4"/>
  <c r="BK154" i="4"/>
  <c r="J154" i="4"/>
  <c r="BF154" i="4" s="1"/>
  <c r="BI153" i="4"/>
  <c r="BH153" i="4"/>
  <c r="BG153" i="4"/>
  <c r="BE153" i="4"/>
  <c r="T153" i="4"/>
  <c r="R153" i="4"/>
  <c r="P153" i="4"/>
  <c r="BK153" i="4"/>
  <c r="J153" i="4"/>
  <c r="BF153" i="4"/>
  <c r="BI152" i="4"/>
  <c r="BH152" i="4"/>
  <c r="BG152" i="4"/>
  <c r="BE152" i="4"/>
  <c r="T152" i="4"/>
  <c r="R152" i="4"/>
  <c r="P152" i="4"/>
  <c r="BK152" i="4"/>
  <c r="J152" i="4"/>
  <c r="BF152" i="4" s="1"/>
  <c r="BI151" i="4"/>
  <c r="F37" i="4" s="1"/>
  <c r="BD97" i="1" s="1"/>
  <c r="BH151" i="4"/>
  <c r="BG151" i="4"/>
  <c r="BE151" i="4"/>
  <c r="T151" i="4"/>
  <c r="T149" i="4" s="1"/>
  <c r="R151" i="4"/>
  <c r="P151" i="4"/>
  <c r="BK151" i="4"/>
  <c r="J151" i="4"/>
  <c r="BF151" i="4" s="1"/>
  <c r="BI150" i="4"/>
  <c r="BH150" i="4"/>
  <c r="BG150" i="4"/>
  <c r="BE150" i="4"/>
  <c r="T150" i="4"/>
  <c r="R150" i="4"/>
  <c r="R149" i="4"/>
  <c r="P150" i="4"/>
  <c r="BK150" i="4"/>
  <c r="J150" i="4"/>
  <c r="BF150" i="4"/>
  <c r="BI148" i="4"/>
  <c r="BH148" i="4"/>
  <c r="BG148" i="4"/>
  <c r="BE148" i="4"/>
  <c r="T148" i="4"/>
  <c r="R148" i="4"/>
  <c r="P148" i="4"/>
  <c r="P145" i="4" s="1"/>
  <c r="BK148" i="4"/>
  <c r="J148" i="4"/>
  <c r="BF148" i="4"/>
  <c r="BI147" i="4"/>
  <c r="BH147" i="4"/>
  <c r="BG147" i="4"/>
  <c r="BE147" i="4"/>
  <c r="T147" i="4"/>
  <c r="T145" i="4" s="1"/>
  <c r="R147" i="4"/>
  <c r="P147" i="4"/>
  <c r="BK147" i="4"/>
  <c r="J147" i="4"/>
  <c r="BF147" i="4"/>
  <c r="BI146" i="4"/>
  <c r="BH146" i="4"/>
  <c r="BG146" i="4"/>
  <c r="BE146" i="4"/>
  <c r="T146" i="4"/>
  <c r="R146" i="4"/>
  <c r="R145" i="4" s="1"/>
  <c r="R127" i="4" s="1"/>
  <c r="P146" i="4"/>
  <c r="BK146" i="4"/>
  <c r="BK145" i="4"/>
  <c r="J145" i="4" s="1"/>
  <c r="J100" i="4" s="1"/>
  <c r="J146" i="4"/>
  <c r="BF146" i="4"/>
  <c r="BI144" i="4"/>
  <c r="BH144" i="4"/>
  <c r="BG144" i="4"/>
  <c r="BE144" i="4"/>
  <c r="T144" i="4"/>
  <c r="R144" i="4"/>
  <c r="P144" i="4"/>
  <c r="BK144" i="4"/>
  <c r="J144" i="4"/>
  <c r="BF144" i="4"/>
  <c r="BI143" i="4"/>
  <c r="BH143" i="4"/>
  <c r="BG143" i="4"/>
  <c r="BE143" i="4"/>
  <c r="T143" i="4"/>
  <c r="R143" i="4"/>
  <c r="R140" i="4" s="1"/>
  <c r="P143" i="4"/>
  <c r="BK143" i="4"/>
  <c r="J143" i="4"/>
  <c r="BF143" i="4"/>
  <c r="BI142" i="4"/>
  <c r="BH142" i="4"/>
  <c r="BG142" i="4"/>
  <c r="BE142" i="4"/>
  <c r="T142" i="4"/>
  <c r="R142" i="4"/>
  <c r="P142" i="4"/>
  <c r="BK142" i="4"/>
  <c r="BK140" i="4" s="1"/>
  <c r="J142" i="4"/>
  <c r="BF142" i="4"/>
  <c r="BI141" i="4"/>
  <c r="BH141" i="4"/>
  <c r="BG141" i="4"/>
  <c r="BE141" i="4"/>
  <c r="T141" i="4"/>
  <c r="T140" i="4"/>
  <c r="R141" i="4"/>
  <c r="P141" i="4"/>
  <c r="P140" i="4"/>
  <c r="BK141" i="4"/>
  <c r="J140" i="4"/>
  <c r="J99" i="4" s="1"/>
  <c r="J141" i="4"/>
  <c r="BF141" i="4" s="1"/>
  <c r="BI139" i="4"/>
  <c r="BH139" i="4"/>
  <c r="BG139" i="4"/>
  <c r="BE139" i="4"/>
  <c r="T139" i="4"/>
  <c r="R139" i="4"/>
  <c r="P139" i="4"/>
  <c r="BK139" i="4"/>
  <c r="J139" i="4"/>
  <c r="BF139" i="4"/>
  <c r="BI138" i="4"/>
  <c r="BH138" i="4"/>
  <c r="BG138" i="4"/>
  <c r="BE138" i="4"/>
  <c r="T138" i="4"/>
  <c r="R138" i="4"/>
  <c r="P138" i="4"/>
  <c r="BK138" i="4"/>
  <c r="J138" i="4"/>
  <c r="BF138" i="4"/>
  <c r="BI137" i="4"/>
  <c r="BH137" i="4"/>
  <c r="BG137" i="4"/>
  <c r="BE137" i="4"/>
  <c r="T137" i="4"/>
  <c r="R137" i="4"/>
  <c r="P137" i="4"/>
  <c r="BK137" i="4"/>
  <c r="J137" i="4"/>
  <c r="BF137" i="4"/>
  <c r="BI136" i="4"/>
  <c r="BH136" i="4"/>
  <c r="BG136" i="4"/>
  <c r="BE136" i="4"/>
  <c r="T136" i="4"/>
  <c r="R136" i="4"/>
  <c r="P136" i="4"/>
  <c r="BK136" i="4"/>
  <c r="J136" i="4"/>
  <c r="BF136" i="4"/>
  <c r="BI135" i="4"/>
  <c r="BH135" i="4"/>
  <c r="BG135" i="4"/>
  <c r="BE135" i="4"/>
  <c r="T135" i="4"/>
  <c r="R135" i="4"/>
  <c r="P135" i="4"/>
  <c r="BK135" i="4"/>
  <c r="J135" i="4"/>
  <c r="BF135" i="4"/>
  <c r="BI134" i="4"/>
  <c r="BH134" i="4"/>
  <c r="BG134" i="4"/>
  <c r="BE134" i="4"/>
  <c r="T134" i="4"/>
  <c r="R134" i="4"/>
  <c r="P134" i="4"/>
  <c r="BK134" i="4"/>
  <c r="J134" i="4"/>
  <c r="BF134" i="4"/>
  <c r="BI133" i="4"/>
  <c r="BH133" i="4"/>
  <c r="BG133" i="4"/>
  <c r="BE133" i="4"/>
  <c r="T133" i="4"/>
  <c r="R133" i="4"/>
  <c r="P133" i="4"/>
  <c r="BK133" i="4"/>
  <c r="J133" i="4"/>
  <c r="BF133" i="4"/>
  <c r="BI132" i="4"/>
  <c r="BH132" i="4"/>
  <c r="BG132" i="4"/>
  <c r="BE132" i="4"/>
  <c r="T132" i="4"/>
  <c r="R132" i="4"/>
  <c r="P132" i="4"/>
  <c r="BK132" i="4"/>
  <c r="J132" i="4"/>
  <c r="BF132" i="4"/>
  <c r="BI131" i="4"/>
  <c r="BH131" i="4"/>
  <c r="F36" i="4" s="1"/>
  <c r="BC97" i="1" s="1"/>
  <c r="BG131" i="4"/>
  <c r="BE131" i="4"/>
  <c r="T131" i="4"/>
  <c r="T128" i="4" s="1"/>
  <c r="R131" i="4"/>
  <c r="R128" i="4" s="1"/>
  <c r="P131" i="4"/>
  <c r="BK131" i="4"/>
  <c r="J131" i="4"/>
  <c r="BF131" i="4"/>
  <c r="BI130" i="4"/>
  <c r="BH130" i="4"/>
  <c r="BG130" i="4"/>
  <c r="BE130" i="4"/>
  <c r="F33" i="4" s="1"/>
  <c r="AZ97" i="1" s="1"/>
  <c r="T130" i="4"/>
  <c r="R130" i="4"/>
  <c r="P130" i="4"/>
  <c r="P128" i="4" s="1"/>
  <c r="BK130" i="4"/>
  <c r="BK128" i="4" s="1"/>
  <c r="J130" i="4"/>
  <c r="BF130" i="4"/>
  <c r="BI129" i="4"/>
  <c r="BH129" i="4"/>
  <c r="BG129" i="4"/>
  <c r="BE129" i="4"/>
  <c r="T129" i="4"/>
  <c r="R129" i="4"/>
  <c r="P129" i="4"/>
  <c r="BK129" i="4"/>
  <c r="J129" i="4"/>
  <c r="BF129" i="4" s="1"/>
  <c r="F120" i="4"/>
  <c r="E118" i="4"/>
  <c r="F89" i="4"/>
  <c r="E87" i="4"/>
  <c r="J24" i="4"/>
  <c r="E24" i="4"/>
  <c r="J123" i="4"/>
  <c r="J92" i="4"/>
  <c r="J23" i="4"/>
  <c r="J21" i="4"/>
  <c r="E21" i="4"/>
  <c r="J91" i="4" s="1"/>
  <c r="J122" i="4"/>
  <c r="J20" i="4"/>
  <c r="J18" i="4"/>
  <c r="E18" i="4"/>
  <c r="J17" i="4"/>
  <c r="J15" i="4"/>
  <c r="E15" i="4"/>
  <c r="F122" i="4"/>
  <c r="F91" i="4"/>
  <c r="J14" i="4"/>
  <c r="J12" i="4"/>
  <c r="J120" i="4" s="1"/>
  <c r="E7" i="4"/>
  <c r="J37" i="3"/>
  <c r="J36" i="3"/>
  <c r="AY96" i="1" s="1"/>
  <c r="J35" i="3"/>
  <c r="AX96" i="1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R143" i="3"/>
  <c r="P143" i="3"/>
  <c r="BK143" i="3"/>
  <c r="J143" i="3"/>
  <c r="BF143" i="3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/>
  <c r="BI138" i="3"/>
  <c r="BH138" i="3"/>
  <c r="BG138" i="3"/>
  <c r="BE138" i="3"/>
  <c r="T138" i="3"/>
  <c r="R138" i="3"/>
  <c r="P138" i="3"/>
  <c r="BK138" i="3"/>
  <c r="J138" i="3"/>
  <c r="BF138" i="3" s="1"/>
  <c r="BI137" i="3"/>
  <c r="BH137" i="3"/>
  <c r="BG137" i="3"/>
  <c r="BE137" i="3"/>
  <c r="T137" i="3"/>
  <c r="R137" i="3"/>
  <c r="P137" i="3"/>
  <c r="BK137" i="3"/>
  <c r="J137" i="3"/>
  <c r="BF137" i="3"/>
  <c r="BI136" i="3"/>
  <c r="BH136" i="3"/>
  <c r="BG136" i="3"/>
  <c r="BE136" i="3"/>
  <c r="T136" i="3"/>
  <c r="R136" i="3"/>
  <c r="P136" i="3"/>
  <c r="BK136" i="3"/>
  <c r="J136" i="3"/>
  <c r="BF136" i="3" s="1"/>
  <c r="BI135" i="3"/>
  <c r="BH135" i="3"/>
  <c r="BG135" i="3"/>
  <c r="BE135" i="3"/>
  <c r="T135" i="3"/>
  <c r="R135" i="3"/>
  <c r="P135" i="3"/>
  <c r="BK135" i="3"/>
  <c r="J135" i="3"/>
  <c r="BF135" i="3"/>
  <c r="BI134" i="3"/>
  <c r="BH134" i="3"/>
  <c r="BG134" i="3"/>
  <c r="BE134" i="3"/>
  <c r="T134" i="3"/>
  <c r="R134" i="3"/>
  <c r="P134" i="3"/>
  <c r="BK134" i="3"/>
  <c r="J134" i="3"/>
  <c r="BF134" i="3" s="1"/>
  <c r="BI133" i="3"/>
  <c r="BH133" i="3"/>
  <c r="BG133" i="3"/>
  <c r="BE133" i="3"/>
  <c r="T133" i="3"/>
  <c r="R133" i="3"/>
  <c r="P133" i="3"/>
  <c r="BK133" i="3"/>
  <c r="J133" i="3"/>
  <c r="BF133" i="3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BE131" i="3"/>
  <c r="T131" i="3"/>
  <c r="R131" i="3"/>
  <c r="P131" i="3"/>
  <c r="BK131" i="3"/>
  <c r="J131" i="3"/>
  <c r="BF131" i="3"/>
  <c r="BI130" i="3"/>
  <c r="BH130" i="3"/>
  <c r="BG130" i="3"/>
  <c r="BE130" i="3"/>
  <c r="T130" i="3"/>
  <c r="R130" i="3"/>
  <c r="P130" i="3"/>
  <c r="BK130" i="3"/>
  <c r="J130" i="3"/>
  <c r="BF130" i="3" s="1"/>
  <c r="BI129" i="3"/>
  <c r="BH129" i="3"/>
  <c r="BG129" i="3"/>
  <c r="BE129" i="3"/>
  <c r="T129" i="3"/>
  <c r="R129" i="3"/>
  <c r="P129" i="3"/>
  <c r="BK129" i="3"/>
  <c r="J129" i="3"/>
  <c r="BF129" i="3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/>
  <c r="BI126" i="3"/>
  <c r="F37" i="3" s="1"/>
  <c r="BD96" i="1" s="1"/>
  <c r="BH126" i="3"/>
  <c r="BG126" i="3"/>
  <c r="BE126" i="3"/>
  <c r="T126" i="3"/>
  <c r="R126" i="3"/>
  <c r="P126" i="3"/>
  <c r="BK126" i="3"/>
  <c r="J126" i="3"/>
  <c r="BF126" i="3" s="1"/>
  <c r="BI125" i="3"/>
  <c r="BH125" i="3"/>
  <c r="BG125" i="3"/>
  <c r="BE125" i="3"/>
  <c r="T125" i="3"/>
  <c r="R125" i="3"/>
  <c r="P125" i="3"/>
  <c r="BK125" i="3"/>
  <c r="J125" i="3"/>
  <c r="BF125" i="3"/>
  <c r="BI124" i="3"/>
  <c r="BH124" i="3"/>
  <c r="BG124" i="3"/>
  <c r="BE124" i="3"/>
  <c r="T124" i="3"/>
  <c r="R124" i="3"/>
  <c r="P124" i="3"/>
  <c r="BK124" i="3"/>
  <c r="J124" i="3"/>
  <c r="BF124" i="3" s="1"/>
  <c r="BI123" i="3"/>
  <c r="BH123" i="3"/>
  <c r="BG123" i="3"/>
  <c r="BE123" i="3"/>
  <c r="T123" i="3"/>
  <c r="R123" i="3"/>
  <c r="P123" i="3"/>
  <c r="BK123" i="3"/>
  <c r="J123" i="3"/>
  <c r="BF123" i="3"/>
  <c r="BI122" i="3"/>
  <c r="BH122" i="3"/>
  <c r="BG122" i="3"/>
  <c r="BE122" i="3"/>
  <c r="T122" i="3"/>
  <c r="R122" i="3"/>
  <c r="P122" i="3"/>
  <c r="BK122" i="3"/>
  <c r="J122" i="3"/>
  <c r="BF122" i="3" s="1"/>
  <c r="BI121" i="3"/>
  <c r="BH121" i="3"/>
  <c r="F36" i="3" s="1"/>
  <c r="BC96" i="1" s="1"/>
  <c r="BG121" i="3"/>
  <c r="BE121" i="3"/>
  <c r="T121" i="3"/>
  <c r="R121" i="3"/>
  <c r="R118" i="3" s="1"/>
  <c r="R117" i="3" s="1"/>
  <c r="P121" i="3"/>
  <c r="BK121" i="3"/>
  <c r="J121" i="3"/>
  <c r="BF121" i="3"/>
  <c r="BI120" i="3"/>
  <c r="BH120" i="3"/>
  <c r="BG120" i="3"/>
  <c r="BE120" i="3"/>
  <c r="T120" i="3"/>
  <c r="R120" i="3"/>
  <c r="P120" i="3"/>
  <c r="BK120" i="3"/>
  <c r="BK118" i="3" s="1"/>
  <c r="J120" i="3"/>
  <c r="BF120" i="3" s="1"/>
  <c r="BI119" i="3"/>
  <c r="BH119" i="3"/>
  <c r="BG119" i="3"/>
  <c r="BE119" i="3"/>
  <c r="F33" i="3" s="1"/>
  <c r="AZ96" i="1" s="1"/>
  <c r="T119" i="3"/>
  <c r="R119" i="3"/>
  <c r="P119" i="3"/>
  <c r="P118" i="3"/>
  <c r="P117" i="3" s="1"/>
  <c r="AU96" i="1" s="1"/>
  <c r="BK119" i="3"/>
  <c r="J119" i="3"/>
  <c r="BF119" i="3"/>
  <c r="F34" i="3" s="1"/>
  <c r="BA96" i="1" s="1"/>
  <c r="J34" i="3"/>
  <c r="AW96" i="1" s="1"/>
  <c r="F111" i="3"/>
  <c r="E109" i="3"/>
  <c r="F89" i="3"/>
  <c r="E87" i="3"/>
  <c r="J24" i="3"/>
  <c r="E24" i="3"/>
  <c r="J92" i="3" s="1"/>
  <c r="J114" i="3"/>
  <c r="J23" i="3"/>
  <c r="J21" i="3"/>
  <c r="E21" i="3"/>
  <c r="J113" i="3" s="1"/>
  <c r="J20" i="3"/>
  <c r="J18" i="3"/>
  <c r="E18" i="3"/>
  <c r="F114" i="3"/>
  <c r="F92" i="3"/>
  <c r="J17" i="3"/>
  <c r="J15" i="3"/>
  <c r="E15" i="3"/>
  <c r="F113" i="3"/>
  <c r="F91" i="3"/>
  <c r="J14" i="3"/>
  <c r="J12" i="3"/>
  <c r="J111" i="3"/>
  <c r="J89" i="3"/>
  <c r="E7" i="3"/>
  <c r="E107" i="3"/>
  <c r="E85" i="3"/>
  <c r="J37" i="2"/>
  <c r="J36" i="2"/>
  <c r="AY95" i="1"/>
  <c r="J35" i="2"/>
  <c r="AX95" i="1"/>
  <c r="BI157" i="2"/>
  <c r="BH157" i="2"/>
  <c r="BG157" i="2"/>
  <c r="BE157" i="2"/>
  <c r="T157" i="2"/>
  <c r="T156" i="2" s="1"/>
  <c r="R157" i="2"/>
  <c r="R156" i="2"/>
  <c r="P157" i="2"/>
  <c r="P156" i="2" s="1"/>
  <c r="BK157" i="2"/>
  <c r="BK156" i="2" s="1"/>
  <c r="J156" i="2" s="1"/>
  <c r="J102" i="2" s="1"/>
  <c r="J157" i="2"/>
  <c r="BF157" i="2" s="1"/>
  <c r="BI155" i="2"/>
  <c r="BH155" i="2"/>
  <c r="BG155" i="2"/>
  <c r="BE155" i="2"/>
  <c r="T155" i="2"/>
  <c r="R155" i="2"/>
  <c r="P155" i="2"/>
  <c r="BK155" i="2"/>
  <c r="J155" i="2"/>
  <c r="BF155" i="2"/>
  <c r="BI154" i="2"/>
  <c r="BH154" i="2"/>
  <c r="BG154" i="2"/>
  <c r="BE154" i="2"/>
  <c r="T154" i="2"/>
  <c r="R154" i="2"/>
  <c r="P154" i="2"/>
  <c r="BK154" i="2"/>
  <c r="J154" i="2"/>
  <c r="BF154" i="2"/>
  <c r="BI153" i="2"/>
  <c r="BH153" i="2"/>
  <c r="BG153" i="2"/>
  <c r="BE153" i="2"/>
  <c r="T153" i="2"/>
  <c r="R153" i="2"/>
  <c r="P153" i="2"/>
  <c r="BK153" i="2"/>
  <c r="J153" i="2"/>
  <c r="BF153" i="2"/>
  <c r="BI152" i="2"/>
  <c r="BH152" i="2"/>
  <c r="BG152" i="2"/>
  <c r="BE152" i="2"/>
  <c r="T152" i="2"/>
  <c r="R152" i="2"/>
  <c r="R149" i="2" s="1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BK149" i="2" s="1"/>
  <c r="J149" i="2" s="1"/>
  <c r="J101" i="2" s="1"/>
  <c r="J151" i="2"/>
  <c r="BF151" i="2"/>
  <c r="BI150" i="2"/>
  <c r="BH150" i="2"/>
  <c r="BG150" i="2"/>
  <c r="BE150" i="2"/>
  <c r="T150" i="2"/>
  <c r="T149" i="2"/>
  <c r="R150" i="2"/>
  <c r="P150" i="2"/>
  <c r="P149" i="2"/>
  <c r="BK150" i="2"/>
  <c r="J150" i="2"/>
  <c r="BF150" i="2" s="1"/>
  <c r="BI148" i="2"/>
  <c r="BH148" i="2"/>
  <c r="BG148" i="2"/>
  <c r="BE148" i="2"/>
  <c r="T148" i="2"/>
  <c r="R148" i="2"/>
  <c r="R145" i="2" s="1"/>
  <c r="P148" i="2"/>
  <c r="BK148" i="2"/>
  <c r="J148" i="2"/>
  <c r="BF148" i="2"/>
  <c r="BI147" i="2"/>
  <c r="BH147" i="2"/>
  <c r="BG147" i="2"/>
  <c r="BE147" i="2"/>
  <c r="T147" i="2"/>
  <c r="R147" i="2"/>
  <c r="P147" i="2"/>
  <c r="BK147" i="2"/>
  <c r="BK145" i="2" s="1"/>
  <c r="J145" i="2" s="1"/>
  <c r="J100" i="2" s="1"/>
  <c r="J147" i="2"/>
  <c r="BF147" i="2"/>
  <c r="BI146" i="2"/>
  <c r="BH146" i="2"/>
  <c r="BG146" i="2"/>
  <c r="BE146" i="2"/>
  <c r="T146" i="2"/>
  <c r="T145" i="2"/>
  <c r="R146" i="2"/>
  <c r="P146" i="2"/>
  <c r="P145" i="2"/>
  <c r="BK146" i="2"/>
  <c r="J146" i="2"/>
  <c r="BF146" i="2" s="1"/>
  <c r="BI144" i="2"/>
  <c r="BH144" i="2"/>
  <c r="BG144" i="2"/>
  <c r="BE144" i="2"/>
  <c r="T144" i="2"/>
  <c r="R144" i="2"/>
  <c r="P144" i="2"/>
  <c r="BK144" i="2"/>
  <c r="J144" i="2"/>
  <c r="BF144" i="2"/>
  <c r="BI143" i="2"/>
  <c r="BH143" i="2"/>
  <c r="BG143" i="2"/>
  <c r="BE143" i="2"/>
  <c r="T143" i="2"/>
  <c r="R143" i="2"/>
  <c r="P143" i="2"/>
  <c r="BK143" i="2"/>
  <c r="J143" i="2"/>
  <c r="BF143" i="2"/>
  <c r="BI142" i="2"/>
  <c r="BH142" i="2"/>
  <c r="BG142" i="2"/>
  <c r="BE142" i="2"/>
  <c r="T142" i="2"/>
  <c r="R142" i="2"/>
  <c r="P142" i="2"/>
  <c r="BK142" i="2"/>
  <c r="J142" i="2"/>
  <c r="BF142" i="2"/>
  <c r="BI141" i="2"/>
  <c r="BH141" i="2"/>
  <c r="BG141" i="2"/>
  <c r="BE141" i="2"/>
  <c r="T141" i="2"/>
  <c r="R141" i="2"/>
  <c r="P141" i="2"/>
  <c r="BK141" i="2"/>
  <c r="J141" i="2"/>
  <c r="BF141" i="2"/>
  <c r="BI140" i="2"/>
  <c r="BH140" i="2"/>
  <c r="BG140" i="2"/>
  <c r="BE140" i="2"/>
  <c r="T140" i="2"/>
  <c r="R140" i="2"/>
  <c r="P140" i="2"/>
  <c r="BK140" i="2"/>
  <c r="J140" i="2"/>
  <c r="BF140" i="2"/>
  <c r="BI139" i="2"/>
  <c r="BH139" i="2"/>
  <c r="BG139" i="2"/>
  <c r="BE139" i="2"/>
  <c r="T139" i="2"/>
  <c r="R139" i="2"/>
  <c r="P139" i="2"/>
  <c r="P136" i="2" s="1"/>
  <c r="BK139" i="2"/>
  <c r="J139" i="2"/>
  <c r="BF139" i="2"/>
  <c r="BI138" i="2"/>
  <c r="BH138" i="2"/>
  <c r="BG138" i="2"/>
  <c r="BE138" i="2"/>
  <c r="T138" i="2"/>
  <c r="T136" i="2" s="1"/>
  <c r="R138" i="2"/>
  <c r="P138" i="2"/>
  <c r="BK138" i="2"/>
  <c r="J138" i="2"/>
  <c r="BF138" i="2"/>
  <c r="BI137" i="2"/>
  <c r="BH137" i="2"/>
  <c r="BG137" i="2"/>
  <c r="BE137" i="2"/>
  <c r="T137" i="2"/>
  <c r="R137" i="2"/>
  <c r="R136" i="2"/>
  <c r="P137" i="2"/>
  <c r="BK137" i="2"/>
  <c r="BK136" i="2"/>
  <c r="J136" i="2" s="1"/>
  <c r="J99" i="2" s="1"/>
  <c r="J137" i="2"/>
  <c r="BF137" i="2"/>
  <c r="BI135" i="2"/>
  <c r="BH135" i="2"/>
  <c r="BG135" i="2"/>
  <c r="BE135" i="2"/>
  <c r="T135" i="2"/>
  <c r="R135" i="2"/>
  <c r="P135" i="2"/>
  <c r="BK135" i="2"/>
  <c r="J135" i="2"/>
  <c r="BF135" i="2"/>
  <c r="BI134" i="2"/>
  <c r="BH134" i="2"/>
  <c r="BG134" i="2"/>
  <c r="BE134" i="2"/>
  <c r="T134" i="2"/>
  <c r="R134" i="2"/>
  <c r="P134" i="2"/>
  <c r="BK134" i="2"/>
  <c r="J134" i="2"/>
  <c r="BF134" i="2"/>
  <c r="BI133" i="2"/>
  <c r="BH133" i="2"/>
  <c r="BG133" i="2"/>
  <c r="BE133" i="2"/>
  <c r="T133" i="2"/>
  <c r="R133" i="2"/>
  <c r="P133" i="2"/>
  <c r="BK133" i="2"/>
  <c r="J133" i="2"/>
  <c r="BF133" i="2"/>
  <c r="BI132" i="2"/>
  <c r="BH132" i="2"/>
  <c r="BG132" i="2"/>
  <c r="BE132" i="2"/>
  <c r="T132" i="2"/>
  <c r="R132" i="2"/>
  <c r="P132" i="2"/>
  <c r="BK132" i="2"/>
  <c r="J132" i="2"/>
  <c r="BF132" i="2"/>
  <c r="BI131" i="2"/>
  <c r="BH131" i="2"/>
  <c r="BG131" i="2"/>
  <c r="BE131" i="2"/>
  <c r="T131" i="2"/>
  <c r="R131" i="2"/>
  <c r="P131" i="2"/>
  <c r="BK131" i="2"/>
  <c r="J131" i="2"/>
  <c r="BF131" i="2"/>
  <c r="BI130" i="2"/>
  <c r="BH130" i="2"/>
  <c r="BG130" i="2"/>
  <c r="BE130" i="2"/>
  <c r="T130" i="2"/>
  <c r="R130" i="2"/>
  <c r="P130" i="2"/>
  <c r="BK130" i="2"/>
  <c r="J130" i="2"/>
  <c r="BF130" i="2"/>
  <c r="BI129" i="2"/>
  <c r="BH129" i="2"/>
  <c r="BG129" i="2"/>
  <c r="BE129" i="2"/>
  <c r="T129" i="2"/>
  <c r="R129" i="2"/>
  <c r="P129" i="2"/>
  <c r="BK129" i="2"/>
  <c r="J129" i="2"/>
  <c r="BF129" i="2"/>
  <c r="BI128" i="2"/>
  <c r="BH128" i="2"/>
  <c r="BG128" i="2"/>
  <c r="BE128" i="2"/>
  <c r="T128" i="2"/>
  <c r="R128" i="2"/>
  <c r="P128" i="2"/>
  <c r="BK128" i="2"/>
  <c r="J128" i="2"/>
  <c r="BF128" i="2"/>
  <c r="BI127" i="2"/>
  <c r="BH127" i="2"/>
  <c r="BG127" i="2"/>
  <c r="BE127" i="2"/>
  <c r="J33" i="2" s="1"/>
  <c r="AV95" i="1" s="1"/>
  <c r="T127" i="2"/>
  <c r="R127" i="2"/>
  <c r="P127" i="2"/>
  <c r="BK127" i="2"/>
  <c r="J127" i="2"/>
  <c r="BF127" i="2"/>
  <c r="BI126" i="2"/>
  <c r="BH126" i="2"/>
  <c r="BG126" i="2"/>
  <c r="BE126" i="2"/>
  <c r="T126" i="2"/>
  <c r="R126" i="2"/>
  <c r="P126" i="2"/>
  <c r="BK126" i="2"/>
  <c r="J126" i="2"/>
  <c r="BF126" i="2"/>
  <c r="BI125" i="2"/>
  <c r="BH125" i="2"/>
  <c r="F36" i="2" s="1"/>
  <c r="BC95" i="1" s="1"/>
  <c r="BG125" i="2"/>
  <c r="F35" i="2"/>
  <c r="BB95" i="1" s="1"/>
  <c r="BE125" i="2"/>
  <c r="T125" i="2"/>
  <c r="T124" i="2"/>
  <c r="R125" i="2"/>
  <c r="R124" i="2"/>
  <c r="P125" i="2"/>
  <c r="P124" i="2"/>
  <c r="BK125" i="2"/>
  <c r="BK124" i="2" s="1"/>
  <c r="J125" i="2"/>
  <c r="BF125" i="2"/>
  <c r="F116" i="2"/>
  <c r="E114" i="2"/>
  <c r="F89" i="2"/>
  <c r="E87" i="2"/>
  <c r="J24" i="2"/>
  <c r="E24" i="2"/>
  <c r="J119" i="2" s="1"/>
  <c r="J23" i="2"/>
  <c r="J21" i="2"/>
  <c r="E21" i="2"/>
  <c r="J118" i="2"/>
  <c r="J91" i="2"/>
  <c r="J20" i="2"/>
  <c r="J18" i="2"/>
  <c r="E18" i="2"/>
  <c r="F119" i="2"/>
  <c r="F92" i="2"/>
  <c r="J17" i="2"/>
  <c r="J15" i="2"/>
  <c r="E15" i="2"/>
  <c r="F91" i="2" s="1"/>
  <c r="F118" i="2"/>
  <c r="J14" i="2"/>
  <c r="J12" i="2"/>
  <c r="J89" i="2" s="1"/>
  <c r="E7" i="2"/>
  <c r="E112" i="2"/>
  <c r="E85" i="2"/>
  <c r="AS94" i="1"/>
  <c r="L90" i="1"/>
  <c r="AM90" i="1"/>
  <c r="AM89" i="1"/>
  <c r="L89" i="1"/>
  <c r="AM87" i="1"/>
  <c r="L87" i="1"/>
  <c r="L85" i="1"/>
  <c r="J89" i="4" l="1"/>
  <c r="J116" i="2"/>
  <c r="P123" i="2"/>
  <c r="P122" i="2" s="1"/>
  <c r="AU95" i="1" s="1"/>
  <c r="T123" i="2"/>
  <c r="T122" i="2" s="1"/>
  <c r="F37" i="2"/>
  <c r="BD95" i="1" s="1"/>
  <c r="BD94" i="1" s="1"/>
  <c r="W33" i="1" s="1"/>
  <c r="F33" i="2"/>
  <c r="AZ95" i="1" s="1"/>
  <c r="AZ94" i="1" s="1"/>
  <c r="R123" i="2"/>
  <c r="R122" i="2" s="1"/>
  <c r="BK117" i="3"/>
  <c r="J117" i="3" s="1"/>
  <c r="J118" i="3"/>
  <c r="J97" i="3" s="1"/>
  <c r="F34" i="2"/>
  <c r="BA95" i="1" s="1"/>
  <c r="BA94" i="1" s="1"/>
  <c r="J34" i="2"/>
  <c r="AW95" i="1" s="1"/>
  <c r="AT95" i="1" s="1"/>
  <c r="R126" i="4"/>
  <c r="BK127" i="4"/>
  <c r="J128" i="4"/>
  <c r="J98" i="4" s="1"/>
  <c r="J124" i="2"/>
  <c r="J98" i="2" s="1"/>
  <c r="BK123" i="2"/>
  <c r="T118" i="3"/>
  <c r="T117" i="3" s="1"/>
  <c r="F35" i="5"/>
  <c r="BB98" i="1" s="1"/>
  <c r="R147" i="5"/>
  <c r="J92" i="2"/>
  <c r="F121" i="5"/>
  <c r="F91" i="5"/>
  <c r="BK127" i="5"/>
  <c r="BK147" i="5"/>
  <c r="J147" i="5" s="1"/>
  <c r="J101" i="5" s="1"/>
  <c r="E116" i="4"/>
  <c r="E85" i="4"/>
  <c r="J119" i="5"/>
  <c r="J89" i="5"/>
  <c r="F35" i="3"/>
  <c r="BB96" i="1" s="1"/>
  <c r="BB94" i="1" s="1"/>
  <c r="J34" i="4"/>
  <c r="AW97" i="1" s="1"/>
  <c r="R181" i="4"/>
  <c r="R180" i="4" s="1"/>
  <c r="P127" i="5"/>
  <c r="P126" i="5" s="1"/>
  <c r="P125" i="5" s="1"/>
  <c r="AU98" i="1" s="1"/>
  <c r="T127" i="5"/>
  <c r="T126" i="5" s="1"/>
  <c r="T125" i="5" s="1"/>
  <c r="P160" i="5"/>
  <c r="J91" i="3"/>
  <c r="F123" i="4"/>
  <c r="F92" i="4"/>
  <c r="F35" i="4"/>
  <c r="BB97" i="1" s="1"/>
  <c r="J33" i="3"/>
  <c r="AV96" i="1" s="1"/>
  <c r="AT96" i="1" s="1"/>
  <c r="F34" i="4"/>
  <c r="BA97" i="1" s="1"/>
  <c r="J33" i="4"/>
  <c r="AV97" i="1" s="1"/>
  <c r="AT97" i="1" s="1"/>
  <c r="P149" i="4"/>
  <c r="P127" i="4" s="1"/>
  <c r="P126" i="4" s="1"/>
  <c r="AU97" i="1" s="1"/>
  <c r="AU94" i="1" s="1"/>
  <c r="T175" i="4"/>
  <c r="T127" i="4" s="1"/>
  <c r="T181" i="4"/>
  <c r="T185" i="4"/>
  <c r="F34" i="5"/>
  <c r="BA98" i="1" s="1"/>
  <c r="R127" i="5"/>
  <c r="R126" i="5" s="1"/>
  <c r="R125" i="5" s="1"/>
  <c r="J33" i="5"/>
  <c r="AV98" i="1" s="1"/>
  <c r="AT98" i="1" s="1"/>
  <c r="F36" i="5"/>
  <c r="BC98" i="1" s="1"/>
  <c r="BC94" i="1" s="1"/>
  <c r="BK143" i="5"/>
  <c r="J143" i="5" s="1"/>
  <c r="J100" i="5" s="1"/>
  <c r="W31" i="1" l="1"/>
  <c r="AX94" i="1"/>
  <c r="AY94" i="1"/>
  <c r="W32" i="1"/>
  <c r="AW94" i="1"/>
  <c r="AK30" i="1" s="1"/>
  <c r="W30" i="1"/>
  <c r="J127" i="5"/>
  <c r="J98" i="5" s="1"/>
  <c r="BK126" i="5"/>
  <c r="J127" i="4"/>
  <c r="J97" i="4" s="1"/>
  <c r="BK126" i="4"/>
  <c r="J126" i="4" s="1"/>
  <c r="J96" i="3"/>
  <c r="J30" i="3"/>
  <c r="T180" i="4"/>
  <c r="T126" i="4" s="1"/>
  <c r="BK122" i="2"/>
  <c r="J122" i="2" s="1"/>
  <c r="J123" i="2"/>
  <c r="J97" i="2" s="1"/>
  <c r="AV94" i="1"/>
  <c r="W29" i="1"/>
  <c r="J96" i="4" l="1"/>
  <c r="J30" i="4"/>
  <c r="J96" i="2"/>
  <c r="J30" i="2"/>
  <c r="AT94" i="1"/>
  <c r="AK29" i="1"/>
  <c r="AG96" i="1"/>
  <c r="AN96" i="1" s="1"/>
  <c r="J39" i="3"/>
  <c r="J126" i="5"/>
  <c r="J97" i="5" s="1"/>
  <c r="BK125" i="5"/>
  <c r="J125" i="5" s="1"/>
  <c r="AG95" i="1" l="1"/>
  <c r="J39" i="2"/>
  <c r="J30" i="5"/>
  <c r="J96" i="5"/>
  <c r="AG97" i="1"/>
  <c r="AN97" i="1" s="1"/>
  <c r="J39" i="4"/>
  <c r="AG98" i="1" l="1"/>
  <c r="AN98" i="1" s="1"/>
  <c r="J39" i="5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<sst xmlns="http://schemas.openxmlformats.org/spreadsheetml/2006/main" count="2766" uniqueCount="497">
  <si>
    <t>Export Komplet</t>
  </si>
  <si>
    <t/>
  </si>
  <si>
    <t>2.0</t>
  </si>
  <si>
    <t>False</t>
  </si>
  <si>
    <t>{c64f9bd7-d962-472b-a15c-15f603f6e528}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</si>
  <si>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</si>
  <si>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</si>
  <si>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</si>
  <si>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</si>
  <si>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</si>
  <si>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</si>
  <si>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</si>
  <si>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</si>
  <si>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</si>
  <si>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Osadenie Kontajnera Jasovská - rozpočty komplet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</si>
  <si>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</si>
  <si>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</si>
  <si>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</si>
  <si>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</si>
  <si>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</si>
  <si>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</si>
  <si>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</si>
  <si>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</si>
  <si>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</si>
  <si>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</si>
  <si>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</si>
  <si>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</si>
  <si>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</si>
  <si>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</si>
  <si>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</si>
  <si>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</si>
  <si>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</si>
  <si>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</si>
  <si>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</si>
  <si>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</si>
  <si>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</si>
  <si>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</si>
  <si>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</si>
  <si>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</si>
  <si>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</si>
  <si>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</si>
  <si>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</si>
  <si>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</si>
  <si>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</si>
  <si>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</si>
  <si>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</si>
  <si>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</si>
  <si>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</si>
  <si>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</si>
  <si>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</si>
  <si>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</si>
  <si>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</si>
  <si>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</si>
  <si>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</si>
  <si>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</si>
  <si>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</si>
  <si>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</si>
  <si>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</si>
  <si>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</si>
  <si>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</si>
  <si>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</si>
  <si>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</si>
  <si>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</si>
  <si>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</si>
  <si>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</si>
  <si>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</si>
  <si>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</si>
  <si>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</si>
  <si>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</si>
  <si>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</si>
  <si>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</si>
  <si>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</si>
  <si>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</si>
  <si>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</si>
  <si>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</si>
  <si>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</si>
  <si>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</si>
  <si>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</si>
  <si>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</si>
  <si>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{bfb95fc1-dd0f-44d8-be64-25872fcbda99}</t>
  </si>
  <si>
    <t>02</t>
  </si>
  <si>
    <t>Prípojka NN</t>
  </si>
  <si>
    <t>{bbaa2aed-d200-4ab5-8c67-41954b9d309c}</t>
  </si>
  <si>
    <t>03</t>
  </si>
  <si>
    <t>Vodovodná prípojka</t>
  </si>
  <si>
    <t>{f9256e36-3254-4f51-a8a5-2e109390ba27}</t>
  </si>
  <si>
    <t>04</t>
  </si>
  <si>
    <t>Knalizačná prípojka</t>
  </si>
  <si>
    <t>{2ef6817f-a66d-4e5f-bdcd-a85fd0b3b1ab}</t>
  </si>
  <si>
    <t>KRYCÍ LIST ROZPOČTU</t>
  </si>
  <si>
    <t>Objekt: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</si>
  <si>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</si>
  <si>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</si>
  <si>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</si>
  <si>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</si>
  <si>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</si>
  <si>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</si>
  <si>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</si>
  <si>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</si>
  <si>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</si>
  <si>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5 - Komunikácie   </t>
  </si>
  <si>
    <t xml:space="preserve">    9 - Ostatné konštrukcie a práce-búranie   </t>
  </si>
  <si>
    <t xml:space="preserve">    99 - Presun hmôt HSV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</si>
  <si>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</si>
  <si>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</si>
  <si>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</si>
  <si>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</si>
  <si>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</si>
  <si>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</si>
  <si>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</si>
  <si>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</si>
  <si>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</si>
  <si>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</si>
  <si>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</si>
  <si>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</si>
  <si>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</si>
  <si>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</si>
  <si>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</si>
  <si>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</si>
  <si>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</si>
  <si>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122201101.S</t>
  </si>
  <si>
    <t>Odkopávka a prekopávka nezapažená v hornine 3, do 100 m3</t>
  </si>
  <si>
    <t>m3</t>
  </si>
  <si>
    <t>4</t>
  </si>
  <si>
    <t>2</t>
  </si>
  <si>
    <t>122201109.S</t>
  </si>
  <si>
    <t>Odkopávky a prekopávky nezapažené. Príplatok k cenám za lepivosť horniny 3</t>
  </si>
  <si>
    <t>3</t>
  </si>
  <si>
    <t>132201101.S</t>
  </si>
  <si>
    <t>Výkop ryhy do šírky 600 mm v horn.3 do 100 m3</t>
  </si>
  <si>
    <t>6</t>
  </si>
  <si>
    <t>132201109.S</t>
  </si>
  <si>
    <t>Príplatok k cene za lepivosť pri hĺbení rýh šírky do 600 mm zapažených i nezapažených s urovnaním dna v hornine 3</t>
  </si>
  <si>
    <t>8</t>
  </si>
  <si>
    <t>5</t>
  </si>
  <si>
    <t>162201101.S</t>
  </si>
  <si>
    <t>Vodorovné premiestnenie výkopku z horniny 1-4 do 20m</t>
  </si>
  <si>
    <t>10</t>
  </si>
  <si>
    <t>162501102.S</t>
  </si>
  <si>
    <t>Vodorovné premiestnenie výkopku po spevnenej ceste z horniny tr.1-4, do 100 m3 na vzdialenosť do 3000 m</t>
  </si>
  <si>
    <t>12</t>
  </si>
  <si>
    <t>7</t>
  </si>
  <si>
    <t>162501105.S</t>
  </si>
  <si>
    <t>Vodorovné premiestnenie výkopku po spevnenej ceste z horniny tr.1-4, do 100 m3, príplatok k cene za každých ďalšich a začatých 1000 m,uvažovaný odvoz do 21km</t>
  </si>
  <si>
    <t>14</t>
  </si>
  <si>
    <t>167101101.S</t>
  </si>
  <si>
    <t>Nakladanie neuľahnutého výkopku z hornín tr.1-4 do 100 m3</t>
  </si>
  <si>
    <t>16</t>
  </si>
  <si>
    <t>9</t>
  </si>
  <si>
    <t>171201201.S</t>
  </si>
  <si>
    <t>Uloženie sypaniny na skládky do 100 m3</t>
  </si>
  <si>
    <t>18</t>
  </si>
  <si>
    <t>171209002.S</t>
  </si>
  <si>
    <t>Poplatok za skladovanie - zemina a kamenivo (17 05) ostatné</t>
  </si>
  <si>
    <t>t</t>
  </si>
  <si>
    <t>11</t>
  </si>
  <si>
    <t>174101102.S</t>
  </si>
  <si>
    <t>Zásyp sypaninou v uzavretých priestoroch s urovnaním povrchu zásypu</t>
  </si>
  <si>
    <t>22</t>
  </si>
  <si>
    <t xml:space="preserve">Zakladanie   </t>
  </si>
  <si>
    <t>271573001.S</t>
  </si>
  <si>
    <t>Násyp pod základové konštrukcie so zhutnením zo štrkopiesku fr.0-32 mm</t>
  </si>
  <si>
    <t>24</t>
  </si>
  <si>
    <t>13</t>
  </si>
  <si>
    <t>273321411.S</t>
  </si>
  <si>
    <t>Betón základových dosiek, železový (bez výstuže), tr. C 25/30</t>
  </si>
  <si>
    <t>26</t>
  </si>
  <si>
    <t>273351215.S</t>
  </si>
  <si>
    <t>Debnenie stien základových dosiek, zhotovenie-dielce</t>
  </si>
  <si>
    <t>m2</t>
  </si>
  <si>
    <t>28</t>
  </si>
  <si>
    <t>15</t>
  </si>
  <si>
    <t>273351216.S</t>
  </si>
  <si>
    <t>Debnenie stien základových dosiek, odstránenie-dielce</t>
  </si>
  <si>
    <t>30</t>
  </si>
  <si>
    <t>273362422.S</t>
  </si>
  <si>
    <t>Výstuž základových dosiek zo zvár. sietí KARI, priemer drôtu 6/6 mm, veľkosť oka 150x150 mm</t>
  </si>
  <si>
    <t>32</t>
  </si>
  <si>
    <t>17</t>
  </si>
  <si>
    <t>274313612.S</t>
  </si>
  <si>
    <t>Betón základových pásov, prostý tr. C 20/25</t>
  </si>
  <si>
    <t>34</t>
  </si>
  <si>
    <t>274351215.S</t>
  </si>
  <si>
    <t>Debnenie stien základových pásov, zhotovenie-dielce</t>
  </si>
  <si>
    <t>36</t>
  </si>
  <si>
    <t>19</t>
  </si>
  <si>
    <t>274351216.S</t>
  </si>
  <si>
    <t>Debnenie stien základových pásov, odstránenie-dielce</t>
  </si>
  <si>
    <t>38</t>
  </si>
  <si>
    <t xml:space="preserve">Komunikácie   </t>
  </si>
  <si>
    <t>564841111.S</t>
  </si>
  <si>
    <t>Podklad zo štrkodrviny s rozprestretím a zhutnením, po zhutnení hr. 120 mm</t>
  </si>
  <si>
    <t>40</t>
  </si>
  <si>
    <t>21</t>
  </si>
  <si>
    <t>596911141.S</t>
  </si>
  <si>
    <t>Kladenie betónovej zámkovej dlažby komunikácií pre peších hr. 60 mm pre peších do 50 m2 so zriadením lôžka z kameniva hr. 30 mm</t>
  </si>
  <si>
    <t>42</t>
  </si>
  <si>
    <t>M</t>
  </si>
  <si>
    <t>592460007601</t>
  </si>
  <si>
    <t>Dlažba betónová zámková</t>
  </si>
  <si>
    <t>44</t>
  </si>
  <si>
    <t xml:space="preserve">Ostatné konštrukcie a práce-búranie   </t>
  </si>
  <si>
    <t>23</t>
  </si>
  <si>
    <t>9720560011</t>
  </si>
  <si>
    <t>Jadrové vrty diamantovými korunkami do D 20 mm do žb -0,00001t</t>
  </si>
  <si>
    <t>cm</t>
  </si>
  <si>
    <t>46</t>
  </si>
  <si>
    <t>979081111.S</t>
  </si>
  <si>
    <t>Odvoz sutiny a vybúraných hmôt na skládku do 1 km</t>
  </si>
  <si>
    <t>48</t>
  </si>
  <si>
    <t>25</t>
  </si>
  <si>
    <t>979081121.S</t>
  </si>
  <si>
    <t>Odvoz sutiny a vybúraných hmôt na skládku za každý ďalší 1 km,uvažovaný odvoz do 21km</t>
  </si>
  <si>
    <t>50</t>
  </si>
  <si>
    <t>979082111.S</t>
  </si>
  <si>
    <t>Vnútrostavenisková doprava sutiny a vybúraných hmôt do 10 m</t>
  </si>
  <si>
    <t>52</t>
  </si>
  <si>
    <t>27</t>
  </si>
  <si>
    <t>979082121.S</t>
  </si>
  <si>
    <t>Vnútrostavenisková doprava sutiny a vybúraných hmôt za každých ďalších 5 m</t>
  </si>
  <si>
    <t>54</t>
  </si>
  <si>
    <t>979089012.S</t>
  </si>
  <si>
    <t>Poplatok za skladovanie - betón, tehly, dlaždice (17 01) ostatné</t>
  </si>
  <si>
    <t>56</t>
  </si>
  <si>
    <t>99</t>
  </si>
  <si>
    <t xml:space="preserve">Presun hmôt HSV   </t>
  </si>
  <si>
    <t>29</t>
  </si>
  <si>
    <t>998011001.S</t>
  </si>
  <si>
    <t>Presun hmôt pre budovy (801, 803, 812), zvislá konštr. z tehál, tvárnic, z kovu výšky do 6 m</t>
  </si>
  <si>
    <t>58</t>
  </si>
  <si>
    <t>02 - Prípojka NN</t>
  </si>
  <si>
    <t>D1 - popis</t>
  </si>
  <si>
    <t>D1</t>
  </si>
  <si>
    <t>popis</t>
  </si>
  <si>
    <t>Pol1</t>
  </si>
  <si>
    <t>prezbrojenie RE</t>
  </si>
  <si>
    <t>ks</t>
  </si>
  <si>
    <t>Pol2</t>
  </si>
  <si>
    <t>Istič 3p,B-25A, 10 kA</t>
  </si>
  <si>
    <t>Pol3</t>
  </si>
  <si>
    <t>Svorky RS25</t>
  </si>
  <si>
    <t>Pol4</t>
  </si>
  <si>
    <t>kábel AYKY-J 4x25</t>
  </si>
  <si>
    <t>m</t>
  </si>
  <si>
    <t>Pol5</t>
  </si>
  <si>
    <t>kábel CYKY-J 4x2,5</t>
  </si>
  <si>
    <t>Pol6</t>
  </si>
  <si>
    <t>kábel CYKY-J 3x2,5 na automaty</t>
  </si>
  <si>
    <t>Pol7</t>
  </si>
  <si>
    <t>krabica prechodová 4x25 IP44</t>
  </si>
  <si>
    <t>Pol8</t>
  </si>
  <si>
    <t>krabica odbočná IP44   4x2,5</t>
  </si>
  <si>
    <t>Pol9</t>
  </si>
  <si>
    <t>skrinka s ističom 1N/B-6A,230 V IP54</t>
  </si>
  <si>
    <t>Pol10</t>
  </si>
  <si>
    <t>dočasné napojenie automatov</t>
  </si>
  <si>
    <t>hod</t>
  </si>
  <si>
    <t>Pol11</t>
  </si>
  <si>
    <t>definitívne napojenie automatov</t>
  </si>
  <si>
    <t>Pol12</t>
  </si>
  <si>
    <t>ukončenie kábla 4x25</t>
  </si>
  <si>
    <t>Pol13</t>
  </si>
  <si>
    <t>ukončenie kábla  do 4x2,5</t>
  </si>
  <si>
    <t>Pol14</t>
  </si>
  <si>
    <t>FeZn 30x4 žiarovozink.</t>
  </si>
  <si>
    <t>Pol15</t>
  </si>
  <si>
    <t>FeZn d10 žiarovozink.</t>
  </si>
  <si>
    <t>Pol16</t>
  </si>
  <si>
    <t>uzemnenie  kiosku</t>
  </si>
  <si>
    <t>Pol17</t>
  </si>
  <si>
    <t>výkop ,zához 35x80</t>
  </si>
  <si>
    <t>Pol18</t>
  </si>
  <si>
    <t>piesk lôžko, plast dosky, výstr. Fólia</t>
  </si>
  <si>
    <t>Pol19</t>
  </si>
  <si>
    <t>úprava terénu, osiatie trávy š.05m</t>
  </si>
  <si>
    <t>Pol20</t>
  </si>
  <si>
    <t>chránička d63</t>
  </si>
  <si>
    <t>Pol21</t>
  </si>
  <si>
    <t>chránička d32</t>
  </si>
  <si>
    <t>Pol22</t>
  </si>
  <si>
    <t>pomocné práce</t>
  </si>
  <si>
    <t>Pol23</t>
  </si>
  <si>
    <t>vytýčenie jestv. Sietí</t>
  </si>
  <si>
    <t>Pol24</t>
  </si>
  <si>
    <t>manipulácia v sieti NN</t>
  </si>
  <si>
    <t>Pol25</t>
  </si>
  <si>
    <t>východzia revízia</t>
  </si>
  <si>
    <t>Pol26</t>
  </si>
  <si>
    <t>preberacie konanie</t>
  </si>
  <si>
    <t>03 - Vodovodná prípojka</t>
  </si>
  <si>
    <t xml:space="preserve">    4 - Vodorovné konštrukcie   </t>
  </si>
  <si>
    <t xml:space="preserve">    8 - Rúrové vedenie   </t>
  </si>
  <si>
    <t xml:space="preserve">PSV - Práce a dodávky PSV   </t>
  </si>
  <si>
    <t xml:space="preserve">    711 - Izolácie proti vode a vlhkosti   </t>
  </si>
  <si>
    <t xml:space="preserve">    722 - Zdravotechnika - vnútorný vodovod   </t>
  </si>
  <si>
    <t>113107131.S</t>
  </si>
  <si>
    <t>Odstránenie krytu v ploche do 200 m2 z betónu prostého, hr. vrstvy do 150 mm,  -0,22500t</t>
  </si>
  <si>
    <t>113107143.S</t>
  </si>
  <si>
    <t>Odstránenie krytu asfaltového v ploche do 200 m2, hr. nad 100 do 150 mm,  -0,31600t</t>
  </si>
  <si>
    <t>120001101.S</t>
  </si>
  <si>
    <t>Príplatok k cenám výkopov za sťaženie výkopu v blízkosti podzemného vedenia alebo výbušnín</t>
  </si>
  <si>
    <t>132201202.S</t>
  </si>
  <si>
    <t>Výkop ryhy šírky 600-2000mm horn.3 od 100 do 1000 m3</t>
  </si>
  <si>
    <t>132201209.S</t>
  </si>
  <si>
    <t>Príplatok k cenám za lepivosť pri hĺbení rýh š. nad 600 do 2 000 mm zapaž. i nezapažených, s urovnaním dna v hornine 3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</si>
  <si>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</si>
  <si>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</si>
  <si>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</si>
  <si>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</si>
  <si>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162706211.S</t>
  </si>
  <si>
    <t>Vodorovné premiestnenie výkopku bez naloženia kamenouholných hlušín na vzdialenosť nad 5000 do 6000 m</t>
  </si>
  <si>
    <t>583410002900.S</t>
  </si>
  <si>
    <t>Kamenivo drvené hrubé frakcia 16-32 mm</t>
  </si>
  <si>
    <t xml:space="preserve">Vodorovné konštrukcie   </t>
  </si>
  <si>
    <t>451572111.S</t>
  </si>
  <si>
    <t>Lôžko pod potrubie, stoky a drobné objekty, v otvorenom výkope z kameniva drobného ťaženého 0-4 mm</t>
  </si>
  <si>
    <t>313110006500.S</t>
  </si>
  <si>
    <t>Sieť KARI akosť BSt 500M KY 50 DIN 488 rozmer siete 3x2 m, veľkosť oka 150x150 mm, drôt D 8/8 mm</t>
  </si>
  <si>
    <t>452311146.S</t>
  </si>
  <si>
    <t>Dosky, bloky, sedlá z betónu v otvorenom výkope tr. C 20/25</t>
  </si>
  <si>
    <t>452351101.S</t>
  </si>
  <si>
    <t>Debnenie v otvorenom výkope dosiek, sedlových lôžok a blokov pod potrubie,stoky a drobné objekty</t>
  </si>
  <si>
    <t>566902114.S</t>
  </si>
  <si>
    <t>Vyspravenie podkladu po prekopoch inžinierskych sietí plochy do 15 m2 štrkopieskom, po zhutnení hr. 250 mm</t>
  </si>
  <si>
    <t>566902151.S</t>
  </si>
  <si>
    <t>Vyspravenie podkladu po prekopoch inžinierskych sietí plochy do 15 m2 asfaltovým betónom ACP, po zhutnení hr. 100 mm</t>
  </si>
  <si>
    <t>566902163.S</t>
  </si>
  <si>
    <t>Vyspravenie podkladu po prekopoch inžinierskych sietí plochy do 15 m2 podkladovým betónom PB I tr. C 20/25 hr. 200 mm</t>
  </si>
  <si>
    <t xml:space="preserve">Rúrové vedenie   </t>
  </si>
  <si>
    <t>871171000</t>
  </si>
  <si>
    <t>Montáž vodovodného potrubia z dvojvsrtvového PE 100 SDR11/PN16 zváraných natupo D 25x2,3 mm</t>
  </si>
  <si>
    <t>286130033300.S</t>
  </si>
  <si>
    <t>Rúra HDPE na vodu PE100 PN16 SDR11 25x2,3x100 m</t>
  </si>
  <si>
    <t>286530227000.S</t>
  </si>
  <si>
    <t>Elektrospojka PE 100, na vodu, plyn a kanalizáciu, SDR 11, D 25 mm</t>
  </si>
  <si>
    <t>286530233300.S</t>
  </si>
  <si>
    <t>Elektrokoleno 90° PE 100, na vodu, plyn a kanalizáciu, SDR 11, D 25 mm</t>
  </si>
  <si>
    <t>286220030900.S</t>
  </si>
  <si>
    <t>Prechodka PE/oceľ PE 100 SDR 11 D/DN 25/20</t>
  </si>
  <si>
    <t>891153111.S</t>
  </si>
  <si>
    <t>Montáž vodovodnej armatúry na potrubí, ventil hlavný pre prípojky DN 20</t>
  </si>
  <si>
    <t>551110021800.S</t>
  </si>
  <si>
    <t>Guľový uzáver závitový  DN20</t>
  </si>
  <si>
    <t>3410423100</t>
  </si>
  <si>
    <t>Vodič medený Cy 1x4 mm2 žltý</t>
  </si>
  <si>
    <t>891359111.S</t>
  </si>
  <si>
    <t>Montáž navrtávacieho pásu s ventilom menovitého tlaku 1 MPa na potr. z rúr liat., oceľ., plast., DN 200</t>
  </si>
  <si>
    <t>551180013100</t>
  </si>
  <si>
    <t>Navrtávací pás univerzálny s závitovým výstupom DN 200 - 1" na vodu, z tvárnej liatiny, strmeň nerez, HAWLE</t>
  </si>
  <si>
    <t>422710000900.S</t>
  </si>
  <si>
    <t>Zemná súprava teleskopická pre guľový kohút DN 25-50</t>
  </si>
  <si>
    <t>60</t>
  </si>
  <si>
    <t>31</t>
  </si>
  <si>
    <t>5524218100</t>
  </si>
  <si>
    <t>Poklop posúvačový, voda, plyn</t>
  </si>
  <si>
    <t>62</t>
  </si>
  <si>
    <t>892351111.S</t>
  </si>
  <si>
    <t>Ostatné práce na rúrovom vedení, tlakové skúšky vodovodného potrubia DN 150 alebo 200</t>
  </si>
  <si>
    <t>64</t>
  </si>
  <si>
    <t>33</t>
  </si>
  <si>
    <t>892353111.S</t>
  </si>
  <si>
    <t>Preplach a dezinfekcia vodovodného potrubia DN 150 alebo 200</t>
  </si>
  <si>
    <t>66</t>
  </si>
  <si>
    <t>892372111.S</t>
  </si>
  <si>
    <t>Zabezpečenie koncov vodovodného potrubia pri tlakových skúškach DN do 300</t>
  </si>
  <si>
    <t>68</t>
  </si>
  <si>
    <t>35</t>
  </si>
  <si>
    <t>893301002</t>
  </si>
  <si>
    <t>Osadenie vodomernej šachty železobetónovej, hmotnosti nad 3 do 6 t</t>
  </si>
  <si>
    <t>70</t>
  </si>
  <si>
    <t>594300000100.S</t>
  </si>
  <si>
    <t>Vodomerná a armatúrna šachta, 1200x900x1800 mm, železobetónová</t>
  </si>
  <si>
    <t>72</t>
  </si>
  <si>
    <t>37</t>
  </si>
  <si>
    <t>899101111</t>
  </si>
  <si>
    <t>Uchytenie vodiča do poklopu</t>
  </si>
  <si>
    <t>KUS</t>
  </si>
  <si>
    <t>74</t>
  </si>
  <si>
    <t>899102111.S</t>
  </si>
  <si>
    <t>Osadenie poklopu liatinového a oceľového vrátane rámu hmotn. nad 50 do 100 kg</t>
  </si>
  <si>
    <t>76</t>
  </si>
  <si>
    <t>39</t>
  </si>
  <si>
    <t>552410002650</t>
  </si>
  <si>
    <t>Poklop liatinový TETRA, rozmer 600x600 mm, A 15 kN, s tesnenim</t>
  </si>
  <si>
    <t>78</t>
  </si>
  <si>
    <t>899721131</t>
  </si>
  <si>
    <t>Označenie vodovodného potrubia bielou výstražnou fóliou</t>
  </si>
  <si>
    <t>80</t>
  </si>
  <si>
    <t>41</t>
  </si>
  <si>
    <t>899911111</t>
  </si>
  <si>
    <t>Montáž nerezového rámu pre vodomer, 2x poniklovaný guľový uzáver D 25/20  s prechodom na PE</t>
  </si>
  <si>
    <t>82</t>
  </si>
  <si>
    <t>899911111PC</t>
  </si>
  <si>
    <t>Dodávka nerezového rámu pre vodomer, 2x poniklovaný guľový uzáver D 25/20 " s prechodom na PE</t>
  </si>
  <si>
    <t>84</t>
  </si>
  <si>
    <t>43</t>
  </si>
  <si>
    <t>899911111PC1</t>
  </si>
  <si>
    <t>Dodávka tesnenie na PE potrubie do VŠ D 25</t>
  </si>
  <si>
    <t>86</t>
  </si>
  <si>
    <t>919735113.S</t>
  </si>
  <si>
    <t>Rezanie existujúceho asfaltového krytu alebo podkladu hĺbky nad 100 do 150 mm</t>
  </si>
  <si>
    <t>88</t>
  </si>
  <si>
    <t>45</t>
  </si>
  <si>
    <t>971011211.S</t>
  </si>
  <si>
    <t>Vybúranie výplne otvoru v sten. prefabrik. dielc. z ľahkých betónov plochy do 0,25 m2,  -0,01300t</t>
  </si>
  <si>
    <t>90</t>
  </si>
  <si>
    <t>998273101.S</t>
  </si>
  <si>
    <t>Presun hmôt pre rúrové vedenie hĺbené z rúr liat. vrátane nových objektov v otvorenom výkope</t>
  </si>
  <si>
    <t>92</t>
  </si>
  <si>
    <t>PSV</t>
  </si>
  <si>
    <t xml:space="preserve">Práce a dodávky PSV   </t>
  </si>
  <si>
    <t>711</t>
  </si>
  <si>
    <t xml:space="preserve">Izolácie proti vode a vlhkosti   </t>
  </si>
  <si>
    <t>47</t>
  </si>
  <si>
    <t>711111002</t>
  </si>
  <si>
    <t>Zhotovenie izolácie proti zemnej vlhkosti vodorovná lakom za studena</t>
  </si>
  <si>
    <t>94</t>
  </si>
  <si>
    <t>711112002</t>
  </si>
  <si>
    <t>Zhotovenie  izolácie proti zemnej vlhkosti zvislá lakom za studena</t>
  </si>
  <si>
    <t>96</t>
  </si>
  <si>
    <t>49</t>
  </si>
  <si>
    <t>245640000300</t>
  </si>
  <si>
    <t>Náter izolačný XYPEX CONCENTRATE XC5, kryštalická izolácia, HYDROSTOP</t>
  </si>
  <si>
    <t>kg</t>
  </si>
  <si>
    <t>98</t>
  </si>
  <si>
    <t>722</t>
  </si>
  <si>
    <t xml:space="preserve">Zdravotechnika - vnútorný vodovod   </t>
  </si>
  <si>
    <t>722263414.S</t>
  </si>
  <si>
    <t>Montáž vodomeru závitového jednovtokového suchobežného G 1/2</t>
  </si>
  <si>
    <t>100</t>
  </si>
  <si>
    <t>51</t>
  </si>
  <si>
    <t>388240001100.S</t>
  </si>
  <si>
    <t>Vodomer , G 1/2", +30 °C, menovitý prietok Qn 1,5 m3/h, rozostup 110 mm</t>
  </si>
  <si>
    <t>102</t>
  </si>
  <si>
    <t>04 - Knalizačná prípojka</t>
  </si>
  <si>
    <t xml:space="preserve">    713 - Izolácie tepelné   </t>
  </si>
  <si>
    <t>583310004100.S</t>
  </si>
  <si>
    <t>Kamenivo ťažené hrubé drvené frakcia 0-32 mm</t>
  </si>
  <si>
    <t>113307113.S</t>
  </si>
  <si>
    <t>Odstránenie podkladu v ploche do 200 m2 z kameniva ťaženého, hr.vrstvy 200 do 300 mm,  -0,50000t</t>
  </si>
  <si>
    <t>130001101.S</t>
  </si>
  <si>
    <t>Príplatok k cenám za sťaženie výkopu v blízkosti podzemného vedenia alebo výbušbnín - pre všetky triedy</t>
  </si>
  <si>
    <t>151101102.S</t>
  </si>
  <si>
    <t>Paženie a rozopretie stien rýh pre podzemné vedenie, príložné do 4 m</t>
  </si>
  <si>
    <t>151101112.S</t>
  </si>
  <si>
    <t>Odstránenie paženia rýh pre podzemné vedenie, príložné hĺbky do 4 m</t>
  </si>
  <si>
    <t>174101001.S</t>
  </si>
  <si>
    <t>Zásyp sypaninou so zhutnením jám, šachiet, rýh, zárezov alebo okolo objektov do 100 m3</t>
  </si>
  <si>
    <t>566902213.S</t>
  </si>
  <si>
    <t>Vyspravenie podkladu po prekopoch inžinierskych sietí plochy nad 15 m2 štrkopieskom, po zhutnení hr. 200 mm</t>
  </si>
  <si>
    <t>566902252.S</t>
  </si>
  <si>
    <t>Vyspravenie podkladu po prekopoch inžinierskych sietí plochy nad 15 m2 asfaltovým betónom ACP, po zhutnení hr. 150 mm</t>
  </si>
  <si>
    <t>566902263.S</t>
  </si>
  <si>
    <t>Vyspravenie podkladu po prekopoch inžinierskych sietí plochy nad 15 m2 podkladovým betónom PB I tr. C 20/25 hr. 200 mm</t>
  </si>
  <si>
    <t>871326004.S</t>
  </si>
  <si>
    <t>Montáž kanalizačného PVC-U potrubia hladkého viacvrstvového DN 150</t>
  </si>
  <si>
    <t>286110006900</t>
  </si>
  <si>
    <t>Rúra kanalizačná PVC-U gravitačná, hladká SN4 - KG, ML - viacvrstvová, DN 160, dĺ. 5 m, WAVIN</t>
  </si>
  <si>
    <t>877315122.S</t>
  </si>
  <si>
    <t>Montáž  odbočnej tvarovky na potrubí z kanalizačných rúr z PVC DN 150</t>
  </si>
  <si>
    <t>11720111800</t>
  </si>
  <si>
    <t>REHAU AWADOCK POLYMER CONNECT DN160 - napojenie na hlavné vedenie DN700 - 900</t>
  </si>
  <si>
    <t>877326004.S</t>
  </si>
  <si>
    <t>Montáž kanalizačného PVC-U kolena DN 150</t>
  </si>
  <si>
    <t>286510004400</t>
  </si>
  <si>
    <t>Koleno PVC-U, DN 160x45° hladká pre gravitačnú kanalizáciu KG potrubia, WAVIN</t>
  </si>
  <si>
    <t>892311000.S</t>
  </si>
  <si>
    <t>Skúška tesnosti kanalizácie D 150 mm</t>
  </si>
  <si>
    <t>894431133.S</t>
  </si>
  <si>
    <t>Montáž revíznej šachty z PVC, DN 400/160 (DN šachty/DN potr. ved.), tlak 12,5 t, hĺ. 1400 do 1700mm</t>
  </si>
  <si>
    <t>286610002300.S</t>
  </si>
  <si>
    <t>Zberné dno DN 400, vtok/výtok DN 160, pre PP revízne šachty na PVC hladkú kanalizáciu s predĺžením</t>
  </si>
  <si>
    <t>286610027100.S</t>
  </si>
  <si>
    <t>Predĺženie DN 400, dĺžka 2 m, hladka rúra PVC, pre PP revízne šachty</t>
  </si>
  <si>
    <t>Osadenie poklopu liatinového a oceľového vrátane rámu hmotn. nad 50 do 100 kg na PVC šachty</t>
  </si>
  <si>
    <t>552410000900</t>
  </si>
  <si>
    <t>Poklop liatinový s liatinovým prstencom DN 400 pre revízne šachty, zaťaženie do 40 t, PIPELIFE</t>
  </si>
  <si>
    <t>919735112.S</t>
  </si>
  <si>
    <t>Rezanie existujúceho asfaltového krytu alebo podkladu hĺbky nad 50 do 100 mm</t>
  </si>
  <si>
    <t>919735124.S</t>
  </si>
  <si>
    <t>Rezanie existujúceho betónového krytu alebo podkladu hĺbky nad 150 do 200 mm</t>
  </si>
  <si>
    <t>Odvoz sutiny a vybúraných hmôt na skládku za každý ďalší 1 km</t>
  </si>
  <si>
    <t>998276101</t>
  </si>
  <si>
    <t>Presun hmôt pre rúrové vedenie hĺbené z rúr z plast., hmôt alebo sklolamin. v otvorenom výkope</t>
  </si>
  <si>
    <t>713</t>
  </si>
  <si>
    <t xml:space="preserve">Izolácie tepelné   </t>
  </si>
  <si>
    <t>713132133.S</t>
  </si>
  <si>
    <t>Montáž tepelnej izolácie stien polystyrénom, bodovým prilepením</t>
  </si>
  <si>
    <t>283720006500</t>
  </si>
  <si>
    <t>Doska EPS ROOF 70S hr. 100 mm,  ISOVER</t>
  </si>
  <si>
    <t>000300031.S</t>
  </si>
  <si>
    <t>Geodetické zameranie</t>
  </si>
  <si>
    <t>000400022.S</t>
  </si>
  <si>
    <t>001000015.S</t>
  </si>
  <si>
    <t>Projekt organizácie dopravy počas výstavby</t>
  </si>
  <si>
    <t>kpl</t>
  </si>
  <si>
    <t xml:space="preserve">Projektové práce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</si>
</sst>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3" borderId="19" xfId="0" applyFont="1" applyFill="1" applyBorder="1" applyAlignment="1" applyProtection="1">
      <alignment horizontal="left" vertical="center"/>
      <protection locked="0"/>
    </xf>
    <xf numFmtId="0" fontId="31" fillId="0" borderId="20" xfId="0" applyFont="1" applyBorder="1" applyAlignment="1">
      <alignment horizontal="center" vertical="center"/>
    </xf>
    <xf numFmtId="166" fontId="20" fillId="0" borderId="0" xfId="0" applyNumberFormat="1" applyFont="1" applyFill="1" applyBorder="1" applyAlignment="1">
      <alignment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4" fontId="7" fillId="0" borderId="0" xfId="0" applyNumberFormat="1" applyFont="1" applyAlignment="1"/>
    <xf numFmtId="4" fontId="31" fillId="0" borderId="22" xfId="0" applyNumberFormat="1" applyFont="1" applyBorder="1" applyAlignment="1" applyProtection="1">
      <alignment vertical="center"/>
      <protection locked="0"/>
    </xf>
    <xf numFmtId="4" fontId="6" fillId="0" borderId="0" xfId="0" applyNumberFormat="1" applyFont="1" applyAlignment="1"/>
    <xf numFmtId="4" fontId="21" fillId="0" borderId="0" xfId="0" applyNumberFormat="1" applyFont="1" applyAlignment="1"/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9" fillId="0" borderId="10" xfId="0" applyFont="1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148" workbookViewId="0">
      <selection activeCell="AG94" sqref="AG94:AP9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98" t="s">
        <v>5</v>
      </c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0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R5" s="17"/>
      <c r="BE5" s="216" t="s">
        <v>12</v>
      </c>
      <c r="BS5" s="14" t="s">
        <v>6</v>
      </c>
    </row>
    <row r="6" spans="1:74" s="1" customFormat="1" ht="36.9" customHeight="1">
      <c r="B6" s="17"/>
      <c r="D6" s="23" t="s">
        <v>13</v>
      </c>
      <c r="K6" s="210" t="s">
        <v>14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R6" s="17"/>
      <c r="BE6" s="217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217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188">
        <v>44726</v>
      </c>
      <c r="AR8" s="17"/>
      <c r="BE8" s="217"/>
      <c r="BS8" s="14" t="s">
        <v>6</v>
      </c>
    </row>
    <row r="9" spans="1:74" s="1" customFormat="1" ht="14.4" customHeight="1">
      <c r="B9" s="17"/>
      <c r="AR9" s="17"/>
      <c r="BE9" s="217"/>
      <c r="BS9" s="14" t="s">
        <v>6</v>
      </c>
    </row>
    <row r="10" spans="1:74" s="1" customFormat="1" ht="12" customHeight="1">
      <c r="B10" s="17"/>
      <c r="D10" s="24" t="s">
        <v>20</v>
      </c>
      <c r="AK10" s="24" t="s">
        <v>21</v>
      </c>
      <c r="AN10" s="22" t="s">
        <v>1</v>
      </c>
      <c r="AR10" s="17"/>
      <c r="BE10" s="217"/>
      <c r="BS10" s="14" t="s">
        <v>6</v>
      </c>
    </row>
    <row r="11" spans="1:74" s="1" customFormat="1" ht="18.45" customHeight="1">
      <c r="B11" s="17"/>
      <c r="E11" s="22" t="s">
        <v>18</v>
      </c>
      <c r="AK11" s="24" t="s">
        <v>22</v>
      </c>
      <c r="AN11" s="22" t="s">
        <v>1</v>
      </c>
      <c r="AR11" s="17"/>
      <c r="BE11" s="217"/>
      <c r="BS11" s="14" t="s">
        <v>6</v>
      </c>
    </row>
    <row r="12" spans="1:74" s="1" customFormat="1" ht="6.9" customHeight="1">
      <c r="B12" s="17"/>
      <c r="AR12" s="17"/>
      <c r="BE12" s="217"/>
      <c r="BS12" s="14" t="s">
        <v>6</v>
      </c>
    </row>
    <row r="13" spans="1:74" s="1" customFormat="1" ht="12" customHeight="1">
      <c r="B13" s="17"/>
      <c r="D13" s="24" t="s">
        <v>23</v>
      </c>
      <c r="AK13" s="24" t="s">
        <v>21</v>
      </c>
      <c r="AN13" s="26" t="s">
        <v>24</v>
      </c>
      <c r="AR13" s="17"/>
      <c r="BE13" s="217"/>
      <c r="BS13" s="14" t="s">
        <v>6</v>
      </c>
    </row>
    <row r="14" spans="1:74" ht="13.2">
      <c r="B14" s="17"/>
      <c r="E14" s="211" t="s">
        <v>24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4" t="s">
        <v>22</v>
      </c>
      <c r="AN14" s="26" t="s">
        <v>24</v>
      </c>
      <c r="AR14" s="17"/>
      <c r="BE14" s="217"/>
      <c r="BS14" s="14" t="s">
        <v>6</v>
      </c>
    </row>
    <row r="15" spans="1:74" s="1" customFormat="1" ht="6.9" customHeight="1">
      <c r="B15" s="17"/>
      <c r="AR15" s="17"/>
      <c r="BE15" s="217"/>
      <c r="BS15" s="14" t="s">
        <v>3</v>
      </c>
    </row>
    <row r="16" spans="1:74" s="1" customFormat="1" ht="12" customHeight="1">
      <c r="B16" s="17"/>
      <c r="D16" s="24" t="s">
        <v>25</v>
      </c>
      <c r="AK16" s="24" t="s">
        <v>21</v>
      </c>
      <c r="AN16" s="22" t="s">
        <v>1</v>
      </c>
      <c r="AR16" s="17"/>
      <c r="BE16" s="217"/>
      <c r="BS16" s="14" t="s">
        <v>3</v>
      </c>
    </row>
    <row r="17" spans="1:71" s="1" customFormat="1" ht="18.45" customHeight="1">
      <c r="B17" s="17"/>
      <c r="E17" s="22" t="s">
        <v>18</v>
      </c>
      <c r="AK17" s="24" t="s">
        <v>22</v>
      </c>
      <c r="AN17" s="22" t="s">
        <v>1</v>
      </c>
      <c r="AR17" s="17"/>
      <c r="BE17" s="217"/>
      <c r="BS17" s="14" t="s">
        <v>26</v>
      </c>
    </row>
    <row r="18" spans="1:71" s="1" customFormat="1" ht="6.9" customHeight="1">
      <c r="B18" s="17"/>
      <c r="AR18" s="17"/>
      <c r="BE18" s="217"/>
      <c r="BS18" s="14" t="s">
        <v>27</v>
      </c>
    </row>
    <row r="19" spans="1:71" s="1" customFormat="1" ht="12" customHeight="1">
      <c r="B19" s="17"/>
      <c r="D19" s="24" t="s">
        <v>28</v>
      </c>
      <c r="AK19" s="24" t="s">
        <v>21</v>
      </c>
      <c r="AN19" s="22" t="s">
        <v>1</v>
      </c>
      <c r="AR19" s="17"/>
      <c r="BE19" s="217"/>
      <c r="BS19" s="14" t="s">
        <v>27</v>
      </c>
    </row>
    <row r="20" spans="1:71" s="1" customFormat="1" ht="18.45" customHeight="1">
      <c r="B20" s="17"/>
      <c r="E20" s="22" t="s">
        <v>18</v>
      </c>
      <c r="AK20" s="24" t="s">
        <v>22</v>
      </c>
      <c r="AN20" s="22" t="s">
        <v>1</v>
      </c>
      <c r="AR20" s="17"/>
      <c r="BE20" s="217"/>
      <c r="BS20" s="14" t="s">
        <v>26</v>
      </c>
    </row>
    <row r="21" spans="1:71" s="1" customFormat="1" ht="6.9" customHeight="1">
      <c r="B21" s="17"/>
      <c r="AR21" s="17"/>
      <c r="BE21" s="217"/>
    </row>
    <row r="22" spans="1:71" s="1" customFormat="1" ht="12" customHeight="1">
      <c r="B22" s="17"/>
      <c r="D22" s="24" t="s">
        <v>29</v>
      </c>
      <c r="AR22" s="17"/>
      <c r="BE22" s="217"/>
    </row>
    <row r="23" spans="1:71" s="1" customFormat="1" ht="16.5" customHeight="1">
      <c r="B23" s="17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7"/>
      <c r="BE23" s="217"/>
    </row>
    <row r="24" spans="1:71" s="1" customFormat="1" ht="6.9" customHeight="1">
      <c r="B24" s="17"/>
      <c r="AR24" s="17"/>
      <c r="BE24" s="217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7"/>
    </row>
    <row r="26" spans="1:71" s="2" customFormat="1" ht="25.95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6">
        <f>ROUND(AG94,2)</f>
        <v>0</v>
      </c>
      <c r="AL26" s="197"/>
      <c r="AM26" s="197"/>
      <c r="AN26" s="197"/>
      <c r="AO26" s="197"/>
      <c r="AP26" s="29"/>
      <c r="AQ26" s="29"/>
      <c r="AR26" s="30"/>
      <c r="BE26" s="217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7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4" t="s">
        <v>31</v>
      </c>
      <c r="M28" s="214"/>
      <c r="N28" s="214"/>
      <c r="O28" s="214"/>
      <c r="P28" s="214"/>
      <c r="Q28" s="29"/>
      <c r="R28" s="29"/>
      <c r="S28" s="29"/>
      <c r="T28" s="29"/>
      <c r="U28" s="29"/>
      <c r="V28" s="29"/>
      <c r="W28" s="214" t="s">
        <v>32</v>
      </c>
      <c r="X28" s="214"/>
      <c r="Y28" s="214"/>
      <c r="Z28" s="214"/>
      <c r="AA28" s="214"/>
      <c r="AB28" s="214"/>
      <c r="AC28" s="214"/>
      <c r="AD28" s="214"/>
      <c r="AE28" s="214"/>
      <c r="AF28" s="29"/>
      <c r="AG28" s="29"/>
      <c r="AH28" s="29"/>
      <c r="AI28" s="29"/>
      <c r="AJ28" s="29"/>
      <c r="AK28" s="214" t="s">
        <v>33</v>
      </c>
      <c r="AL28" s="214"/>
      <c r="AM28" s="214"/>
      <c r="AN28" s="214"/>
      <c r="AO28" s="214"/>
      <c r="AP28" s="29"/>
      <c r="AQ28" s="29"/>
      <c r="AR28" s="30"/>
      <c r="BE28" s="217"/>
    </row>
    <row r="29" spans="1:71" s="3" customFormat="1" ht="14.4" customHeight="1">
      <c r="B29" s="34"/>
      <c r="D29" s="24" t="s">
        <v>34</v>
      </c>
      <c r="F29" s="24" t="s">
        <v>35</v>
      </c>
      <c r="L29" s="215">
        <v>0.2</v>
      </c>
      <c r="M29" s="195"/>
      <c r="N29" s="195"/>
      <c r="O29" s="195"/>
      <c r="P29" s="195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K29" s="194">
        <f>ROUND(AV94, 2)</f>
        <v>0</v>
      </c>
      <c r="AL29" s="195"/>
      <c r="AM29" s="195"/>
      <c r="AN29" s="195"/>
      <c r="AO29" s="195"/>
      <c r="AR29" s="34"/>
      <c r="BE29" s="218"/>
    </row>
    <row r="30" spans="1:71" s="3" customFormat="1" ht="14.4" customHeight="1">
      <c r="B30" s="34"/>
      <c r="F30" s="24" t="s">
        <v>36</v>
      </c>
      <c r="L30" s="215">
        <v>0.2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4"/>
      <c r="BE30" s="218"/>
    </row>
    <row r="31" spans="1:71" s="3" customFormat="1" ht="14.4" hidden="1" customHeight="1">
      <c r="B31" s="34"/>
      <c r="F31" s="24" t="s">
        <v>37</v>
      </c>
      <c r="L31" s="215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4"/>
      <c r="BE31" s="218"/>
    </row>
    <row r="32" spans="1:71" s="3" customFormat="1" ht="14.4" hidden="1" customHeight="1">
      <c r="B32" s="34"/>
      <c r="F32" s="24" t="s">
        <v>38</v>
      </c>
      <c r="L32" s="215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4"/>
      <c r="BE32" s="218"/>
    </row>
    <row r="33" spans="1:57" s="3" customFormat="1" ht="14.4" hidden="1" customHeight="1">
      <c r="B33" s="34"/>
      <c r="F33" s="24" t="s">
        <v>39</v>
      </c>
      <c r="L33" s="215">
        <v>0</v>
      </c>
      <c r="M33" s="195"/>
      <c r="N33" s="195"/>
      <c r="O33" s="195"/>
      <c r="P33" s="195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K33" s="194">
        <v>0</v>
      </c>
      <c r="AL33" s="195"/>
      <c r="AM33" s="195"/>
      <c r="AN33" s="195"/>
      <c r="AO33" s="195"/>
      <c r="AR33" s="34"/>
      <c r="BE33" s="218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7"/>
    </row>
    <row r="35" spans="1:57" s="2" customFormat="1" ht="25.95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224" t="s">
        <v>42</v>
      </c>
      <c r="Y35" s="225"/>
      <c r="Z35" s="225"/>
      <c r="AA35" s="225"/>
      <c r="AB35" s="225"/>
      <c r="AC35" s="37"/>
      <c r="AD35" s="37"/>
      <c r="AE35" s="37"/>
      <c r="AF35" s="37"/>
      <c r="AG35" s="37"/>
      <c r="AH35" s="37"/>
      <c r="AI35" s="37"/>
      <c r="AJ35" s="37"/>
      <c r="AK35" s="226">
        <f>SUM(AK26:AK33)</f>
        <v>0</v>
      </c>
      <c r="AL35" s="225"/>
      <c r="AM35" s="225"/>
      <c r="AN35" s="225"/>
      <c r="AO35" s="227"/>
      <c r="AP35" s="35"/>
      <c r="AQ35" s="35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AR84" s="48"/>
    </row>
    <row r="85" spans="1:91" s="5" customFormat="1" ht="36.9" customHeight="1">
      <c r="B85" s="49"/>
      <c r="C85" s="50" t="s">
        <v>13</v>
      </c>
      <c r="L85" s="206" t="str">
        <f>K6</f>
        <v>Osadenie Kontajnera Jasovská - rozpočty komplet</v>
      </c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R85" s="49"/>
    </row>
    <row r="86" spans="1:91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8">
        <f>IF(AN8= "","",AN8)</f>
        <v>44726</v>
      </c>
      <c r="AN87" s="208"/>
      <c r="AO87" s="29"/>
      <c r="AP87" s="29"/>
      <c r="AQ87" s="29"/>
      <c r="AR87" s="30"/>
      <c r="BE87" s="29"/>
    </row>
    <row r="88" spans="1:91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>
      <c r="A89" s="29"/>
      <c r="B89" s="30"/>
      <c r="C89" s="24" t="s">
        <v>20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25</v>
      </c>
      <c r="AJ89" s="29"/>
      <c r="AK89" s="29"/>
      <c r="AL89" s="29"/>
      <c r="AM89" s="204" t="str">
        <f>IF(E17="","",E17)</f>
        <v xml:space="preserve"> </v>
      </c>
      <c r="AN89" s="205"/>
      <c r="AO89" s="205"/>
      <c r="AP89" s="205"/>
      <c r="AQ89" s="29"/>
      <c r="AR89" s="30"/>
      <c r="AS89" s="200" t="s">
        <v>50</v>
      </c>
      <c r="AT89" s="201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15" customHeight="1">
      <c r="A90" s="29"/>
      <c r="B90" s="30"/>
      <c r="C90" s="24" t="s">
        <v>23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204" t="str">
        <f>IF(E20="","",E20)</f>
        <v xml:space="preserve"> </v>
      </c>
      <c r="AN90" s="205"/>
      <c r="AO90" s="205"/>
      <c r="AP90" s="205"/>
      <c r="AQ90" s="29"/>
      <c r="AR90" s="30"/>
      <c r="AS90" s="202"/>
      <c r="AT90" s="203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2"/>
      <c r="AT91" s="203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30" t="s">
        <v>51</v>
      </c>
      <c r="D92" s="221"/>
      <c r="E92" s="221"/>
      <c r="F92" s="221"/>
      <c r="G92" s="221"/>
      <c r="H92" s="57"/>
      <c r="I92" s="220" t="s">
        <v>52</v>
      </c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3" t="s">
        <v>53</v>
      </c>
      <c r="AH92" s="221"/>
      <c r="AI92" s="221"/>
      <c r="AJ92" s="221"/>
      <c r="AK92" s="221"/>
      <c r="AL92" s="221"/>
      <c r="AM92" s="221"/>
      <c r="AN92" s="220" t="s">
        <v>54</v>
      </c>
      <c r="AO92" s="221"/>
      <c r="AP92" s="222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8">
        <f>ROUND(SUM(AG95:AG98),2)</f>
        <v>0</v>
      </c>
      <c r="AH94" s="228"/>
      <c r="AI94" s="228"/>
      <c r="AJ94" s="228"/>
      <c r="AK94" s="228"/>
      <c r="AL94" s="228"/>
      <c r="AM94" s="228"/>
      <c r="AN94" s="229">
        <f>SUM(AG94,AT94)</f>
        <v>0</v>
      </c>
      <c r="AO94" s="229"/>
      <c r="AP94" s="229"/>
      <c r="AQ94" s="69" t="s">
        <v>1</v>
      </c>
      <c r="AR94" s="65"/>
      <c r="AS94" s="70">
        <f>ROUND(SUM(AS95:AS98),2)</f>
        <v>0</v>
      </c>
      <c r="AT94" s="71">
        <f>ROUND(SUM(AV94:AW94),2)</f>
        <v>0</v>
      </c>
      <c r="AU94" s="72">
        <f>ROUND(SUM(AU95:AU98),5)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ROUND(SUM(AZ95:AZ98),2)</f>
        <v>0</v>
      </c>
      <c r="BA94" s="71">
        <f>ROUND(SUM(BA95:BA98),2)</f>
        <v>0</v>
      </c>
      <c r="BB94" s="71">
        <f>ROUND(SUM(BB95:BB98),2)</f>
        <v>0</v>
      </c>
      <c r="BC94" s="71">
        <f>ROUND(SUM(BC95:BC98),2)</f>
        <v>0</v>
      </c>
      <c r="BD94" s="73">
        <f>ROUND(SUM(BD95:BD98),2)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A95" s="76" t="s">
        <v>74</v>
      </c>
      <c r="B95" s="77"/>
      <c r="C95" s="78"/>
      <c r="D95" s="231" t="s">
        <v>75</v>
      </c>
      <c r="E95" s="231"/>
      <c r="F95" s="231"/>
      <c r="G95" s="231"/>
      <c r="H95" s="231"/>
      <c r="I95" s="79"/>
      <c r="J95" s="231" t="s">
        <v>76</v>
      </c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19">
        <f>'01 - Stavebná časť'!J30</f>
        <v>0</v>
      </c>
      <c r="AH95" s="219"/>
      <c r="AI95" s="219"/>
      <c r="AJ95" s="219"/>
      <c r="AK95" s="219"/>
      <c r="AL95" s="219"/>
      <c r="AM95" s="219"/>
      <c r="AN95" s="219">
        <f>SUM(AG95,AT95)</f>
        <v>0</v>
      </c>
      <c r="AO95" s="219"/>
      <c r="AP95" s="219"/>
      <c r="AQ95" s="80" t="s">
        <v>77</v>
      </c>
      <c r="AR95" s="77"/>
      <c r="AS95" s="81">
        <v>0</v>
      </c>
      <c r="AT95" s="82">
        <f>ROUND(SUM(AV95:AW95),2)</f>
        <v>0</v>
      </c>
      <c r="AU95" s="83">
        <f>'01 - Stavebná časť'!P122</f>
        <v>0</v>
      </c>
      <c r="AV95" s="82">
        <f>'01 - Stavebná časť'!J33</f>
        <v>0</v>
      </c>
      <c r="AW95" s="82">
        <f>'01 - Stavebná časť'!J34</f>
        <v>0</v>
      </c>
      <c r="AX95" s="82">
        <f>'01 - Stavebná časť'!J35</f>
        <v>0</v>
      </c>
      <c r="AY95" s="82">
        <f>'01 - Stavebná časť'!J36</f>
        <v>0</v>
      </c>
      <c r="AZ95" s="82">
        <f>'01 - Stavebná časť'!F33</f>
        <v>0</v>
      </c>
      <c r="BA95" s="82">
        <f>'01 - Stavebná časť'!F34</f>
        <v>0</v>
      </c>
      <c r="BB95" s="82">
        <f>'01 - Stavebná časť'!F35</f>
        <v>0</v>
      </c>
      <c r="BC95" s="82">
        <f>'01 - Stavebná časť'!F36</f>
        <v>0</v>
      </c>
      <c r="BD95" s="84">
        <f>'01 - Stavebná časť'!F37</f>
        <v>0</v>
      </c>
      <c r="BT95" s="85" t="s">
        <v>78</v>
      </c>
      <c r="BV95" s="85" t="s">
        <v>72</v>
      </c>
      <c r="BW95" s="85" t="s">
        <v>79</v>
      </c>
      <c r="BX95" s="85" t="s">
        <v>4</v>
      </c>
      <c r="CL95" s="85" t="s">
        <v>1</v>
      </c>
      <c r="CM95" s="85" t="s">
        <v>70</v>
      </c>
    </row>
    <row r="96" spans="1:91" s="7" customFormat="1" ht="16.5" customHeight="1">
      <c r="A96" s="76" t="s">
        <v>74</v>
      </c>
      <c r="B96" s="77"/>
      <c r="C96" s="78"/>
      <c r="D96" s="231" t="s">
        <v>80</v>
      </c>
      <c r="E96" s="231"/>
      <c r="F96" s="231"/>
      <c r="G96" s="231"/>
      <c r="H96" s="231"/>
      <c r="I96" s="79"/>
      <c r="J96" s="231" t="s">
        <v>81</v>
      </c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219">
        <f>'02 - Prípojka NN'!J30</f>
        <v>0</v>
      </c>
      <c r="AH96" s="219"/>
      <c r="AI96" s="219"/>
      <c r="AJ96" s="219"/>
      <c r="AK96" s="219"/>
      <c r="AL96" s="219"/>
      <c r="AM96" s="219"/>
      <c r="AN96" s="219">
        <f>SUM(AG96,AT96)</f>
        <v>0</v>
      </c>
      <c r="AO96" s="219"/>
      <c r="AP96" s="219"/>
      <c r="AQ96" s="80" t="s">
        <v>77</v>
      </c>
      <c r="AR96" s="77"/>
      <c r="AS96" s="81">
        <v>0</v>
      </c>
      <c r="AT96" s="82">
        <f>ROUND(SUM(AV96:AW96),2)</f>
        <v>0</v>
      </c>
      <c r="AU96" s="83">
        <f>'02 - Prípojka NN'!P117</f>
        <v>0</v>
      </c>
      <c r="AV96" s="82">
        <f>'02 - Prípojka NN'!J33</f>
        <v>0</v>
      </c>
      <c r="AW96" s="82">
        <f>'02 - Prípojka NN'!J34</f>
        <v>0</v>
      </c>
      <c r="AX96" s="82">
        <f>'02 - Prípojka NN'!J35</f>
        <v>0</v>
      </c>
      <c r="AY96" s="82">
        <f>'02 - Prípojka NN'!J36</f>
        <v>0</v>
      </c>
      <c r="AZ96" s="82">
        <f>'02 - Prípojka NN'!F33</f>
        <v>0</v>
      </c>
      <c r="BA96" s="82">
        <f>'02 - Prípojka NN'!F34</f>
        <v>0</v>
      </c>
      <c r="BB96" s="82">
        <f>'02 - Prípojka NN'!F35</f>
        <v>0</v>
      </c>
      <c r="BC96" s="82">
        <f>'02 - Prípojka NN'!F36</f>
        <v>0</v>
      </c>
      <c r="BD96" s="84">
        <f>'02 - Prípojka NN'!F37</f>
        <v>0</v>
      </c>
      <c r="BT96" s="85" t="s">
        <v>78</v>
      </c>
      <c r="BV96" s="85" t="s">
        <v>72</v>
      </c>
      <c r="BW96" s="85" t="s">
        <v>82</v>
      </c>
      <c r="BX96" s="85" t="s">
        <v>4</v>
      </c>
      <c r="CL96" s="85" t="s">
        <v>1</v>
      </c>
      <c r="CM96" s="85" t="s">
        <v>70</v>
      </c>
    </row>
    <row r="97" spans="1:91" s="7" customFormat="1" ht="16.5" customHeight="1">
      <c r="A97" s="76" t="s">
        <v>74</v>
      </c>
      <c r="B97" s="77"/>
      <c r="C97" s="78"/>
      <c r="D97" s="231" t="s">
        <v>83</v>
      </c>
      <c r="E97" s="231"/>
      <c r="F97" s="231"/>
      <c r="G97" s="231"/>
      <c r="H97" s="231"/>
      <c r="I97" s="79"/>
      <c r="J97" s="231" t="s">
        <v>84</v>
      </c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19">
        <f>'03 - Vodovodná prípojka'!J30</f>
        <v>0</v>
      </c>
      <c r="AH97" s="219"/>
      <c r="AI97" s="219"/>
      <c r="AJ97" s="219"/>
      <c r="AK97" s="219"/>
      <c r="AL97" s="219"/>
      <c r="AM97" s="219"/>
      <c r="AN97" s="219">
        <f>SUM(AG97,AT97)</f>
        <v>0</v>
      </c>
      <c r="AO97" s="219"/>
      <c r="AP97" s="219"/>
      <c r="AQ97" s="80" t="s">
        <v>77</v>
      </c>
      <c r="AR97" s="77"/>
      <c r="AS97" s="81">
        <v>0</v>
      </c>
      <c r="AT97" s="82">
        <f>ROUND(SUM(AV97:AW97),2)</f>
        <v>0</v>
      </c>
      <c r="AU97" s="83">
        <f>'03 - Vodovodná prípojka'!P126</f>
        <v>0</v>
      </c>
      <c r="AV97" s="82">
        <f>'03 - Vodovodná prípojka'!J33</f>
        <v>0</v>
      </c>
      <c r="AW97" s="82">
        <f>'03 - Vodovodná prípojka'!J34</f>
        <v>0</v>
      </c>
      <c r="AX97" s="82">
        <f>'03 - Vodovodná prípojka'!J35</f>
        <v>0</v>
      </c>
      <c r="AY97" s="82">
        <f>'03 - Vodovodná prípojka'!J36</f>
        <v>0</v>
      </c>
      <c r="AZ97" s="82">
        <f>'03 - Vodovodná prípojka'!F33</f>
        <v>0</v>
      </c>
      <c r="BA97" s="82">
        <f>'03 - Vodovodná prípojka'!F34</f>
        <v>0</v>
      </c>
      <c r="BB97" s="82">
        <f>'03 - Vodovodná prípojka'!F35</f>
        <v>0</v>
      </c>
      <c r="BC97" s="82">
        <f>'03 - Vodovodná prípojka'!F36</f>
        <v>0</v>
      </c>
      <c r="BD97" s="84">
        <f>'03 - Vodovodná prípojka'!F37</f>
        <v>0</v>
      </c>
      <c r="BT97" s="85" t="s">
        <v>78</v>
      </c>
      <c r="BV97" s="85" t="s">
        <v>72</v>
      </c>
      <c r="BW97" s="85" t="s">
        <v>85</v>
      </c>
      <c r="BX97" s="85" t="s">
        <v>4</v>
      </c>
      <c r="CL97" s="85" t="s">
        <v>1</v>
      </c>
      <c r="CM97" s="85" t="s">
        <v>70</v>
      </c>
    </row>
    <row r="98" spans="1:91" s="7" customFormat="1" ht="16.5" customHeight="1">
      <c r="A98" s="76" t="s">
        <v>74</v>
      </c>
      <c r="B98" s="77"/>
      <c r="C98" s="78"/>
      <c r="D98" s="231" t="s">
        <v>86</v>
      </c>
      <c r="E98" s="231"/>
      <c r="F98" s="231"/>
      <c r="G98" s="231"/>
      <c r="H98" s="231"/>
      <c r="I98" s="79"/>
      <c r="J98" s="231" t="s">
        <v>87</v>
      </c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219">
        <f>'04 - Knalizačná prípojka'!J30</f>
        <v>0</v>
      </c>
      <c r="AH98" s="219"/>
      <c r="AI98" s="219"/>
      <c r="AJ98" s="219"/>
      <c r="AK98" s="219"/>
      <c r="AL98" s="219"/>
      <c r="AM98" s="219"/>
      <c r="AN98" s="219">
        <f>SUM(AG98,AT98)</f>
        <v>0</v>
      </c>
      <c r="AO98" s="219"/>
      <c r="AP98" s="219"/>
      <c r="AQ98" s="80" t="s">
        <v>77</v>
      </c>
      <c r="AR98" s="77"/>
      <c r="AS98" s="86">
        <v>0</v>
      </c>
      <c r="AT98" s="87">
        <f>ROUND(SUM(AV98:AW98),2)</f>
        <v>0</v>
      </c>
      <c r="AU98" s="88">
        <f>'04 - Knalizačná prípojka'!P125</f>
        <v>0</v>
      </c>
      <c r="AV98" s="87">
        <f>'04 - Knalizačná prípojka'!J33</f>
        <v>0</v>
      </c>
      <c r="AW98" s="87">
        <f>'04 - Knalizačná prípojka'!J34</f>
        <v>0</v>
      </c>
      <c r="AX98" s="87">
        <f>'04 - Knalizačná prípojka'!J35</f>
        <v>0</v>
      </c>
      <c r="AY98" s="87">
        <f>'04 - Knalizačná prípojka'!J36</f>
        <v>0</v>
      </c>
      <c r="AZ98" s="87">
        <f>'04 - Knalizačná prípojka'!F33</f>
        <v>0</v>
      </c>
      <c r="BA98" s="87">
        <f>'04 - Knalizačná prípojka'!F34</f>
        <v>0</v>
      </c>
      <c r="BB98" s="87">
        <f>'04 - Knalizačná prípojka'!F35</f>
        <v>0</v>
      </c>
      <c r="BC98" s="87">
        <f>'04 - Knalizačná prípojka'!F36</f>
        <v>0</v>
      </c>
      <c r="BD98" s="89">
        <f>'04 - Knalizačná prípojka'!F37</f>
        <v>0</v>
      </c>
      <c r="BT98" s="85" t="s">
        <v>78</v>
      </c>
      <c r="BV98" s="85" t="s">
        <v>72</v>
      </c>
      <c r="BW98" s="85" t="s">
        <v>88</v>
      </c>
      <c r="BX98" s="85" t="s">
        <v>4</v>
      </c>
      <c r="CL98" s="85" t="s">
        <v>1</v>
      </c>
      <c r="CM98" s="85" t="s">
        <v>70</v>
      </c>
    </row>
    <row r="99" spans="1:91" s="2" customFormat="1" ht="30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91" s="2" customFormat="1" ht="6.9" customHeight="1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</sheetData>
  <mergeCells count="54"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33:AO33"/>
    <mergeCell ref="AK26:AO26"/>
    <mergeCell ref="W29:AE29"/>
    <mergeCell ref="AK29:AO29"/>
    <mergeCell ref="W30:AE30"/>
    <mergeCell ref="AK30:AO30"/>
  </mergeCells>
  <hyperlinks>
    <hyperlink ref="A95" location="'01 - Stavebná časť'!C2" display="/" xr:uid="{00000000-0004-0000-0000-000000000000}"/>
    <hyperlink ref="A96" location="'02 - Prípojka NN'!C2" display="/" xr:uid="{00000000-0004-0000-0000-000001000000}"/>
    <hyperlink ref="A97" location="'03 - Vodovodná prípojka'!C2" display="/" xr:uid="{00000000-0004-0000-0000-000002000000}"/>
    <hyperlink ref="A98" location="'04 - Knalizačná prípojka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60"/>
  <sheetViews>
    <sheetView showGridLines="0" tabSelected="1" topLeftCell="A146" workbookViewId="0">
      <selection activeCell="X155" sqref="X155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0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79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89</v>
      </c>
      <c r="I4" s="90"/>
      <c r="L4" s="17"/>
      <c r="M4" s="92" t="s">
        <v>9</v>
      </c>
      <c r="AT4" s="14" t="s">
        <v>3</v>
      </c>
    </row>
    <row r="5" spans="1:46" s="1" customFormat="1" ht="6.9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33" t="str">
        <f>'Rekapitulácia stavby'!K6</f>
        <v>Osadenie Kontajnera Jasovská - rozpočty komplet</v>
      </c>
      <c r="F7" s="234"/>
      <c r="G7" s="234"/>
      <c r="H7" s="234"/>
      <c r="I7" s="90"/>
      <c r="L7" s="17"/>
    </row>
    <row r="8" spans="1:46" s="2" customFormat="1" ht="12" customHeight="1">
      <c r="A8" s="29"/>
      <c r="B8" s="30"/>
      <c r="C8" s="29"/>
      <c r="D8" s="24" t="s">
        <v>90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91</v>
      </c>
      <c r="F9" s="232"/>
      <c r="G9" s="232"/>
      <c r="H9" s="232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>
        <f>'Rekapitulácia stavby'!AN8</f>
        <v>44726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5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20</v>
      </c>
      <c r="E14" s="29"/>
      <c r="F14" s="29"/>
      <c r="G14" s="29"/>
      <c r="H14" s="29"/>
      <c r="I14" s="94" t="s">
        <v>21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22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23</v>
      </c>
      <c r="E17" s="29"/>
      <c r="F17" s="29"/>
      <c r="G17" s="29"/>
      <c r="H17" s="29"/>
      <c r="I17" s="94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09"/>
      <c r="G18" s="209"/>
      <c r="H18" s="209"/>
      <c r="I18" s="94" t="s">
        <v>22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25</v>
      </c>
      <c r="E20" s="29"/>
      <c r="F20" s="29"/>
      <c r="G20" s="29"/>
      <c r="H20" s="29"/>
      <c r="I20" s="94" t="s">
        <v>21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22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22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102" t="s">
        <v>34</v>
      </c>
      <c r="E33" s="24" t="s">
        <v>35</v>
      </c>
      <c r="F33" s="103">
        <f>ROUND((SUM(BE122:BE157)),  2)</f>
        <v>0</v>
      </c>
      <c r="G33" s="29"/>
      <c r="H33" s="29"/>
      <c r="I33" s="104">
        <v>0.2</v>
      </c>
      <c r="J33" s="103">
        <f>ROUND(((SUM(BE122:BE157))*I33),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36</v>
      </c>
      <c r="F34" s="103">
        <f>ROUND((SUM(BF122:BF157)),  2)</f>
        <v>0</v>
      </c>
      <c r="G34" s="29"/>
      <c r="H34" s="29"/>
      <c r="I34" s="104">
        <v>0.2</v>
      </c>
      <c r="J34" s="103">
        <f>ROUND(((SUM(BF122:BF157))*I34),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37</v>
      </c>
      <c r="F35" s="103">
        <f>ROUND((SUM(BG122:BG157)),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38</v>
      </c>
      <c r="F36" s="103">
        <f>ROUND((SUM(BH122:BH157)),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39</v>
      </c>
      <c r="F37" s="103">
        <f>ROUND((SUM(BI122:BI157)),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I41" s="90"/>
      <c r="L41" s="17"/>
    </row>
    <row r="42" spans="1:31" s="1" customFormat="1" ht="14.4" customHeight="1">
      <c r="B42" s="17"/>
      <c r="I42" s="90"/>
      <c r="L42" s="17"/>
    </row>
    <row r="43" spans="1:31" s="1" customFormat="1" ht="14.4" customHeight="1">
      <c r="B43" s="17"/>
      <c r="I43" s="90"/>
      <c r="L43" s="17"/>
    </row>
    <row r="44" spans="1:31" s="1" customFormat="1" ht="14.4" customHeight="1">
      <c r="B44" s="17"/>
      <c r="I44" s="90"/>
      <c r="L44" s="17"/>
    </row>
    <row r="45" spans="1:31" s="1" customFormat="1" ht="14.4" customHeight="1">
      <c r="B45" s="17"/>
      <c r="I45" s="90"/>
      <c r="L45" s="17"/>
    </row>
    <row r="46" spans="1:31" s="1" customFormat="1" ht="14.4" customHeight="1">
      <c r="B46" s="17"/>
      <c r="I46" s="90"/>
      <c r="L46" s="17"/>
    </row>
    <row r="47" spans="1:31" s="1" customFormat="1" ht="14.4" customHeight="1">
      <c r="B47" s="17"/>
      <c r="I47" s="90"/>
      <c r="L47" s="17"/>
    </row>
    <row r="48" spans="1:31" s="1" customFormat="1" ht="14.4" customHeight="1">
      <c r="B48" s="17"/>
      <c r="I48" s="90"/>
      <c r="L48" s="17"/>
    </row>
    <row r="49" spans="1:31" s="1" customFormat="1" ht="14.4" customHeight="1">
      <c r="B49" s="17"/>
      <c r="I49" s="90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3" t="str">
        <f>E7</f>
        <v>Osadenie Kontajnera Jasovská - rozpočty komplet</v>
      </c>
      <c r="F85" s="234"/>
      <c r="G85" s="234"/>
      <c r="H85" s="234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01 - Stavebná časť</v>
      </c>
      <c r="F87" s="232"/>
      <c r="G87" s="232"/>
      <c r="H87" s="232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>
        <f>IF(J12="","",J12)</f>
        <v>44726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20</v>
      </c>
      <c r="D91" s="29"/>
      <c r="E91" s="29"/>
      <c r="F91" s="22" t="str">
        <f>E15</f>
        <v xml:space="preserve"> </v>
      </c>
      <c r="G91" s="29"/>
      <c r="H91" s="29"/>
      <c r="I91" s="94" t="s">
        <v>25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23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93</v>
      </c>
      <c r="D94" s="105"/>
      <c r="E94" s="105"/>
      <c r="F94" s="105"/>
      <c r="G94" s="105"/>
      <c r="H94" s="105"/>
      <c r="I94" s="120"/>
      <c r="J94" s="121" t="s">
        <v>94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5" customHeight="1">
      <c r="A96" s="29"/>
      <c r="B96" s="30"/>
      <c r="C96" s="122" t="s">
        <v>95</v>
      </c>
      <c r="D96" s="29"/>
      <c r="E96" s="29"/>
      <c r="F96" s="29"/>
      <c r="G96" s="29"/>
      <c r="H96" s="29"/>
      <c r="I96" s="93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96</v>
      </c>
    </row>
    <row r="97" spans="1:31" s="9" customFormat="1" ht="24.9" customHeight="1">
      <c r="B97" s="123"/>
      <c r="D97" s="124" t="s">
        <v>97</v>
      </c>
      <c r="E97" s="125"/>
      <c r="F97" s="125"/>
      <c r="G97" s="125"/>
      <c r="H97" s="125"/>
      <c r="I97" s="126"/>
      <c r="J97" s="127">
        <f>J123</f>
        <v>0</v>
      </c>
      <c r="L97" s="123"/>
    </row>
    <row r="98" spans="1:31" s="10" customFormat="1" ht="19.95" customHeight="1">
      <c r="B98" s="128"/>
      <c r="D98" s="129" t="s">
        <v>98</v>
      </c>
      <c r="E98" s="130"/>
      <c r="F98" s="130"/>
      <c r="G98" s="130"/>
      <c r="H98" s="130"/>
      <c r="I98" s="131"/>
      <c r="J98" s="132">
        <f>J124</f>
        <v>0</v>
      </c>
      <c r="L98" s="128"/>
    </row>
    <row r="99" spans="1:31" s="10" customFormat="1" ht="19.95" customHeight="1">
      <c r="B99" s="128"/>
      <c r="D99" s="129" t="s">
        <v>99</v>
      </c>
      <c r="E99" s="130"/>
      <c r="F99" s="130"/>
      <c r="G99" s="130"/>
      <c r="H99" s="130"/>
      <c r="I99" s="131"/>
      <c r="J99" s="132">
        <f>J136</f>
        <v>0</v>
      </c>
      <c r="L99" s="128"/>
    </row>
    <row r="100" spans="1:31" s="10" customFormat="1" ht="19.95" customHeight="1">
      <c r="B100" s="128"/>
      <c r="D100" s="129" t="s">
        <v>100</v>
      </c>
      <c r="E100" s="130"/>
      <c r="F100" s="130"/>
      <c r="G100" s="130"/>
      <c r="H100" s="130"/>
      <c r="I100" s="131"/>
      <c r="J100" s="132">
        <f>J145</f>
        <v>0</v>
      </c>
      <c r="L100" s="128"/>
    </row>
    <row r="101" spans="1:31" s="10" customFormat="1" ht="19.95" customHeight="1">
      <c r="B101" s="128"/>
      <c r="D101" s="129" t="s">
        <v>101</v>
      </c>
      <c r="E101" s="130"/>
      <c r="F101" s="130"/>
      <c r="G101" s="130"/>
      <c r="H101" s="130"/>
      <c r="I101" s="131"/>
      <c r="J101" s="132">
        <f>J149</f>
        <v>0</v>
      </c>
      <c r="L101" s="128"/>
    </row>
    <row r="102" spans="1:31" s="10" customFormat="1" ht="19.95" customHeight="1">
      <c r="B102" s="128"/>
      <c r="D102" s="129" t="s">
        <v>102</v>
      </c>
      <c r="E102" s="130"/>
      <c r="F102" s="130"/>
      <c r="G102" s="130"/>
      <c r="H102" s="130"/>
      <c r="I102" s="131"/>
      <c r="J102" s="132">
        <f>J156</f>
        <v>0</v>
      </c>
      <c r="L102" s="12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" customHeight="1">
      <c r="A104" s="29"/>
      <c r="B104" s="44"/>
      <c r="C104" s="45"/>
      <c r="D104" s="45"/>
      <c r="E104" s="45"/>
      <c r="F104" s="45"/>
      <c r="G104" s="45"/>
      <c r="H104" s="45"/>
      <c r="I104" s="117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" customHeight="1">
      <c r="A108" s="29"/>
      <c r="B108" s="46"/>
      <c r="C108" s="47"/>
      <c r="D108" s="47"/>
      <c r="E108" s="47"/>
      <c r="F108" s="47"/>
      <c r="G108" s="47"/>
      <c r="H108" s="47"/>
      <c r="I108" s="118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" customHeight="1">
      <c r="A109" s="29"/>
      <c r="B109" s="30"/>
      <c r="C109" s="18" t="s">
        <v>103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13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33" t="str">
        <f>E7</f>
        <v>Osadenie Kontajnera Jasovská - rozpočty komplet</v>
      </c>
      <c r="F112" s="234"/>
      <c r="G112" s="234"/>
      <c r="H112" s="234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90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06" t="str">
        <f>E9</f>
        <v>01 - Stavebná časť</v>
      </c>
      <c r="F114" s="232"/>
      <c r="G114" s="232"/>
      <c r="H114" s="232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17</v>
      </c>
      <c r="D116" s="29"/>
      <c r="E116" s="29"/>
      <c r="F116" s="22" t="str">
        <f>F12</f>
        <v xml:space="preserve"> </v>
      </c>
      <c r="G116" s="29"/>
      <c r="H116" s="29"/>
      <c r="I116" s="94" t="s">
        <v>19</v>
      </c>
      <c r="J116" s="52">
        <f>IF(J12="","",J12)</f>
        <v>44726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15" customHeight="1">
      <c r="A118" s="29"/>
      <c r="B118" s="30"/>
      <c r="C118" s="24" t="s">
        <v>20</v>
      </c>
      <c r="D118" s="29"/>
      <c r="E118" s="29"/>
      <c r="F118" s="22" t="str">
        <f>E15</f>
        <v xml:space="preserve"> </v>
      </c>
      <c r="G118" s="29"/>
      <c r="H118" s="29"/>
      <c r="I118" s="94" t="s">
        <v>25</v>
      </c>
      <c r="J118" s="27" t="str">
        <f>E21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15" customHeight="1">
      <c r="A119" s="29"/>
      <c r="B119" s="30"/>
      <c r="C119" s="24" t="s">
        <v>23</v>
      </c>
      <c r="D119" s="29"/>
      <c r="E119" s="29"/>
      <c r="F119" s="22" t="str">
        <f>IF(E18="","",E18)</f>
        <v>Vyplň údaj</v>
      </c>
      <c r="G119" s="29"/>
      <c r="H119" s="29"/>
      <c r="I119" s="94" t="s">
        <v>28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3"/>
      <c r="B121" s="134"/>
      <c r="C121" s="135" t="s">
        <v>104</v>
      </c>
      <c r="D121" s="136" t="s">
        <v>55</v>
      </c>
      <c r="E121" s="136" t="s">
        <v>51</v>
      </c>
      <c r="F121" s="136" t="s">
        <v>52</v>
      </c>
      <c r="G121" s="136" t="s">
        <v>105</v>
      </c>
      <c r="H121" s="136" t="s">
        <v>106</v>
      </c>
      <c r="I121" s="137" t="s">
        <v>107</v>
      </c>
      <c r="J121" s="138" t="s">
        <v>94</v>
      </c>
      <c r="K121" s="139" t="s">
        <v>108</v>
      </c>
      <c r="L121" s="140"/>
      <c r="M121" s="59" t="s">
        <v>1</v>
      </c>
      <c r="N121" s="60" t="s">
        <v>34</v>
      </c>
      <c r="O121" s="60" t="s">
        <v>109</v>
      </c>
      <c r="P121" s="60" t="s">
        <v>110</v>
      </c>
      <c r="Q121" s="60" t="s">
        <v>111</v>
      </c>
      <c r="R121" s="60" t="s">
        <v>112</v>
      </c>
      <c r="S121" s="60" t="s">
        <v>113</v>
      </c>
      <c r="T121" s="61" t="s">
        <v>114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5" customHeight="1">
      <c r="A122" s="29"/>
      <c r="B122" s="30"/>
      <c r="C122" s="66" t="s">
        <v>95</v>
      </c>
      <c r="D122" s="29"/>
      <c r="E122" s="29"/>
      <c r="F122" s="29"/>
      <c r="G122" s="29"/>
      <c r="H122" s="29"/>
      <c r="I122" s="93"/>
      <c r="J122" s="193">
        <f>BK122</f>
        <v>0</v>
      </c>
      <c r="K122" s="29"/>
      <c r="L122" s="30"/>
      <c r="M122" s="62"/>
      <c r="N122" s="53"/>
      <c r="O122" s="63"/>
      <c r="P122" s="141">
        <f>P123</f>
        <v>0</v>
      </c>
      <c r="Q122" s="63"/>
      <c r="R122" s="141">
        <f>R123</f>
        <v>0</v>
      </c>
      <c r="S122" s="63"/>
      <c r="T122" s="142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69</v>
      </c>
      <c r="AU122" s="14" t="s">
        <v>96</v>
      </c>
      <c r="BK122" s="143">
        <f>BK123</f>
        <v>0</v>
      </c>
    </row>
    <row r="123" spans="1:65" s="12" customFormat="1" ht="25.95" customHeight="1">
      <c r="B123" s="144"/>
      <c r="D123" s="145" t="s">
        <v>69</v>
      </c>
      <c r="E123" s="146" t="s">
        <v>115</v>
      </c>
      <c r="F123" s="146" t="s">
        <v>116</v>
      </c>
      <c r="I123" s="147"/>
      <c r="J123" s="192">
        <f>BK123</f>
        <v>0</v>
      </c>
      <c r="L123" s="144"/>
      <c r="M123" s="148"/>
      <c r="N123" s="149"/>
      <c r="O123" s="149"/>
      <c r="P123" s="150">
        <f>P124+P136+P145+P149+P156</f>
        <v>0</v>
      </c>
      <c r="Q123" s="149"/>
      <c r="R123" s="150">
        <f>R124+R136+R145+R149+R156</f>
        <v>0</v>
      </c>
      <c r="S123" s="149"/>
      <c r="T123" s="151">
        <f>T124+T136+T145+T149+T156</f>
        <v>0</v>
      </c>
      <c r="AR123" s="145" t="s">
        <v>78</v>
      </c>
      <c r="AT123" s="152" t="s">
        <v>69</v>
      </c>
      <c r="AU123" s="152" t="s">
        <v>70</v>
      </c>
      <c r="AY123" s="145" t="s">
        <v>117</v>
      </c>
      <c r="BK123" s="153">
        <f>BK124+BK136+BK145+BK149+BK156</f>
        <v>0</v>
      </c>
    </row>
    <row r="124" spans="1:65" s="12" customFormat="1" ht="22.95" customHeight="1">
      <c r="B124" s="144"/>
      <c r="D124" s="145" t="s">
        <v>69</v>
      </c>
      <c r="E124" s="154" t="s">
        <v>78</v>
      </c>
      <c r="F124" s="154" t="s">
        <v>118</v>
      </c>
      <c r="I124" s="147"/>
      <c r="J124" s="190">
        <f>BK124</f>
        <v>0</v>
      </c>
      <c r="L124" s="144"/>
      <c r="M124" s="148"/>
      <c r="N124" s="149"/>
      <c r="O124" s="149"/>
      <c r="P124" s="150">
        <f>SUM(P125:P135)</f>
        <v>0</v>
      </c>
      <c r="Q124" s="149"/>
      <c r="R124" s="150">
        <f>SUM(R125:R135)</f>
        <v>0</v>
      </c>
      <c r="S124" s="149"/>
      <c r="T124" s="151">
        <f>SUM(T125:T135)</f>
        <v>0</v>
      </c>
      <c r="AR124" s="145" t="s">
        <v>78</v>
      </c>
      <c r="AT124" s="152" t="s">
        <v>69</v>
      </c>
      <c r="AU124" s="152" t="s">
        <v>78</v>
      </c>
      <c r="AY124" s="145" t="s">
        <v>117</v>
      </c>
      <c r="BK124" s="153">
        <f>SUM(BK125:BK135)</f>
        <v>0</v>
      </c>
    </row>
    <row r="125" spans="1:65" s="2" customFormat="1" ht="24" customHeight="1">
      <c r="A125" s="29"/>
      <c r="B125" s="155"/>
      <c r="C125" s="156" t="s">
        <v>78</v>
      </c>
      <c r="D125" s="156" t="s">
        <v>119</v>
      </c>
      <c r="E125" s="157" t="s">
        <v>120</v>
      </c>
      <c r="F125" s="158" t="s">
        <v>121</v>
      </c>
      <c r="G125" s="159" t="s">
        <v>122</v>
      </c>
      <c r="H125" s="160">
        <v>3.3029999999999999</v>
      </c>
      <c r="I125" s="161"/>
      <c r="J125" s="189">
        <f t="shared" ref="J125:J135" si="0">ROUND(I125*H125,3)</f>
        <v>0</v>
      </c>
      <c r="K125" s="162"/>
      <c r="L125" s="30"/>
      <c r="M125" s="163" t="s">
        <v>1</v>
      </c>
      <c r="N125" s="164" t="s">
        <v>36</v>
      </c>
      <c r="O125" s="55"/>
      <c r="P125" s="165">
        <f t="shared" ref="P125:P135" si="1">O125*H125</f>
        <v>0</v>
      </c>
      <c r="Q125" s="165">
        <v>0</v>
      </c>
      <c r="R125" s="165">
        <f t="shared" ref="R125:R135" si="2">Q125*H125</f>
        <v>0</v>
      </c>
      <c r="S125" s="165">
        <v>0</v>
      </c>
      <c r="T125" s="166">
        <f t="shared" ref="T125:T135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7" t="s">
        <v>123</v>
      </c>
      <c r="AT125" s="167" t="s">
        <v>119</v>
      </c>
      <c r="AU125" s="167" t="s">
        <v>124</v>
      </c>
      <c r="AY125" s="14" t="s">
        <v>117</v>
      </c>
      <c r="BE125" s="168">
        <f t="shared" ref="BE125:BE135" si="4">IF(N125="základná",J125,0)</f>
        <v>0</v>
      </c>
      <c r="BF125" s="168">
        <f t="shared" ref="BF125:BF135" si="5">IF(N125="znížená",J125,0)</f>
        <v>0</v>
      </c>
      <c r="BG125" s="168">
        <f t="shared" ref="BG125:BG135" si="6">IF(N125="zákl. prenesená",J125,0)</f>
        <v>0</v>
      </c>
      <c r="BH125" s="168">
        <f t="shared" ref="BH125:BH135" si="7">IF(N125="zníž. prenesená",J125,0)</f>
        <v>0</v>
      </c>
      <c r="BI125" s="168">
        <f t="shared" ref="BI125:BI135" si="8">IF(N125="nulová",J125,0)</f>
        <v>0</v>
      </c>
      <c r="BJ125" s="14" t="s">
        <v>124</v>
      </c>
      <c r="BK125" s="169">
        <f t="shared" ref="BK125:BK135" si="9">ROUND(I125*H125,3)</f>
        <v>0</v>
      </c>
      <c r="BL125" s="14" t="s">
        <v>123</v>
      </c>
      <c r="BM125" s="167" t="s">
        <v>124</v>
      </c>
    </row>
    <row r="126" spans="1:65" s="2" customFormat="1" ht="24" customHeight="1">
      <c r="A126" s="29"/>
      <c r="B126" s="155"/>
      <c r="C126" s="156" t="s">
        <v>124</v>
      </c>
      <c r="D126" s="156" t="s">
        <v>119</v>
      </c>
      <c r="E126" s="157" t="s">
        <v>125</v>
      </c>
      <c r="F126" s="158" t="s">
        <v>126</v>
      </c>
      <c r="G126" s="159" t="s">
        <v>122</v>
      </c>
      <c r="H126" s="160">
        <v>3.3029999999999999</v>
      </c>
      <c r="I126" s="161"/>
      <c r="J126" s="189">
        <f t="shared" si="0"/>
        <v>0</v>
      </c>
      <c r="K126" s="162"/>
      <c r="L126" s="30"/>
      <c r="M126" s="163" t="s">
        <v>1</v>
      </c>
      <c r="N126" s="164" t="s">
        <v>36</v>
      </c>
      <c r="O126" s="55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7" t="s">
        <v>123</v>
      </c>
      <c r="AT126" s="167" t="s">
        <v>119</v>
      </c>
      <c r="AU126" s="167" t="s">
        <v>124</v>
      </c>
      <c r="AY126" s="14" t="s">
        <v>117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4" t="s">
        <v>124</v>
      </c>
      <c r="BK126" s="169">
        <f t="shared" si="9"/>
        <v>0</v>
      </c>
      <c r="BL126" s="14" t="s">
        <v>123</v>
      </c>
      <c r="BM126" s="167" t="s">
        <v>123</v>
      </c>
    </row>
    <row r="127" spans="1:65" s="2" customFormat="1" ht="16.5" customHeight="1">
      <c r="A127" s="29"/>
      <c r="B127" s="155"/>
      <c r="C127" s="156" t="s">
        <v>127</v>
      </c>
      <c r="D127" s="156" t="s">
        <v>119</v>
      </c>
      <c r="E127" s="157" t="s">
        <v>128</v>
      </c>
      <c r="F127" s="158" t="s">
        <v>129</v>
      </c>
      <c r="G127" s="159" t="s">
        <v>122</v>
      </c>
      <c r="H127" s="160">
        <v>1.1819999999999999</v>
      </c>
      <c r="I127" s="161"/>
      <c r="J127" s="189">
        <f t="shared" si="0"/>
        <v>0</v>
      </c>
      <c r="K127" s="162"/>
      <c r="L127" s="30"/>
      <c r="M127" s="163" t="s">
        <v>1</v>
      </c>
      <c r="N127" s="164" t="s">
        <v>36</v>
      </c>
      <c r="O127" s="55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7" t="s">
        <v>123</v>
      </c>
      <c r="AT127" s="167" t="s">
        <v>119</v>
      </c>
      <c r="AU127" s="167" t="s">
        <v>124</v>
      </c>
      <c r="AY127" s="14" t="s">
        <v>117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4" t="s">
        <v>124</v>
      </c>
      <c r="BK127" s="169">
        <f t="shared" si="9"/>
        <v>0</v>
      </c>
      <c r="BL127" s="14" t="s">
        <v>123</v>
      </c>
      <c r="BM127" s="167" t="s">
        <v>130</v>
      </c>
    </row>
    <row r="128" spans="1:65" s="2" customFormat="1" ht="36" customHeight="1">
      <c r="A128" s="29"/>
      <c r="B128" s="155"/>
      <c r="C128" s="156" t="s">
        <v>123</v>
      </c>
      <c r="D128" s="156" t="s">
        <v>119</v>
      </c>
      <c r="E128" s="157" t="s">
        <v>131</v>
      </c>
      <c r="F128" s="158" t="s">
        <v>132</v>
      </c>
      <c r="G128" s="159" t="s">
        <v>122</v>
      </c>
      <c r="H128" s="160">
        <v>1.1819999999999999</v>
      </c>
      <c r="I128" s="161"/>
      <c r="J128" s="189">
        <f t="shared" si="0"/>
        <v>0</v>
      </c>
      <c r="K128" s="162"/>
      <c r="L128" s="30"/>
      <c r="M128" s="163" t="s">
        <v>1</v>
      </c>
      <c r="N128" s="164" t="s">
        <v>36</v>
      </c>
      <c r="O128" s="55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7" t="s">
        <v>123</v>
      </c>
      <c r="AT128" s="167" t="s">
        <v>119</v>
      </c>
      <c r="AU128" s="167" t="s">
        <v>124</v>
      </c>
      <c r="AY128" s="14" t="s">
        <v>117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4" t="s">
        <v>124</v>
      </c>
      <c r="BK128" s="169">
        <f t="shared" si="9"/>
        <v>0</v>
      </c>
      <c r="BL128" s="14" t="s">
        <v>123</v>
      </c>
      <c r="BM128" s="167" t="s">
        <v>133</v>
      </c>
    </row>
    <row r="129" spans="1:65" s="2" customFormat="1" ht="24" customHeight="1">
      <c r="A129" s="29"/>
      <c r="B129" s="155"/>
      <c r="C129" s="156" t="s">
        <v>134</v>
      </c>
      <c r="D129" s="156" t="s">
        <v>119</v>
      </c>
      <c r="E129" s="157" t="s">
        <v>135</v>
      </c>
      <c r="F129" s="158" t="s">
        <v>136</v>
      </c>
      <c r="G129" s="159" t="s">
        <v>122</v>
      </c>
      <c r="H129" s="160">
        <v>0.44800000000000001</v>
      </c>
      <c r="I129" s="161"/>
      <c r="J129" s="189">
        <f t="shared" si="0"/>
        <v>0</v>
      </c>
      <c r="K129" s="162"/>
      <c r="L129" s="30"/>
      <c r="M129" s="163" t="s">
        <v>1</v>
      </c>
      <c r="N129" s="164" t="s">
        <v>36</v>
      </c>
      <c r="O129" s="55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7" t="s">
        <v>123</v>
      </c>
      <c r="AT129" s="167" t="s">
        <v>119</v>
      </c>
      <c r="AU129" s="167" t="s">
        <v>124</v>
      </c>
      <c r="AY129" s="14" t="s">
        <v>117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4" t="s">
        <v>124</v>
      </c>
      <c r="BK129" s="169">
        <f t="shared" si="9"/>
        <v>0</v>
      </c>
      <c r="BL129" s="14" t="s">
        <v>123</v>
      </c>
      <c r="BM129" s="167" t="s">
        <v>137</v>
      </c>
    </row>
    <row r="130" spans="1:65" s="2" customFormat="1" ht="24" customHeight="1">
      <c r="A130" s="29"/>
      <c r="B130" s="155"/>
      <c r="C130" s="156" t="s">
        <v>130</v>
      </c>
      <c r="D130" s="156" t="s">
        <v>119</v>
      </c>
      <c r="E130" s="157" t="s">
        <v>138</v>
      </c>
      <c r="F130" s="158" t="s">
        <v>139</v>
      </c>
      <c r="G130" s="159" t="s">
        <v>122</v>
      </c>
      <c r="H130" s="160">
        <v>4.2610000000000001</v>
      </c>
      <c r="I130" s="161"/>
      <c r="J130" s="189">
        <f t="shared" si="0"/>
        <v>0</v>
      </c>
      <c r="K130" s="162"/>
      <c r="L130" s="30"/>
      <c r="M130" s="163" t="s">
        <v>1</v>
      </c>
      <c r="N130" s="164" t="s">
        <v>36</v>
      </c>
      <c r="O130" s="55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7" t="s">
        <v>123</v>
      </c>
      <c r="AT130" s="167" t="s">
        <v>119</v>
      </c>
      <c r="AU130" s="167" t="s">
        <v>124</v>
      </c>
      <c r="AY130" s="14" t="s">
        <v>117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4" t="s">
        <v>124</v>
      </c>
      <c r="BK130" s="169">
        <f t="shared" si="9"/>
        <v>0</v>
      </c>
      <c r="BL130" s="14" t="s">
        <v>123</v>
      </c>
      <c r="BM130" s="167" t="s">
        <v>140</v>
      </c>
    </row>
    <row r="131" spans="1:65" s="2" customFormat="1" ht="36" customHeight="1">
      <c r="A131" s="29"/>
      <c r="B131" s="155"/>
      <c r="C131" s="156" t="s">
        <v>141</v>
      </c>
      <c r="D131" s="156" t="s">
        <v>119</v>
      </c>
      <c r="E131" s="157" t="s">
        <v>142</v>
      </c>
      <c r="F131" s="158" t="s">
        <v>143</v>
      </c>
      <c r="G131" s="159" t="s">
        <v>122</v>
      </c>
      <c r="H131" s="160">
        <v>76.697999999999993</v>
      </c>
      <c r="I131" s="161"/>
      <c r="J131" s="189">
        <f t="shared" si="0"/>
        <v>0</v>
      </c>
      <c r="K131" s="162"/>
      <c r="L131" s="30"/>
      <c r="M131" s="163" t="s">
        <v>1</v>
      </c>
      <c r="N131" s="164" t="s">
        <v>36</v>
      </c>
      <c r="O131" s="55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7" t="s">
        <v>123</v>
      </c>
      <c r="AT131" s="167" t="s">
        <v>119</v>
      </c>
      <c r="AU131" s="167" t="s">
        <v>124</v>
      </c>
      <c r="AY131" s="14" t="s">
        <v>117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4" t="s">
        <v>124</v>
      </c>
      <c r="BK131" s="169">
        <f t="shared" si="9"/>
        <v>0</v>
      </c>
      <c r="BL131" s="14" t="s">
        <v>123</v>
      </c>
      <c r="BM131" s="167" t="s">
        <v>144</v>
      </c>
    </row>
    <row r="132" spans="1:65" s="2" customFormat="1" ht="24" customHeight="1">
      <c r="A132" s="29"/>
      <c r="B132" s="155"/>
      <c r="C132" s="156" t="s">
        <v>133</v>
      </c>
      <c r="D132" s="156" t="s">
        <v>119</v>
      </c>
      <c r="E132" s="157" t="s">
        <v>145</v>
      </c>
      <c r="F132" s="158" t="s">
        <v>146</v>
      </c>
      <c r="G132" s="159" t="s">
        <v>122</v>
      </c>
      <c r="H132" s="160">
        <v>0.224</v>
      </c>
      <c r="I132" s="161"/>
      <c r="J132" s="189">
        <f t="shared" si="0"/>
        <v>0</v>
      </c>
      <c r="K132" s="162"/>
      <c r="L132" s="30"/>
      <c r="M132" s="163" t="s">
        <v>1</v>
      </c>
      <c r="N132" s="164" t="s">
        <v>36</v>
      </c>
      <c r="O132" s="55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7" t="s">
        <v>123</v>
      </c>
      <c r="AT132" s="167" t="s">
        <v>119</v>
      </c>
      <c r="AU132" s="167" t="s">
        <v>124</v>
      </c>
      <c r="AY132" s="14" t="s">
        <v>117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4" t="s">
        <v>124</v>
      </c>
      <c r="BK132" s="169">
        <f t="shared" si="9"/>
        <v>0</v>
      </c>
      <c r="BL132" s="14" t="s">
        <v>123</v>
      </c>
      <c r="BM132" s="167" t="s">
        <v>147</v>
      </c>
    </row>
    <row r="133" spans="1:65" s="2" customFormat="1" ht="16.5" customHeight="1">
      <c r="A133" s="29"/>
      <c r="B133" s="155"/>
      <c r="C133" s="156" t="s">
        <v>148</v>
      </c>
      <c r="D133" s="156" t="s">
        <v>119</v>
      </c>
      <c r="E133" s="157" t="s">
        <v>149</v>
      </c>
      <c r="F133" s="158" t="s">
        <v>150</v>
      </c>
      <c r="G133" s="159" t="s">
        <v>122</v>
      </c>
      <c r="H133" s="160">
        <v>0.224</v>
      </c>
      <c r="I133" s="161"/>
      <c r="J133" s="189">
        <f t="shared" si="0"/>
        <v>0</v>
      </c>
      <c r="K133" s="162"/>
      <c r="L133" s="30"/>
      <c r="M133" s="163" t="s">
        <v>1</v>
      </c>
      <c r="N133" s="164" t="s">
        <v>36</v>
      </c>
      <c r="O133" s="55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7" t="s">
        <v>123</v>
      </c>
      <c r="AT133" s="167" t="s">
        <v>119</v>
      </c>
      <c r="AU133" s="167" t="s">
        <v>124</v>
      </c>
      <c r="AY133" s="14" t="s">
        <v>117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4" t="s">
        <v>124</v>
      </c>
      <c r="BK133" s="169">
        <f t="shared" si="9"/>
        <v>0</v>
      </c>
      <c r="BL133" s="14" t="s">
        <v>123</v>
      </c>
      <c r="BM133" s="167" t="s">
        <v>151</v>
      </c>
    </row>
    <row r="134" spans="1:65" s="2" customFormat="1" ht="24" customHeight="1">
      <c r="A134" s="29"/>
      <c r="B134" s="155"/>
      <c r="C134" s="156" t="s">
        <v>137</v>
      </c>
      <c r="D134" s="156" t="s">
        <v>119</v>
      </c>
      <c r="E134" s="157" t="s">
        <v>152</v>
      </c>
      <c r="F134" s="158" t="s">
        <v>153</v>
      </c>
      <c r="G134" s="159" t="s">
        <v>154</v>
      </c>
      <c r="H134" s="160">
        <v>6.3920000000000003</v>
      </c>
      <c r="I134" s="161"/>
      <c r="J134" s="189">
        <f t="shared" si="0"/>
        <v>0</v>
      </c>
      <c r="K134" s="162"/>
      <c r="L134" s="30"/>
      <c r="M134" s="163" t="s">
        <v>1</v>
      </c>
      <c r="N134" s="164" t="s">
        <v>36</v>
      </c>
      <c r="O134" s="55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7" t="s">
        <v>123</v>
      </c>
      <c r="AT134" s="167" t="s">
        <v>119</v>
      </c>
      <c r="AU134" s="167" t="s">
        <v>124</v>
      </c>
      <c r="AY134" s="14" t="s">
        <v>117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4" t="s">
        <v>124</v>
      </c>
      <c r="BK134" s="169">
        <f t="shared" si="9"/>
        <v>0</v>
      </c>
      <c r="BL134" s="14" t="s">
        <v>123</v>
      </c>
      <c r="BM134" s="167" t="s">
        <v>7</v>
      </c>
    </row>
    <row r="135" spans="1:65" s="2" customFormat="1" ht="24" customHeight="1">
      <c r="A135" s="29"/>
      <c r="B135" s="155"/>
      <c r="C135" s="156" t="s">
        <v>155</v>
      </c>
      <c r="D135" s="156" t="s">
        <v>119</v>
      </c>
      <c r="E135" s="157" t="s">
        <v>156</v>
      </c>
      <c r="F135" s="158" t="s">
        <v>157</v>
      </c>
      <c r="G135" s="159" t="s">
        <v>122</v>
      </c>
      <c r="H135" s="160">
        <v>0.224</v>
      </c>
      <c r="I135" s="161"/>
      <c r="J135" s="189">
        <f t="shared" si="0"/>
        <v>0</v>
      </c>
      <c r="K135" s="162"/>
      <c r="L135" s="30"/>
      <c r="M135" s="163" t="s">
        <v>1</v>
      </c>
      <c r="N135" s="164" t="s">
        <v>36</v>
      </c>
      <c r="O135" s="55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7" t="s">
        <v>123</v>
      </c>
      <c r="AT135" s="167" t="s">
        <v>119</v>
      </c>
      <c r="AU135" s="167" t="s">
        <v>124</v>
      </c>
      <c r="AY135" s="14" t="s">
        <v>117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4" t="s">
        <v>124</v>
      </c>
      <c r="BK135" s="169">
        <f t="shared" si="9"/>
        <v>0</v>
      </c>
      <c r="BL135" s="14" t="s">
        <v>123</v>
      </c>
      <c r="BM135" s="167" t="s">
        <v>158</v>
      </c>
    </row>
    <row r="136" spans="1:65" s="12" customFormat="1" ht="22.95" customHeight="1">
      <c r="B136" s="144"/>
      <c r="D136" s="145" t="s">
        <v>69</v>
      </c>
      <c r="E136" s="154" t="s">
        <v>124</v>
      </c>
      <c r="F136" s="154" t="s">
        <v>159</v>
      </c>
      <c r="I136" s="147"/>
      <c r="J136" s="190">
        <f>BK136</f>
        <v>0</v>
      </c>
      <c r="L136" s="144"/>
      <c r="M136" s="148"/>
      <c r="N136" s="149"/>
      <c r="O136" s="149"/>
      <c r="P136" s="150">
        <f>SUM(P137:P144)</f>
        <v>0</v>
      </c>
      <c r="Q136" s="149"/>
      <c r="R136" s="150">
        <f>SUM(R137:R144)</f>
        <v>0</v>
      </c>
      <c r="S136" s="149"/>
      <c r="T136" s="151">
        <f>SUM(T137:T144)</f>
        <v>0</v>
      </c>
      <c r="AR136" s="145" t="s">
        <v>78</v>
      </c>
      <c r="AT136" s="152" t="s">
        <v>69</v>
      </c>
      <c r="AU136" s="152" t="s">
        <v>78</v>
      </c>
      <c r="AY136" s="145" t="s">
        <v>117</v>
      </c>
      <c r="BK136" s="153">
        <f>SUM(BK137:BK144)</f>
        <v>0</v>
      </c>
    </row>
    <row r="137" spans="1:65" s="2" customFormat="1" ht="24" customHeight="1">
      <c r="A137" s="29"/>
      <c r="B137" s="155"/>
      <c r="C137" s="156" t="s">
        <v>140</v>
      </c>
      <c r="D137" s="156" t="s">
        <v>119</v>
      </c>
      <c r="E137" s="157" t="s">
        <v>160</v>
      </c>
      <c r="F137" s="158" t="s">
        <v>161</v>
      </c>
      <c r="G137" s="159" t="s">
        <v>122</v>
      </c>
      <c r="H137" s="160">
        <v>1.4730000000000001</v>
      </c>
      <c r="I137" s="161"/>
      <c r="J137" s="189">
        <f t="shared" ref="J137:J144" si="10">ROUND(I137*H137,3)</f>
        <v>0</v>
      </c>
      <c r="K137" s="162"/>
      <c r="L137" s="30"/>
      <c r="M137" s="163" t="s">
        <v>1</v>
      </c>
      <c r="N137" s="164" t="s">
        <v>36</v>
      </c>
      <c r="O137" s="55"/>
      <c r="P137" s="165">
        <f t="shared" ref="P137:P144" si="11">O137*H137</f>
        <v>0</v>
      </c>
      <c r="Q137" s="165">
        <v>0</v>
      </c>
      <c r="R137" s="165">
        <f t="shared" ref="R137:R144" si="12">Q137*H137</f>
        <v>0</v>
      </c>
      <c r="S137" s="165">
        <v>0</v>
      </c>
      <c r="T137" s="166">
        <f t="shared" ref="T137:T144" si="13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7" t="s">
        <v>123</v>
      </c>
      <c r="AT137" s="167" t="s">
        <v>119</v>
      </c>
      <c r="AU137" s="167" t="s">
        <v>124</v>
      </c>
      <c r="AY137" s="14" t="s">
        <v>117</v>
      </c>
      <c r="BE137" s="168">
        <f t="shared" ref="BE137:BE144" si="14">IF(N137="základná",J137,0)</f>
        <v>0</v>
      </c>
      <c r="BF137" s="168">
        <f t="shared" ref="BF137:BF144" si="15">IF(N137="znížená",J137,0)</f>
        <v>0</v>
      </c>
      <c r="BG137" s="168">
        <f t="shared" ref="BG137:BG144" si="16">IF(N137="zákl. prenesená",J137,0)</f>
        <v>0</v>
      </c>
      <c r="BH137" s="168">
        <f t="shared" ref="BH137:BH144" si="17">IF(N137="zníž. prenesená",J137,0)</f>
        <v>0</v>
      </c>
      <c r="BI137" s="168">
        <f t="shared" ref="BI137:BI144" si="18">IF(N137="nulová",J137,0)</f>
        <v>0</v>
      </c>
      <c r="BJ137" s="14" t="s">
        <v>124</v>
      </c>
      <c r="BK137" s="169">
        <f t="shared" ref="BK137:BK144" si="19">ROUND(I137*H137,3)</f>
        <v>0</v>
      </c>
      <c r="BL137" s="14" t="s">
        <v>123</v>
      </c>
      <c r="BM137" s="167" t="s">
        <v>162</v>
      </c>
    </row>
    <row r="138" spans="1:65" s="2" customFormat="1" ht="24" customHeight="1">
      <c r="A138" s="29"/>
      <c r="B138" s="155"/>
      <c r="C138" s="156" t="s">
        <v>163</v>
      </c>
      <c r="D138" s="156" t="s">
        <v>119</v>
      </c>
      <c r="E138" s="157" t="s">
        <v>164</v>
      </c>
      <c r="F138" s="158" t="s">
        <v>165</v>
      </c>
      <c r="G138" s="159" t="s">
        <v>122</v>
      </c>
      <c r="H138" s="160">
        <v>1.1659999999999999</v>
      </c>
      <c r="I138" s="161"/>
      <c r="J138" s="189">
        <f t="shared" si="10"/>
        <v>0</v>
      </c>
      <c r="K138" s="162"/>
      <c r="L138" s="30"/>
      <c r="M138" s="163" t="s">
        <v>1</v>
      </c>
      <c r="N138" s="164" t="s">
        <v>36</v>
      </c>
      <c r="O138" s="55"/>
      <c r="P138" s="165">
        <f t="shared" si="11"/>
        <v>0</v>
      </c>
      <c r="Q138" s="165">
        <v>0</v>
      </c>
      <c r="R138" s="165">
        <f t="shared" si="12"/>
        <v>0</v>
      </c>
      <c r="S138" s="165">
        <v>0</v>
      </c>
      <c r="T138" s="166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7" t="s">
        <v>123</v>
      </c>
      <c r="AT138" s="167" t="s">
        <v>119</v>
      </c>
      <c r="AU138" s="167" t="s">
        <v>124</v>
      </c>
      <c r="AY138" s="14" t="s">
        <v>117</v>
      </c>
      <c r="BE138" s="168">
        <f t="shared" si="14"/>
        <v>0</v>
      </c>
      <c r="BF138" s="168">
        <f t="shared" si="15"/>
        <v>0</v>
      </c>
      <c r="BG138" s="168">
        <f t="shared" si="16"/>
        <v>0</v>
      </c>
      <c r="BH138" s="168">
        <f t="shared" si="17"/>
        <v>0</v>
      </c>
      <c r="BI138" s="168">
        <f t="shared" si="18"/>
        <v>0</v>
      </c>
      <c r="BJ138" s="14" t="s">
        <v>124</v>
      </c>
      <c r="BK138" s="169">
        <f t="shared" si="19"/>
        <v>0</v>
      </c>
      <c r="BL138" s="14" t="s">
        <v>123</v>
      </c>
      <c r="BM138" s="167" t="s">
        <v>166</v>
      </c>
    </row>
    <row r="139" spans="1:65" s="2" customFormat="1" ht="16.5" customHeight="1">
      <c r="A139" s="29"/>
      <c r="B139" s="155"/>
      <c r="C139" s="156" t="s">
        <v>144</v>
      </c>
      <c r="D139" s="156" t="s">
        <v>119</v>
      </c>
      <c r="E139" s="157" t="s">
        <v>167</v>
      </c>
      <c r="F139" s="158" t="s">
        <v>168</v>
      </c>
      <c r="G139" s="159" t="s">
        <v>169</v>
      </c>
      <c r="H139" s="160">
        <v>2.0259999999999998</v>
      </c>
      <c r="I139" s="161"/>
      <c r="J139" s="189">
        <f t="shared" si="10"/>
        <v>0</v>
      </c>
      <c r="K139" s="162"/>
      <c r="L139" s="30"/>
      <c r="M139" s="163" t="s">
        <v>1</v>
      </c>
      <c r="N139" s="164" t="s">
        <v>36</v>
      </c>
      <c r="O139" s="55"/>
      <c r="P139" s="165">
        <f t="shared" si="11"/>
        <v>0</v>
      </c>
      <c r="Q139" s="165">
        <v>0</v>
      </c>
      <c r="R139" s="165">
        <f t="shared" si="12"/>
        <v>0</v>
      </c>
      <c r="S139" s="165">
        <v>0</v>
      </c>
      <c r="T139" s="166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7" t="s">
        <v>123</v>
      </c>
      <c r="AT139" s="167" t="s">
        <v>119</v>
      </c>
      <c r="AU139" s="167" t="s">
        <v>124</v>
      </c>
      <c r="AY139" s="14" t="s">
        <v>117</v>
      </c>
      <c r="BE139" s="168">
        <f t="shared" si="14"/>
        <v>0</v>
      </c>
      <c r="BF139" s="168">
        <f t="shared" si="15"/>
        <v>0</v>
      </c>
      <c r="BG139" s="168">
        <f t="shared" si="16"/>
        <v>0</v>
      </c>
      <c r="BH139" s="168">
        <f t="shared" si="17"/>
        <v>0</v>
      </c>
      <c r="BI139" s="168">
        <f t="shared" si="18"/>
        <v>0</v>
      </c>
      <c r="BJ139" s="14" t="s">
        <v>124</v>
      </c>
      <c r="BK139" s="169">
        <f t="shared" si="19"/>
        <v>0</v>
      </c>
      <c r="BL139" s="14" t="s">
        <v>123</v>
      </c>
      <c r="BM139" s="167" t="s">
        <v>170</v>
      </c>
    </row>
    <row r="140" spans="1:65" s="2" customFormat="1" ht="24" customHeight="1">
      <c r="A140" s="29"/>
      <c r="B140" s="155"/>
      <c r="C140" s="156" t="s">
        <v>171</v>
      </c>
      <c r="D140" s="156" t="s">
        <v>119</v>
      </c>
      <c r="E140" s="157" t="s">
        <v>172</v>
      </c>
      <c r="F140" s="158" t="s">
        <v>173</v>
      </c>
      <c r="G140" s="159" t="s">
        <v>169</v>
      </c>
      <c r="H140" s="160">
        <v>2.0259999999999998</v>
      </c>
      <c r="I140" s="161"/>
      <c r="J140" s="189">
        <f t="shared" si="10"/>
        <v>0</v>
      </c>
      <c r="K140" s="162"/>
      <c r="L140" s="30"/>
      <c r="M140" s="163" t="s">
        <v>1</v>
      </c>
      <c r="N140" s="164" t="s">
        <v>36</v>
      </c>
      <c r="O140" s="55"/>
      <c r="P140" s="165">
        <f t="shared" si="11"/>
        <v>0</v>
      </c>
      <c r="Q140" s="165">
        <v>0</v>
      </c>
      <c r="R140" s="165">
        <f t="shared" si="12"/>
        <v>0</v>
      </c>
      <c r="S140" s="165">
        <v>0</v>
      </c>
      <c r="T140" s="166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7" t="s">
        <v>123</v>
      </c>
      <c r="AT140" s="167" t="s">
        <v>119</v>
      </c>
      <c r="AU140" s="167" t="s">
        <v>124</v>
      </c>
      <c r="AY140" s="14" t="s">
        <v>117</v>
      </c>
      <c r="BE140" s="168">
        <f t="shared" si="14"/>
        <v>0</v>
      </c>
      <c r="BF140" s="168">
        <f t="shared" si="15"/>
        <v>0</v>
      </c>
      <c r="BG140" s="168">
        <f t="shared" si="16"/>
        <v>0</v>
      </c>
      <c r="BH140" s="168">
        <f t="shared" si="17"/>
        <v>0</v>
      </c>
      <c r="BI140" s="168">
        <f t="shared" si="18"/>
        <v>0</v>
      </c>
      <c r="BJ140" s="14" t="s">
        <v>124</v>
      </c>
      <c r="BK140" s="169">
        <f t="shared" si="19"/>
        <v>0</v>
      </c>
      <c r="BL140" s="14" t="s">
        <v>123</v>
      </c>
      <c r="BM140" s="167" t="s">
        <v>174</v>
      </c>
    </row>
    <row r="141" spans="1:65" s="2" customFormat="1" ht="24" customHeight="1">
      <c r="A141" s="29"/>
      <c r="B141" s="155"/>
      <c r="C141" s="156" t="s">
        <v>147</v>
      </c>
      <c r="D141" s="156" t="s">
        <v>119</v>
      </c>
      <c r="E141" s="157" t="s">
        <v>175</v>
      </c>
      <c r="F141" s="158" t="s">
        <v>176</v>
      </c>
      <c r="G141" s="159" t="s">
        <v>169</v>
      </c>
      <c r="H141" s="160">
        <v>6.26</v>
      </c>
      <c r="I141" s="161"/>
      <c r="J141" s="189">
        <f t="shared" si="10"/>
        <v>0</v>
      </c>
      <c r="K141" s="162"/>
      <c r="L141" s="30"/>
      <c r="M141" s="163" t="s">
        <v>1</v>
      </c>
      <c r="N141" s="164" t="s">
        <v>36</v>
      </c>
      <c r="O141" s="55"/>
      <c r="P141" s="165">
        <f t="shared" si="11"/>
        <v>0</v>
      </c>
      <c r="Q141" s="165">
        <v>0</v>
      </c>
      <c r="R141" s="165">
        <f t="shared" si="12"/>
        <v>0</v>
      </c>
      <c r="S141" s="165">
        <v>0</v>
      </c>
      <c r="T141" s="166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7" t="s">
        <v>123</v>
      </c>
      <c r="AT141" s="167" t="s">
        <v>119</v>
      </c>
      <c r="AU141" s="167" t="s">
        <v>124</v>
      </c>
      <c r="AY141" s="14" t="s">
        <v>117</v>
      </c>
      <c r="BE141" s="168">
        <f t="shared" si="14"/>
        <v>0</v>
      </c>
      <c r="BF141" s="168">
        <f t="shared" si="15"/>
        <v>0</v>
      </c>
      <c r="BG141" s="168">
        <f t="shared" si="16"/>
        <v>0</v>
      </c>
      <c r="BH141" s="168">
        <f t="shared" si="17"/>
        <v>0</v>
      </c>
      <c r="BI141" s="168">
        <f t="shared" si="18"/>
        <v>0</v>
      </c>
      <c r="BJ141" s="14" t="s">
        <v>124</v>
      </c>
      <c r="BK141" s="169">
        <f t="shared" si="19"/>
        <v>0</v>
      </c>
      <c r="BL141" s="14" t="s">
        <v>123</v>
      </c>
      <c r="BM141" s="167" t="s">
        <v>177</v>
      </c>
    </row>
    <row r="142" spans="1:65" s="2" customFormat="1" ht="16.5" customHeight="1">
      <c r="A142" s="29"/>
      <c r="B142" s="155"/>
      <c r="C142" s="156" t="s">
        <v>178</v>
      </c>
      <c r="D142" s="156" t="s">
        <v>119</v>
      </c>
      <c r="E142" s="157" t="s">
        <v>179</v>
      </c>
      <c r="F142" s="158" t="s">
        <v>180</v>
      </c>
      <c r="G142" s="159" t="s">
        <v>122</v>
      </c>
      <c r="H142" s="160">
        <v>1.631</v>
      </c>
      <c r="I142" s="161"/>
      <c r="J142" s="189">
        <f t="shared" si="10"/>
        <v>0</v>
      </c>
      <c r="K142" s="162"/>
      <c r="L142" s="30"/>
      <c r="M142" s="163" t="s">
        <v>1</v>
      </c>
      <c r="N142" s="164" t="s">
        <v>36</v>
      </c>
      <c r="O142" s="55"/>
      <c r="P142" s="165">
        <f t="shared" si="11"/>
        <v>0</v>
      </c>
      <c r="Q142" s="165">
        <v>0</v>
      </c>
      <c r="R142" s="165">
        <f t="shared" si="12"/>
        <v>0</v>
      </c>
      <c r="S142" s="165">
        <v>0</v>
      </c>
      <c r="T142" s="166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7" t="s">
        <v>123</v>
      </c>
      <c r="AT142" s="167" t="s">
        <v>119</v>
      </c>
      <c r="AU142" s="167" t="s">
        <v>124</v>
      </c>
      <c r="AY142" s="14" t="s">
        <v>117</v>
      </c>
      <c r="BE142" s="168">
        <f t="shared" si="14"/>
        <v>0</v>
      </c>
      <c r="BF142" s="168">
        <f t="shared" si="15"/>
        <v>0</v>
      </c>
      <c r="BG142" s="168">
        <f t="shared" si="16"/>
        <v>0</v>
      </c>
      <c r="BH142" s="168">
        <f t="shared" si="17"/>
        <v>0</v>
      </c>
      <c r="BI142" s="168">
        <f t="shared" si="18"/>
        <v>0</v>
      </c>
      <c r="BJ142" s="14" t="s">
        <v>124</v>
      </c>
      <c r="BK142" s="169">
        <f t="shared" si="19"/>
        <v>0</v>
      </c>
      <c r="BL142" s="14" t="s">
        <v>123</v>
      </c>
      <c r="BM142" s="167" t="s">
        <v>181</v>
      </c>
    </row>
    <row r="143" spans="1:65" s="2" customFormat="1" ht="16.5" customHeight="1">
      <c r="A143" s="29"/>
      <c r="B143" s="155"/>
      <c r="C143" s="156" t="s">
        <v>151</v>
      </c>
      <c r="D143" s="156" t="s">
        <v>119</v>
      </c>
      <c r="E143" s="157" t="s">
        <v>182</v>
      </c>
      <c r="F143" s="158" t="s">
        <v>183</v>
      </c>
      <c r="G143" s="159" t="s">
        <v>169</v>
      </c>
      <c r="H143" s="160">
        <v>4.2030000000000003</v>
      </c>
      <c r="I143" s="161"/>
      <c r="J143" s="189">
        <f t="shared" si="10"/>
        <v>0</v>
      </c>
      <c r="K143" s="162"/>
      <c r="L143" s="30"/>
      <c r="M143" s="163" t="s">
        <v>1</v>
      </c>
      <c r="N143" s="164" t="s">
        <v>36</v>
      </c>
      <c r="O143" s="55"/>
      <c r="P143" s="165">
        <f t="shared" si="11"/>
        <v>0</v>
      </c>
      <c r="Q143" s="165">
        <v>0</v>
      </c>
      <c r="R143" s="165">
        <f t="shared" si="12"/>
        <v>0</v>
      </c>
      <c r="S143" s="165">
        <v>0</v>
      </c>
      <c r="T143" s="166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7" t="s">
        <v>123</v>
      </c>
      <c r="AT143" s="167" t="s">
        <v>119</v>
      </c>
      <c r="AU143" s="167" t="s">
        <v>124</v>
      </c>
      <c r="AY143" s="14" t="s">
        <v>117</v>
      </c>
      <c r="BE143" s="168">
        <f t="shared" si="14"/>
        <v>0</v>
      </c>
      <c r="BF143" s="168">
        <f t="shared" si="15"/>
        <v>0</v>
      </c>
      <c r="BG143" s="168">
        <f t="shared" si="16"/>
        <v>0</v>
      </c>
      <c r="BH143" s="168">
        <f t="shared" si="17"/>
        <v>0</v>
      </c>
      <c r="BI143" s="168">
        <f t="shared" si="18"/>
        <v>0</v>
      </c>
      <c r="BJ143" s="14" t="s">
        <v>124</v>
      </c>
      <c r="BK143" s="169">
        <f t="shared" si="19"/>
        <v>0</v>
      </c>
      <c r="BL143" s="14" t="s">
        <v>123</v>
      </c>
      <c r="BM143" s="167" t="s">
        <v>184</v>
      </c>
    </row>
    <row r="144" spans="1:65" s="2" customFormat="1" ht="16.5" customHeight="1">
      <c r="A144" s="29"/>
      <c r="B144" s="155"/>
      <c r="C144" s="156" t="s">
        <v>185</v>
      </c>
      <c r="D144" s="156" t="s">
        <v>119</v>
      </c>
      <c r="E144" s="157" t="s">
        <v>186</v>
      </c>
      <c r="F144" s="158" t="s">
        <v>187</v>
      </c>
      <c r="G144" s="159" t="s">
        <v>169</v>
      </c>
      <c r="H144" s="160">
        <v>4.2030000000000003</v>
      </c>
      <c r="I144" s="161"/>
      <c r="J144" s="189">
        <f t="shared" si="10"/>
        <v>0</v>
      </c>
      <c r="K144" s="162"/>
      <c r="L144" s="30"/>
      <c r="M144" s="163" t="s">
        <v>1</v>
      </c>
      <c r="N144" s="164" t="s">
        <v>36</v>
      </c>
      <c r="O144" s="55"/>
      <c r="P144" s="165">
        <f t="shared" si="11"/>
        <v>0</v>
      </c>
      <c r="Q144" s="165">
        <v>0</v>
      </c>
      <c r="R144" s="165">
        <f t="shared" si="12"/>
        <v>0</v>
      </c>
      <c r="S144" s="165">
        <v>0</v>
      </c>
      <c r="T144" s="166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7" t="s">
        <v>123</v>
      </c>
      <c r="AT144" s="167" t="s">
        <v>119</v>
      </c>
      <c r="AU144" s="167" t="s">
        <v>124</v>
      </c>
      <c r="AY144" s="14" t="s">
        <v>117</v>
      </c>
      <c r="BE144" s="168">
        <f t="shared" si="14"/>
        <v>0</v>
      </c>
      <c r="BF144" s="168">
        <f t="shared" si="15"/>
        <v>0</v>
      </c>
      <c r="BG144" s="168">
        <f t="shared" si="16"/>
        <v>0</v>
      </c>
      <c r="BH144" s="168">
        <f t="shared" si="17"/>
        <v>0</v>
      </c>
      <c r="BI144" s="168">
        <f t="shared" si="18"/>
        <v>0</v>
      </c>
      <c r="BJ144" s="14" t="s">
        <v>124</v>
      </c>
      <c r="BK144" s="169">
        <f t="shared" si="19"/>
        <v>0</v>
      </c>
      <c r="BL144" s="14" t="s">
        <v>123</v>
      </c>
      <c r="BM144" s="167" t="s">
        <v>188</v>
      </c>
    </row>
    <row r="145" spans="1:65" s="12" customFormat="1" ht="22.95" customHeight="1">
      <c r="B145" s="144"/>
      <c r="D145" s="145" t="s">
        <v>69</v>
      </c>
      <c r="E145" s="154" t="s">
        <v>134</v>
      </c>
      <c r="F145" s="154" t="s">
        <v>189</v>
      </c>
      <c r="I145" s="147"/>
      <c r="J145" s="190">
        <f>BK145</f>
        <v>0</v>
      </c>
      <c r="L145" s="144"/>
      <c r="M145" s="148"/>
      <c r="N145" s="149"/>
      <c r="O145" s="149"/>
      <c r="P145" s="150">
        <f>SUM(P146:P148)</f>
        <v>0</v>
      </c>
      <c r="Q145" s="149"/>
      <c r="R145" s="150">
        <f>SUM(R146:R148)</f>
        <v>0</v>
      </c>
      <c r="S145" s="149"/>
      <c r="T145" s="151">
        <f>SUM(T146:T148)</f>
        <v>0</v>
      </c>
      <c r="AR145" s="145" t="s">
        <v>78</v>
      </c>
      <c r="AT145" s="152" t="s">
        <v>69</v>
      </c>
      <c r="AU145" s="152" t="s">
        <v>78</v>
      </c>
      <c r="AY145" s="145" t="s">
        <v>117</v>
      </c>
      <c r="BK145" s="153">
        <f>SUM(BK146:BK148)</f>
        <v>0</v>
      </c>
    </row>
    <row r="146" spans="1:65" s="2" customFormat="1" ht="24" customHeight="1">
      <c r="A146" s="29"/>
      <c r="B146" s="155"/>
      <c r="C146" s="156" t="s">
        <v>7</v>
      </c>
      <c r="D146" s="156" t="s">
        <v>119</v>
      </c>
      <c r="E146" s="157" t="s">
        <v>190</v>
      </c>
      <c r="F146" s="158" t="s">
        <v>191</v>
      </c>
      <c r="G146" s="159" t="s">
        <v>169</v>
      </c>
      <c r="H146" s="160">
        <v>9.5</v>
      </c>
      <c r="I146" s="161"/>
      <c r="J146" s="189">
        <f>ROUND(I146*H146,3)</f>
        <v>0</v>
      </c>
      <c r="K146" s="162"/>
      <c r="L146" s="30"/>
      <c r="M146" s="163" t="s">
        <v>1</v>
      </c>
      <c r="N146" s="164" t="s">
        <v>36</v>
      </c>
      <c r="O146" s="55"/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7" t="s">
        <v>123</v>
      </c>
      <c r="AT146" s="167" t="s">
        <v>119</v>
      </c>
      <c r="AU146" s="167" t="s">
        <v>124</v>
      </c>
      <c r="AY146" s="14" t="s">
        <v>117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4" t="s">
        <v>124</v>
      </c>
      <c r="BK146" s="169">
        <f>ROUND(I146*H146,3)</f>
        <v>0</v>
      </c>
      <c r="BL146" s="14" t="s">
        <v>123</v>
      </c>
      <c r="BM146" s="167" t="s">
        <v>192</v>
      </c>
    </row>
    <row r="147" spans="1:65" s="2" customFormat="1" ht="36" customHeight="1">
      <c r="A147" s="29"/>
      <c r="B147" s="155"/>
      <c r="C147" s="156" t="s">
        <v>193</v>
      </c>
      <c r="D147" s="156" t="s">
        <v>119</v>
      </c>
      <c r="E147" s="157" t="s">
        <v>194</v>
      </c>
      <c r="F147" s="158" t="s">
        <v>195</v>
      </c>
      <c r="G147" s="159" t="s">
        <v>169</v>
      </c>
      <c r="H147" s="160">
        <v>4.75</v>
      </c>
      <c r="I147" s="161"/>
      <c r="J147" s="189">
        <f>ROUND(I147*H147,3)</f>
        <v>0</v>
      </c>
      <c r="K147" s="162"/>
      <c r="L147" s="30"/>
      <c r="M147" s="163" t="s">
        <v>1</v>
      </c>
      <c r="N147" s="164" t="s">
        <v>36</v>
      </c>
      <c r="O147" s="55"/>
      <c r="P147" s="165">
        <f>O147*H147</f>
        <v>0</v>
      </c>
      <c r="Q147" s="165">
        <v>0</v>
      </c>
      <c r="R147" s="165">
        <f>Q147*H147</f>
        <v>0</v>
      </c>
      <c r="S147" s="165">
        <v>0</v>
      </c>
      <c r="T147" s="166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7" t="s">
        <v>123</v>
      </c>
      <c r="AT147" s="167" t="s">
        <v>119</v>
      </c>
      <c r="AU147" s="167" t="s">
        <v>124</v>
      </c>
      <c r="AY147" s="14" t="s">
        <v>117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4" t="s">
        <v>124</v>
      </c>
      <c r="BK147" s="169">
        <f>ROUND(I147*H147,3)</f>
        <v>0</v>
      </c>
      <c r="BL147" s="14" t="s">
        <v>123</v>
      </c>
      <c r="BM147" s="167" t="s">
        <v>196</v>
      </c>
    </row>
    <row r="148" spans="1:65" s="2" customFormat="1" ht="16.5" customHeight="1">
      <c r="A148" s="29"/>
      <c r="B148" s="155"/>
      <c r="C148" s="170" t="s">
        <v>158</v>
      </c>
      <c r="D148" s="170" t="s">
        <v>197</v>
      </c>
      <c r="E148" s="171" t="s">
        <v>198</v>
      </c>
      <c r="F148" s="172" t="s">
        <v>199</v>
      </c>
      <c r="G148" s="173" t="s">
        <v>169</v>
      </c>
      <c r="H148" s="174">
        <v>4.8449999999999998</v>
      </c>
      <c r="I148" s="175"/>
      <c r="J148" s="191">
        <f>ROUND(I148*H148,3)</f>
        <v>0</v>
      </c>
      <c r="K148" s="176"/>
      <c r="L148" s="177"/>
      <c r="M148" s="178" t="s">
        <v>1</v>
      </c>
      <c r="N148" s="179" t="s">
        <v>36</v>
      </c>
      <c r="O148" s="55"/>
      <c r="P148" s="165">
        <f>O148*H148</f>
        <v>0</v>
      </c>
      <c r="Q148" s="165">
        <v>0</v>
      </c>
      <c r="R148" s="165">
        <f>Q148*H148</f>
        <v>0</v>
      </c>
      <c r="S148" s="165">
        <v>0</v>
      </c>
      <c r="T148" s="166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7" t="s">
        <v>133</v>
      </c>
      <c r="AT148" s="167" t="s">
        <v>197</v>
      </c>
      <c r="AU148" s="167" t="s">
        <v>124</v>
      </c>
      <c r="AY148" s="14" t="s">
        <v>117</v>
      </c>
      <c r="BE148" s="168">
        <f>IF(N148="základná",J148,0)</f>
        <v>0</v>
      </c>
      <c r="BF148" s="168">
        <f>IF(N148="znížená",J148,0)</f>
        <v>0</v>
      </c>
      <c r="BG148" s="168">
        <f>IF(N148="zákl. prenesená",J148,0)</f>
        <v>0</v>
      </c>
      <c r="BH148" s="168">
        <f>IF(N148="zníž. prenesená",J148,0)</f>
        <v>0</v>
      </c>
      <c r="BI148" s="168">
        <f>IF(N148="nulová",J148,0)</f>
        <v>0</v>
      </c>
      <c r="BJ148" s="14" t="s">
        <v>124</v>
      </c>
      <c r="BK148" s="169">
        <f>ROUND(I148*H148,3)</f>
        <v>0</v>
      </c>
      <c r="BL148" s="14" t="s">
        <v>123</v>
      </c>
      <c r="BM148" s="167" t="s">
        <v>200</v>
      </c>
    </row>
    <row r="149" spans="1:65" s="12" customFormat="1" ht="22.95" customHeight="1">
      <c r="B149" s="144"/>
      <c r="D149" s="145" t="s">
        <v>69</v>
      </c>
      <c r="E149" s="154" t="s">
        <v>148</v>
      </c>
      <c r="F149" s="154" t="s">
        <v>201</v>
      </c>
      <c r="I149" s="147"/>
      <c r="J149" s="190">
        <f>BK149</f>
        <v>0</v>
      </c>
      <c r="L149" s="144"/>
      <c r="M149" s="148"/>
      <c r="N149" s="149"/>
      <c r="O149" s="149"/>
      <c r="P149" s="150">
        <f>SUM(P150:P155)</f>
        <v>0</v>
      </c>
      <c r="Q149" s="149"/>
      <c r="R149" s="150">
        <f>SUM(R150:R155)</f>
        <v>0</v>
      </c>
      <c r="S149" s="149"/>
      <c r="T149" s="151">
        <f>SUM(T150:T155)</f>
        <v>0</v>
      </c>
      <c r="AR149" s="145" t="s">
        <v>78</v>
      </c>
      <c r="AT149" s="152" t="s">
        <v>69</v>
      </c>
      <c r="AU149" s="152" t="s">
        <v>78</v>
      </c>
      <c r="AY149" s="145" t="s">
        <v>117</v>
      </c>
      <c r="BK149" s="153">
        <f>SUM(BK150:BK155)</f>
        <v>0</v>
      </c>
    </row>
    <row r="150" spans="1:65" s="2" customFormat="1" ht="24" customHeight="1">
      <c r="A150" s="29"/>
      <c r="B150" s="155"/>
      <c r="C150" s="156" t="s">
        <v>202</v>
      </c>
      <c r="D150" s="156" t="s">
        <v>119</v>
      </c>
      <c r="E150" s="157" t="s">
        <v>203</v>
      </c>
      <c r="F150" s="158" t="s">
        <v>204</v>
      </c>
      <c r="G150" s="159" t="s">
        <v>205</v>
      </c>
      <c r="H150" s="160">
        <v>270</v>
      </c>
      <c r="I150" s="161"/>
      <c r="J150" s="189">
        <f t="shared" ref="J150:J155" si="20">ROUND(I150*H150,3)</f>
        <v>0</v>
      </c>
      <c r="K150" s="162"/>
      <c r="L150" s="30"/>
      <c r="M150" s="163" t="s">
        <v>1</v>
      </c>
      <c r="N150" s="164" t="s">
        <v>36</v>
      </c>
      <c r="O150" s="55"/>
      <c r="P150" s="165">
        <f t="shared" ref="P150:P155" si="21">O150*H150</f>
        <v>0</v>
      </c>
      <c r="Q150" s="165">
        <v>0</v>
      </c>
      <c r="R150" s="165">
        <f t="shared" ref="R150:R155" si="22">Q150*H150</f>
        <v>0</v>
      </c>
      <c r="S150" s="165">
        <v>0</v>
      </c>
      <c r="T150" s="166">
        <f t="shared" ref="T150:T155" si="2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7" t="s">
        <v>123</v>
      </c>
      <c r="AT150" s="167" t="s">
        <v>119</v>
      </c>
      <c r="AU150" s="167" t="s">
        <v>124</v>
      </c>
      <c r="AY150" s="14" t="s">
        <v>117</v>
      </c>
      <c r="BE150" s="168">
        <f t="shared" ref="BE150:BE155" si="24">IF(N150="základná",J150,0)</f>
        <v>0</v>
      </c>
      <c r="BF150" s="168">
        <f t="shared" ref="BF150:BF155" si="25">IF(N150="znížená",J150,0)</f>
        <v>0</v>
      </c>
      <c r="BG150" s="168">
        <f t="shared" ref="BG150:BG155" si="26">IF(N150="zákl. prenesená",J150,0)</f>
        <v>0</v>
      </c>
      <c r="BH150" s="168">
        <f t="shared" ref="BH150:BH155" si="27">IF(N150="zníž. prenesená",J150,0)</f>
        <v>0</v>
      </c>
      <c r="BI150" s="168">
        <f t="shared" ref="BI150:BI155" si="28">IF(N150="nulová",J150,0)</f>
        <v>0</v>
      </c>
      <c r="BJ150" s="14" t="s">
        <v>124</v>
      </c>
      <c r="BK150" s="169">
        <f t="shared" ref="BK150:BK155" si="29">ROUND(I150*H150,3)</f>
        <v>0</v>
      </c>
      <c r="BL150" s="14" t="s">
        <v>123</v>
      </c>
      <c r="BM150" s="167" t="s">
        <v>206</v>
      </c>
    </row>
    <row r="151" spans="1:65" s="2" customFormat="1" ht="16.5" customHeight="1">
      <c r="A151" s="29"/>
      <c r="B151" s="155"/>
      <c r="C151" s="156" t="s">
        <v>162</v>
      </c>
      <c r="D151" s="156" t="s">
        <v>119</v>
      </c>
      <c r="E151" s="157" t="s">
        <v>207</v>
      </c>
      <c r="F151" s="158" t="s">
        <v>208</v>
      </c>
      <c r="G151" s="159" t="s">
        <v>154</v>
      </c>
      <c r="H151" s="160">
        <v>3.0000000000000001E-3</v>
      </c>
      <c r="I151" s="161"/>
      <c r="J151" s="189">
        <f t="shared" si="20"/>
        <v>0</v>
      </c>
      <c r="K151" s="162"/>
      <c r="L151" s="30"/>
      <c r="M151" s="163" t="s">
        <v>1</v>
      </c>
      <c r="N151" s="164" t="s">
        <v>36</v>
      </c>
      <c r="O151" s="55"/>
      <c r="P151" s="165">
        <f t="shared" si="21"/>
        <v>0</v>
      </c>
      <c r="Q151" s="165">
        <v>0</v>
      </c>
      <c r="R151" s="165">
        <f t="shared" si="22"/>
        <v>0</v>
      </c>
      <c r="S151" s="165">
        <v>0</v>
      </c>
      <c r="T151" s="166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7" t="s">
        <v>123</v>
      </c>
      <c r="AT151" s="167" t="s">
        <v>119</v>
      </c>
      <c r="AU151" s="167" t="s">
        <v>124</v>
      </c>
      <c r="AY151" s="14" t="s">
        <v>117</v>
      </c>
      <c r="BE151" s="168">
        <f t="shared" si="24"/>
        <v>0</v>
      </c>
      <c r="BF151" s="168">
        <f t="shared" si="25"/>
        <v>0</v>
      </c>
      <c r="BG151" s="168">
        <f t="shared" si="26"/>
        <v>0</v>
      </c>
      <c r="BH151" s="168">
        <f t="shared" si="27"/>
        <v>0</v>
      </c>
      <c r="BI151" s="168">
        <f t="shared" si="28"/>
        <v>0</v>
      </c>
      <c r="BJ151" s="14" t="s">
        <v>124</v>
      </c>
      <c r="BK151" s="169">
        <f t="shared" si="29"/>
        <v>0</v>
      </c>
      <c r="BL151" s="14" t="s">
        <v>123</v>
      </c>
      <c r="BM151" s="167" t="s">
        <v>209</v>
      </c>
    </row>
    <row r="152" spans="1:65" s="2" customFormat="1" ht="24" customHeight="1">
      <c r="A152" s="29"/>
      <c r="B152" s="155"/>
      <c r="C152" s="156" t="s">
        <v>210</v>
      </c>
      <c r="D152" s="156" t="s">
        <v>119</v>
      </c>
      <c r="E152" s="157" t="s">
        <v>211</v>
      </c>
      <c r="F152" s="158" t="s">
        <v>212</v>
      </c>
      <c r="G152" s="159" t="s">
        <v>154</v>
      </c>
      <c r="H152" s="160">
        <v>0.06</v>
      </c>
      <c r="I152" s="161"/>
      <c r="J152" s="189">
        <f t="shared" si="20"/>
        <v>0</v>
      </c>
      <c r="K152" s="162"/>
      <c r="L152" s="30"/>
      <c r="M152" s="163" t="s">
        <v>1</v>
      </c>
      <c r="N152" s="164" t="s">
        <v>36</v>
      </c>
      <c r="O152" s="55"/>
      <c r="P152" s="165">
        <f t="shared" si="21"/>
        <v>0</v>
      </c>
      <c r="Q152" s="165">
        <v>0</v>
      </c>
      <c r="R152" s="165">
        <f t="shared" si="22"/>
        <v>0</v>
      </c>
      <c r="S152" s="165">
        <v>0</v>
      </c>
      <c r="T152" s="166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7" t="s">
        <v>123</v>
      </c>
      <c r="AT152" s="167" t="s">
        <v>119</v>
      </c>
      <c r="AU152" s="167" t="s">
        <v>124</v>
      </c>
      <c r="AY152" s="14" t="s">
        <v>117</v>
      </c>
      <c r="BE152" s="168">
        <f t="shared" si="24"/>
        <v>0</v>
      </c>
      <c r="BF152" s="168">
        <f t="shared" si="25"/>
        <v>0</v>
      </c>
      <c r="BG152" s="168">
        <f t="shared" si="26"/>
        <v>0</v>
      </c>
      <c r="BH152" s="168">
        <f t="shared" si="27"/>
        <v>0</v>
      </c>
      <c r="BI152" s="168">
        <f t="shared" si="28"/>
        <v>0</v>
      </c>
      <c r="BJ152" s="14" t="s">
        <v>124</v>
      </c>
      <c r="BK152" s="169">
        <f t="shared" si="29"/>
        <v>0</v>
      </c>
      <c r="BL152" s="14" t="s">
        <v>123</v>
      </c>
      <c r="BM152" s="167" t="s">
        <v>213</v>
      </c>
    </row>
    <row r="153" spans="1:65" s="2" customFormat="1" ht="24" customHeight="1">
      <c r="A153" s="29"/>
      <c r="B153" s="155"/>
      <c r="C153" s="156" t="s">
        <v>166</v>
      </c>
      <c r="D153" s="156" t="s">
        <v>119</v>
      </c>
      <c r="E153" s="157" t="s">
        <v>214</v>
      </c>
      <c r="F153" s="158" t="s">
        <v>215</v>
      </c>
      <c r="G153" s="159" t="s">
        <v>154</v>
      </c>
      <c r="H153" s="160">
        <v>3.0000000000000001E-3</v>
      </c>
      <c r="I153" s="161"/>
      <c r="J153" s="189">
        <f t="shared" si="20"/>
        <v>0</v>
      </c>
      <c r="K153" s="162"/>
      <c r="L153" s="30"/>
      <c r="M153" s="163" t="s">
        <v>1</v>
      </c>
      <c r="N153" s="164" t="s">
        <v>36</v>
      </c>
      <c r="O153" s="55"/>
      <c r="P153" s="165">
        <f t="shared" si="21"/>
        <v>0</v>
      </c>
      <c r="Q153" s="165">
        <v>0</v>
      </c>
      <c r="R153" s="165">
        <f t="shared" si="22"/>
        <v>0</v>
      </c>
      <c r="S153" s="165">
        <v>0</v>
      </c>
      <c r="T153" s="166">
        <f t="shared" si="2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7" t="s">
        <v>123</v>
      </c>
      <c r="AT153" s="167" t="s">
        <v>119</v>
      </c>
      <c r="AU153" s="167" t="s">
        <v>124</v>
      </c>
      <c r="AY153" s="14" t="s">
        <v>117</v>
      </c>
      <c r="BE153" s="168">
        <f t="shared" si="24"/>
        <v>0</v>
      </c>
      <c r="BF153" s="168">
        <f t="shared" si="25"/>
        <v>0</v>
      </c>
      <c r="BG153" s="168">
        <f t="shared" si="26"/>
        <v>0</v>
      </c>
      <c r="BH153" s="168">
        <f t="shared" si="27"/>
        <v>0</v>
      </c>
      <c r="BI153" s="168">
        <f t="shared" si="28"/>
        <v>0</v>
      </c>
      <c r="BJ153" s="14" t="s">
        <v>124</v>
      </c>
      <c r="BK153" s="169">
        <f t="shared" si="29"/>
        <v>0</v>
      </c>
      <c r="BL153" s="14" t="s">
        <v>123</v>
      </c>
      <c r="BM153" s="167" t="s">
        <v>216</v>
      </c>
    </row>
    <row r="154" spans="1:65" s="2" customFormat="1" ht="24" customHeight="1">
      <c r="A154" s="29"/>
      <c r="B154" s="155"/>
      <c r="C154" s="156" t="s">
        <v>217</v>
      </c>
      <c r="D154" s="156" t="s">
        <v>119</v>
      </c>
      <c r="E154" s="157" t="s">
        <v>218</v>
      </c>
      <c r="F154" s="158" t="s">
        <v>219</v>
      </c>
      <c r="G154" s="159" t="s">
        <v>154</v>
      </c>
      <c r="H154" s="160">
        <v>3.0000000000000001E-3</v>
      </c>
      <c r="I154" s="161"/>
      <c r="J154" s="189">
        <f t="shared" si="20"/>
        <v>0</v>
      </c>
      <c r="K154" s="162"/>
      <c r="L154" s="30"/>
      <c r="M154" s="163" t="s">
        <v>1</v>
      </c>
      <c r="N154" s="164" t="s">
        <v>36</v>
      </c>
      <c r="O154" s="55"/>
      <c r="P154" s="165">
        <f t="shared" si="21"/>
        <v>0</v>
      </c>
      <c r="Q154" s="165">
        <v>0</v>
      </c>
      <c r="R154" s="165">
        <f t="shared" si="22"/>
        <v>0</v>
      </c>
      <c r="S154" s="165">
        <v>0</v>
      </c>
      <c r="T154" s="166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7" t="s">
        <v>123</v>
      </c>
      <c r="AT154" s="167" t="s">
        <v>119</v>
      </c>
      <c r="AU154" s="167" t="s">
        <v>124</v>
      </c>
      <c r="AY154" s="14" t="s">
        <v>117</v>
      </c>
      <c r="BE154" s="168">
        <f t="shared" si="24"/>
        <v>0</v>
      </c>
      <c r="BF154" s="168">
        <f t="shared" si="25"/>
        <v>0</v>
      </c>
      <c r="BG154" s="168">
        <f t="shared" si="26"/>
        <v>0</v>
      </c>
      <c r="BH154" s="168">
        <f t="shared" si="27"/>
        <v>0</v>
      </c>
      <c r="BI154" s="168">
        <f t="shared" si="28"/>
        <v>0</v>
      </c>
      <c r="BJ154" s="14" t="s">
        <v>124</v>
      </c>
      <c r="BK154" s="169">
        <f t="shared" si="29"/>
        <v>0</v>
      </c>
      <c r="BL154" s="14" t="s">
        <v>123</v>
      </c>
      <c r="BM154" s="167" t="s">
        <v>220</v>
      </c>
    </row>
    <row r="155" spans="1:65" s="2" customFormat="1" ht="24" customHeight="1">
      <c r="A155" s="29"/>
      <c r="B155" s="155"/>
      <c r="C155" s="156" t="s">
        <v>170</v>
      </c>
      <c r="D155" s="156" t="s">
        <v>119</v>
      </c>
      <c r="E155" s="157" t="s">
        <v>221</v>
      </c>
      <c r="F155" s="158" t="s">
        <v>222</v>
      </c>
      <c r="G155" s="159" t="s">
        <v>154</v>
      </c>
      <c r="H155" s="160">
        <v>3.0000000000000001E-3</v>
      </c>
      <c r="I155" s="161"/>
      <c r="J155" s="189">
        <f t="shared" si="20"/>
        <v>0</v>
      </c>
      <c r="K155" s="162"/>
      <c r="L155" s="30"/>
      <c r="M155" s="163" t="s">
        <v>1</v>
      </c>
      <c r="N155" s="164" t="s">
        <v>36</v>
      </c>
      <c r="O155" s="55"/>
      <c r="P155" s="165">
        <f t="shared" si="21"/>
        <v>0</v>
      </c>
      <c r="Q155" s="165">
        <v>0</v>
      </c>
      <c r="R155" s="165">
        <f t="shared" si="22"/>
        <v>0</v>
      </c>
      <c r="S155" s="165">
        <v>0</v>
      </c>
      <c r="T155" s="166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7" t="s">
        <v>123</v>
      </c>
      <c r="AT155" s="167" t="s">
        <v>119</v>
      </c>
      <c r="AU155" s="167" t="s">
        <v>124</v>
      </c>
      <c r="AY155" s="14" t="s">
        <v>117</v>
      </c>
      <c r="BE155" s="168">
        <f t="shared" si="24"/>
        <v>0</v>
      </c>
      <c r="BF155" s="168">
        <f t="shared" si="25"/>
        <v>0</v>
      </c>
      <c r="BG155" s="168">
        <f t="shared" si="26"/>
        <v>0</v>
      </c>
      <c r="BH155" s="168">
        <f t="shared" si="27"/>
        <v>0</v>
      </c>
      <c r="BI155" s="168">
        <f t="shared" si="28"/>
        <v>0</v>
      </c>
      <c r="BJ155" s="14" t="s">
        <v>124</v>
      </c>
      <c r="BK155" s="169">
        <f t="shared" si="29"/>
        <v>0</v>
      </c>
      <c r="BL155" s="14" t="s">
        <v>123</v>
      </c>
      <c r="BM155" s="167" t="s">
        <v>223</v>
      </c>
    </row>
    <row r="156" spans="1:65" s="12" customFormat="1" ht="22.95" customHeight="1">
      <c r="B156" s="144"/>
      <c r="D156" s="145" t="s">
        <v>69</v>
      </c>
      <c r="E156" s="154" t="s">
        <v>224</v>
      </c>
      <c r="F156" s="154" t="s">
        <v>225</v>
      </c>
      <c r="I156" s="147"/>
      <c r="J156" s="190">
        <f>BK156</f>
        <v>0</v>
      </c>
      <c r="L156" s="144"/>
      <c r="M156" s="148"/>
      <c r="N156" s="149"/>
      <c r="O156" s="149"/>
      <c r="P156" s="150">
        <f>P157</f>
        <v>0</v>
      </c>
      <c r="Q156" s="149"/>
      <c r="R156" s="150">
        <f>R157</f>
        <v>0</v>
      </c>
      <c r="S156" s="149"/>
      <c r="T156" s="151">
        <f>T157</f>
        <v>0</v>
      </c>
      <c r="AR156" s="145" t="s">
        <v>78</v>
      </c>
      <c r="AT156" s="152" t="s">
        <v>69</v>
      </c>
      <c r="AU156" s="152" t="s">
        <v>78</v>
      </c>
      <c r="AY156" s="145" t="s">
        <v>117</v>
      </c>
      <c r="BK156" s="153">
        <f>BK157</f>
        <v>0</v>
      </c>
    </row>
    <row r="157" spans="1:65" s="2" customFormat="1" ht="24" customHeight="1">
      <c r="A157" s="29"/>
      <c r="B157" s="155"/>
      <c r="C157" s="156" t="s">
        <v>226</v>
      </c>
      <c r="D157" s="156" t="s">
        <v>119</v>
      </c>
      <c r="E157" s="157" t="s">
        <v>227</v>
      </c>
      <c r="F157" s="158" t="s">
        <v>228</v>
      </c>
      <c r="G157" s="159" t="s">
        <v>154</v>
      </c>
      <c r="H157" s="160">
        <v>12.715999999999999</v>
      </c>
      <c r="I157" s="161"/>
      <c r="J157" s="189">
        <f>ROUND(I157*H157,3)</f>
        <v>0</v>
      </c>
      <c r="K157" s="162"/>
      <c r="L157" s="30"/>
      <c r="M157" s="180" t="s">
        <v>1</v>
      </c>
      <c r="N157" s="181" t="s">
        <v>36</v>
      </c>
      <c r="O157" s="182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7" t="s">
        <v>123</v>
      </c>
      <c r="AT157" s="167" t="s">
        <v>119</v>
      </c>
      <c r="AU157" s="167" t="s">
        <v>124</v>
      </c>
      <c r="AY157" s="14" t="s">
        <v>117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4" t="s">
        <v>124</v>
      </c>
      <c r="BK157" s="169">
        <f>ROUND(I157*H157,3)</f>
        <v>0</v>
      </c>
      <c r="BL157" s="14" t="s">
        <v>123</v>
      </c>
      <c r="BM157" s="167" t="s">
        <v>229</v>
      </c>
    </row>
    <row r="158" spans="1:65" s="2" customFormat="1" ht="24" customHeight="1">
      <c r="A158" s="29"/>
      <c r="B158" s="44"/>
      <c r="C158" s="156">
        <v>30</v>
      </c>
      <c r="D158" s="156" t="s">
        <v>119</v>
      </c>
      <c r="E158" s="236" t="s">
        <v>490</v>
      </c>
      <c r="F158" s="236" t="s">
        <v>491</v>
      </c>
      <c r="G158" s="159" t="s">
        <v>495</v>
      </c>
      <c r="H158" s="160">
        <v>1</v>
      </c>
      <c r="I158" s="161"/>
      <c r="J158" s="189">
        <f t="shared" ref="J158:J160" si="30">ROUND(I158*H158,3)</f>
        <v>0</v>
      </c>
      <c r="K158" s="45"/>
      <c r="L158" s="30"/>
      <c r="M158" s="29"/>
      <c r="O158" s="29"/>
      <c r="P158" s="29">
        <f>O158*H158</f>
        <v>0</v>
      </c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BK158" s="2">
        <f>ROUND(I158*H158,3)</f>
        <v>0</v>
      </c>
    </row>
    <row r="159" spans="1:65" ht="24" customHeight="1">
      <c r="C159" s="156">
        <v>31</v>
      </c>
      <c r="D159" s="156" t="s">
        <v>119</v>
      </c>
      <c r="E159" s="157" t="s">
        <v>492</v>
      </c>
      <c r="F159" s="158" t="s">
        <v>496</v>
      </c>
      <c r="G159" s="159" t="s">
        <v>495</v>
      </c>
      <c r="H159" s="160">
        <v>1</v>
      </c>
      <c r="I159" s="161"/>
      <c r="J159" s="189">
        <f t="shared" si="30"/>
        <v>0</v>
      </c>
      <c r="P159" s="187">
        <f>O159*H159</f>
        <v>0</v>
      </c>
      <c r="BK159" s="169">
        <f>ROUND(I159*H159,3)</f>
        <v>0</v>
      </c>
    </row>
    <row r="160" spans="1:65" ht="24" customHeight="1">
      <c r="C160" s="156">
        <v>32</v>
      </c>
      <c r="D160" s="156" t="s">
        <v>119</v>
      </c>
      <c r="E160" s="157" t="s">
        <v>493</v>
      </c>
      <c r="F160" s="158" t="s">
        <v>494</v>
      </c>
      <c r="G160" s="159" t="s">
        <v>495</v>
      </c>
      <c r="H160" s="160">
        <v>1</v>
      </c>
      <c r="I160" s="161"/>
      <c r="J160" s="189">
        <f t="shared" si="30"/>
        <v>0</v>
      </c>
      <c r="P160" s="187">
        <f>O160*H160</f>
        <v>0</v>
      </c>
      <c r="BK160" s="169">
        <f>ROUND(I160*H160,3)</f>
        <v>0</v>
      </c>
    </row>
  </sheetData>
  <autoFilter ref="C121:K157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5"/>
  <sheetViews>
    <sheetView showGridLines="0" topLeftCell="A107" workbookViewId="0">
      <selection activeCell="J117" sqref="J117:J11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0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89</v>
      </c>
      <c r="I4" s="90"/>
      <c r="L4" s="17"/>
      <c r="M4" s="92" t="s">
        <v>9</v>
      </c>
      <c r="AT4" s="14" t="s">
        <v>3</v>
      </c>
    </row>
    <row r="5" spans="1:46" s="1" customFormat="1" ht="6.9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33" t="str">
        <f>'Rekapitulácia stavby'!K6</f>
        <v>Osadenie Kontajnera Jasovská - rozpočty komplet</v>
      </c>
      <c r="F7" s="234"/>
      <c r="G7" s="234"/>
      <c r="H7" s="234"/>
      <c r="I7" s="90"/>
      <c r="L7" s="17"/>
    </row>
    <row r="8" spans="1:46" s="2" customFormat="1" ht="12" customHeight="1">
      <c r="A8" s="29"/>
      <c r="B8" s="30"/>
      <c r="C8" s="29"/>
      <c r="D8" s="24" t="s">
        <v>90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230</v>
      </c>
      <c r="F9" s="232"/>
      <c r="G9" s="232"/>
      <c r="H9" s="232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>
        <f>'Rekapitulácia stavby'!AN8</f>
        <v>44726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5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20</v>
      </c>
      <c r="E14" s="29"/>
      <c r="F14" s="29"/>
      <c r="G14" s="29"/>
      <c r="H14" s="29"/>
      <c r="I14" s="94" t="s">
        <v>21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22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23</v>
      </c>
      <c r="E17" s="29"/>
      <c r="F17" s="29"/>
      <c r="G17" s="29"/>
      <c r="H17" s="29"/>
      <c r="I17" s="94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09"/>
      <c r="G18" s="209"/>
      <c r="H18" s="209"/>
      <c r="I18" s="94" t="s">
        <v>22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25</v>
      </c>
      <c r="E20" s="29"/>
      <c r="F20" s="29"/>
      <c r="G20" s="29"/>
      <c r="H20" s="29"/>
      <c r="I20" s="94" t="s">
        <v>21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22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22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ROUND(J117,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102" t="s">
        <v>34</v>
      </c>
      <c r="E33" s="24" t="s">
        <v>35</v>
      </c>
      <c r="F33" s="103">
        <f>ROUND((SUM(BE117:BE144)),  2)</f>
        <v>0</v>
      </c>
      <c r="G33" s="29"/>
      <c r="H33" s="29"/>
      <c r="I33" s="104">
        <v>0.2</v>
      </c>
      <c r="J33" s="103">
        <f>ROUND(((SUM(BE117:BE144))*I33),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36</v>
      </c>
      <c r="F34" s="103">
        <f>ROUND((SUM(BF117:BF144)),  2)</f>
        <v>0</v>
      </c>
      <c r="G34" s="29"/>
      <c r="H34" s="29"/>
      <c r="I34" s="104">
        <v>0.2</v>
      </c>
      <c r="J34" s="103">
        <f>ROUND(((SUM(BF117:BF144))*I34),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37</v>
      </c>
      <c r="F35" s="103">
        <f>ROUND((SUM(BG117:BG144)),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38</v>
      </c>
      <c r="F36" s="103">
        <f>ROUND((SUM(BH117:BH144)),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39</v>
      </c>
      <c r="F37" s="103">
        <f>ROUND((SUM(BI117:BI144)),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I41" s="90"/>
      <c r="L41" s="17"/>
    </row>
    <row r="42" spans="1:31" s="1" customFormat="1" ht="14.4" customHeight="1">
      <c r="B42" s="17"/>
      <c r="I42" s="90"/>
      <c r="L42" s="17"/>
    </row>
    <row r="43" spans="1:31" s="1" customFormat="1" ht="14.4" customHeight="1">
      <c r="B43" s="17"/>
      <c r="I43" s="90"/>
      <c r="L43" s="17"/>
    </row>
    <row r="44" spans="1:31" s="1" customFormat="1" ht="14.4" customHeight="1">
      <c r="B44" s="17"/>
      <c r="I44" s="90"/>
      <c r="L44" s="17"/>
    </row>
    <row r="45" spans="1:31" s="1" customFormat="1" ht="14.4" customHeight="1">
      <c r="B45" s="17"/>
      <c r="I45" s="90"/>
      <c r="L45" s="17"/>
    </row>
    <row r="46" spans="1:31" s="1" customFormat="1" ht="14.4" customHeight="1">
      <c r="B46" s="17"/>
      <c r="I46" s="90"/>
      <c r="L46" s="17"/>
    </row>
    <row r="47" spans="1:31" s="1" customFormat="1" ht="14.4" customHeight="1">
      <c r="B47" s="17"/>
      <c r="I47" s="90"/>
      <c r="L47" s="17"/>
    </row>
    <row r="48" spans="1:31" s="1" customFormat="1" ht="14.4" customHeight="1">
      <c r="B48" s="17"/>
      <c r="I48" s="90"/>
      <c r="L48" s="17"/>
    </row>
    <row r="49" spans="1:31" s="1" customFormat="1" ht="14.4" customHeight="1">
      <c r="B49" s="17"/>
      <c r="I49" s="90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3" t="str">
        <f>E7</f>
        <v>Osadenie Kontajnera Jasovská - rozpočty komplet</v>
      </c>
      <c r="F85" s="234"/>
      <c r="G85" s="234"/>
      <c r="H85" s="234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02 - Prípojka NN</v>
      </c>
      <c r="F87" s="232"/>
      <c r="G87" s="232"/>
      <c r="H87" s="232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>
        <f>IF(J12="","",J12)</f>
        <v>44726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20</v>
      </c>
      <c r="D91" s="29"/>
      <c r="E91" s="29"/>
      <c r="F91" s="22" t="str">
        <f>E15</f>
        <v xml:space="preserve"> </v>
      </c>
      <c r="G91" s="29"/>
      <c r="H91" s="29"/>
      <c r="I91" s="94" t="s">
        <v>25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23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93</v>
      </c>
      <c r="D94" s="105"/>
      <c r="E94" s="105"/>
      <c r="F94" s="105"/>
      <c r="G94" s="105"/>
      <c r="H94" s="105"/>
      <c r="I94" s="120"/>
      <c r="J94" s="121" t="s">
        <v>94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5" customHeight="1">
      <c r="A96" s="29"/>
      <c r="B96" s="30"/>
      <c r="C96" s="122" t="s">
        <v>95</v>
      </c>
      <c r="D96" s="29"/>
      <c r="E96" s="29"/>
      <c r="F96" s="29"/>
      <c r="G96" s="29"/>
      <c r="H96" s="29"/>
      <c r="I96" s="93"/>
      <c r="J96" s="68">
        <f>J117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96</v>
      </c>
    </row>
    <row r="97" spans="1:31" s="9" customFormat="1" ht="24.9" customHeight="1">
      <c r="B97" s="123"/>
      <c r="D97" s="124" t="s">
        <v>231</v>
      </c>
      <c r="E97" s="125"/>
      <c r="F97" s="125"/>
      <c r="G97" s="125"/>
      <c r="H97" s="125"/>
      <c r="I97" s="126"/>
      <c r="J97" s="127">
        <f>J118</f>
        <v>0</v>
      </c>
      <c r="L97" s="123"/>
    </row>
    <row r="98" spans="1:31" s="2" customFormat="1" ht="21.75" customHeight="1">
      <c r="A98" s="29"/>
      <c r="B98" s="30"/>
      <c r="C98" s="29"/>
      <c r="D98" s="29"/>
      <c r="E98" s="29"/>
      <c r="F98" s="29"/>
      <c r="G98" s="29"/>
      <c r="H98" s="29"/>
      <c r="I98" s="93"/>
      <c r="J98" s="29"/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s="2" customFormat="1" ht="6.9" customHeight="1">
      <c r="A99" s="29"/>
      <c r="B99" s="44"/>
      <c r="C99" s="45"/>
      <c r="D99" s="45"/>
      <c r="E99" s="45"/>
      <c r="F99" s="45"/>
      <c r="G99" s="45"/>
      <c r="H99" s="45"/>
      <c r="I99" s="117"/>
      <c r="J99" s="45"/>
      <c r="K99" s="45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3" spans="1:31" s="2" customFormat="1" ht="6.9" customHeight="1">
      <c r="A103" s="29"/>
      <c r="B103" s="46"/>
      <c r="C103" s="47"/>
      <c r="D103" s="47"/>
      <c r="E103" s="47"/>
      <c r="F103" s="47"/>
      <c r="G103" s="47"/>
      <c r="H103" s="47"/>
      <c r="I103" s="118"/>
      <c r="J103" s="47"/>
      <c r="K103" s="47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24.9" customHeight="1">
      <c r="A104" s="29"/>
      <c r="B104" s="30"/>
      <c r="C104" s="18" t="s">
        <v>103</v>
      </c>
      <c r="D104" s="29"/>
      <c r="E104" s="29"/>
      <c r="F104" s="29"/>
      <c r="G104" s="29"/>
      <c r="H104" s="29"/>
      <c r="I104" s="93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" customHeight="1">
      <c r="A105" s="29"/>
      <c r="B105" s="30"/>
      <c r="C105" s="29"/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2" customHeight="1">
      <c r="A106" s="29"/>
      <c r="B106" s="30"/>
      <c r="C106" s="24" t="s">
        <v>13</v>
      </c>
      <c r="D106" s="29"/>
      <c r="E106" s="29"/>
      <c r="F106" s="29"/>
      <c r="G106" s="29"/>
      <c r="H106" s="29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6.5" customHeight="1">
      <c r="A107" s="29"/>
      <c r="B107" s="30"/>
      <c r="C107" s="29"/>
      <c r="D107" s="29"/>
      <c r="E107" s="233" t="str">
        <f>E7</f>
        <v>Osadenie Kontajnera Jasovská - rozpočty komplet</v>
      </c>
      <c r="F107" s="234"/>
      <c r="G107" s="234"/>
      <c r="H107" s="234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4" t="s">
        <v>90</v>
      </c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>
      <c r="A109" s="29"/>
      <c r="B109" s="30"/>
      <c r="C109" s="29"/>
      <c r="D109" s="29"/>
      <c r="E109" s="206" t="str">
        <f>E9</f>
        <v>02 - Prípojka NN</v>
      </c>
      <c r="F109" s="232"/>
      <c r="G109" s="232"/>
      <c r="H109" s="232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17</v>
      </c>
      <c r="D111" s="29"/>
      <c r="E111" s="29"/>
      <c r="F111" s="22" t="str">
        <f>F12</f>
        <v xml:space="preserve"> </v>
      </c>
      <c r="G111" s="29"/>
      <c r="H111" s="29"/>
      <c r="I111" s="94" t="s">
        <v>19</v>
      </c>
      <c r="J111" s="52">
        <f>IF(J12="","",J12)</f>
        <v>44726</v>
      </c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" customHeight="1">
      <c r="A112" s="29"/>
      <c r="B112" s="30"/>
      <c r="C112" s="29"/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15" customHeight="1">
      <c r="A113" s="29"/>
      <c r="B113" s="30"/>
      <c r="C113" s="24" t="s">
        <v>20</v>
      </c>
      <c r="D113" s="29"/>
      <c r="E113" s="29"/>
      <c r="F113" s="22" t="str">
        <f>E15</f>
        <v xml:space="preserve"> </v>
      </c>
      <c r="G113" s="29"/>
      <c r="H113" s="29"/>
      <c r="I113" s="94" t="s">
        <v>25</v>
      </c>
      <c r="J113" s="27" t="str">
        <f>E21</f>
        <v xml:space="preserve"> 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15" customHeight="1">
      <c r="A114" s="29"/>
      <c r="B114" s="30"/>
      <c r="C114" s="24" t="s">
        <v>23</v>
      </c>
      <c r="D114" s="29"/>
      <c r="E114" s="29"/>
      <c r="F114" s="22" t="str">
        <f>IF(E18="","",E18)</f>
        <v>Vyplň údaj</v>
      </c>
      <c r="G114" s="29"/>
      <c r="H114" s="29"/>
      <c r="I114" s="94" t="s">
        <v>28</v>
      </c>
      <c r="J114" s="27" t="str">
        <f>E24</f>
        <v xml:space="preserve"> 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0.3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11" customFormat="1" ht="29.25" customHeight="1">
      <c r="A116" s="133"/>
      <c r="B116" s="134"/>
      <c r="C116" s="135" t="s">
        <v>104</v>
      </c>
      <c r="D116" s="136" t="s">
        <v>55</v>
      </c>
      <c r="E116" s="136" t="s">
        <v>51</v>
      </c>
      <c r="F116" s="136" t="s">
        <v>52</v>
      </c>
      <c r="G116" s="136" t="s">
        <v>105</v>
      </c>
      <c r="H116" s="136" t="s">
        <v>106</v>
      </c>
      <c r="I116" s="137" t="s">
        <v>107</v>
      </c>
      <c r="J116" s="138" t="s">
        <v>94</v>
      </c>
      <c r="K116" s="139" t="s">
        <v>108</v>
      </c>
      <c r="L116" s="140"/>
      <c r="M116" s="59" t="s">
        <v>1</v>
      </c>
      <c r="N116" s="60" t="s">
        <v>34</v>
      </c>
      <c r="O116" s="60" t="s">
        <v>109</v>
      </c>
      <c r="P116" s="60" t="s">
        <v>110</v>
      </c>
      <c r="Q116" s="60" t="s">
        <v>111</v>
      </c>
      <c r="R116" s="60" t="s">
        <v>112</v>
      </c>
      <c r="S116" s="60" t="s">
        <v>113</v>
      </c>
      <c r="T116" s="61" t="s">
        <v>114</v>
      </c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</row>
    <row r="117" spans="1:65" s="2" customFormat="1" ht="22.95" customHeight="1">
      <c r="A117" s="29"/>
      <c r="B117" s="30"/>
      <c r="C117" s="66" t="s">
        <v>95</v>
      </c>
      <c r="D117" s="29"/>
      <c r="E117" s="29"/>
      <c r="F117" s="29"/>
      <c r="G117" s="29"/>
      <c r="H117" s="29"/>
      <c r="I117" s="93"/>
      <c r="J117" s="193">
        <f>BK117</f>
        <v>0</v>
      </c>
      <c r="K117" s="29"/>
      <c r="L117" s="30"/>
      <c r="M117" s="62"/>
      <c r="N117" s="53"/>
      <c r="O117" s="63"/>
      <c r="P117" s="141">
        <f>P118</f>
        <v>0</v>
      </c>
      <c r="Q117" s="63"/>
      <c r="R117" s="141">
        <f>R118</f>
        <v>0</v>
      </c>
      <c r="S117" s="63"/>
      <c r="T117" s="142">
        <f>T118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T117" s="14" t="s">
        <v>69</v>
      </c>
      <c r="AU117" s="14" t="s">
        <v>96</v>
      </c>
      <c r="BK117" s="143">
        <f>BK118</f>
        <v>0</v>
      </c>
    </row>
    <row r="118" spans="1:65" s="12" customFormat="1" ht="25.95" customHeight="1">
      <c r="B118" s="144"/>
      <c r="D118" s="145" t="s">
        <v>69</v>
      </c>
      <c r="E118" s="146" t="s">
        <v>232</v>
      </c>
      <c r="F118" s="146" t="s">
        <v>233</v>
      </c>
      <c r="I118" s="147"/>
      <c r="J118" s="192">
        <f>BK118</f>
        <v>0</v>
      </c>
      <c r="L118" s="144"/>
      <c r="M118" s="148"/>
      <c r="N118" s="149"/>
      <c r="O118" s="149"/>
      <c r="P118" s="150">
        <f>SUM(P119:P144)</f>
        <v>0</v>
      </c>
      <c r="Q118" s="149"/>
      <c r="R118" s="150">
        <f>SUM(R119:R144)</f>
        <v>0</v>
      </c>
      <c r="S118" s="149"/>
      <c r="T118" s="151">
        <f>SUM(T119:T144)</f>
        <v>0</v>
      </c>
      <c r="AR118" s="145" t="s">
        <v>78</v>
      </c>
      <c r="AT118" s="152" t="s">
        <v>69</v>
      </c>
      <c r="AU118" s="152" t="s">
        <v>70</v>
      </c>
      <c r="AY118" s="145" t="s">
        <v>117</v>
      </c>
      <c r="BK118" s="153">
        <f>SUM(BK119:BK144)</f>
        <v>0</v>
      </c>
    </row>
    <row r="119" spans="1:65" s="2" customFormat="1" ht="16.5" customHeight="1">
      <c r="A119" s="29"/>
      <c r="B119" s="155"/>
      <c r="C119" s="170" t="s">
        <v>78</v>
      </c>
      <c r="D119" s="170" t="s">
        <v>197</v>
      </c>
      <c r="E119" s="171" t="s">
        <v>234</v>
      </c>
      <c r="F119" s="172" t="s">
        <v>235</v>
      </c>
      <c r="G119" s="173" t="s">
        <v>236</v>
      </c>
      <c r="H119" s="174">
        <v>1</v>
      </c>
      <c r="I119" s="175"/>
      <c r="J119" s="191">
        <f t="shared" ref="J119:J144" si="0">ROUND(I119*H119,3)</f>
        <v>0</v>
      </c>
      <c r="K119" s="176"/>
      <c r="L119" s="177"/>
      <c r="M119" s="178" t="s">
        <v>1</v>
      </c>
      <c r="N119" s="179" t="s">
        <v>36</v>
      </c>
      <c r="O119" s="55"/>
      <c r="P119" s="165">
        <f t="shared" ref="P119:P144" si="1">O119*H119</f>
        <v>0</v>
      </c>
      <c r="Q119" s="165">
        <v>0</v>
      </c>
      <c r="R119" s="165">
        <f t="shared" ref="R119:R144" si="2">Q119*H119</f>
        <v>0</v>
      </c>
      <c r="S119" s="165">
        <v>0</v>
      </c>
      <c r="T119" s="166">
        <f t="shared" ref="T119:T144" si="3">S119*H119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67" t="s">
        <v>133</v>
      </c>
      <c r="AT119" s="167" t="s">
        <v>197</v>
      </c>
      <c r="AU119" s="167" t="s">
        <v>78</v>
      </c>
      <c r="AY119" s="14" t="s">
        <v>117</v>
      </c>
      <c r="BE119" s="168">
        <f t="shared" ref="BE119:BE144" si="4">IF(N119="základná",J119,0)</f>
        <v>0</v>
      </c>
      <c r="BF119" s="168">
        <f t="shared" ref="BF119:BF144" si="5">IF(N119="znížená",J119,0)</f>
        <v>0</v>
      </c>
      <c r="BG119" s="168">
        <f t="shared" ref="BG119:BG144" si="6">IF(N119="zákl. prenesená",J119,0)</f>
        <v>0</v>
      </c>
      <c r="BH119" s="168">
        <f t="shared" ref="BH119:BH144" si="7">IF(N119="zníž. prenesená",J119,0)</f>
        <v>0</v>
      </c>
      <c r="BI119" s="168">
        <f t="shared" ref="BI119:BI144" si="8">IF(N119="nulová",J119,0)</f>
        <v>0</v>
      </c>
      <c r="BJ119" s="14" t="s">
        <v>124</v>
      </c>
      <c r="BK119" s="169">
        <f t="shared" ref="BK119:BK144" si="9">ROUND(I119*H119,3)</f>
        <v>0</v>
      </c>
      <c r="BL119" s="14" t="s">
        <v>123</v>
      </c>
      <c r="BM119" s="167" t="s">
        <v>124</v>
      </c>
    </row>
    <row r="120" spans="1:65" s="2" customFormat="1" ht="16.5" customHeight="1">
      <c r="A120" s="29"/>
      <c r="B120" s="155"/>
      <c r="C120" s="170" t="s">
        <v>124</v>
      </c>
      <c r="D120" s="170" t="s">
        <v>197</v>
      </c>
      <c r="E120" s="171" t="s">
        <v>237</v>
      </c>
      <c r="F120" s="172" t="s">
        <v>238</v>
      </c>
      <c r="G120" s="173" t="s">
        <v>236</v>
      </c>
      <c r="H120" s="174">
        <v>1</v>
      </c>
      <c r="I120" s="175"/>
      <c r="J120" s="191">
        <f t="shared" si="0"/>
        <v>0</v>
      </c>
      <c r="K120" s="176"/>
      <c r="L120" s="177"/>
      <c r="M120" s="178" t="s">
        <v>1</v>
      </c>
      <c r="N120" s="179" t="s">
        <v>36</v>
      </c>
      <c r="O120" s="55"/>
      <c r="P120" s="165">
        <f t="shared" si="1"/>
        <v>0</v>
      </c>
      <c r="Q120" s="165">
        <v>0</v>
      </c>
      <c r="R120" s="165">
        <f t="shared" si="2"/>
        <v>0</v>
      </c>
      <c r="S120" s="165">
        <v>0</v>
      </c>
      <c r="T120" s="166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67" t="s">
        <v>133</v>
      </c>
      <c r="AT120" s="167" t="s">
        <v>197</v>
      </c>
      <c r="AU120" s="167" t="s">
        <v>78</v>
      </c>
      <c r="AY120" s="14" t="s">
        <v>117</v>
      </c>
      <c r="BE120" s="168">
        <f t="shared" si="4"/>
        <v>0</v>
      </c>
      <c r="BF120" s="168">
        <f t="shared" si="5"/>
        <v>0</v>
      </c>
      <c r="BG120" s="168">
        <f t="shared" si="6"/>
        <v>0</v>
      </c>
      <c r="BH120" s="168">
        <f t="shared" si="7"/>
        <v>0</v>
      </c>
      <c r="BI120" s="168">
        <f t="shared" si="8"/>
        <v>0</v>
      </c>
      <c r="BJ120" s="14" t="s">
        <v>124</v>
      </c>
      <c r="BK120" s="169">
        <f t="shared" si="9"/>
        <v>0</v>
      </c>
      <c r="BL120" s="14" t="s">
        <v>123</v>
      </c>
      <c r="BM120" s="167" t="s">
        <v>123</v>
      </c>
    </row>
    <row r="121" spans="1:65" s="2" customFormat="1" ht="16.5" customHeight="1">
      <c r="A121" s="29"/>
      <c r="B121" s="155"/>
      <c r="C121" s="170" t="s">
        <v>127</v>
      </c>
      <c r="D121" s="170" t="s">
        <v>197</v>
      </c>
      <c r="E121" s="171" t="s">
        <v>239</v>
      </c>
      <c r="F121" s="172" t="s">
        <v>240</v>
      </c>
      <c r="G121" s="173" t="s">
        <v>236</v>
      </c>
      <c r="H121" s="174">
        <v>4</v>
      </c>
      <c r="I121" s="175"/>
      <c r="J121" s="191">
        <f t="shared" si="0"/>
        <v>0</v>
      </c>
      <c r="K121" s="176"/>
      <c r="L121" s="177"/>
      <c r="M121" s="178" t="s">
        <v>1</v>
      </c>
      <c r="N121" s="179" t="s">
        <v>36</v>
      </c>
      <c r="O121" s="55"/>
      <c r="P121" s="165">
        <f t="shared" si="1"/>
        <v>0</v>
      </c>
      <c r="Q121" s="165">
        <v>0</v>
      </c>
      <c r="R121" s="165">
        <f t="shared" si="2"/>
        <v>0</v>
      </c>
      <c r="S121" s="165">
        <v>0</v>
      </c>
      <c r="T121" s="166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67" t="s">
        <v>133</v>
      </c>
      <c r="AT121" s="167" t="s">
        <v>197</v>
      </c>
      <c r="AU121" s="167" t="s">
        <v>78</v>
      </c>
      <c r="AY121" s="14" t="s">
        <v>117</v>
      </c>
      <c r="BE121" s="168">
        <f t="shared" si="4"/>
        <v>0</v>
      </c>
      <c r="BF121" s="168">
        <f t="shared" si="5"/>
        <v>0</v>
      </c>
      <c r="BG121" s="168">
        <f t="shared" si="6"/>
        <v>0</v>
      </c>
      <c r="BH121" s="168">
        <f t="shared" si="7"/>
        <v>0</v>
      </c>
      <c r="BI121" s="168">
        <f t="shared" si="8"/>
        <v>0</v>
      </c>
      <c r="BJ121" s="14" t="s">
        <v>124</v>
      </c>
      <c r="BK121" s="169">
        <f t="shared" si="9"/>
        <v>0</v>
      </c>
      <c r="BL121" s="14" t="s">
        <v>123</v>
      </c>
      <c r="BM121" s="167" t="s">
        <v>130</v>
      </c>
    </row>
    <row r="122" spans="1:65" s="2" customFormat="1" ht="16.5" customHeight="1">
      <c r="A122" s="29"/>
      <c r="B122" s="155"/>
      <c r="C122" s="170" t="s">
        <v>123</v>
      </c>
      <c r="D122" s="170" t="s">
        <v>197</v>
      </c>
      <c r="E122" s="171" t="s">
        <v>241</v>
      </c>
      <c r="F122" s="172" t="s">
        <v>242</v>
      </c>
      <c r="G122" s="173" t="s">
        <v>243</v>
      </c>
      <c r="H122" s="174">
        <v>180</v>
      </c>
      <c r="I122" s="175"/>
      <c r="J122" s="191">
        <f t="shared" si="0"/>
        <v>0</v>
      </c>
      <c r="K122" s="176"/>
      <c r="L122" s="177"/>
      <c r="M122" s="178" t="s">
        <v>1</v>
      </c>
      <c r="N122" s="179" t="s">
        <v>36</v>
      </c>
      <c r="O122" s="55"/>
      <c r="P122" s="165">
        <f t="shared" si="1"/>
        <v>0</v>
      </c>
      <c r="Q122" s="165">
        <v>0</v>
      </c>
      <c r="R122" s="165">
        <f t="shared" si="2"/>
        <v>0</v>
      </c>
      <c r="S122" s="165">
        <v>0</v>
      </c>
      <c r="T122" s="166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7" t="s">
        <v>133</v>
      </c>
      <c r="AT122" s="167" t="s">
        <v>197</v>
      </c>
      <c r="AU122" s="167" t="s">
        <v>78</v>
      </c>
      <c r="AY122" s="14" t="s">
        <v>117</v>
      </c>
      <c r="BE122" s="168">
        <f t="shared" si="4"/>
        <v>0</v>
      </c>
      <c r="BF122" s="168">
        <f t="shared" si="5"/>
        <v>0</v>
      </c>
      <c r="BG122" s="168">
        <f t="shared" si="6"/>
        <v>0</v>
      </c>
      <c r="BH122" s="168">
        <f t="shared" si="7"/>
        <v>0</v>
      </c>
      <c r="BI122" s="168">
        <f t="shared" si="8"/>
        <v>0</v>
      </c>
      <c r="BJ122" s="14" t="s">
        <v>124</v>
      </c>
      <c r="BK122" s="169">
        <f t="shared" si="9"/>
        <v>0</v>
      </c>
      <c r="BL122" s="14" t="s">
        <v>123</v>
      </c>
      <c r="BM122" s="167" t="s">
        <v>133</v>
      </c>
    </row>
    <row r="123" spans="1:65" s="2" customFormat="1" ht="16.5" customHeight="1">
      <c r="A123" s="29"/>
      <c r="B123" s="155"/>
      <c r="C123" s="170" t="s">
        <v>134</v>
      </c>
      <c r="D123" s="170" t="s">
        <v>197</v>
      </c>
      <c r="E123" s="171" t="s">
        <v>244</v>
      </c>
      <c r="F123" s="172" t="s">
        <v>245</v>
      </c>
      <c r="G123" s="173" t="s">
        <v>243</v>
      </c>
      <c r="H123" s="174">
        <v>180</v>
      </c>
      <c r="I123" s="175"/>
      <c r="J123" s="191">
        <f t="shared" si="0"/>
        <v>0</v>
      </c>
      <c r="K123" s="176"/>
      <c r="L123" s="177"/>
      <c r="M123" s="178" t="s">
        <v>1</v>
      </c>
      <c r="N123" s="179" t="s">
        <v>36</v>
      </c>
      <c r="O123" s="55"/>
      <c r="P123" s="165">
        <f t="shared" si="1"/>
        <v>0</v>
      </c>
      <c r="Q123" s="165">
        <v>0</v>
      </c>
      <c r="R123" s="165">
        <f t="shared" si="2"/>
        <v>0</v>
      </c>
      <c r="S123" s="165">
        <v>0</v>
      </c>
      <c r="T123" s="166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7" t="s">
        <v>133</v>
      </c>
      <c r="AT123" s="167" t="s">
        <v>197</v>
      </c>
      <c r="AU123" s="167" t="s">
        <v>78</v>
      </c>
      <c r="AY123" s="14" t="s">
        <v>117</v>
      </c>
      <c r="BE123" s="168">
        <f t="shared" si="4"/>
        <v>0</v>
      </c>
      <c r="BF123" s="168">
        <f t="shared" si="5"/>
        <v>0</v>
      </c>
      <c r="BG123" s="168">
        <f t="shared" si="6"/>
        <v>0</v>
      </c>
      <c r="BH123" s="168">
        <f t="shared" si="7"/>
        <v>0</v>
      </c>
      <c r="BI123" s="168">
        <f t="shared" si="8"/>
        <v>0</v>
      </c>
      <c r="BJ123" s="14" t="s">
        <v>124</v>
      </c>
      <c r="BK123" s="169">
        <f t="shared" si="9"/>
        <v>0</v>
      </c>
      <c r="BL123" s="14" t="s">
        <v>123</v>
      </c>
      <c r="BM123" s="167" t="s">
        <v>137</v>
      </c>
    </row>
    <row r="124" spans="1:65" s="2" customFormat="1" ht="16.5" customHeight="1">
      <c r="A124" s="29"/>
      <c r="B124" s="155"/>
      <c r="C124" s="170" t="s">
        <v>130</v>
      </c>
      <c r="D124" s="170" t="s">
        <v>197</v>
      </c>
      <c r="E124" s="171" t="s">
        <v>246</v>
      </c>
      <c r="F124" s="172" t="s">
        <v>247</v>
      </c>
      <c r="G124" s="173" t="s">
        <v>243</v>
      </c>
      <c r="H124" s="174">
        <v>20</v>
      </c>
      <c r="I124" s="175"/>
      <c r="J124" s="191">
        <f t="shared" si="0"/>
        <v>0</v>
      </c>
      <c r="K124" s="176"/>
      <c r="L124" s="177"/>
      <c r="M124" s="178" t="s">
        <v>1</v>
      </c>
      <c r="N124" s="179" t="s">
        <v>36</v>
      </c>
      <c r="O124" s="55"/>
      <c r="P124" s="165">
        <f t="shared" si="1"/>
        <v>0</v>
      </c>
      <c r="Q124" s="165">
        <v>0</v>
      </c>
      <c r="R124" s="165">
        <f t="shared" si="2"/>
        <v>0</v>
      </c>
      <c r="S124" s="165">
        <v>0</v>
      </c>
      <c r="T124" s="166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7" t="s">
        <v>133</v>
      </c>
      <c r="AT124" s="167" t="s">
        <v>197</v>
      </c>
      <c r="AU124" s="167" t="s">
        <v>78</v>
      </c>
      <c r="AY124" s="14" t="s">
        <v>117</v>
      </c>
      <c r="BE124" s="168">
        <f t="shared" si="4"/>
        <v>0</v>
      </c>
      <c r="BF124" s="168">
        <f t="shared" si="5"/>
        <v>0</v>
      </c>
      <c r="BG124" s="168">
        <f t="shared" si="6"/>
        <v>0</v>
      </c>
      <c r="BH124" s="168">
        <f t="shared" si="7"/>
        <v>0</v>
      </c>
      <c r="BI124" s="168">
        <f t="shared" si="8"/>
        <v>0</v>
      </c>
      <c r="BJ124" s="14" t="s">
        <v>124</v>
      </c>
      <c r="BK124" s="169">
        <f t="shared" si="9"/>
        <v>0</v>
      </c>
      <c r="BL124" s="14" t="s">
        <v>123</v>
      </c>
      <c r="BM124" s="167" t="s">
        <v>140</v>
      </c>
    </row>
    <row r="125" spans="1:65" s="2" customFormat="1" ht="16.5" customHeight="1">
      <c r="A125" s="29"/>
      <c r="B125" s="155"/>
      <c r="C125" s="170" t="s">
        <v>141</v>
      </c>
      <c r="D125" s="170" t="s">
        <v>197</v>
      </c>
      <c r="E125" s="171" t="s">
        <v>248</v>
      </c>
      <c r="F125" s="172" t="s">
        <v>249</v>
      </c>
      <c r="G125" s="173" t="s">
        <v>236</v>
      </c>
      <c r="H125" s="174">
        <v>1</v>
      </c>
      <c r="I125" s="175"/>
      <c r="J125" s="191">
        <f t="shared" si="0"/>
        <v>0</v>
      </c>
      <c r="K125" s="176"/>
      <c r="L125" s="177"/>
      <c r="M125" s="178" t="s">
        <v>1</v>
      </c>
      <c r="N125" s="179" t="s">
        <v>36</v>
      </c>
      <c r="O125" s="55"/>
      <c r="P125" s="165">
        <f t="shared" si="1"/>
        <v>0</v>
      </c>
      <c r="Q125" s="165">
        <v>0</v>
      </c>
      <c r="R125" s="165">
        <f t="shared" si="2"/>
        <v>0</v>
      </c>
      <c r="S125" s="165">
        <v>0</v>
      </c>
      <c r="T125" s="166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7" t="s">
        <v>133</v>
      </c>
      <c r="AT125" s="167" t="s">
        <v>197</v>
      </c>
      <c r="AU125" s="167" t="s">
        <v>78</v>
      </c>
      <c r="AY125" s="14" t="s">
        <v>117</v>
      </c>
      <c r="BE125" s="168">
        <f t="shared" si="4"/>
        <v>0</v>
      </c>
      <c r="BF125" s="168">
        <f t="shared" si="5"/>
        <v>0</v>
      </c>
      <c r="BG125" s="168">
        <f t="shared" si="6"/>
        <v>0</v>
      </c>
      <c r="BH125" s="168">
        <f t="shared" si="7"/>
        <v>0</v>
      </c>
      <c r="BI125" s="168">
        <f t="shared" si="8"/>
        <v>0</v>
      </c>
      <c r="BJ125" s="14" t="s">
        <v>124</v>
      </c>
      <c r="BK125" s="169">
        <f t="shared" si="9"/>
        <v>0</v>
      </c>
      <c r="BL125" s="14" t="s">
        <v>123</v>
      </c>
      <c r="BM125" s="167" t="s">
        <v>144</v>
      </c>
    </row>
    <row r="126" spans="1:65" s="2" customFormat="1" ht="16.5" customHeight="1">
      <c r="A126" s="29"/>
      <c r="B126" s="155"/>
      <c r="C126" s="170" t="s">
        <v>133</v>
      </c>
      <c r="D126" s="170" t="s">
        <v>197</v>
      </c>
      <c r="E126" s="171" t="s">
        <v>250</v>
      </c>
      <c r="F126" s="172" t="s">
        <v>251</v>
      </c>
      <c r="G126" s="173" t="s">
        <v>236</v>
      </c>
      <c r="H126" s="174">
        <v>3</v>
      </c>
      <c r="I126" s="175"/>
      <c r="J126" s="191">
        <f t="shared" si="0"/>
        <v>0</v>
      </c>
      <c r="K126" s="176"/>
      <c r="L126" s="177"/>
      <c r="M126" s="178" t="s">
        <v>1</v>
      </c>
      <c r="N126" s="179" t="s">
        <v>36</v>
      </c>
      <c r="O126" s="55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7" t="s">
        <v>133</v>
      </c>
      <c r="AT126" s="167" t="s">
        <v>197</v>
      </c>
      <c r="AU126" s="167" t="s">
        <v>78</v>
      </c>
      <c r="AY126" s="14" t="s">
        <v>117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4" t="s">
        <v>124</v>
      </c>
      <c r="BK126" s="169">
        <f t="shared" si="9"/>
        <v>0</v>
      </c>
      <c r="BL126" s="14" t="s">
        <v>123</v>
      </c>
      <c r="BM126" s="167" t="s">
        <v>147</v>
      </c>
    </row>
    <row r="127" spans="1:65" s="2" customFormat="1" ht="16.5" customHeight="1">
      <c r="A127" s="29"/>
      <c r="B127" s="155"/>
      <c r="C127" s="170" t="s">
        <v>148</v>
      </c>
      <c r="D127" s="170" t="s">
        <v>197</v>
      </c>
      <c r="E127" s="171" t="s">
        <v>252</v>
      </c>
      <c r="F127" s="172" t="s">
        <v>253</v>
      </c>
      <c r="G127" s="173" t="s">
        <v>236</v>
      </c>
      <c r="H127" s="174">
        <v>4</v>
      </c>
      <c r="I127" s="175"/>
      <c r="J127" s="191">
        <f t="shared" si="0"/>
        <v>0</v>
      </c>
      <c r="K127" s="176"/>
      <c r="L127" s="177"/>
      <c r="M127" s="178" t="s">
        <v>1</v>
      </c>
      <c r="N127" s="179" t="s">
        <v>36</v>
      </c>
      <c r="O127" s="55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7" t="s">
        <v>133</v>
      </c>
      <c r="AT127" s="167" t="s">
        <v>197</v>
      </c>
      <c r="AU127" s="167" t="s">
        <v>78</v>
      </c>
      <c r="AY127" s="14" t="s">
        <v>117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4" t="s">
        <v>124</v>
      </c>
      <c r="BK127" s="169">
        <f t="shared" si="9"/>
        <v>0</v>
      </c>
      <c r="BL127" s="14" t="s">
        <v>123</v>
      </c>
      <c r="BM127" s="167" t="s">
        <v>151</v>
      </c>
    </row>
    <row r="128" spans="1:65" s="2" customFormat="1" ht="16.5" customHeight="1">
      <c r="A128" s="29"/>
      <c r="B128" s="155"/>
      <c r="C128" s="156" t="s">
        <v>137</v>
      </c>
      <c r="D128" s="156" t="s">
        <v>119</v>
      </c>
      <c r="E128" s="157" t="s">
        <v>254</v>
      </c>
      <c r="F128" s="158" t="s">
        <v>255</v>
      </c>
      <c r="G128" s="159" t="s">
        <v>256</v>
      </c>
      <c r="H128" s="160">
        <v>5</v>
      </c>
      <c r="I128" s="161"/>
      <c r="J128" s="189">
        <f t="shared" si="0"/>
        <v>0</v>
      </c>
      <c r="K128" s="162"/>
      <c r="L128" s="30"/>
      <c r="M128" s="163" t="s">
        <v>1</v>
      </c>
      <c r="N128" s="164" t="s">
        <v>36</v>
      </c>
      <c r="O128" s="55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7" t="s">
        <v>123</v>
      </c>
      <c r="AT128" s="167" t="s">
        <v>119</v>
      </c>
      <c r="AU128" s="167" t="s">
        <v>78</v>
      </c>
      <c r="AY128" s="14" t="s">
        <v>117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4" t="s">
        <v>124</v>
      </c>
      <c r="BK128" s="169">
        <f t="shared" si="9"/>
        <v>0</v>
      </c>
      <c r="BL128" s="14" t="s">
        <v>123</v>
      </c>
      <c r="BM128" s="167" t="s">
        <v>7</v>
      </c>
    </row>
    <row r="129" spans="1:65" s="2" customFormat="1" ht="16.5" customHeight="1">
      <c r="A129" s="29"/>
      <c r="B129" s="155"/>
      <c r="C129" s="156" t="s">
        <v>155</v>
      </c>
      <c r="D129" s="156" t="s">
        <v>119</v>
      </c>
      <c r="E129" s="157" t="s">
        <v>257</v>
      </c>
      <c r="F129" s="158" t="s">
        <v>258</v>
      </c>
      <c r="G129" s="159" t="s">
        <v>256</v>
      </c>
      <c r="H129" s="160">
        <v>8</v>
      </c>
      <c r="I129" s="161"/>
      <c r="J129" s="189">
        <f t="shared" si="0"/>
        <v>0</v>
      </c>
      <c r="K129" s="162"/>
      <c r="L129" s="30"/>
      <c r="M129" s="163" t="s">
        <v>1</v>
      </c>
      <c r="N129" s="164" t="s">
        <v>36</v>
      </c>
      <c r="O129" s="55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7" t="s">
        <v>123</v>
      </c>
      <c r="AT129" s="167" t="s">
        <v>119</v>
      </c>
      <c r="AU129" s="167" t="s">
        <v>78</v>
      </c>
      <c r="AY129" s="14" t="s">
        <v>117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4" t="s">
        <v>124</v>
      </c>
      <c r="BK129" s="169">
        <f t="shared" si="9"/>
        <v>0</v>
      </c>
      <c r="BL129" s="14" t="s">
        <v>123</v>
      </c>
      <c r="BM129" s="167" t="s">
        <v>158</v>
      </c>
    </row>
    <row r="130" spans="1:65" s="2" customFormat="1" ht="16.5" customHeight="1">
      <c r="A130" s="29"/>
      <c r="B130" s="155"/>
      <c r="C130" s="170" t="s">
        <v>140</v>
      </c>
      <c r="D130" s="170" t="s">
        <v>197</v>
      </c>
      <c r="E130" s="171" t="s">
        <v>259</v>
      </c>
      <c r="F130" s="172" t="s">
        <v>260</v>
      </c>
      <c r="G130" s="173" t="s">
        <v>236</v>
      </c>
      <c r="H130" s="174">
        <v>2</v>
      </c>
      <c r="I130" s="175"/>
      <c r="J130" s="191">
        <f t="shared" si="0"/>
        <v>0</v>
      </c>
      <c r="K130" s="176"/>
      <c r="L130" s="177"/>
      <c r="M130" s="178" t="s">
        <v>1</v>
      </c>
      <c r="N130" s="179" t="s">
        <v>36</v>
      </c>
      <c r="O130" s="55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7" t="s">
        <v>133</v>
      </c>
      <c r="AT130" s="167" t="s">
        <v>197</v>
      </c>
      <c r="AU130" s="167" t="s">
        <v>78</v>
      </c>
      <c r="AY130" s="14" t="s">
        <v>117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4" t="s">
        <v>124</v>
      </c>
      <c r="BK130" s="169">
        <f t="shared" si="9"/>
        <v>0</v>
      </c>
      <c r="BL130" s="14" t="s">
        <v>123</v>
      </c>
      <c r="BM130" s="167" t="s">
        <v>162</v>
      </c>
    </row>
    <row r="131" spans="1:65" s="2" customFormat="1" ht="16.5" customHeight="1">
      <c r="A131" s="29"/>
      <c r="B131" s="155"/>
      <c r="C131" s="170" t="s">
        <v>163</v>
      </c>
      <c r="D131" s="170" t="s">
        <v>197</v>
      </c>
      <c r="E131" s="171" t="s">
        <v>261</v>
      </c>
      <c r="F131" s="172" t="s">
        <v>262</v>
      </c>
      <c r="G131" s="173" t="s">
        <v>236</v>
      </c>
      <c r="H131" s="174">
        <v>6</v>
      </c>
      <c r="I131" s="175"/>
      <c r="J131" s="191">
        <f t="shared" si="0"/>
        <v>0</v>
      </c>
      <c r="K131" s="176"/>
      <c r="L131" s="177"/>
      <c r="M131" s="178" t="s">
        <v>1</v>
      </c>
      <c r="N131" s="179" t="s">
        <v>36</v>
      </c>
      <c r="O131" s="55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7" t="s">
        <v>133</v>
      </c>
      <c r="AT131" s="167" t="s">
        <v>197</v>
      </c>
      <c r="AU131" s="167" t="s">
        <v>78</v>
      </c>
      <c r="AY131" s="14" t="s">
        <v>117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4" t="s">
        <v>124</v>
      </c>
      <c r="BK131" s="169">
        <f t="shared" si="9"/>
        <v>0</v>
      </c>
      <c r="BL131" s="14" t="s">
        <v>123</v>
      </c>
      <c r="BM131" s="167" t="s">
        <v>166</v>
      </c>
    </row>
    <row r="132" spans="1:65" s="2" customFormat="1" ht="16.5" customHeight="1">
      <c r="A132" s="29"/>
      <c r="B132" s="155"/>
      <c r="C132" s="170" t="s">
        <v>144</v>
      </c>
      <c r="D132" s="170" t="s">
        <v>197</v>
      </c>
      <c r="E132" s="171" t="s">
        <v>263</v>
      </c>
      <c r="F132" s="172" t="s">
        <v>264</v>
      </c>
      <c r="G132" s="173" t="s">
        <v>243</v>
      </c>
      <c r="H132" s="174">
        <v>35</v>
      </c>
      <c r="I132" s="175"/>
      <c r="J132" s="191">
        <f t="shared" si="0"/>
        <v>0</v>
      </c>
      <c r="K132" s="176"/>
      <c r="L132" s="177"/>
      <c r="M132" s="178" t="s">
        <v>1</v>
      </c>
      <c r="N132" s="179" t="s">
        <v>36</v>
      </c>
      <c r="O132" s="55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7" t="s">
        <v>133</v>
      </c>
      <c r="AT132" s="167" t="s">
        <v>197</v>
      </c>
      <c r="AU132" s="167" t="s">
        <v>78</v>
      </c>
      <c r="AY132" s="14" t="s">
        <v>117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4" t="s">
        <v>124</v>
      </c>
      <c r="BK132" s="169">
        <f t="shared" si="9"/>
        <v>0</v>
      </c>
      <c r="BL132" s="14" t="s">
        <v>123</v>
      </c>
      <c r="BM132" s="167" t="s">
        <v>170</v>
      </c>
    </row>
    <row r="133" spans="1:65" s="2" customFormat="1" ht="16.5" customHeight="1">
      <c r="A133" s="29"/>
      <c r="B133" s="155"/>
      <c r="C133" s="170" t="s">
        <v>171</v>
      </c>
      <c r="D133" s="170" t="s">
        <v>197</v>
      </c>
      <c r="E133" s="171" t="s">
        <v>265</v>
      </c>
      <c r="F133" s="172" t="s">
        <v>266</v>
      </c>
      <c r="G133" s="173" t="s">
        <v>243</v>
      </c>
      <c r="H133" s="174">
        <v>5</v>
      </c>
      <c r="I133" s="175"/>
      <c r="J133" s="191">
        <f t="shared" si="0"/>
        <v>0</v>
      </c>
      <c r="K133" s="176"/>
      <c r="L133" s="177"/>
      <c r="M133" s="178" t="s">
        <v>1</v>
      </c>
      <c r="N133" s="179" t="s">
        <v>36</v>
      </c>
      <c r="O133" s="55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7" t="s">
        <v>133</v>
      </c>
      <c r="AT133" s="167" t="s">
        <v>197</v>
      </c>
      <c r="AU133" s="167" t="s">
        <v>78</v>
      </c>
      <c r="AY133" s="14" t="s">
        <v>117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4" t="s">
        <v>124</v>
      </c>
      <c r="BK133" s="169">
        <f t="shared" si="9"/>
        <v>0</v>
      </c>
      <c r="BL133" s="14" t="s">
        <v>123</v>
      </c>
      <c r="BM133" s="167" t="s">
        <v>174</v>
      </c>
    </row>
    <row r="134" spans="1:65" s="2" customFormat="1" ht="16.5" customHeight="1">
      <c r="A134" s="29"/>
      <c r="B134" s="155"/>
      <c r="C134" s="170" t="s">
        <v>147</v>
      </c>
      <c r="D134" s="170" t="s">
        <v>197</v>
      </c>
      <c r="E134" s="171" t="s">
        <v>267</v>
      </c>
      <c r="F134" s="172" t="s">
        <v>268</v>
      </c>
      <c r="G134" s="173" t="s">
        <v>236</v>
      </c>
      <c r="H134" s="174">
        <v>1</v>
      </c>
      <c r="I134" s="175"/>
      <c r="J134" s="191">
        <f t="shared" si="0"/>
        <v>0</v>
      </c>
      <c r="K134" s="176"/>
      <c r="L134" s="177"/>
      <c r="M134" s="178" t="s">
        <v>1</v>
      </c>
      <c r="N134" s="179" t="s">
        <v>36</v>
      </c>
      <c r="O134" s="55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7" t="s">
        <v>133</v>
      </c>
      <c r="AT134" s="167" t="s">
        <v>197</v>
      </c>
      <c r="AU134" s="167" t="s">
        <v>78</v>
      </c>
      <c r="AY134" s="14" t="s">
        <v>117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4" t="s">
        <v>124</v>
      </c>
      <c r="BK134" s="169">
        <f t="shared" si="9"/>
        <v>0</v>
      </c>
      <c r="BL134" s="14" t="s">
        <v>123</v>
      </c>
      <c r="BM134" s="167" t="s">
        <v>177</v>
      </c>
    </row>
    <row r="135" spans="1:65" s="2" customFormat="1" ht="16.5" customHeight="1">
      <c r="A135" s="29"/>
      <c r="B135" s="155"/>
      <c r="C135" s="156" t="s">
        <v>151</v>
      </c>
      <c r="D135" s="156" t="s">
        <v>119</v>
      </c>
      <c r="E135" s="157" t="s">
        <v>269</v>
      </c>
      <c r="F135" s="158" t="s">
        <v>270</v>
      </c>
      <c r="G135" s="159" t="s">
        <v>243</v>
      </c>
      <c r="H135" s="160">
        <v>210</v>
      </c>
      <c r="I135" s="161"/>
      <c r="J135" s="189">
        <f t="shared" si="0"/>
        <v>0</v>
      </c>
      <c r="K135" s="162"/>
      <c r="L135" s="30"/>
      <c r="M135" s="163" t="s">
        <v>1</v>
      </c>
      <c r="N135" s="164" t="s">
        <v>36</v>
      </c>
      <c r="O135" s="55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7" t="s">
        <v>123</v>
      </c>
      <c r="AT135" s="167" t="s">
        <v>119</v>
      </c>
      <c r="AU135" s="167" t="s">
        <v>78</v>
      </c>
      <c r="AY135" s="14" t="s">
        <v>117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4" t="s">
        <v>124</v>
      </c>
      <c r="BK135" s="169">
        <f t="shared" si="9"/>
        <v>0</v>
      </c>
      <c r="BL135" s="14" t="s">
        <v>123</v>
      </c>
      <c r="BM135" s="167" t="s">
        <v>181</v>
      </c>
    </row>
    <row r="136" spans="1:65" s="2" customFormat="1" ht="16.5" customHeight="1">
      <c r="A136" s="29"/>
      <c r="B136" s="155"/>
      <c r="C136" s="156" t="s">
        <v>185</v>
      </c>
      <c r="D136" s="156" t="s">
        <v>119</v>
      </c>
      <c r="E136" s="157" t="s">
        <v>271</v>
      </c>
      <c r="F136" s="158" t="s">
        <v>272</v>
      </c>
      <c r="G136" s="159" t="s">
        <v>243</v>
      </c>
      <c r="H136" s="160">
        <v>150</v>
      </c>
      <c r="I136" s="161"/>
      <c r="J136" s="189">
        <f t="shared" si="0"/>
        <v>0</v>
      </c>
      <c r="K136" s="162"/>
      <c r="L136" s="30"/>
      <c r="M136" s="163" t="s">
        <v>1</v>
      </c>
      <c r="N136" s="164" t="s">
        <v>36</v>
      </c>
      <c r="O136" s="55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7" t="s">
        <v>123</v>
      </c>
      <c r="AT136" s="167" t="s">
        <v>119</v>
      </c>
      <c r="AU136" s="167" t="s">
        <v>78</v>
      </c>
      <c r="AY136" s="14" t="s">
        <v>117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4" t="s">
        <v>124</v>
      </c>
      <c r="BK136" s="169">
        <f t="shared" si="9"/>
        <v>0</v>
      </c>
      <c r="BL136" s="14" t="s">
        <v>123</v>
      </c>
      <c r="BM136" s="167" t="s">
        <v>184</v>
      </c>
    </row>
    <row r="137" spans="1:65" s="2" customFormat="1" ht="16.5" customHeight="1">
      <c r="A137" s="29"/>
      <c r="B137" s="155"/>
      <c r="C137" s="156" t="s">
        <v>7</v>
      </c>
      <c r="D137" s="156" t="s">
        <v>119</v>
      </c>
      <c r="E137" s="157" t="s">
        <v>273</v>
      </c>
      <c r="F137" s="158" t="s">
        <v>274</v>
      </c>
      <c r="G137" s="159" t="s">
        <v>243</v>
      </c>
      <c r="H137" s="160">
        <v>150</v>
      </c>
      <c r="I137" s="161"/>
      <c r="J137" s="189">
        <f t="shared" si="0"/>
        <v>0</v>
      </c>
      <c r="K137" s="162"/>
      <c r="L137" s="30"/>
      <c r="M137" s="163" t="s">
        <v>1</v>
      </c>
      <c r="N137" s="164" t="s">
        <v>36</v>
      </c>
      <c r="O137" s="55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7" t="s">
        <v>123</v>
      </c>
      <c r="AT137" s="167" t="s">
        <v>119</v>
      </c>
      <c r="AU137" s="167" t="s">
        <v>78</v>
      </c>
      <c r="AY137" s="14" t="s">
        <v>117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4" t="s">
        <v>124</v>
      </c>
      <c r="BK137" s="169">
        <f t="shared" si="9"/>
        <v>0</v>
      </c>
      <c r="BL137" s="14" t="s">
        <v>123</v>
      </c>
      <c r="BM137" s="167" t="s">
        <v>188</v>
      </c>
    </row>
    <row r="138" spans="1:65" s="2" customFormat="1" ht="16.5" customHeight="1">
      <c r="A138" s="29"/>
      <c r="B138" s="155"/>
      <c r="C138" s="170" t="s">
        <v>193</v>
      </c>
      <c r="D138" s="170" t="s">
        <v>197</v>
      </c>
      <c r="E138" s="171" t="s">
        <v>275</v>
      </c>
      <c r="F138" s="172" t="s">
        <v>276</v>
      </c>
      <c r="G138" s="173" t="s">
        <v>243</v>
      </c>
      <c r="H138" s="174">
        <v>10</v>
      </c>
      <c r="I138" s="175"/>
      <c r="J138" s="191">
        <f t="shared" si="0"/>
        <v>0</v>
      </c>
      <c r="K138" s="176"/>
      <c r="L138" s="177"/>
      <c r="M138" s="178" t="s">
        <v>1</v>
      </c>
      <c r="N138" s="179" t="s">
        <v>36</v>
      </c>
      <c r="O138" s="55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7" t="s">
        <v>133</v>
      </c>
      <c r="AT138" s="167" t="s">
        <v>197</v>
      </c>
      <c r="AU138" s="167" t="s">
        <v>78</v>
      </c>
      <c r="AY138" s="14" t="s">
        <v>117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4" t="s">
        <v>124</v>
      </c>
      <c r="BK138" s="169">
        <f t="shared" si="9"/>
        <v>0</v>
      </c>
      <c r="BL138" s="14" t="s">
        <v>123</v>
      </c>
      <c r="BM138" s="167" t="s">
        <v>192</v>
      </c>
    </row>
    <row r="139" spans="1:65" s="2" customFormat="1" ht="16.5" customHeight="1">
      <c r="A139" s="29"/>
      <c r="B139" s="155"/>
      <c r="C139" s="170" t="s">
        <v>158</v>
      </c>
      <c r="D139" s="170" t="s">
        <v>197</v>
      </c>
      <c r="E139" s="171" t="s">
        <v>277</v>
      </c>
      <c r="F139" s="172" t="s">
        <v>278</v>
      </c>
      <c r="G139" s="173" t="s">
        <v>243</v>
      </c>
      <c r="H139" s="174">
        <v>10</v>
      </c>
      <c r="I139" s="175"/>
      <c r="J139" s="191">
        <f t="shared" si="0"/>
        <v>0</v>
      </c>
      <c r="K139" s="176"/>
      <c r="L139" s="177"/>
      <c r="M139" s="178" t="s">
        <v>1</v>
      </c>
      <c r="N139" s="179" t="s">
        <v>36</v>
      </c>
      <c r="O139" s="55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7" t="s">
        <v>133</v>
      </c>
      <c r="AT139" s="167" t="s">
        <v>197</v>
      </c>
      <c r="AU139" s="167" t="s">
        <v>78</v>
      </c>
      <c r="AY139" s="14" t="s">
        <v>117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4" t="s">
        <v>124</v>
      </c>
      <c r="BK139" s="169">
        <f t="shared" si="9"/>
        <v>0</v>
      </c>
      <c r="BL139" s="14" t="s">
        <v>123</v>
      </c>
      <c r="BM139" s="167" t="s">
        <v>196</v>
      </c>
    </row>
    <row r="140" spans="1:65" s="2" customFormat="1" ht="16.5" customHeight="1">
      <c r="A140" s="29"/>
      <c r="B140" s="155"/>
      <c r="C140" s="156" t="s">
        <v>162</v>
      </c>
      <c r="D140" s="156" t="s">
        <v>119</v>
      </c>
      <c r="E140" s="157" t="s">
        <v>279</v>
      </c>
      <c r="F140" s="158" t="s">
        <v>280</v>
      </c>
      <c r="G140" s="159" t="s">
        <v>256</v>
      </c>
      <c r="H140" s="160">
        <v>16</v>
      </c>
      <c r="I140" s="161"/>
      <c r="J140" s="189">
        <f t="shared" si="0"/>
        <v>0</v>
      </c>
      <c r="K140" s="162"/>
      <c r="L140" s="30"/>
      <c r="M140" s="163" t="s">
        <v>1</v>
      </c>
      <c r="N140" s="164" t="s">
        <v>36</v>
      </c>
      <c r="O140" s="55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7" t="s">
        <v>123</v>
      </c>
      <c r="AT140" s="167" t="s">
        <v>119</v>
      </c>
      <c r="AU140" s="167" t="s">
        <v>78</v>
      </c>
      <c r="AY140" s="14" t="s">
        <v>117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4" t="s">
        <v>124</v>
      </c>
      <c r="BK140" s="169">
        <f t="shared" si="9"/>
        <v>0</v>
      </c>
      <c r="BL140" s="14" t="s">
        <v>123</v>
      </c>
      <c r="BM140" s="167" t="s">
        <v>200</v>
      </c>
    </row>
    <row r="141" spans="1:65" s="2" customFormat="1" ht="16.5" customHeight="1">
      <c r="A141" s="29"/>
      <c r="B141" s="155"/>
      <c r="C141" s="156" t="s">
        <v>210</v>
      </c>
      <c r="D141" s="156" t="s">
        <v>119</v>
      </c>
      <c r="E141" s="157" t="s">
        <v>281</v>
      </c>
      <c r="F141" s="158" t="s">
        <v>282</v>
      </c>
      <c r="G141" s="159" t="s">
        <v>236</v>
      </c>
      <c r="H141" s="160">
        <v>6</v>
      </c>
      <c r="I141" s="161"/>
      <c r="J141" s="189">
        <f t="shared" si="0"/>
        <v>0</v>
      </c>
      <c r="K141" s="162"/>
      <c r="L141" s="30"/>
      <c r="M141" s="163" t="s">
        <v>1</v>
      </c>
      <c r="N141" s="164" t="s">
        <v>36</v>
      </c>
      <c r="O141" s="55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7" t="s">
        <v>123</v>
      </c>
      <c r="AT141" s="167" t="s">
        <v>119</v>
      </c>
      <c r="AU141" s="167" t="s">
        <v>78</v>
      </c>
      <c r="AY141" s="14" t="s">
        <v>117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4" t="s">
        <v>124</v>
      </c>
      <c r="BK141" s="169">
        <f t="shared" si="9"/>
        <v>0</v>
      </c>
      <c r="BL141" s="14" t="s">
        <v>123</v>
      </c>
      <c r="BM141" s="167" t="s">
        <v>206</v>
      </c>
    </row>
    <row r="142" spans="1:65" s="2" customFormat="1" ht="16.5" customHeight="1">
      <c r="A142" s="29"/>
      <c r="B142" s="155"/>
      <c r="C142" s="156" t="s">
        <v>166</v>
      </c>
      <c r="D142" s="156" t="s">
        <v>119</v>
      </c>
      <c r="E142" s="157" t="s">
        <v>283</v>
      </c>
      <c r="F142" s="158" t="s">
        <v>284</v>
      </c>
      <c r="G142" s="159" t="s">
        <v>256</v>
      </c>
      <c r="H142" s="160">
        <v>6</v>
      </c>
      <c r="I142" s="161"/>
      <c r="J142" s="189">
        <f t="shared" si="0"/>
        <v>0</v>
      </c>
      <c r="K142" s="162"/>
      <c r="L142" s="30"/>
      <c r="M142" s="163" t="s">
        <v>1</v>
      </c>
      <c r="N142" s="164" t="s">
        <v>36</v>
      </c>
      <c r="O142" s="55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7" t="s">
        <v>123</v>
      </c>
      <c r="AT142" s="167" t="s">
        <v>119</v>
      </c>
      <c r="AU142" s="167" t="s">
        <v>78</v>
      </c>
      <c r="AY142" s="14" t="s">
        <v>117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4" t="s">
        <v>124</v>
      </c>
      <c r="BK142" s="169">
        <f t="shared" si="9"/>
        <v>0</v>
      </c>
      <c r="BL142" s="14" t="s">
        <v>123</v>
      </c>
      <c r="BM142" s="167" t="s">
        <v>209</v>
      </c>
    </row>
    <row r="143" spans="1:65" s="2" customFormat="1" ht="16.5" customHeight="1">
      <c r="A143" s="29"/>
      <c r="B143" s="155"/>
      <c r="C143" s="156" t="s">
        <v>217</v>
      </c>
      <c r="D143" s="156" t="s">
        <v>119</v>
      </c>
      <c r="E143" s="157" t="s">
        <v>285</v>
      </c>
      <c r="F143" s="158" t="s">
        <v>286</v>
      </c>
      <c r="G143" s="159" t="s">
        <v>256</v>
      </c>
      <c r="H143" s="160">
        <v>6</v>
      </c>
      <c r="I143" s="161"/>
      <c r="J143" s="189">
        <f t="shared" si="0"/>
        <v>0</v>
      </c>
      <c r="K143" s="162"/>
      <c r="L143" s="30"/>
      <c r="M143" s="163" t="s">
        <v>1</v>
      </c>
      <c r="N143" s="164" t="s">
        <v>36</v>
      </c>
      <c r="O143" s="55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7" t="s">
        <v>123</v>
      </c>
      <c r="AT143" s="167" t="s">
        <v>119</v>
      </c>
      <c r="AU143" s="167" t="s">
        <v>78</v>
      </c>
      <c r="AY143" s="14" t="s">
        <v>117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4" t="s">
        <v>124</v>
      </c>
      <c r="BK143" s="169">
        <f t="shared" si="9"/>
        <v>0</v>
      </c>
      <c r="BL143" s="14" t="s">
        <v>123</v>
      </c>
      <c r="BM143" s="167" t="s">
        <v>213</v>
      </c>
    </row>
    <row r="144" spans="1:65" s="2" customFormat="1" ht="16.5" customHeight="1">
      <c r="A144" s="29"/>
      <c r="B144" s="155"/>
      <c r="C144" s="156" t="s">
        <v>170</v>
      </c>
      <c r="D144" s="156" t="s">
        <v>119</v>
      </c>
      <c r="E144" s="157" t="s">
        <v>287</v>
      </c>
      <c r="F144" s="158" t="s">
        <v>288</v>
      </c>
      <c r="G144" s="159" t="s">
        <v>256</v>
      </c>
      <c r="H144" s="160">
        <v>4</v>
      </c>
      <c r="I144" s="161"/>
      <c r="J144" s="189">
        <f t="shared" si="0"/>
        <v>0</v>
      </c>
      <c r="K144" s="162"/>
      <c r="L144" s="30"/>
      <c r="M144" s="180" t="s">
        <v>1</v>
      </c>
      <c r="N144" s="181" t="s">
        <v>36</v>
      </c>
      <c r="O144" s="182"/>
      <c r="P144" s="183">
        <f t="shared" si="1"/>
        <v>0</v>
      </c>
      <c r="Q144" s="183">
        <v>0</v>
      </c>
      <c r="R144" s="183">
        <f t="shared" si="2"/>
        <v>0</v>
      </c>
      <c r="S144" s="183">
        <v>0</v>
      </c>
      <c r="T144" s="18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7" t="s">
        <v>123</v>
      </c>
      <c r="AT144" s="167" t="s">
        <v>119</v>
      </c>
      <c r="AU144" s="167" t="s">
        <v>78</v>
      </c>
      <c r="AY144" s="14" t="s">
        <v>117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4" t="s">
        <v>124</v>
      </c>
      <c r="BK144" s="169">
        <f t="shared" si="9"/>
        <v>0</v>
      </c>
      <c r="BL144" s="14" t="s">
        <v>123</v>
      </c>
      <c r="BM144" s="167" t="s">
        <v>216</v>
      </c>
    </row>
    <row r="145" spans="1:31" s="2" customFormat="1" ht="6.9" customHeight="1">
      <c r="A145" s="29"/>
      <c r="B145" s="44"/>
      <c r="C145" s="45"/>
      <c r="D145" s="45"/>
      <c r="E145" s="45"/>
      <c r="F145" s="45"/>
      <c r="G145" s="45"/>
      <c r="H145" s="45"/>
      <c r="I145" s="117"/>
      <c r="J145" s="45"/>
      <c r="K145" s="45"/>
      <c r="L145" s="30"/>
      <c r="M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</sheetData>
  <autoFilter ref="C116:K144" xr:uid="{00000000-0009-0000-0000-000002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88"/>
  <sheetViews>
    <sheetView showGridLines="0" topLeftCell="A117" workbookViewId="0">
      <selection activeCell="X131" sqref="X131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0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85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89</v>
      </c>
      <c r="I4" s="90"/>
      <c r="L4" s="17"/>
      <c r="M4" s="92" t="s">
        <v>9</v>
      </c>
      <c r="AT4" s="14" t="s">
        <v>3</v>
      </c>
    </row>
    <row r="5" spans="1:46" s="1" customFormat="1" ht="6.9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33" t="str">
        <f>'Rekapitulácia stavby'!K6</f>
        <v>Osadenie Kontajnera Jasovská - rozpočty komplet</v>
      </c>
      <c r="F7" s="234"/>
      <c r="G7" s="234"/>
      <c r="H7" s="234"/>
      <c r="I7" s="90"/>
      <c r="L7" s="17"/>
    </row>
    <row r="8" spans="1:46" s="2" customFormat="1" ht="12" customHeight="1">
      <c r="A8" s="29"/>
      <c r="B8" s="30"/>
      <c r="C8" s="29"/>
      <c r="D8" s="24" t="s">
        <v>90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289</v>
      </c>
      <c r="F9" s="232"/>
      <c r="G9" s="232"/>
      <c r="H9" s="232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>
        <f>'Rekapitulácia stavby'!AN8</f>
        <v>44726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5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20</v>
      </c>
      <c r="E14" s="29"/>
      <c r="F14" s="29"/>
      <c r="G14" s="29"/>
      <c r="H14" s="29"/>
      <c r="I14" s="94" t="s">
        <v>21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22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23</v>
      </c>
      <c r="E17" s="29"/>
      <c r="F17" s="29"/>
      <c r="G17" s="29"/>
      <c r="H17" s="29"/>
      <c r="I17" s="94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09"/>
      <c r="G18" s="209"/>
      <c r="H18" s="209"/>
      <c r="I18" s="94" t="s">
        <v>22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25</v>
      </c>
      <c r="E20" s="29"/>
      <c r="F20" s="29"/>
      <c r="G20" s="29"/>
      <c r="H20" s="29"/>
      <c r="I20" s="94" t="s">
        <v>21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22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22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ROUND(J126,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102" t="s">
        <v>34</v>
      </c>
      <c r="E33" s="24" t="s">
        <v>35</v>
      </c>
      <c r="F33" s="103">
        <f>ROUND((SUM(BE126:BE187)),  2)</f>
        <v>0</v>
      </c>
      <c r="G33" s="29"/>
      <c r="H33" s="29"/>
      <c r="I33" s="104">
        <v>0.2</v>
      </c>
      <c r="J33" s="103">
        <f>ROUND(((SUM(BE126:BE187))*I33),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36</v>
      </c>
      <c r="F34" s="103">
        <f>ROUND((SUM(BF126:BF187)),  2)</f>
        <v>0</v>
      </c>
      <c r="G34" s="29"/>
      <c r="H34" s="29"/>
      <c r="I34" s="104">
        <v>0.2</v>
      </c>
      <c r="J34" s="103">
        <f>ROUND(((SUM(BF126:BF187))*I34),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37</v>
      </c>
      <c r="F35" s="103">
        <f>ROUND((SUM(BG126:BG187)),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38</v>
      </c>
      <c r="F36" s="103">
        <f>ROUND((SUM(BH126:BH187)),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39</v>
      </c>
      <c r="F37" s="103">
        <f>ROUND((SUM(BI126:BI187)),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I41" s="90"/>
      <c r="L41" s="17"/>
    </row>
    <row r="42" spans="1:31" s="1" customFormat="1" ht="14.4" customHeight="1">
      <c r="B42" s="17"/>
      <c r="I42" s="90"/>
      <c r="L42" s="17"/>
    </row>
    <row r="43" spans="1:31" s="1" customFormat="1" ht="14.4" customHeight="1">
      <c r="B43" s="17"/>
      <c r="I43" s="90"/>
      <c r="L43" s="17"/>
    </row>
    <row r="44" spans="1:31" s="1" customFormat="1" ht="14.4" customHeight="1">
      <c r="B44" s="17"/>
      <c r="I44" s="90"/>
      <c r="L44" s="17"/>
    </row>
    <row r="45" spans="1:31" s="1" customFormat="1" ht="14.4" customHeight="1">
      <c r="B45" s="17"/>
      <c r="I45" s="90"/>
      <c r="L45" s="17"/>
    </row>
    <row r="46" spans="1:31" s="1" customFormat="1" ht="14.4" customHeight="1">
      <c r="B46" s="17"/>
      <c r="I46" s="90"/>
      <c r="L46" s="17"/>
    </row>
    <row r="47" spans="1:31" s="1" customFormat="1" ht="14.4" customHeight="1">
      <c r="B47" s="17"/>
      <c r="I47" s="90"/>
      <c r="L47" s="17"/>
    </row>
    <row r="48" spans="1:31" s="1" customFormat="1" ht="14.4" customHeight="1">
      <c r="B48" s="17"/>
      <c r="I48" s="90"/>
      <c r="L48" s="17"/>
    </row>
    <row r="49" spans="1:31" s="1" customFormat="1" ht="14.4" customHeight="1">
      <c r="B49" s="17"/>
      <c r="I49" s="90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3" t="str">
        <f>E7</f>
        <v>Osadenie Kontajnera Jasovská - rozpočty komplet</v>
      </c>
      <c r="F85" s="234"/>
      <c r="G85" s="234"/>
      <c r="H85" s="234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03 - Vodovodná prípojka</v>
      </c>
      <c r="F87" s="232"/>
      <c r="G87" s="232"/>
      <c r="H87" s="232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>
        <f>IF(J12="","",J12)</f>
        <v>44726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20</v>
      </c>
      <c r="D91" s="29"/>
      <c r="E91" s="29"/>
      <c r="F91" s="22" t="str">
        <f>E15</f>
        <v xml:space="preserve"> </v>
      </c>
      <c r="G91" s="29"/>
      <c r="H91" s="29"/>
      <c r="I91" s="94" t="s">
        <v>25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23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93</v>
      </c>
      <c r="D94" s="105"/>
      <c r="E94" s="105"/>
      <c r="F94" s="105"/>
      <c r="G94" s="105"/>
      <c r="H94" s="105"/>
      <c r="I94" s="120"/>
      <c r="J94" s="121" t="s">
        <v>94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5" customHeight="1">
      <c r="A96" s="29"/>
      <c r="B96" s="30"/>
      <c r="C96" s="122" t="s">
        <v>95</v>
      </c>
      <c r="D96" s="29"/>
      <c r="E96" s="29"/>
      <c r="F96" s="29"/>
      <c r="G96" s="29"/>
      <c r="H96" s="29"/>
      <c r="I96" s="93"/>
      <c r="J96" s="68">
        <f>J126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96</v>
      </c>
    </row>
    <row r="97" spans="1:31" s="9" customFormat="1" ht="24.9" customHeight="1">
      <c r="B97" s="123"/>
      <c r="D97" s="124" t="s">
        <v>97</v>
      </c>
      <c r="E97" s="125"/>
      <c r="F97" s="125"/>
      <c r="G97" s="125"/>
      <c r="H97" s="125"/>
      <c r="I97" s="126"/>
      <c r="J97" s="127">
        <f>J127</f>
        <v>0</v>
      </c>
      <c r="L97" s="123"/>
    </row>
    <row r="98" spans="1:31" s="10" customFormat="1" ht="19.95" customHeight="1">
      <c r="B98" s="128"/>
      <c r="D98" s="129" t="s">
        <v>98</v>
      </c>
      <c r="E98" s="130"/>
      <c r="F98" s="130"/>
      <c r="G98" s="130"/>
      <c r="H98" s="130"/>
      <c r="I98" s="131"/>
      <c r="J98" s="132">
        <f>J128</f>
        <v>0</v>
      </c>
      <c r="L98" s="128"/>
    </row>
    <row r="99" spans="1:31" s="10" customFormat="1" ht="19.95" customHeight="1">
      <c r="B99" s="128"/>
      <c r="D99" s="129" t="s">
        <v>290</v>
      </c>
      <c r="E99" s="130"/>
      <c r="F99" s="130"/>
      <c r="G99" s="130"/>
      <c r="H99" s="130"/>
      <c r="I99" s="131"/>
      <c r="J99" s="132">
        <f>J140</f>
        <v>0</v>
      </c>
      <c r="L99" s="128"/>
    </row>
    <row r="100" spans="1:31" s="10" customFormat="1" ht="19.95" customHeight="1">
      <c r="B100" s="128"/>
      <c r="D100" s="129" t="s">
        <v>100</v>
      </c>
      <c r="E100" s="130"/>
      <c r="F100" s="130"/>
      <c r="G100" s="130"/>
      <c r="H100" s="130"/>
      <c r="I100" s="131"/>
      <c r="J100" s="132">
        <f>J145</f>
        <v>0</v>
      </c>
      <c r="L100" s="128"/>
    </row>
    <row r="101" spans="1:31" s="10" customFormat="1" ht="19.95" customHeight="1">
      <c r="B101" s="128"/>
      <c r="D101" s="129" t="s">
        <v>291</v>
      </c>
      <c r="E101" s="130"/>
      <c r="F101" s="130"/>
      <c r="G101" s="130"/>
      <c r="H101" s="130"/>
      <c r="I101" s="131"/>
      <c r="J101" s="132">
        <f>J149</f>
        <v>0</v>
      </c>
      <c r="L101" s="128"/>
    </row>
    <row r="102" spans="1:31" s="10" customFormat="1" ht="19.95" customHeight="1">
      <c r="B102" s="128"/>
      <c r="D102" s="129" t="s">
        <v>101</v>
      </c>
      <c r="E102" s="130"/>
      <c r="F102" s="130"/>
      <c r="G102" s="130"/>
      <c r="H102" s="130"/>
      <c r="I102" s="131"/>
      <c r="J102" s="132">
        <f>J175</f>
        <v>0</v>
      </c>
      <c r="L102" s="128"/>
    </row>
    <row r="103" spans="1:31" s="10" customFormat="1" ht="19.95" customHeight="1">
      <c r="B103" s="128"/>
      <c r="D103" s="129" t="s">
        <v>102</v>
      </c>
      <c r="E103" s="130"/>
      <c r="F103" s="130"/>
      <c r="G103" s="130"/>
      <c r="H103" s="130"/>
      <c r="I103" s="131"/>
      <c r="J103" s="132">
        <f>J178</f>
        <v>0</v>
      </c>
      <c r="L103" s="128"/>
    </row>
    <row r="104" spans="1:31" s="9" customFormat="1" ht="24.9" customHeight="1">
      <c r="B104" s="123"/>
      <c r="D104" s="124" t="s">
        <v>292</v>
      </c>
      <c r="E104" s="125"/>
      <c r="F104" s="125"/>
      <c r="G104" s="125"/>
      <c r="H104" s="125"/>
      <c r="I104" s="126"/>
      <c r="J104" s="127">
        <f>J180</f>
        <v>0</v>
      </c>
      <c r="L104" s="123"/>
    </row>
    <row r="105" spans="1:31" s="10" customFormat="1" ht="19.95" customHeight="1">
      <c r="B105" s="128"/>
      <c r="D105" s="129" t="s">
        <v>293</v>
      </c>
      <c r="E105" s="130"/>
      <c r="F105" s="130"/>
      <c r="G105" s="130"/>
      <c r="H105" s="130"/>
      <c r="I105" s="131"/>
      <c r="J105" s="132">
        <f>J181</f>
        <v>0</v>
      </c>
      <c r="L105" s="128"/>
    </row>
    <row r="106" spans="1:31" s="10" customFormat="1" ht="19.95" customHeight="1">
      <c r="B106" s="128"/>
      <c r="D106" s="129" t="s">
        <v>294</v>
      </c>
      <c r="E106" s="130"/>
      <c r="F106" s="130"/>
      <c r="G106" s="130"/>
      <c r="H106" s="130"/>
      <c r="I106" s="131"/>
      <c r="J106" s="132">
        <f>J185</f>
        <v>0</v>
      </c>
      <c r="L106" s="128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" customHeight="1">
      <c r="A108" s="29"/>
      <c r="B108" s="44"/>
      <c r="C108" s="45"/>
      <c r="D108" s="45"/>
      <c r="E108" s="45"/>
      <c r="F108" s="45"/>
      <c r="G108" s="45"/>
      <c r="H108" s="45"/>
      <c r="I108" s="117"/>
      <c r="J108" s="45"/>
      <c r="K108" s="45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" customHeight="1">
      <c r="A112" s="29"/>
      <c r="B112" s="46"/>
      <c r="C112" s="47"/>
      <c r="D112" s="47"/>
      <c r="E112" s="47"/>
      <c r="F112" s="47"/>
      <c r="G112" s="47"/>
      <c r="H112" s="47"/>
      <c r="I112" s="118"/>
      <c r="J112" s="47"/>
      <c r="K112" s="47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" customHeight="1">
      <c r="A113" s="29"/>
      <c r="B113" s="30"/>
      <c r="C113" s="18" t="s">
        <v>103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13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33" t="str">
        <f>E7</f>
        <v>Osadenie Kontajnera Jasovská - rozpočty komplet</v>
      </c>
      <c r="F116" s="234"/>
      <c r="G116" s="234"/>
      <c r="H116" s="234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90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06" t="str">
        <f>E9</f>
        <v>03 - Vodovodná prípojka</v>
      </c>
      <c r="F118" s="232"/>
      <c r="G118" s="232"/>
      <c r="H118" s="232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17</v>
      </c>
      <c r="D120" s="29"/>
      <c r="E120" s="29"/>
      <c r="F120" s="22" t="str">
        <f>F12</f>
        <v xml:space="preserve"> </v>
      </c>
      <c r="G120" s="29"/>
      <c r="H120" s="29"/>
      <c r="I120" s="94" t="s">
        <v>19</v>
      </c>
      <c r="J120" s="52">
        <f>IF(J12="","",J12)</f>
        <v>44726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15" customHeight="1">
      <c r="A122" s="29"/>
      <c r="B122" s="30"/>
      <c r="C122" s="24" t="s">
        <v>20</v>
      </c>
      <c r="D122" s="29"/>
      <c r="E122" s="29"/>
      <c r="F122" s="22" t="str">
        <f>E15</f>
        <v xml:space="preserve"> </v>
      </c>
      <c r="G122" s="29"/>
      <c r="H122" s="29"/>
      <c r="I122" s="94" t="s">
        <v>25</v>
      </c>
      <c r="J122" s="27" t="str">
        <f>E21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15" customHeight="1">
      <c r="A123" s="29"/>
      <c r="B123" s="30"/>
      <c r="C123" s="24" t="s">
        <v>23</v>
      </c>
      <c r="D123" s="29"/>
      <c r="E123" s="29"/>
      <c r="F123" s="22" t="str">
        <f>IF(E18="","",E18)</f>
        <v>Vyplň údaj</v>
      </c>
      <c r="G123" s="29"/>
      <c r="H123" s="29"/>
      <c r="I123" s="94" t="s">
        <v>28</v>
      </c>
      <c r="J123" s="27" t="str">
        <f>E24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93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3"/>
      <c r="B125" s="134"/>
      <c r="C125" s="135" t="s">
        <v>104</v>
      </c>
      <c r="D125" s="136" t="s">
        <v>55</v>
      </c>
      <c r="E125" s="136" t="s">
        <v>51</v>
      </c>
      <c r="F125" s="136" t="s">
        <v>52</v>
      </c>
      <c r="G125" s="136" t="s">
        <v>105</v>
      </c>
      <c r="H125" s="136" t="s">
        <v>106</v>
      </c>
      <c r="I125" s="137" t="s">
        <v>107</v>
      </c>
      <c r="J125" s="138" t="s">
        <v>94</v>
      </c>
      <c r="K125" s="139" t="s">
        <v>108</v>
      </c>
      <c r="L125" s="140"/>
      <c r="M125" s="59" t="s">
        <v>1</v>
      </c>
      <c r="N125" s="60" t="s">
        <v>34</v>
      </c>
      <c r="O125" s="60" t="s">
        <v>109</v>
      </c>
      <c r="P125" s="60" t="s">
        <v>110</v>
      </c>
      <c r="Q125" s="60" t="s">
        <v>111</v>
      </c>
      <c r="R125" s="60" t="s">
        <v>112</v>
      </c>
      <c r="S125" s="60" t="s">
        <v>113</v>
      </c>
      <c r="T125" s="61" t="s">
        <v>114</v>
      </c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</row>
    <row r="126" spans="1:63" s="2" customFormat="1" ht="22.95" customHeight="1">
      <c r="A126" s="29"/>
      <c r="B126" s="30"/>
      <c r="C126" s="66" t="s">
        <v>95</v>
      </c>
      <c r="D126" s="29"/>
      <c r="E126" s="29"/>
      <c r="F126" s="29"/>
      <c r="G126" s="29"/>
      <c r="H126" s="29"/>
      <c r="I126" s="93"/>
      <c r="J126" s="193">
        <f>BK126</f>
        <v>0</v>
      </c>
      <c r="K126" s="29"/>
      <c r="L126" s="30"/>
      <c r="M126" s="62"/>
      <c r="N126" s="53"/>
      <c r="O126" s="63"/>
      <c r="P126" s="141">
        <f>P127+P180</f>
        <v>0</v>
      </c>
      <c r="Q126" s="63"/>
      <c r="R126" s="141">
        <f>R127+R180</f>
        <v>0</v>
      </c>
      <c r="S126" s="63"/>
      <c r="T126" s="142">
        <f>T127+T180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69</v>
      </c>
      <c r="AU126" s="14" t="s">
        <v>96</v>
      </c>
      <c r="BK126" s="143">
        <f>BK127+BK180</f>
        <v>0</v>
      </c>
    </row>
    <row r="127" spans="1:63" s="12" customFormat="1" ht="25.95" customHeight="1">
      <c r="B127" s="144"/>
      <c r="D127" s="145" t="s">
        <v>69</v>
      </c>
      <c r="E127" s="146" t="s">
        <v>115</v>
      </c>
      <c r="F127" s="146" t="s">
        <v>116</v>
      </c>
      <c r="I127" s="147"/>
      <c r="J127" s="192">
        <f>BK127</f>
        <v>0</v>
      </c>
      <c r="L127" s="144"/>
      <c r="M127" s="148"/>
      <c r="N127" s="149"/>
      <c r="O127" s="149"/>
      <c r="P127" s="150">
        <f>P128+P140+P145+P149+P175+P178</f>
        <v>0</v>
      </c>
      <c r="Q127" s="149"/>
      <c r="R127" s="150">
        <f>R128+R140+R145+R149+R175+R178</f>
        <v>0</v>
      </c>
      <c r="S127" s="149"/>
      <c r="T127" s="151">
        <f>T128+T140+T145+T149+T175+T178</f>
        <v>0</v>
      </c>
      <c r="AR127" s="145" t="s">
        <v>78</v>
      </c>
      <c r="AT127" s="152" t="s">
        <v>69</v>
      </c>
      <c r="AU127" s="152" t="s">
        <v>70</v>
      </c>
      <c r="AY127" s="145" t="s">
        <v>117</v>
      </c>
      <c r="BK127" s="153">
        <f>BK128+BK140+BK145+BK149+BK175+BK178</f>
        <v>0</v>
      </c>
    </row>
    <row r="128" spans="1:63" s="12" customFormat="1" ht="22.95" customHeight="1">
      <c r="B128" s="144"/>
      <c r="D128" s="145" t="s">
        <v>69</v>
      </c>
      <c r="E128" s="154" t="s">
        <v>78</v>
      </c>
      <c r="F128" s="154" t="s">
        <v>118</v>
      </c>
      <c r="I128" s="147"/>
      <c r="J128" s="190">
        <f>BK128</f>
        <v>0</v>
      </c>
      <c r="L128" s="144"/>
      <c r="M128" s="148"/>
      <c r="N128" s="149"/>
      <c r="O128" s="149"/>
      <c r="P128" s="150">
        <f>SUM(P129:P139)</f>
        <v>0</v>
      </c>
      <c r="Q128" s="149"/>
      <c r="R128" s="150">
        <f>SUM(R129:R139)</f>
        <v>0</v>
      </c>
      <c r="S128" s="149"/>
      <c r="T128" s="151">
        <f>SUM(T129:T139)</f>
        <v>0</v>
      </c>
      <c r="AR128" s="145" t="s">
        <v>78</v>
      </c>
      <c r="AT128" s="152" t="s">
        <v>69</v>
      </c>
      <c r="AU128" s="152" t="s">
        <v>78</v>
      </c>
      <c r="AY128" s="145" t="s">
        <v>117</v>
      </c>
      <c r="BK128" s="153">
        <f>SUM(BK129:BK139)</f>
        <v>0</v>
      </c>
    </row>
    <row r="129" spans="1:65" s="2" customFormat="1" ht="24" customHeight="1">
      <c r="A129" s="29"/>
      <c r="B129" s="155"/>
      <c r="C129" s="156" t="s">
        <v>78</v>
      </c>
      <c r="D129" s="156" t="s">
        <v>119</v>
      </c>
      <c r="E129" s="157" t="s">
        <v>295</v>
      </c>
      <c r="F129" s="158" t="s">
        <v>296</v>
      </c>
      <c r="G129" s="159" t="s">
        <v>169</v>
      </c>
      <c r="H129" s="160">
        <v>16.5</v>
      </c>
      <c r="I129" s="161"/>
      <c r="J129" s="189">
        <f t="shared" ref="J129:J139" si="0">ROUND(I129*H129,3)</f>
        <v>0</v>
      </c>
      <c r="K129" s="162"/>
      <c r="L129" s="30"/>
      <c r="M129" s="163" t="s">
        <v>1</v>
      </c>
      <c r="N129" s="164" t="s">
        <v>36</v>
      </c>
      <c r="O129" s="55"/>
      <c r="P129" s="165">
        <f t="shared" ref="P129:P139" si="1">O129*H129</f>
        <v>0</v>
      </c>
      <c r="Q129" s="165">
        <v>0</v>
      </c>
      <c r="R129" s="165">
        <f t="shared" ref="R129:R139" si="2">Q129*H129</f>
        <v>0</v>
      </c>
      <c r="S129" s="165">
        <v>0</v>
      </c>
      <c r="T129" s="166">
        <f t="shared" ref="T129:T139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7" t="s">
        <v>123</v>
      </c>
      <c r="AT129" s="167" t="s">
        <v>119</v>
      </c>
      <c r="AU129" s="167" t="s">
        <v>124</v>
      </c>
      <c r="AY129" s="14" t="s">
        <v>117</v>
      </c>
      <c r="BE129" s="168">
        <f t="shared" ref="BE129:BE139" si="4">IF(N129="základná",J129,0)</f>
        <v>0</v>
      </c>
      <c r="BF129" s="168">
        <f t="shared" ref="BF129:BF139" si="5">IF(N129="znížená",J129,0)</f>
        <v>0</v>
      </c>
      <c r="BG129" s="168">
        <f t="shared" ref="BG129:BG139" si="6">IF(N129="zákl. prenesená",J129,0)</f>
        <v>0</v>
      </c>
      <c r="BH129" s="168">
        <f t="shared" ref="BH129:BH139" si="7">IF(N129="zníž. prenesená",J129,0)</f>
        <v>0</v>
      </c>
      <c r="BI129" s="168">
        <f t="shared" ref="BI129:BI139" si="8">IF(N129="nulová",J129,0)</f>
        <v>0</v>
      </c>
      <c r="BJ129" s="14" t="s">
        <v>124</v>
      </c>
      <c r="BK129" s="169">
        <f t="shared" ref="BK129:BK139" si="9">ROUND(I129*H129,3)</f>
        <v>0</v>
      </c>
      <c r="BL129" s="14" t="s">
        <v>123</v>
      </c>
      <c r="BM129" s="167" t="s">
        <v>124</v>
      </c>
    </row>
    <row r="130" spans="1:65" s="2" customFormat="1" ht="24" customHeight="1">
      <c r="A130" s="29"/>
      <c r="B130" s="155"/>
      <c r="C130" s="156" t="s">
        <v>124</v>
      </c>
      <c r="D130" s="156" t="s">
        <v>119</v>
      </c>
      <c r="E130" s="157" t="s">
        <v>297</v>
      </c>
      <c r="F130" s="158" t="s">
        <v>298</v>
      </c>
      <c r="G130" s="159" t="s">
        <v>169</v>
      </c>
      <c r="H130" s="160">
        <v>9.1999999999999993</v>
      </c>
      <c r="I130" s="161"/>
      <c r="J130" s="189">
        <f t="shared" si="0"/>
        <v>0</v>
      </c>
      <c r="K130" s="162"/>
      <c r="L130" s="30"/>
      <c r="M130" s="163" t="s">
        <v>1</v>
      </c>
      <c r="N130" s="164" t="s">
        <v>36</v>
      </c>
      <c r="O130" s="55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7" t="s">
        <v>123</v>
      </c>
      <c r="AT130" s="167" t="s">
        <v>119</v>
      </c>
      <c r="AU130" s="167" t="s">
        <v>124</v>
      </c>
      <c r="AY130" s="14" t="s">
        <v>117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4" t="s">
        <v>124</v>
      </c>
      <c r="BK130" s="169">
        <f t="shared" si="9"/>
        <v>0</v>
      </c>
      <c r="BL130" s="14" t="s">
        <v>123</v>
      </c>
      <c r="BM130" s="167" t="s">
        <v>123</v>
      </c>
    </row>
    <row r="131" spans="1:65" s="2" customFormat="1" ht="24" customHeight="1">
      <c r="A131" s="29"/>
      <c r="B131" s="155"/>
      <c r="C131" s="156" t="s">
        <v>127</v>
      </c>
      <c r="D131" s="156" t="s">
        <v>119</v>
      </c>
      <c r="E131" s="157" t="s">
        <v>299</v>
      </c>
      <c r="F131" s="158" t="s">
        <v>300</v>
      </c>
      <c r="G131" s="159" t="s">
        <v>122</v>
      </c>
      <c r="H131" s="160">
        <v>1.28</v>
      </c>
      <c r="I131" s="161"/>
      <c r="J131" s="189">
        <f t="shared" si="0"/>
        <v>0</v>
      </c>
      <c r="K131" s="162"/>
      <c r="L131" s="30"/>
      <c r="M131" s="163" t="s">
        <v>1</v>
      </c>
      <c r="N131" s="164" t="s">
        <v>36</v>
      </c>
      <c r="O131" s="55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7" t="s">
        <v>123</v>
      </c>
      <c r="AT131" s="167" t="s">
        <v>119</v>
      </c>
      <c r="AU131" s="167" t="s">
        <v>124</v>
      </c>
      <c r="AY131" s="14" t="s">
        <v>117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4" t="s">
        <v>124</v>
      </c>
      <c r="BK131" s="169">
        <f t="shared" si="9"/>
        <v>0</v>
      </c>
      <c r="BL131" s="14" t="s">
        <v>123</v>
      </c>
      <c r="BM131" s="167" t="s">
        <v>130</v>
      </c>
    </row>
    <row r="132" spans="1:65" s="2" customFormat="1" ht="24" customHeight="1">
      <c r="A132" s="29"/>
      <c r="B132" s="155"/>
      <c r="C132" s="156" t="s">
        <v>123</v>
      </c>
      <c r="D132" s="156" t="s">
        <v>119</v>
      </c>
      <c r="E132" s="157" t="s">
        <v>301</v>
      </c>
      <c r="F132" s="158" t="s">
        <v>302</v>
      </c>
      <c r="G132" s="159" t="s">
        <v>122</v>
      </c>
      <c r="H132" s="160">
        <v>144.922</v>
      </c>
      <c r="I132" s="161"/>
      <c r="J132" s="189">
        <f t="shared" si="0"/>
        <v>0</v>
      </c>
      <c r="K132" s="162"/>
      <c r="L132" s="30"/>
      <c r="M132" s="163" t="s">
        <v>1</v>
      </c>
      <c r="N132" s="164" t="s">
        <v>36</v>
      </c>
      <c r="O132" s="55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7" t="s">
        <v>123</v>
      </c>
      <c r="AT132" s="167" t="s">
        <v>119</v>
      </c>
      <c r="AU132" s="167" t="s">
        <v>124</v>
      </c>
      <c r="AY132" s="14" t="s">
        <v>117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4" t="s">
        <v>124</v>
      </c>
      <c r="BK132" s="169">
        <f t="shared" si="9"/>
        <v>0</v>
      </c>
      <c r="BL132" s="14" t="s">
        <v>123</v>
      </c>
      <c r="BM132" s="167" t="s">
        <v>133</v>
      </c>
    </row>
    <row r="133" spans="1:65" s="2" customFormat="1" ht="36" customHeight="1">
      <c r="A133" s="29"/>
      <c r="B133" s="155"/>
      <c r="C133" s="156" t="s">
        <v>134</v>
      </c>
      <c r="D133" s="156" t="s">
        <v>119</v>
      </c>
      <c r="E133" s="157" t="s">
        <v>303</v>
      </c>
      <c r="F133" s="158" t="s">
        <v>304</v>
      </c>
      <c r="G133" s="159" t="s">
        <v>122</v>
      </c>
      <c r="H133" s="160">
        <v>4.3479999999999999</v>
      </c>
      <c r="I133" s="161"/>
      <c r="J133" s="189">
        <f t="shared" si="0"/>
        <v>0</v>
      </c>
      <c r="K133" s="162"/>
      <c r="L133" s="30"/>
      <c r="M133" s="163" t="s">
        <v>1</v>
      </c>
      <c r="N133" s="164" t="s">
        <v>36</v>
      </c>
      <c r="O133" s="55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7" t="s">
        <v>123</v>
      </c>
      <c r="AT133" s="167" t="s">
        <v>119</v>
      </c>
      <c r="AU133" s="167" t="s">
        <v>124</v>
      </c>
      <c r="AY133" s="14" t="s">
        <v>117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4" t="s">
        <v>124</v>
      </c>
      <c r="BK133" s="169">
        <f t="shared" si="9"/>
        <v>0</v>
      </c>
      <c r="BL133" s="14" t="s">
        <v>123</v>
      </c>
      <c r="BM133" s="167" t="s">
        <v>137</v>
      </c>
    </row>
    <row r="134" spans="1:65" s="2" customFormat="1" ht="24" customHeight="1">
      <c r="A134" s="29"/>
      <c r="B134" s="155"/>
      <c r="C134" s="156" t="s">
        <v>130</v>
      </c>
      <c r="D134" s="156" t="s">
        <v>119</v>
      </c>
      <c r="E134" s="157" t="s">
        <v>305</v>
      </c>
      <c r="F134" s="158" t="s">
        <v>306</v>
      </c>
      <c r="G134" s="159" t="s">
        <v>169</v>
      </c>
      <c r="H134" s="160">
        <v>340.18</v>
      </c>
      <c r="I134" s="161"/>
      <c r="J134" s="189">
        <f t="shared" si="0"/>
        <v>0</v>
      </c>
      <c r="K134" s="162"/>
      <c r="L134" s="30"/>
      <c r="M134" s="163" t="s">
        <v>1</v>
      </c>
      <c r="N134" s="164" t="s">
        <v>36</v>
      </c>
      <c r="O134" s="55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7" t="s">
        <v>123</v>
      </c>
      <c r="AT134" s="167" t="s">
        <v>119</v>
      </c>
      <c r="AU134" s="167" t="s">
        <v>124</v>
      </c>
      <c r="AY134" s="14" t="s">
        <v>117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4" t="s">
        <v>124</v>
      </c>
      <c r="BK134" s="169">
        <f t="shared" si="9"/>
        <v>0</v>
      </c>
      <c r="BL134" s="14" t="s">
        <v>123</v>
      </c>
      <c r="BM134" s="167" t="s">
        <v>140</v>
      </c>
    </row>
    <row r="135" spans="1:65" s="2" customFormat="1" ht="24" customHeight="1">
      <c r="A135" s="29"/>
      <c r="B135" s="155"/>
      <c r="C135" s="156" t="s">
        <v>141</v>
      </c>
      <c r="D135" s="156" t="s">
        <v>119</v>
      </c>
      <c r="E135" s="157" t="s">
        <v>307</v>
      </c>
      <c r="F135" s="158" t="s">
        <v>308</v>
      </c>
      <c r="G135" s="159" t="s">
        <v>169</v>
      </c>
      <c r="H135" s="160">
        <v>340.18</v>
      </c>
      <c r="I135" s="161"/>
      <c r="J135" s="189">
        <f t="shared" si="0"/>
        <v>0</v>
      </c>
      <c r="K135" s="162"/>
      <c r="L135" s="30"/>
      <c r="M135" s="163" t="s">
        <v>1</v>
      </c>
      <c r="N135" s="164" t="s">
        <v>36</v>
      </c>
      <c r="O135" s="55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7" t="s">
        <v>123</v>
      </c>
      <c r="AT135" s="167" t="s">
        <v>119</v>
      </c>
      <c r="AU135" s="167" t="s">
        <v>124</v>
      </c>
      <c r="AY135" s="14" t="s">
        <v>117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4" t="s">
        <v>124</v>
      </c>
      <c r="BK135" s="169">
        <f t="shared" si="9"/>
        <v>0</v>
      </c>
      <c r="BL135" s="14" t="s">
        <v>123</v>
      </c>
      <c r="BM135" s="167" t="s">
        <v>144</v>
      </c>
    </row>
    <row r="136" spans="1:65" s="2" customFormat="1" ht="36" customHeight="1">
      <c r="A136" s="29"/>
      <c r="B136" s="155"/>
      <c r="C136" s="156" t="s">
        <v>133</v>
      </c>
      <c r="D136" s="156" t="s">
        <v>119</v>
      </c>
      <c r="E136" s="157" t="s">
        <v>309</v>
      </c>
      <c r="F136" s="158" t="s">
        <v>310</v>
      </c>
      <c r="G136" s="159" t="s">
        <v>122</v>
      </c>
      <c r="H136" s="160">
        <v>34.555999999999997</v>
      </c>
      <c r="I136" s="161"/>
      <c r="J136" s="189">
        <f t="shared" si="0"/>
        <v>0</v>
      </c>
      <c r="K136" s="162"/>
      <c r="L136" s="30"/>
      <c r="M136" s="163" t="s">
        <v>1</v>
      </c>
      <c r="N136" s="164" t="s">
        <v>36</v>
      </c>
      <c r="O136" s="55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7" t="s">
        <v>123</v>
      </c>
      <c r="AT136" s="167" t="s">
        <v>119</v>
      </c>
      <c r="AU136" s="167" t="s">
        <v>124</v>
      </c>
      <c r="AY136" s="14" t="s">
        <v>117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4" t="s">
        <v>124</v>
      </c>
      <c r="BK136" s="169">
        <f t="shared" si="9"/>
        <v>0</v>
      </c>
      <c r="BL136" s="14" t="s">
        <v>123</v>
      </c>
      <c r="BM136" s="167" t="s">
        <v>147</v>
      </c>
    </row>
    <row r="137" spans="1:65" s="2" customFormat="1" ht="24" customHeight="1">
      <c r="A137" s="29"/>
      <c r="B137" s="155"/>
      <c r="C137" s="156" t="s">
        <v>148</v>
      </c>
      <c r="D137" s="156" t="s">
        <v>119</v>
      </c>
      <c r="E137" s="157" t="s">
        <v>152</v>
      </c>
      <c r="F137" s="158" t="s">
        <v>153</v>
      </c>
      <c r="G137" s="159" t="s">
        <v>154</v>
      </c>
      <c r="H137" s="160">
        <v>62.201000000000001</v>
      </c>
      <c r="I137" s="161"/>
      <c r="J137" s="189">
        <f t="shared" si="0"/>
        <v>0</v>
      </c>
      <c r="K137" s="162"/>
      <c r="L137" s="30"/>
      <c r="M137" s="163" t="s">
        <v>1</v>
      </c>
      <c r="N137" s="164" t="s">
        <v>36</v>
      </c>
      <c r="O137" s="55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7" t="s">
        <v>123</v>
      </c>
      <c r="AT137" s="167" t="s">
        <v>119</v>
      </c>
      <c r="AU137" s="167" t="s">
        <v>124</v>
      </c>
      <c r="AY137" s="14" t="s">
        <v>117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4" t="s">
        <v>124</v>
      </c>
      <c r="BK137" s="169">
        <f t="shared" si="9"/>
        <v>0</v>
      </c>
      <c r="BL137" s="14" t="s">
        <v>123</v>
      </c>
      <c r="BM137" s="167" t="s">
        <v>151</v>
      </c>
    </row>
    <row r="138" spans="1:65" s="2" customFormat="1" ht="24" customHeight="1">
      <c r="A138" s="29"/>
      <c r="B138" s="155"/>
      <c r="C138" s="156" t="s">
        <v>137</v>
      </c>
      <c r="D138" s="156" t="s">
        <v>119</v>
      </c>
      <c r="E138" s="157" t="s">
        <v>156</v>
      </c>
      <c r="F138" s="158" t="s">
        <v>157</v>
      </c>
      <c r="G138" s="159" t="s">
        <v>122</v>
      </c>
      <c r="H138" s="160">
        <v>110.366</v>
      </c>
      <c r="I138" s="161"/>
      <c r="J138" s="189">
        <f t="shared" si="0"/>
        <v>0</v>
      </c>
      <c r="K138" s="162"/>
      <c r="L138" s="30"/>
      <c r="M138" s="163" t="s">
        <v>1</v>
      </c>
      <c r="N138" s="164" t="s">
        <v>36</v>
      </c>
      <c r="O138" s="55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7" t="s">
        <v>123</v>
      </c>
      <c r="AT138" s="167" t="s">
        <v>119</v>
      </c>
      <c r="AU138" s="167" t="s">
        <v>124</v>
      </c>
      <c r="AY138" s="14" t="s">
        <v>117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4" t="s">
        <v>124</v>
      </c>
      <c r="BK138" s="169">
        <f t="shared" si="9"/>
        <v>0</v>
      </c>
      <c r="BL138" s="14" t="s">
        <v>123</v>
      </c>
      <c r="BM138" s="167" t="s">
        <v>7</v>
      </c>
    </row>
    <row r="139" spans="1:65" s="2" customFormat="1" ht="16.5" customHeight="1">
      <c r="A139" s="29"/>
      <c r="B139" s="155"/>
      <c r="C139" s="170" t="s">
        <v>155</v>
      </c>
      <c r="D139" s="170" t="s">
        <v>197</v>
      </c>
      <c r="E139" s="171" t="s">
        <v>311</v>
      </c>
      <c r="F139" s="172" t="s">
        <v>312</v>
      </c>
      <c r="G139" s="173" t="s">
        <v>154</v>
      </c>
      <c r="H139" s="174">
        <v>4.7519999999999998</v>
      </c>
      <c r="I139" s="175"/>
      <c r="J139" s="191">
        <f t="shared" si="0"/>
        <v>0</v>
      </c>
      <c r="K139" s="176"/>
      <c r="L139" s="177"/>
      <c r="M139" s="178" t="s">
        <v>1</v>
      </c>
      <c r="N139" s="179" t="s">
        <v>36</v>
      </c>
      <c r="O139" s="55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7" t="s">
        <v>133</v>
      </c>
      <c r="AT139" s="167" t="s">
        <v>197</v>
      </c>
      <c r="AU139" s="167" t="s">
        <v>124</v>
      </c>
      <c r="AY139" s="14" t="s">
        <v>117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4" t="s">
        <v>124</v>
      </c>
      <c r="BK139" s="169">
        <f t="shared" si="9"/>
        <v>0</v>
      </c>
      <c r="BL139" s="14" t="s">
        <v>123</v>
      </c>
      <c r="BM139" s="167" t="s">
        <v>158</v>
      </c>
    </row>
    <row r="140" spans="1:65" s="12" customFormat="1" ht="22.95" customHeight="1">
      <c r="B140" s="144"/>
      <c r="D140" s="145" t="s">
        <v>69</v>
      </c>
      <c r="E140" s="154" t="s">
        <v>123</v>
      </c>
      <c r="F140" s="154" t="s">
        <v>313</v>
      </c>
      <c r="I140" s="147"/>
      <c r="J140" s="190">
        <f>BK140</f>
        <v>0</v>
      </c>
      <c r="L140" s="144"/>
      <c r="M140" s="148"/>
      <c r="N140" s="149"/>
      <c r="O140" s="149"/>
      <c r="P140" s="150">
        <f>SUM(P141:P144)</f>
        <v>0</v>
      </c>
      <c r="Q140" s="149"/>
      <c r="R140" s="150">
        <f>SUM(R141:R144)</f>
        <v>0</v>
      </c>
      <c r="S140" s="149"/>
      <c r="T140" s="151">
        <f>SUM(T141:T144)</f>
        <v>0</v>
      </c>
      <c r="AR140" s="145" t="s">
        <v>78</v>
      </c>
      <c r="AT140" s="152" t="s">
        <v>69</v>
      </c>
      <c r="AU140" s="152" t="s">
        <v>78</v>
      </c>
      <c r="AY140" s="145" t="s">
        <v>117</v>
      </c>
      <c r="BK140" s="153">
        <f>SUM(BK141:BK144)</f>
        <v>0</v>
      </c>
    </row>
    <row r="141" spans="1:65" s="2" customFormat="1" ht="36" customHeight="1">
      <c r="A141" s="29"/>
      <c r="B141" s="155"/>
      <c r="C141" s="156" t="s">
        <v>140</v>
      </c>
      <c r="D141" s="156" t="s">
        <v>119</v>
      </c>
      <c r="E141" s="157" t="s">
        <v>314</v>
      </c>
      <c r="F141" s="158" t="s">
        <v>315</v>
      </c>
      <c r="G141" s="159" t="s">
        <v>122</v>
      </c>
      <c r="H141" s="160">
        <v>31.399000000000001</v>
      </c>
      <c r="I141" s="161"/>
      <c r="J141" s="189">
        <f>ROUND(I141*H141,3)</f>
        <v>0</v>
      </c>
      <c r="K141" s="162"/>
      <c r="L141" s="30"/>
      <c r="M141" s="163" t="s">
        <v>1</v>
      </c>
      <c r="N141" s="164" t="s">
        <v>36</v>
      </c>
      <c r="O141" s="55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7" t="s">
        <v>123</v>
      </c>
      <c r="AT141" s="167" t="s">
        <v>119</v>
      </c>
      <c r="AU141" s="167" t="s">
        <v>124</v>
      </c>
      <c r="AY141" s="14" t="s">
        <v>117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4" t="s">
        <v>124</v>
      </c>
      <c r="BK141" s="169">
        <f>ROUND(I141*H141,3)</f>
        <v>0</v>
      </c>
      <c r="BL141" s="14" t="s">
        <v>123</v>
      </c>
      <c r="BM141" s="167" t="s">
        <v>162</v>
      </c>
    </row>
    <row r="142" spans="1:65" s="2" customFormat="1" ht="24" customHeight="1">
      <c r="A142" s="29"/>
      <c r="B142" s="155"/>
      <c r="C142" s="170" t="s">
        <v>163</v>
      </c>
      <c r="D142" s="170" t="s">
        <v>197</v>
      </c>
      <c r="E142" s="171" t="s">
        <v>316</v>
      </c>
      <c r="F142" s="172" t="s">
        <v>317</v>
      </c>
      <c r="G142" s="173" t="s">
        <v>169</v>
      </c>
      <c r="H142" s="174">
        <v>6.48</v>
      </c>
      <c r="I142" s="175"/>
      <c r="J142" s="191">
        <f>ROUND(I142*H142,3)</f>
        <v>0</v>
      </c>
      <c r="K142" s="176"/>
      <c r="L142" s="177"/>
      <c r="M142" s="178" t="s">
        <v>1</v>
      </c>
      <c r="N142" s="179" t="s">
        <v>36</v>
      </c>
      <c r="O142" s="55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7" t="s">
        <v>133</v>
      </c>
      <c r="AT142" s="167" t="s">
        <v>197</v>
      </c>
      <c r="AU142" s="167" t="s">
        <v>124</v>
      </c>
      <c r="AY142" s="14" t="s">
        <v>117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4" t="s">
        <v>124</v>
      </c>
      <c r="BK142" s="169">
        <f>ROUND(I142*H142,3)</f>
        <v>0</v>
      </c>
      <c r="BL142" s="14" t="s">
        <v>123</v>
      </c>
      <c r="BM142" s="167" t="s">
        <v>166</v>
      </c>
    </row>
    <row r="143" spans="1:65" s="2" customFormat="1" ht="24" customHeight="1">
      <c r="A143" s="29"/>
      <c r="B143" s="155"/>
      <c r="C143" s="156" t="s">
        <v>144</v>
      </c>
      <c r="D143" s="156" t="s">
        <v>119</v>
      </c>
      <c r="E143" s="157" t="s">
        <v>318</v>
      </c>
      <c r="F143" s="158" t="s">
        <v>319</v>
      </c>
      <c r="G143" s="159" t="s">
        <v>122</v>
      </c>
      <c r="H143" s="160">
        <v>0.40500000000000003</v>
      </c>
      <c r="I143" s="161"/>
      <c r="J143" s="189">
        <f>ROUND(I143*H143,3)</f>
        <v>0</v>
      </c>
      <c r="K143" s="162"/>
      <c r="L143" s="30"/>
      <c r="M143" s="163" t="s">
        <v>1</v>
      </c>
      <c r="N143" s="164" t="s">
        <v>36</v>
      </c>
      <c r="O143" s="55"/>
      <c r="P143" s="165">
        <f>O143*H143</f>
        <v>0</v>
      </c>
      <c r="Q143" s="165">
        <v>0</v>
      </c>
      <c r="R143" s="165">
        <f>Q143*H143</f>
        <v>0</v>
      </c>
      <c r="S143" s="165">
        <v>0</v>
      </c>
      <c r="T143" s="166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7" t="s">
        <v>123</v>
      </c>
      <c r="AT143" s="167" t="s">
        <v>119</v>
      </c>
      <c r="AU143" s="167" t="s">
        <v>124</v>
      </c>
      <c r="AY143" s="14" t="s">
        <v>117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4" t="s">
        <v>124</v>
      </c>
      <c r="BK143" s="169">
        <f>ROUND(I143*H143,3)</f>
        <v>0</v>
      </c>
      <c r="BL143" s="14" t="s">
        <v>123</v>
      </c>
      <c r="BM143" s="167" t="s">
        <v>170</v>
      </c>
    </row>
    <row r="144" spans="1:65" s="2" customFormat="1" ht="24" customHeight="1">
      <c r="A144" s="29"/>
      <c r="B144" s="155"/>
      <c r="C144" s="156" t="s">
        <v>171</v>
      </c>
      <c r="D144" s="156" t="s">
        <v>119</v>
      </c>
      <c r="E144" s="157" t="s">
        <v>320</v>
      </c>
      <c r="F144" s="158" t="s">
        <v>321</v>
      </c>
      <c r="G144" s="159" t="s">
        <v>169</v>
      </c>
      <c r="H144" s="160">
        <v>0.99</v>
      </c>
      <c r="I144" s="161"/>
      <c r="J144" s="189">
        <f>ROUND(I144*H144,3)</f>
        <v>0</v>
      </c>
      <c r="K144" s="162"/>
      <c r="L144" s="30"/>
      <c r="M144" s="163" t="s">
        <v>1</v>
      </c>
      <c r="N144" s="164" t="s">
        <v>36</v>
      </c>
      <c r="O144" s="55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7" t="s">
        <v>123</v>
      </c>
      <c r="AT144" s="167" t="s">
        <v>119</v>
      </c>
      <c r="AU144" s="167" t="s">
        <v>124</v>
      </c>
      <c r="AY144" s="14" t="s">
        <v>117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4" t="s">
        <v>124</v>
      </c>
      <c r="BK144" s="169">
        <f>ROUND(I144*H144,3)</f>
        <v>0</v>
      </c>
      <c r="BL144" s="14" t="s">
        <v>123</v>
      </c>
      <c r="BM144" s="167" t="s">
        <v>174</v>
      </c>
    </row>
    <row r="145" spans="1:65" s="12" customFormat="1" ht="22.95" customHeight="1">
      <c r="B145" s="144"/>
      <c r="D145" s="145" t="s">
        <v>69</v>
      </c>
      <c r="E145" s="154" t="s">
        <v>134</v>
      </c>
      <c r="F145" s="154" t="s">
        <v>189</v>
      </c>
      <c r="I145" s="147"/>
      <c r="J145" s="190">
        <f>BK145</f>
        <v>0</v>
      </c>
      <c r="L145" s="144"/>
      <c r="M145" s="148"/>
      <c r="N145" s="149"/>
      <c r="O145" s="149"/>
      <c r="P145" s="150">
        <f>SUM(P146:P148)</f>
        <v>0</v>
      </c>
      <c r="Q145" s="149"/>
      <c r="R145" s="150">
        <f>SUM(R146:R148)</f>
        <v>0</v>
      </c>
      <c r="S145" s="149"/>
      <c r="T145" s="151">
        <f>SUM(T146:T148)</f>
        <v>0</v>
      </c>
      <c r="AR145" s="145" t="s">
        <v>78</v>
      </c>
      <c r="AT145" s="152" t="s">
        <v>69</v>
      </c>
      <c r="AU145" s="152" t="s">
        <v>78</v>
      </c>
      <c r="AY145" s="145" t="s">
        <v>117</v>
      </c>
      <c r="BK145" s="153">
        <f>SUM(BK146:BK148)</f>
        <v>0</v>
      </c>
    </row>
    <row r="146" spans="1:65" s="2" customFormat="1" ht="36" customHeight="1">
      <c r="A146" s="29"/>
      <c r="B146" s="155"/>
      <c r="C146" s="156" t="s">
        <v>147</v>
      </c>
      <c r="D146" s="156" t="s">
        <v>119</v>
      </c>
      <c r="E146" s="157" t="s">
        <v>322</v>
      </c>
      <c r="F146" s="158" t="s">
        <v>323</v>
      </c>
      <c r="G146" s="159" t="s">
        <v>169</v>
      </c>
      <c r="H146" s="160">
        <v>2.64</v>
      </c>
      <c r="I146" s="161"/>
      <c r="J146" s="189">
        <f>ROUND(I146*H146,3)</f>
        <v>0</v>
      </c>
      <c r="K146" s="162"/>
      <c r="L146" s="30"/>
      <c r="M146" s="163" t="s">
        <v>1</v>
      </c>
      <c r="N146" s="164" t="s">
        <v>36</v>
      </c>
      <c r="O146" s="55"/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7" t="s">
        <v>123</v>
      </c>
      <c r="AT146" s="167" t="s">
        <v>119</v>
      </c>
      <c r="AU146" s="167" t="s">
        <v>124</v>
      </c>
      <c r="AY146" s="14" t="s">
        <v>117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4" t="s">
        <v>124</v>
      </c>
      <c r="BK146" s="169">
        <f>ROUND(I146*H146,3)</f>
        <v>0</v>
      </c>
      <c r="BL146" s="14" t="s">
        <v>123</v>
      </c>
      <c r="BM146" s="167" t="s">
        <v>177</v>
      </c>
    </row>
    <row r="147" spans="1:65" s="2" customFormat="1" ht="36" customHeight="1">
      <c r="A147" s="29"/>
      <c r="B147" s="155"/>
      <c r="C147" s="156" t="s">
        <v>178</v>
      </c>
      <c r="D147" s="156" t="s">
        <v>119</v>
      </c>
      <c r="E147" s="157" t="s">
        <v>324</v>
      </c>
      <c r="F147" s="158" t="s">
        <v>325</v>
      </c>
      <c r="G147" s="159" t="s">
        <v>169</v>
      </c>
      <c r="H147" s="160">
        <v>9.1999999999999993</v>
      </c>
      <c r="I147" s="161"/>
      <c r="J147" s="189">
        <f>ROUND(I147*H147,3)</f>
        <v>0</v>
      </c>
      <c r="K147" s="162"/>
      <c r="L147" s="30"/>
      <c r="M147" s="163" t="s">
        <v>1</v>
      </c>
      <c r="N147" s="164" t="s">
        <v>36</v>
      </c>
      <c r="O147" s="55"/>
      <c r="P147" s="165">
        <f>O147*H147</f>
        <v>0</v>
      </c>
      <c r="Q147" s="165">
        <v>0</v>
      </c>
      <c r="R147" s="165">
        <f>Q147*H147</f>
        <v>0</v>
      </c>
      <c r="S147" s="165">
        <v>0</v>
      </c>
      <c r="T147" s="166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7" t="s">
        <v>123</v>
      </c>
      <c r="AT147" s="167" t="s">
        <v>119</v>
      </c>
      <c r="AU147" s="167" t="s">
        <v>124</v>
      </c>
      <c r="AY147" s="14" t="s">
        <v>117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4" t="s">
        <v>124</v>
      </c>
      <c r="BK147" s="169">
        <f>ROUND(I147*H147,3)</f>
        <v>0</v>
      </c>
      <c r="BL147" s="14" t="s">
        <v>123</v>
      </c>
      <c r="BM147" s="167" t="s">
        <v>181</v>
      </c>
    </row>
    <row r="148" spans="1:65" s="2" customFormat="1" ht="36" customHeight="1">
      <c r="A148" s="29"/>
      <c r="B148" s="155"/>
      <c r="C148" s="156" t="s">
        <v>151</v>
      </c>
      <c r="D148" s="156" t="s">
        <v>119</v>
      </c>
      <c r="E148" s="157" t="s">
        <v>326</v>
      </c>
      <c r="F148" s="158" t="s">
        <v>327</v>
      </c>
      <c r="G148" s="159" t="s">
        <v>169</v>
      </c>
      <c r="H148" s="160">
        <v>7.3</v>
      </c>
      <c r="I148" s="161"/>
      <c r="J148" s="189">
        <f>ROUND(I148*H148,3)</f>
        <v>0</v>
      </c>
      <c r="K148" s="162"/>
      <c r="L148" s="30"/>
      <c r="M148" s="163" t="s">
        <v>1</v>
      </c>
      <c r="N148" s="164" t="s">
        <v>36</v>
      </c>
      <c r="O148" s="55"/>
      <c r="P148" s="165">
        <f>O148*H148</f>
        <v>0</v>
      </c>
      <c r="Q148" s="165">
        <v>0</v>
      </c>
      <c r="R148" s="165">
        <f>Q148*H148</f>
        <v>0</v>
      </c>
      <c r="S148" s="165">
        <v>0</v>
      </c>
      <c r="T148" s="166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7" t="s">
        <v>123</v>
      </c>
      <c r="AT148" s="167" t="s">
        <v>119</v>
      </c>
      <c r="AU148" s="167" t="s">
        <v>124</v>
      </c>
      <c r="AY148" s="14" t="s">
        <v>117</v>
      </c>
      <c r="BE148" s="168">
        <f>IF(N148="základná",J148,0)</f>
        <v>0</v>
      </c>
      <c r="BF148" s="168">
        <f>IF(N148="znížená",J148,0)</f>
        <v>0</v>
      </c>
      <c r="BG148" s="168">
        <f>IF(N148="zákl. prenesená",J148,0)</f>
        <v>0</v>
      </c>
      <c r="BH148" s="168">
        <f>IF(N148="zníž. prenesená",J148,0)</f>
        <v>0</v>
      </c>
      <c r="BI148" s="168">
        <f>IF(N148="nulová",J148,0)</f>
        <v>0</v>
      </c>
      <c r="BJ148" s="14" t="s">
        <v>124</v>
      </c>
      <c r="BK148" s="169">
        <f>ROUND(I148*H148,3)</f>
        <v>0</v>
      </c>
      <c r="BL148" s="14" t="s">
        <v>123</v>
      </c>
      <c r="BM148" s="167" t="s">
        <v>184</v>
      </c>
    </row>
    <row r="149" spans="1:65" s="12" customFormat="1" ht="22.95" customHeight="1">
      <c r="B149" s="144"/>
      <c r="D149" s="145" t="s">
        <v>69</v>
      </c>
      <c r="E149" s="154" t="s">
        <v>133</v>
      </c>
      <c r="F149" s="154" t="s">
        <v>328</v>
      </c>
      <c r="I149" s="147"/>
      <c r="J149" s="190">
        <f>BK149</f>
        <v>0</v>
      </c>
      <c r="L149" s="144"/>
      <c r="M149" s="148"/>
      <c r="N149" s="149"/>
      <c r="O149" s="149"/>
      <c r="P149" s="150">
        <f>SUM(P150:P174)</f>
        <v>0</v>
      </c>
      <c r="Q149" s="149"/>
      <c r="R149" s="150">
        <f>SUM(R150:R174)</f>
        <v>0</v>
      </c>
      <c r="S149" s="149"/>
      <c r="T149" s="151">
        <f>SUM(T150:T174)</f>
        <v>0</v>
      </c>
      <c r="AR149" s="145" t="s">
        <v>78</v>
      </c>
      <c r="AT149" s="152" t="s">
        <v>69</v>
      </c>
      <c r="AU149" s="152" t="s">
        <v>78</v>
      </c>
      <c r="AY149" s="145" t="s">
        <v>117</v>
      </c>
      <c r="BK149" s="153">
        <f>SUM(BK150:BK174)</f>
        <v>0</v>
      </c>
    </row>
    <row r="150" spans="1:65" s="2" customFormat="1" ht="24" customHeight="1">
      <c r="A150" s="29"/>
      <c r="B150" s="155"/>
      <c r="C150" s="156" t="s">
        <v>185</v>
      </c>
      <c r="D150" s="156" t="s">
        <v>119</v>
      </c>
      <c r="E150" s="157" t="s">
        <v>329</v>
      </c>
      <c r="F150" s="158" t="s">
        <v>330</v>
      </c>
      <c r="G150" s="159" t="s">
        <v>243</v>
      </c>
      <c r="H150" s="160">
        <v>99.2</v>
      </c>
      <c r="I150" s="161"/>
      <c r="J150" s="189">
        <f t="shared" ref="J150:J174" si="10">ROUND(I150*H150,3)</f>
        <v>0</v>
      </c>
      <c r="K150" s="162"/>
      <c r="L150" s="30"/>
      <c r="M150" s="163" t="s">
        <v>1</v>
      </c>
      <c r="N150" s="164" t="s">
        <v>36</v>
      </c>
      <c r="O150" s="55"/>
      <c r="P150" s="165">
        <f t="shared" ref="P150:P174" si="11">O150*H150</f>
        <v>0</v>
      </c>
      <c r="Q150" s="165">
        <v>0</v>
      </c>
      <c r="R150" s="165">
        <f t="shared" ref="R150:R174" si="12">Q150*H150</f>
        <v>0</v>
      </c>
      <c r="S150" s="165">
        <v>0</v>
      </c>
      <c r="T150" s="166">
        <f t="shared" ref="T150:T174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7" t="s">
        <v>123</v>
      </c>
      <c r="AT150" s="167" t="s">
        <v>119</v>
      </c>
      <c r="AU150" s="167" t="s">
        <v>124</v>
      </c>
      <c r="AY150" s="14" t="s">
        <v>117</v>
      </c>
      <c r="BE150" s="168">
        <f t="shared" ref="BE150:BE174" si="14">IF(N150="základná",J150,0)</f>
        <v>0</v>
      </c>
      <c r="BF150" s="168">
        <f t="shared" ref="BF150:BF174" si="15">IF(N150="znížená",J150,0)</f>
        <v>0</v>
      </c>
      <c r="BG150" s="168">
        <f t="shared" ref="BG150:BG174" si="16">IF(N150="zákl. prenesená",J150,0)</f>
        <v>0</v>
      </c>
      <c r="BH150" s="168">
        <f t="shared" ref="BH150:BH174" si="17">IF(N150="zníž. prenesená",J150,0)</f>
        <v>0</v>
      </c>
      <c r="BI150" s="168">
        <f t="shared" ref="BI150:BI174" si="18">IF(N150="nulová",J150,0)</f>
        <v>0</v>
      </c>
      <c r="BJ150" s="14" t="s">
        <v>124</v>
      </c>
      <c r="BK150" s="169">
        <f t="shared" ref="BK150:BK174" si="19">ROUND(I150*H150,3)</f>
        <v>0</v>
      </c>
      <c r="BL150" s="14" t="s">
        <v>123</v>
      </c>
      <c r="BM150" s="167" t="s">
        <v>188</v>
      </c>
    </row>
    <row r="151" spans="1:65" s="2" customFormat="1" ht="24" customHeight="1">
      <c r="A151" s="29"/>
      <c r="B151" s="155"/>
      <c r="C151" s="170" t="s">
        <v>7</v>
      </c>
      <c r="D151" s="170" t="s">
        <v>197</v>
      </c>
      <c r="E151" s="171" t="s">
        <v>331</v>
      </c>
      <c r="F151" s="172" t="s">
        <v>332</v>
      </c>
      <c r="G151" s="173" t="s">
        <v>243</v>
      </c>
      <c r="H151" s="174">
        <v>99.2</v>
      </c>
      <c r="I151" s="175"/>
      <c r="J151" s="191">
        <f t="shared" si="10"/>
        <v>0</v>
      </c>
      <c r="K151" s="176"/>
      <c r="L151" s="177"/>
      <c r="M151" s="178" t="s">
        <v>1</v>
      </c>
      <c r="N151" s="179" t="s">
        <v>36</v>
      </c>
      <c r="O151" s="55"/>
      <c r="P151" s="165">
        <f t="shared" si="11"/>
        <v>0</v>
      </c>
      <c r="Q151" s="165">
        <v>0</v>
      </c>
      <c r="R151" s="165">
        <f t="shared" si="12"/>
        <v>0</v>
      </c>
      <c r="S151" s="165">
        <v>0</v>
      </c>
      <c r="T151" s="166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7" t="s">
        <v>133</v>
      </c>
      <c r="AT151" s="167" t="s">
        <v>197</v>
      </c>
      <c r="AU151" s="167" t="s">
        <v>124</v>
      </c>
      <c r="AY151" s="14" t="s">
        <v>117</v>
      </c>
      <c r="BE151" s="168">
        <f t="shared" si="14"/>
        <v>0</v>
      </c>
      <c r="BF151" s="168">
        <f t="shared" si="15"/>
        <v>0</v>
      </c>
      <c r="BG151" s="168">
        <f t="shared" si="16"/>
        <v>0</v>
      </c>
      <c r="BH151" s="168">
        <f t="shared" si="17"/>
        <v>0</v>
      </c>
      <c r="BI151" s="168">
        <f t="shared" si="18"/>
        <v>0</v>
      </c>
      <c r="BJ151" s="14" t="s">
        <v>124</v>
      </c>
      <c r="BK151" s="169">
        <f t="shared" si="19"/>
        <v>0</v>
      </c>
      <c r="BL151" s="14" t="s">
        <v>123</v>
      </c>
      <c r="BM151" s="167" t="s">
        <v>192</v>
      </c>
    </row>
    <row r="152" spans="1:65" s="2" customFormat="1" ht="24" customHeight="1">
      <c r="A152" s="29"/>
      <c r="B152" s="155"/>
      <c r="C152" s="170" t="s">
        <v>193</v>
      </c>
      <c r="D152" s="170" t="s">
        <v>197</v>
      </c>
      <c r="E152" s="171" t="s">
        <v>333</v>
      </c>
      <c r="F152" s="172" t="s">
        <v>334</v>
      </c>
      <c r="G152" s="173" t="s">
        <v>236</v>
      </c>
      <c r="H152" s="174">
        <v>2</v>
      </c>
      <c r="I152" s="175"/>
      <c r="J152" s="191">
        <f t="shared" si="10"/>
        <v>0</v>
      </c>
      <c r="K152" s="176"/>
      <c r="L152" s="177"/>
      <c r="M152" s="178" t="s">
        <v>1</v>
      </c>
      <c r="N152" s="179" t="s">
        <v>36</v>
      </c>
      <c r="O152" s="55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7" t="s">
        <v>133</v>
      </c>
      <c r="AT152" s="167" t="s">
        <v>197</v>
      </c>
      <c r="AU152" s="167" t="s">
        <v>124</v>
      </c>
      <c r="AY152" s="14" t="s">
        <v>117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4" t="s">
        <v>124</v>
      </c>
      <c r="BK152" s="169">
        <f t="shared" si="19"/>
        <v>0</v>
      </c>
      <c r="BL152" s="14" t="s">
        <v>123</v>
      </c>
      <c r="BM152" s="167" t="s">
        <v>196</v>
      </c>
    </row>
    <row r="153" spans="1:65" s="2" customFormat="1" ht="24" customHeight="1">
      <c r="A153" s="29"/>
      <c r="B153" s="155"/>
      <c r="C153" s="170" t="s">
        <v>158</v>
      </c>
      <c r="D153" s="170" t="s">
        <v>197</v>
      </c>
      <c r="E153" s="171" t="s">
        <v>335</v>
      </c>
      <c r="F153" s="172" t="s">
        <v>336</v>
      </c>
      <c r="G153" s="173" t="s">
        <v>236</v>
      </c>
      <c r="H153" s="174">
        <v>2</v>
      </c>
      <c r="I153" s="175"/>
      <c r="J153" s="191">
        <f t="shared" si="10"/>
        <v>0</v>
      </c>
      <c r="K153" s="176"/>
      <c r="L153" s="177"/>
      <c r="M153" s="178" t="s">
        <v>1</v>
      </c>
      <c r="N153" s="179" t="s">
        <v>36</v>
      </c>
      <c r="O153" s="55"/>
      <c r="P153" s="165">
        <f t="shared" si="11"/>
        <v>0</v>
      </c>
      <c r="Q153" s="165">
        <v>0</v>
      </c>
      <c r="R153" s="165">
        <f t="shared" si="12"/>
        <v>0</v>
      </c>
      <c r="S153" s="165">
        <v>0</v>
      </c>
      <c r="T153" s="166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7" t="s">
        <v>133</v>
      </c>
      <c r="AT153" s="167" t="s">
        <v>197</v>
      </c>
      <c r="AU153" s="167" t="s">
        <v>124</v>
      </c>
      <c r="AY153" s="14" t="s">
        <v>117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4" t="s">
        <v>124</v>
      </c>
      <c r="BK153" s="169">
        <f t="shared" si="19"/>
        <v>0</v>
      </c>
      <c r="BL153" s="14" t="s">
        <v>123</v>
      </c>
      <c r="BM153" s="167" t="s">
        <v>200</v>
      </c>
    </row>
    <row r="154" spans="1:65" s="2" customFormat="1" ht="16.5" customHeight="1">
      <c r="A154" s="29"/>
      <c r="B154" s="155"/>
      <c r="C154" s="170" t="s">
        <v>202</v>
      </c>
      <c r="D154" s="170" t="s">
        <v>197</v>
      </c>
      <c r="E154" s="171" t="s">
        <v>337</v>
      </c>
      <c r="F154" s="172" t="s">
        <v>338</v>
      </c>
      <c r="G154" s="173" t="s">
        <v>236</v>
      </c>
      <c r="H154" s="174">
        <v>2</v>
      </c>
      <c r="I154" s="175"/>
      <c r="J154" s="191">
        <f t="shared" si="10"/>
        <v>0</v>
      </c>
      <c r="K154" s="176"/>
      <c r="L154" s="177"/>
      <c r="M154" s="178" t="s">
        <v>1</v>
      </c>
      <c r="N154" s="179" t="s">
        <v>36</v>
      </c>
      <c r="O154" s="55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7" t="s">
        <v>133</v>
      </c>
      <c r="AT154" s="167" t="s">
        <v>197</v>
      </c>
      <c r="AU154" s="167" t="s">
        <v>124</v>
      </c>
      <c r="AY154" s="14" t="s">
        <v>117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4" t="s">
        <v>124</v>
      </c>
      <c r="BK154" s="169">
        <f t="shared" si="19"/>
        <v>0</v>
      </c>
      <c r="BL154" s="14" t="s">
        <v>123</v>
      </c>
      <c r="BM154" s="167" t="s">
        <v>206</v>
      </c>
    </row>
    <row r="155" spans="1:65" s="2" customFormat="1" ht="24" customHeight="1">
      <c r="A155" s="29"/>
      <c r="B155" s="155"/>
      <c r="C155" s="156" t="s">
        <v>162</v>
      </c>
      <c r="D155" s="156" t="s">
        <v>119</v>
      </c>
      <c r="E155" s="157" t="s">
        <v>339</v>
      </c>
      <c r="F155" s="158" t="s">
        <v>340</v>
      </c>
      <c r="G155" s="159" t="s">
        <v>236</v>
      </c>
      <c r="H155" s="160">
        <v>1</v>
      </c>
      <c r="I155" s="161"/>
      <c r="J155" s="189">
        <f t="shared" si="10"/>
        <v>0</v>
      </c>
      <c r="K155" s="162"/>
      <c r="L155" s="30"/>
      <c r="M155" s="163" t="s">
        <v>1</v>
      </c>
      <c r="N155" s="164" t="s">
        <v>36</v>
      </c>
      <c r="O155" s="55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7" t="s">
        <v>123</v>
      </c>
      <c r="AT155" s="167" t="s">
        <v>119</v>
      </c>
      <c r="AU155" s="167" t="s">
        <v>124</v>
      </c>
      <c r="AY155" s="14" t="s">
        <v>117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4" t="s">
        <v>124</v>
      </c>
      <c r="BK155" s="169">
        <f t="shared" si="19"/>
        <v>0</v>
      </c>
      <c r="BL155" s="14" t="s">
        <v>123</v>
      </c>
      <c r="BM155" s="167" t="s">
        <v>209</v>
      </c>
    </row>
    <row r="156" spans="1:65" s="2" customFormat="1" ht="16.5" customHeight="1">
      <c r="A156" s="29"/>
      <c r="B156" s="155"/>
      <c r="C156" s="170" t="s">
        <v>210</v>
      </c>
      <c r="D156" s="170" t="s">
        <v>197</v>
      </c>
      <c r="E156" s="171" t="s">
        <v>341</v>
      </c>
      <c r="F156" s="172" t="s">
        <v>342</v>
      </c>
      <c r="G156" s="173" t="s">
        <v>236</v>
      </c>
      <c r="H156" s="174">
        <v>1</v>
      </c>
      <c r="I156" s="175"/>
      <c r="J156" s="191">
        <f t="shared" si="10"/>
        <v>0</v>
      </c>
      <c r="K156" s="176"/>
      <c r="L156" s="177"/>
      <c r="M156" s="178" t="s">
        <v>1</v>
      </c>
      <c r="N156" s="179" t="s">
        <v>36</v>
      </c>
      <c r="O156" s="55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7" t="s">
        <v>133</v>
      </c>
      <c r="AT156" s="167" t="s">
        <v>197</v>
      </c>
      <c r="AU156" s="167" t="s">
        <v>124</v>
      </c>
      <c r="AY156" s="14" t="s">
        <v>117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4" t="s">
        <v>124</v>
      </c>
      <c r="BK156" s="169">
        <f t="shared" si="19"/>
        <v>0</v>
      </c>
      <c r="BL156" s="14" t="s">
        <v>123</v>
      </c>
      <c r="BM156" s="167" t="s">
        <v>213</v>
      </c>
    </row>
    <row r="157" spans="1:65" s="2" customFormat="1" ht="16.5" customHeight="1">
      <c r="A157" s="29"/>
      <c r="B157" s="155"/>
      <c r="C157" s="170" t="s">
        <v>166</v>
      </c>
      <c r="D157" s="170" t="s">
        <v>197</v>
      </c>
      <c r="E157" s="171" t="s">
        <v>343</v>
      </c>
      <c r="F157" s="172" t="s">
        <v>344</v>
      </c>
      <c r="G157" s="173" t="s">
        <v>243</v>
      </c>
      <c r="H157" s="174">
        <v>99.2</v>
      </c>
      <c r="I157" s="175"/>
      <c r="J157" s="191">
        <f t="shared" si="10"/>
        <v>0</v>
      </c>
      <c r="K157" s="176"/>
      <c r="L157" s="177"/>
      <c r="M157" s="178" t="s">
        <v>1</v>
      </c>
      <c r="N157" s="179" t="s">
        <v>36</v>
      </c>
      <c r="O157" s="55"/>
      <c r="P157" s="165">
        <f t="shared" si="11"/>
        <v>0</v>
      </c>
      <c r="Q157" s="165">
        <v>0</v>
      </c>
      <c r="R157" s="165">
        <f t="shared" si="12"/>
        <v>0</v>
      </c>
      <c r="S157" s="165">
        <v>0</v>
      </c>
      <c r="T157" s="166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7" t="s">
        <v>133</v>
      </c>
      <c r="AT157" s="167" t="s">
        <v>197</v>
      </c>
      <c r="AU157" s="167" t="s">
        <v>124</v>
      </c>
      <c r="AY157" s="14" t="s">
        <v>117</v>
      </c>
      <c r="BE157" s="168">
        <f t="shared" si="14"/>
        <v>0</v>
      </c>
      <c r="BF157" s="168">
        <f t="shared" si="15"/>
        <v>0</v>
      </c>
      <c r="BG157" s="168">
        <f t="shared" si="16"/>
        <v>0</v>
      </c>
      <c r="BH157" s="168">
        <f t="shared" si="17"/>
        <v>0</v>
      </c>
      <c r="BI157" s="168">
        <f t="shared" si="18"/>
        <v>0</v>
      </c>
      <c r="BJ157" s="14" t="s">
        <v>124</v>
      </c>
      <c r="BK157" s="169">
        <f t="shared" si="19"/>
        <v>0</v>
      </c>
      <c r="BL157" s="14" t="s">
        <v>123</v>
      </c>
      <c r="BM157" s="167" t="s">
        <v>216</v>
      </c>
    </row>
    <row r="158" spans="1:65" s="2" customFormat="1" ht="24" customHeight="1">
      <c r="A158" s="29"/>
      <c r="B158" s="155"/>
      <c r="C158" s="156" t="s">
        <v>217</v>
      </c>
      <c r="D158" s="156" t="s">
        <v>119</v>
      </c>
      <c r="E158" s="157" t="s">
        <v>345</v>
      </c>
      <c r="F158" s="158" t="s">
        <v>346</v>
      </c>
      <c r="G158" s="159" t="s">
        <v>236</v>
      </c>
      <c r="H158" s="160">
        <v>1</v>
      </c>
      <c r="I158" s="161"/>
      <c r="J158" s="189">
        <f t="shared" si="10"/>
        <v>0</v>
      </c>
      <c r="K158" s="162"/>
      <c r="L158" s="30"/>
      <c r="M158" s="163" t="s">
        <v>1</v>
      </c>
      <c r="N158" s="164" t="s">
        <v>36</v>
      </c>
      <c r="O158" s="55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7" t="s">
        <v>123</v>
      </c>
      <c r="AT158" s="167" t="s">
        <v>119</v>
      </c>
      <c r="AU158" s="167" t="s">
        <v>124</v>
      </c>
      <c r="AY158" s="14" t="s">
        <v>117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4" t="s">
        <v>124</v>
      </c>
      <c r="BK158" s="169">
        <f t="shared" si="19"/>
        <v>0</v>
      </c>
      <c r="BL158" s="14" t="s">
        <v>123</v>
      </c>
      <c r="BM158" s="167" t="s">
        <v>220</v>
      </c>
    </row>
    <row r="159" spans="1:65" s="2" customFormat="1" ht="24" customHeight="1">
      <c r="A159" s="29"/>
      <c r="B159" s="155"/>
      <c r="C159" s="170" t="s">
        <v>170</v>
      </c>
      <c r="D159" s="170" t="s">
        <v>197</v>
      </c>
      <c r="E159" s="171" t="s">
        <v>347</v>
      </c>
      <c r="F159" s="172" t="s">
        <v>348</v>
      </c>
      <c r="G159" s="173" t="s">
        <v>236</v>
      </c>
      <c r="H159" s="174">
        <v>1</v>
      </c>
      <c r="I159" s="175"/>
      <c r="J159" s="191">
        <f t="shared" si="10"/>
        <v>0</v>
      </c>
      <c r="K159" s="176"/>
      <c r="L159" s="177"/>
      <c r="M159" s="178" t="s">
        <v>1</v>
      </c>
      <c r="N159" s="179" t="s">
        <v>36</v>
      </c>
      <c r="O159" s="55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7" t="s">
        <v>133</v>
      </c>
      <c r="AT159" s="167" t="s">
        <v>197</v>
      </c>
      <c r="AU159" s="167" t="s">
        <v>124</v>
      </c>
      <c r="AY159" s="14" t="s">
        <v>117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4" t="s">
        <v>124</v>
      </c>
      <c r="BK159" s="169">
        <f t="shared" si="19"/>
        <v>0</v>
      </c>
      <c r="BL159" s="14" t="s">
        <v>123</v>
      </c>
      <c r="BM159" s="167" t="s">
        <v>223</v>
      </c>
    </row>
    <row r="160" spans="1:65" s="2" customFormat="1" ht="24" customHeight="1">
      <c r="A160" s="29"/>
      <c r="B160" s="155"/>
      <c r="C160" s="156" t="s">
        <v>226</v>
      </c>
      <c r="D160" s="156" t="s">
        <v>119</v>
      </c>
      <c r="E160" s="157" t="s">
        <v>339</v>
      </c>
      <c r="F160" s="158" t="s">
        <v>340</v>
      </c>
      <c r="G160" s="159" t="s">
        <v>236</v>
      </c>
      <c r="H160" s="160">
        <v>1</v>
      </c>
      <c r="I160" s="161"/>
      <c r="J160" s="189">
        <f t="shared" si="10"/>
        <v>0</v>
      </c>
      <c r="K160" s="162"/>
      <c r="L160" s="30"/>
      <c r="M160" s="163" t="s">
        <v>1</v>
      </c>
      <c r="N160" s="164" t="s">
        <v>36</v>
      </c>
      <c r="O160" s="55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7" t="s">
        <v>123</v>
      </c>
      <c r="AT160" s="167" t="s">
        <v>119</v>
      </c>
      <c r="AU160" s="167" t="s">
        <v>124</v>
      </c>
      <c r="AY160" s="14" t="s">
        <v>117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4" t="s">
        <v>124</v>
      </c>
      <c r="BK160" s="169">
        <f t="shared" si="19"/>
        <v>0</v>
      </c>
      <c r="BL160" s="14" t="s">
        <v>123</v>
      </c>
      <c r="BM160" s="167" t="s">
        <v>229</v>
      </c>
    </row>
    <row r="161" spans="1:65" s="2" customFormat="1" ht="24" customHeight="1">
      <c r="A161" s="29"/>
      <c r="B161" s="155"/>
      <c r="C161" s="170" t="s">
        <v>174</v>
      </c>
      <c r="D161" s="170" t="s">
        <v>197</v>
      </c>
      <c r="E161" s="171" t="s">
        <v>349</v>
      </c>
      <c r="F161" s="172" t="s">
        <v>350</v>
      </c>
      <c r="G161" s="173" t="s">
        <v>236</v>
      </c>
      <c r="H161" s="174">
        <v>1</v>
      </c>
      <c r="I161" s="175"/>
      <c r="J161" s="191">
        <f t="shared" si="10"/>
        <v>0</v>
      </c>
      <c r="K161" s="176"/>
      <c r="L161" s="177"/>
      <c r="M161" s="178" t="s">
        <v>1</v>
      </c>
      <c r="N161" s="179" t="s">
        <v>36</v>
      </c>
      <c r="O161" s="55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7" t="s">
        <v>133</v>
      </c>
      <c r="AT161" s="167" t="s">
        <v>197</v>
      </c>
      <c r="AU161" s="167" t="s">
        <v>124</v>
      </c>
      <c r="AY161" s="14" t="s">
        <v>117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4" t="s">
        <v>124</v>
      </c>
      <c r="BK161" s="169">
        <f t="shared" si="19"/>
        <v>0</v>
      </c>
      <c r="BL161" s="14" t="s">
        <v>123</v>
      </c>
      <c r="BM161" s="167" t="s">
        <v>351</v>
      </c>
    </row>
    <row r="162" spans="1:65" s="2" customFormat="1" ht="16.5" customHeight="1">
      <c r="A162" s="29"/>
      <c r="B162" s="155"/>
      <c r="C162" s="170" t="s">
        <v>352</v>
      </c>
      <c r="D162" s="170" t="s">
        <v>197</v>
      </c>
      <c r="E162" s="171" t="s">
        <v>353</v>
      </c>
      <c r="F162" s="172" t="s">
        <v>354</v>
      </c>
      <c r="G162" s="173" t="s">
        <v>236</v>
      </c>
      <c r="H162" s="174">
        <v>1.01</v>
      </c>
      <c r="I162" s="175"/>
      <c r="J162" s="191">
        <f t="shared" si="10"/>
        <v>0</v>
      </c>
      <c r="K162" s="176"/>
      <c r="L162" s="177"/>
      <c r="M162" s="178" t="s">
        <v>1</v>
      </c>
      <c r="N162" s="179" t="s">
        <v>36</v>
      </c>
      <c r="O162" s="55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7" t="s">
        <v>133</v>
      </c>
      <c r="AT162" s="167" t="s">
        <v>197</v>
      </c>
      <c r="AU162" s="167" t="s">
        <v>124</v>
      </c>
      <c r="AY162" s="14" t="s">
        <v>117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4" t="s">
        <v>124</v>
      </c>
      <c r="BK162" s="169">
        <f t="shared" si="19"/>
        <v>0</v>
      </c>
      <c r="BL162" s="14" t="s">
        <v>123</v>
      </c>
      <c r="BM162" s="167" t="s">
        <v>355</v>
      </c>
    </row>
    <row r="163" spans="1:65" s="2" customFormat="1" ht="24" customHeight="1">
      <c r="A163" s="29"/>
      <c r="B163" s="155"/>
      <c r="C163" s="156" t="s">
        <v>177</v>
      </c>
      <c r="D163" s="156" t="s">
        <v>119</v>
      </c>
      <c r="E163" s="157" t="s">
        <v>356</v>
      </c>
      <c r="F163" s="158" t="s">
        <v>357</v>
      </c>
      <c r="G163" s="159" t="s">
        <v>243</v>
      </c>
      <c r="H163" s="160">
        <v>99.2</v>
      </c>
      <c r="I163" s="161"/>
      <c r="J163" s="189">
        <f t="shared" si="10"/>
        <v>0</v>
      </c>
      <c r="K163" s="162"/>
      <c r="L163" s="30"/>
      <c r="M163" s="163" t="s">
        <v>1</v>
      </c>
      <c r="N163" s="164" t="s">
        <v>36</v>
      </c>
      <c r="O163" s="55"/>
      <c r="P163" s="165">
        <f t="shared" si="11"/>
        <v>0</v>
      </c>
      <c r="Q163" s="165">
        <v>0</v>
      </c>
      <c r="R163" s="165">
        <f t="shared" si="12"/>
        <v>0</v>
      </c>
      <c r="S163" s="165">
        <v>0</v>
      </c>
      <c r="T163" s="166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7" t="s">
        <v>123</v>
      </c>
      <c r="AT163" s="167" t="s">
        <v>119</v>
      </c>
      <c r="AU163" s="167" t="s">
        <v>124</v>
      </c>
      <c r="AY163" s="14" t="s">
        <v>117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4" t="s">
        <v>124</v>
      </c>
      <c r="BK163" s="169">
        <f t="shared" si="19"/>
        <v>0</v>
      </c>
      <c r="BL163" s="14" t="s">
        <v>123</v>
      </c>
      <c r="BM163" s="167" t="s">
        <v>358</v>
      </c>
    </row>
    <row r="164" spans="1:65" s="2" customFormat="1" ht="24" customHeight="1">
      <c r="A164" s="29"/>
      <c r="B164" s="155"/>
      <c r="C164" s="156" t="s">
        <v>359</v>
      </c>
      <c r="D164" s="156" t="s">
        <v>119</v>
      </c>
      <c r="E164" s="157" t="s">
        <v>360</v>
      </c>
      <c r="F164" s="158" t="s">
        <v>361</v>
      </c>
      <c r="G164" s="159" t="s">
        <v>243</v>
      </c>
      <c r="H164" s="160">
        <v>99.2</v>
      </c>
      <c r="I164" s="161"/>
      <c r="J164" s="189">
        <f t="shared" si="10"/>
        <v>0</v>
      </c>
      <c r="K164" s="162"/>
      <c r="L164" s="30"/>
      <c r="M164" s="163" t="s">
        <v>1</v>
      </c>
      <c r="N164" s="164" t="s">
        <v>36</v>
      </c>
      <c r="O164" s="55"/>
      <c r="P164" s="165">
        <f t="shared" si="11"/>
        <v>0</v>
      </c>
      <c r="Q164" s="165">
        <v>0</v>
      </c>
      <c r="R164" s="165">
        <f t="shared" si="12"/>
        <v>0</v>
      </c>
      <c r="S164" s="165">
        <v>0</v>
      </c>
      <c r="T164" s="166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7" t="s">
        <v>123</v>
      </c>
      <c r="AT164" s="167" t="s">
        <v>119</v>
      </c>
      <c r="AU164" s="167" t="s">
        <v>124</v>
      </c>
      <c r="AY164" s="14" t="s">
        <v>117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4" t="s">
        <v>124</v>
      </c>
      <c r="BK164" s="169">
        <f t="shared" si="19"/>
        <v>0</v>
      </c>
      <c r="BL164" s="14" t="s">
        <v>123</v>
      </c>
      <c r="BM164" s="167" t="s">
        <v>362</v>
      </c>
    </row>
    <row r="165" spans="1:65" s="2" customFormat="1" ht="24" customHeight="1">
      <c r="A165" s="29"/>
      <c r="B165" s="155"/>
      <c r="C165" s="156" t="s">
        <v>181</v>
      </c>
      <c r="D165" s="156" t="s">
        <v>119</v>
      </c>
      <c r="E165" s="157" t="s">
        <v>363</v>
      </c>
      <c r="F165" s="158" t="s">
        <v>364</v>
      </c>
      <c r="G165" s="159" t="s">
        <v>236</v>
      </c>
      <c r="H165" s="160">
        <v>1</v>
      </c>
      <c r="I165" s="161"/>
      <c r="J165" s="189">
        <f t="shared" si="10"/>
        <v>0</v>
      </c>
      <c r="K165" s="162"/>
      <c r="L165" s="30"/>
      <c r="M165" s="163" t="s">
        <v>1</v>
      </c>
      <c r="N165" s="164" t="s">
        <v>36</v>
      </c>
      <c r="O165" s="55"/>
      <c r="P165" s="165">
        <f t="shared" si="11"/>
        <v>0</v>
      </c>
      <c r="Q165" s="165">
        <v>0</v>
      </c>
      <c r="R165" s="165">
        <f t="shared" si="12"/>
        <v>0</v>
      </c>
      <c r="S165" s="165">
        <v>0</v>
      </c>
      <c r="T165" s="166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7" t="s">
        <v>123</v>
      </c>
      <c r="AT165" s="167" t="s">
        <v>119</v>
      </c>
      <c r="AU165" s="167" t="s">
        <v>124</v>
      </c>
      <c r="AY165" s="14" t="s">
        <v>117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4" t="s">
        <v>124</v>
      </c>
      <c r="BK165" s="169">
        <f t="shared" si="19"/>
        <v>0</v>
      </c>
      <c r="BL165" s="14" t="s">
        <v>123</v>
      </c>
      <c r="BM165" s="167" t="s">
        <v>365</v>
      </c>
    </row>
    <row r="166" spans="1:65" s="2" customFormat="1" ht="24" customHeight="1">
      <c r="A166" s="29"/>
      <c r="B166" s="155"/>
      <c r="C166" s="156" t="s">
        <v>366</v>
      </c>
      <c r="D166" s="156" t="s">
        <v>119</v>
      </c>
      <c r="E166" s="157" t="s">
        <v>367</v>
      </c>
      <c r="F166" s="158" t="s">
        <v>368</v>
      </c>
      <c r="G166" s="159" t="s">
        <v>236</v>
      </c>
      <c r="H166" s="160">
        <v>1</v>
      </c>
      <c r="I166" s="161"/>
      <c r="J166" s="189">
        <f t="shared" si="10"/>
        <v>0</v>
      </c>
      <c r="K166" s="162"/>
      <c r="L166" s="30"/>
      <c r="M166" s="163" t="s">
        <v>1</v>
      </c>
      <c r="N166" s="164" t="s">
        <v>36</v>
      </c>
      <c r="O166" s="55"/>
      <c r="P166" s="165">
        <f t="shared" si="11"/>
        <v>0</v>
      </c>
      <c r="Q166" s="165">
        <v>0</v>
      </c>
      <c r="R166" s="165">
        <f t="shared" si="12"/>
        <v>0</v>
      </c>
      <c r="S166" s="165">
        <v>0</v>
      </c>
      <c r="T166" s="166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7" t="s">
        <v>123</v>
      </c>
      <c r="AT166" s="167" t="s">
        <v>119</v>
      </c>
      <c r="AU166" s="167" t="s">
        <v>124</v>
      </c>
      <c r="AY166" s="14" t="s">
        <v>117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4" t="s">
        <v>124</v>
      </c>
      <c r="BK166" s="169">
        <f t="shared" si="19"/>
        <v>0</v>
      </c>
      <c r="BL166" s="14" t="s">
        <v>123</v>
      </c>
      <c r="BM166" s="167" t="s">
        <v>369</v>
      </c>
    </row>
    <row r="167" spans="1:65" s="2" customFormat="1" ht="24" customHeight="1">
      <c r="A167" s="29"/>
      <c r="B167" s="155"/>
      <c r="C167" s="170" t="s">
        <v>184</v>
      </c>
      <c r="D167" s="170" t="s">
        <v>197</v>
      </c>
      <c r="E167" s="171" t="s">
        <v>370</v>
      </c>
      <c r="F167" s="172" t="s">
        <v>371</v>
      </c>
      <c r="G167" s="173" t="s">
        <v>236</v>
      </c>
      <c r="H167" s="174">
        <v>1</v>
      </c>
      <c r="I167" s="175"/>
      <c r="J167" s="191">
        <f t="shared" si="10"/>
        <v>0</v>
      </c>
      <c r="K167" s="176"/>
      <c r="L167" s="177"/>
      <c r="M167" s="178" t="s">
        <v>1</v>
      </c>
      <c r="N167" s="179" t="s">
        <v>36</v>
      </c>
      <c r="O167" s="55"/>
      <c r="P167" s="165">
        <f t="shared" si="11"/>
        <v>0</v>
      </c>
      <c r="Q167" s="165">
        <v>0</v>
      </c>
      <c r="R167" s="165">
        <f t="shared" si="12"/>
        <v>0</v>
      </c>
      <c r="S167" s="165">
        <v>0</v>
      </c>
      <c r="T167" s="166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7" t="s">
        <v>133</v>
      </c>
      <c r="AT167" s="167" t="s">
        <v>197</v>
      </c>
      <c r="AU167" s="167" t="s">
        <v>124</v>
      </c>
      <c r="AY167" s="14" t="s">
        <v>117</v>
      </c>
      <c r="BE167" s="168">
        <f t="shared" si="14"/>
        <v>0</v>
      </c>
      <c r="BF167" s="168">
        <f t="shared" si="15"/>
        <v>0</v>
      </c>
      <c r="BG167" s="168">
        <f t="shared" si="16"/>
        <v>0</v>
      </c>
      <c r="BH167" s="168">
        <f t="shared" si="17"/>
        <v>0</v>
      </c>
      <c r="BI167" s="168">
        <f t="shared" si="18"/>
        <v>0</v>
      </c>
      <c r="BJ167" s="14" t="s">
        <v>124</v>
      </c>
      <c r="BK167" s="169">
        <f t="shared" si="19"/>
        <v>0</v>
      </c>
      <c r="BL167" s="14" t="s">
        <v>123</v>
      </c>
      <c r="BM167" s="167" t="s">
        <v>372</v>
      </c>
    </row>
    <row r="168" spans="1:65" s="2" customFormat="1" ht="16.5" customHeight="1">
      <c r="A168" s="29"/>
      <c r="B168" s="155"/>
      <c r="C168" s="156" t="s">
        <v>373</v>
      </c>
      <c r="D168" s="156" t="s">
        <v>119</v>
      </c>
      <c r="E168" s="157" t="s">
        <v>374</v>
      </c>
      <c r="F168" s="158" t="s">
        <v>375</v>
      </c>
      <c r="G168" s="159" t="s">
        <v>376</v>
      </c>
      <c r="H168" s="160">
        <v>1</v>
      </c>
      <c r="I168" s="161"/>
      <c r="J168" s="189">
        <f t="shared" si="10"/>
        <v>0</v>
      </c>
      <c r="K168" s="162"/>
      <c r="L168" s="30"/>
      <c r="M168" s="163" t="s">
        <v>1</v>
      </c>
      <c r="N168" s="164" t="s">
        <v>36</v>
      </c>
      <c r="O168" s="55"/>
      <c r="P168" s="165">
        <f t="shared" si="11"/>
        <v>0</v>
      </c>
      <c r="Q168" s="165">
        <v>0</v>
      </c>
      <c r="R168" s="165">
        <f t="shared" si="12"/>
        <v>0</v>
      </c>
      <c r="S168" s="165">
        <v>0</v>
      </c>
      <c r="T168" s="166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7" t="s">
        <v>123</v>
      </c>
      <c r="AT168" s="167" t="s">
        <v>119</v>
      </c>
      <c r="AU168" s="167" t="s">
        <v>124</v>
      </c>
      <c r="AY168" s="14" t="s">
        <v>117</v>
      </c>
      <c r="BE168" s="168">
        <f t="shared" si="14"/>
        <v>0</v>
      </c>
      <c r="BF168" s="168">
        <f t="shared" si="15"/>
        <v>0</v>
      </c>
      <c r="BG168" s="168">
        <f t="shared" si="16"/>
        <v>0</v>
      </c>
      <c r="BH168" s="168">
        <f t="shared" si="17"/>
        <v>0</v>
      </c>
      <c r="BI168" s="168">
        <f t="shared" si="18"/>
        <v>0</v>
      </c>
      <c r="BJ168" s="14" t="s">
        <v>124</v>
      </c>
      <c r="BK168" s="169">
        <f t="shared" si="19"/>
        <v>0</v>
      </c>
      <c r="BL168" s="14" t="s">
        <v>123</v>
      </c>
      <c r="BM168" s="167" t="s">
        <v>377</v>
      </c>
    </row>
    <row r="169" spans="1:65" s="2" customFormat="1" ht="24" customHeight="1">
      <c r="A169" s="29"/>
      <c r="B169" s="155"/>
      <c r="C169" s="156" t="s">
        <v>188</v>
      </c>
      <c r="D169" s="156" t="s">
        <v>119</v>
      </c>
      <c r="E169" s="157" t="s">
        <v>378</v>
      </c>
      <c r="F169" s="158" t="s">
        <v>379</v>
      </c>
      <c r="G169" s="159" t="s">
        <v>236</v>
      </c>
      <c r="H169" s="160">
        <v>1</v>
      </c>
      <c r="I169" s="161"/>
      <c r="J169" s="189">
        <f t="shared" si="10"/>
        <v>0</v>
      </c>
      <c r="K169" s="162"/>
      <c r="L169" s="30"/>
      <c r="M169" s="163" t="s">
        <v>1</v>
      </c>
      <c r="N169" s="164" t="s">
        <v>36</v>
      </c>
      <c r="O169" s="55"/>
      <c r="P169" s="165">
        <f t="shared" si="11"/>
        <v>0</v>
      </c>
      <c r="Q169" s="165">
        <v>0</v>
      </c>
      <c r="R169" s="165">
        <f t="shared" si="12"/>
        <v>0</v>
      </c>
      <c r="S169" s="165">
        <v>0</v>
      </c>
      <c r="T169" s="166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7" t="s">
        <v>123</v>
      </c>
      <c r="AT169" s="167" t="s">
        <v>119</v>
      </c>
      <c r="AU169" s="167" t="s">
        <v>124</v>
      </c>
      <c r="AY169" s="14" t="s">
        <v>117</v>
      </c>
      <c r="BE169" s="168">
        <f t="shared" si="14"/>
        <v>0</v>
      </c>
      <c r="BF169" s="168">
        <f t="shared" si="15"/>
        <v>0</v>
      </c>
      <c r="BG169" s="168">
        <f t="shared" si="16"/>
        <v>0</v>
      </c>
      <c r="BH169" s="168">
        <f t="shared" si="17"/>
        <v>0</v>
      </c>
      <c r="BI169" s="168">
        <f t="shared" si="18"/>
        <v>0</v>
      </c>
      <c r="BJ169" s="14" t="s">
        <v>124</v>
      </c>
      <c r="BK169" s="169">
        <f t="shared" si="19"/>
        <v>0</v>
      </c>
      <c r="BL169" s="14" t="s">
        <v>123</v>
      </c>
      <c r="BM169" s="167" t="s">
        <v>380</v>
      </c>
    </row>
    <row r="170" spans="1:65" s="2" customFormat="1" ht="24" customHeight="1">
      <c r="A170" s="29"/>
      <c r="B170" s="155"/>
      <c r="C170" s="170" t="s">
        <v>381</v>
      </c>
      <c r="D170" s="170" t="s">
        <v>197</v>
      </c>
      <c r="E170" s="171" t="s">
        <v>382</v>
      </c>
      <c r="F170" s="172" t="s">
        <v>383</v>
      </c>
      <c r="G170" s="173" t="s">
        <v>236</v>
      </c>
      <c r="H170" s="174">
        <v>1</v>
      </c>
      <c r="I170" s="175"/>
      <c r="J170" s="191">
        <f t="shared" si="10"/>
        <v>0</v>
      </c>
      <c r="K170" s="176"/>
      <c r="L170" s="177"/>
      <c r="M170" s="178" t="s">
        <v>1</v>
      </c>
      <c r="N170" s="179" t="s">
        <v>36</v>
      </c>
      <c r="O170" s="55"/>
      <c r="P170" s="165">
        <f t="shared" si="11"/>
        <v>0</v>
      </c>
      <c r="Q170" s="165">
        <v>0</v>
      </c>
      <c r="R170" s="165">
        <f t="shared" si="12"/>
        <v>0</v>
      </c>
      <c r="S170" s="165">
        <v>0</v>
      </c>
      <c r="T170" s="166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7" t="s">
        <v>133</v>
      </c>
      <c r="AT170" s="167" t="s">
        <v>197</v>
      </c>
      <c r="AU170" s="167" t="s">
        <v>124</v>
      </c>
      <c r="AY170" s="14" t="s">
        <v>117</v>
      </c>
      <c r="BE170" s="168">
        <f t="shared" si="14"/>
        <v>0</v>
      </c>
      <c r="BF170" s="168">
        <f t="shared" si="15"/>
        <v>0</v>
      </c>
      <c r="BG170" s="168">
        <f t="shared" si="16"/>
        <v>0</v>
      </c>
      <c r="BH170" s="168">
        <f t="shared" si="17"/>
        <v>0</v>
      </c>
      <c r="BI170" s="168">
        <f t="shared" si="18"/>
        <v>0</v>
      </c>
      <c r="BJ170" s="14" t="s">
        <v>124</v>
      </c>
      <c r="BK170" s="169">
        <f t="shared" si="19"/>
        <v>0</v>
      </c>
      <c r="BL170" s="14" t="s">
        <v>123</v>
      </c>
      <c r="BM170" s="167" t="s">
        <v>384</v>
      </c>
    </row>
    <row r="171" spans="1:65" s="2" customFormat="1" ht="24" customHeight="1">
      <c r="A171" s="29"/>
      <c r="B171" s="155"/>
      <c r="C171" s="156" t="s">
        <v>192</v>
      </c>
      <c r="D171" s="156" t="s">
        <v>119</v>
      </c>
      <c r="E171" s="157" t="s">
        <v>385</v>
      </c>
      <c r="F171" s="158" t="s">
        <v>386</v>
      </c>
      <c r="G171" s="159" t="s">
        <v>243</v>
      </c>
      <c r="H171" s="160">
        <v>97.4</v>
      </c>
      <c r="I171" s="161"/>
      <c r="J171" s="189">
        <f t="shared" si="10"/>
        <v>0</v>
      </c>
      <c r="K171" s="162"/>
      <c r="L171" s="30"/>
      <c r="M171" s="163" t="s">
        <v>1</v>
      </c>
      <c r="N171" s="164" t="s">
        <v>36</v>
      </c>
      <c r="O171" s="55"/>
      <c r="P171" s="165">
        <f t="shared" si="11"/>
        <v>0</v>
      </c>
      <c r="Q171" s="165">
        <v>0</v>
      </c>
      <c r="R171" s="165">
        <f t="shared" si="12"/>
        <v>0</v>
      </c>
      <c r="S171" s="165">
        <v>0</v>
      </c>
      <c r="T171" s="166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7" t="s">
        <v>123</v>
      </c>
      <c r="AT171" s="167" t="s">
        <v>119</v>
      </c>
      <c r="AU171" s="167" t="s">
        <v>124</v>
      </c>
      <c r="AY171" s="14" t="s">
        <v>117</v>
      </c>
      <c r="BE171" s="168">
        <f t="shared" si="14"/>
        <v>0</v>
      </c>
      <c r="BF171" s="168">
        <f t="shared" si="15"/>
        <v>0</v>
      </c>
      <c r="BG171" s="168">
        <f t="shared" si="16"/>
        <v>0</v>
      </c>
      <c r="BH171" s="168">
        <f t="shared" si="17"/>
        <v>0</v>
      </c>
      <c r="BI171" s="168">
        <f t="shared" si="18"/>
        <v>0</v>
      </c>
      <c r="BJ171" s="14" t="s">
        <v>124</v>
      </c>
      <c r="BK171" s="169">
        <f t="shared" si="19"/>
        <v>0</v>
      </c>
      <c r="BL171" s="14" t="s">
        <v>123</v>
      </c>
      <c r="BM171" s="167" t="s">
        <v>387</v>
      </c>
    </row>
    <row r="172" spans="1:65" s="2" customFormat="1" ht="24" customHeight="1">
      <c r="A172" s="29"/>
      <c r="B172" s="155"/>
      <c r="C172" s="156" t="s">
        <v>388</v>
      </c>
      <c r="D172" s="156" t="s">
        <v>119</v>
      </c>
      <c r="E172" s="157" t="s">
        <v>389</v>
      </c>
      <c r="F172" s="158" t="s">
        <v>390</v>
      </c>
      <c r="G172" s="159" t="s">
        <v>236</v>
      </c>
      <c r="H172" s="160">
        <v>1</v>
      </c>
      <c r="I172" s="161"/>
      <c r="J172" s="189">
        <f t="shared" si="10"/>
        <v>0</v>
      </c>
      <c r="K172" s="162"/>
      <c r="L172" s="30"/>
      <c r="M172" s="163" t="s">
        <v>1</v>
      </c>
      <c r="N172" s="164" t="s">
        <v>36</v>
      </c>
      <c r="O172" s="55"/>
      <c r="P172" s="165">
        <f t="shared" si="11"/>
        <v>0</v>
      </c>
      <c r="Q172" s="165">
        <v>0</v>
      </c>
      <c r="R172" s="165">
        <f t="shared" si="12"/>
        <v>0</v>
      </c>
      <c r="S172" s="165">
        <v>0</v>
      </c>
      <c r="T172" s="166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7" t="s">
        <v>123</v>
      </c>
      <c r="AT172" s="167" t="s">
        <v>119</v>
      </c>
      <c r="AU172" s="167" t="s">
        <v>124</v>
      </c>
      <c r="AY172" s="14" t="s">
        <v>117</v>
      </c>
      <c r="BE172" s="168">
        <f t="shared" si="14"/>
        <v>0</v>
      </c>
      <c r="BF172" s="168">
        <f t="shared" si="15"/>
        <v>0</v>
      </c>
      <c r="BG172" s="168">
        <f t="shared" si="16"/>
        <v>0</v>
      </c>
      <c r="BH172" s="168">
        <f t="shared" si="17"/>
        <v>0</v>
      </c>
      <c r="BI172" s="168">
        <f t="shared" si="18"/>
        <v>0</v>
      </c>
      <c r="BJ172" s="14" t="s">
        <v>124</v>
      </c>
      <c r="BK172" s="169">
        <f t="shared" si="19"/>
        <v>0</v>
      </c>
      <c r="BL172" s="14" t="s">
        <v>123</v>
      </c>
      <c r="BM172" s="167" t="s">
        <v>391</v>
      </c>
    </row>
    <row r="173" spans="1:65" s="2" customFormat="1" ht="36" customHeight="1">
      <c r="A173" s="29"/>
      <c r="B173" s="155"/>
      <c r="C173" s="156" t="s">
        <v>196</v>
      </c>
      <c r="D173" s="156" t="s">
        <v>119</v>
      </c>
      <c r="E173" s="157" t="s">
        <v>392</v>
      </c>
      <c r="F173" s="158" t="s">
        <v>393</v>
      </c>
      <c r="G173" s="159" t="s">
        <v>236</v>
      </c>
      <c r="H173" s="160">
        <v>1</v>
      </c>
      <c r="I173" s="161"/>
      <c r="J173" s="189">
        <f t="shared" si="10"/>
        <v>0</v>
      </c>
      <c r="K173" s="162"/>
      <c r="L173" s="30"/>
      <c r="M173" s="163" t="s">
        <v>1</v>
      </c>
      <c r="N173" s="164" t="s">
        <v>36</v>
      </c>
      <c r="O173" s="55"/>
      <c r="P173" s="165">
        <f t="shared" si="11"/>
        <v>0</v>
      </c>
      <c r="Q173" s="165">
        <v>0</v>
      </c>
      <c r="R173" s="165">
        <f t="shared" si="12"/>
        <v>0</v>
      </c>
      <c r="S173" s="165">
        <v>0</v>
      </c>
      <c r="T173" s="166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7" t="s">
        <v>123</v>
      </c>
      <c r="AT173" s="167" t="s">
        <v>119</v>
      </c>
      <c r="AU173" s="167" t="s">
        <v>124</v>
      </c>
      <c r="AY173" s="14" t="s">
        <v>117</v>
      </c>
      <c r="BE173" s="168">
        <f t="shared" si="14"/>
        <v>0</v>
      </c>
      <c r="BF173" s="168">
        <f t="shared" si="15"/>
        <v>0</v>
      </c>
      <c r="BG173" s="168">
        <f t="shared" si="16"/>
        <v>0</v>
      </c>
      <c r="BH173" s="168">
        <f t="shared" si="17"/>
        <v>0</v>
      </c>
      <c r="BI173" s="168">
        <f t="shared" si="18"/>
        <v>0</v>
      </c>
      <c r="BJ173" s="14" t="s">
        <v>124</v>
      </c>
      <c r="BK173" s="169">
        <f t="shared" si="19"/>
        <v>0</v>
      </c>
      <c r="BL173" s="14" t="s">
        <v>123</v>
      </c>
      <c r="BM173" s="167" t="s">
        <v>394</v>
      </c>
    </row>
    <row r="174" spans="1:65" s="2" customFormat="1" ht="16.5" customHeight="1">
      <c r="A174" s="29"/>
      <c r="B174" s="155"/>
      <c r="C174" s="156" t="s">
        <v>395</v>
      </c>
      <c r="D174" s="156" t="s">
        <v>119</v>
      </c>
      <c r="E174" s="157" t="s">
        <v>396</v>
      </c>
      <c r="F174" s="158" t="s">
        <v>397</v>
      </c>
      <c r="G174" s="159" t="s">
        <v>236</v>
      </c>
      <c r="H174" s="160">
        <v>2</v>
      </c>
      <c r="I174" s="161"/>
      <c r="J174" s="189">
        <f t="shared" si="10"/>
        <v>0</v>
      </c>
      <c r="K174" s="162"/>
      <c r="L174" s="30"/>
      <c r="M174" s="163" t="s">
        <v>1</v>
      </c>
      <c r="N174" s="164" t="s">
        <v>36</v>
      </c>
      <c r="O174" s="55"/>
      <c r="P174" s="165">
        <f t="shared" si="11"/>
        <v>0</v>
      </c>
      <c r="Q174" s="165">
        <v>0</v>
      </c>
      <c r="R174" s="165">
        <f t="shared" si="12"/>
        <v>0</v>
      </c>
      <c r="S174" s="165">
        <v>0</v>
      </c>
      <c r="T174" s="166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7" t="s">
        <v>123</v>
      </c>
      <c r="AT174" s="167" t="s">
        <v>119</v>
      </c>
      <c r="AU174" s="167" t="s">
        <v>124</v>
      </c>
      <c r="AY174" s="14" t="s">
        <v>117</v>
      </c>
      <c r="BE174" s="168">
        <f t="shared" si="14"/>
        <v>0</v>
      </c>
      <c r="BF174" s="168">
        <f t="shared" si="15"/>
        <v>0</v>
      </c>
      <c r="BG174" s="168">
        <f t="shared" si="16"/>
        <v>0</v>
      </c>
      <c r="BH174" s="168">
        <f t="shared" si="17"/>
        <v>0</v>
      </c>
      <c r="BI174" s="168">
        <f t="shared" si="18"/>
        <v>0</v>
      </c>
      <c r="BJ174" s="14" t="s">
        <v>124</v>
      </c>
      <c r="BK174" s="169">
        <f t="shared" si="19"/>
        <v>0</v>
      </c>
      <c r="BL174" s="14" t="s">
        <v>123</v>
      </c>
      <c r="BM174" s="167" t="s">
        <v>398</v>
      </c>
    </row>
    <row r="175" spans="1:65" s="12" customFormat="1" ht="22.95" customHeight="1">
      <c r="B175" s="144"/>
      <c r="D175" s="145" t="s">
        <v>69</v>
      </c>
      <c r="E175" s="154" t="s">
        <v>148</v>
      </c>
      <c r="F175" s="154" t="s">
        <v>201</v>
      </c>
      <c r="I175" s="147"/>
      <c r="J175" s="190">
        <f>BK175</f>
        <v>0</v>
      </c>
      <c r="L175" s="144"/>
      <c r="M175" s="148"/>
      <c r="N175" s="149"/>
      <c r="O175" s="149"/>
      <c r="P175" s="150">
        <f>SUM(P176:P177)</f>
        <v>0</v>
      </c>
      <c r="Q175" s="149"/>
      <c r="R175" s="150">
        <f>SUM(R176:R177)</f>
        <v>0</v>
      </c>
      <c r="S175" s="149"/>
      <c r="T175" s="151">
        <f>SUM(T176:T177)</f>
        <v>0</v>
      </c>
      <c r="AR175" s="145" t="s">
        <v>78</v>
      </c>
      <c r="AT175" s="152" t="s">
        <v>69</v>
      </c>
      <c r="AU175" s="152" t="s">
        <v>78</v>
      </c>
      <c r="AY175" s="145" t="s">
        <v>117</v>
      </c>
      <c r="BK175" s="153">
        <f>SUM(BK176:BK177)</f>
        <v>0</v>
      </c>
    </row>
    <row r="176" spans="1:65" s="2" customFormat="1" ht="24" customHeight="1">
      <c r="A176" s="29"/>
      <c r="B176" s="155"/>
      <c r="C176" s="156" t="s">
        <v>200</v>
      </c>
      <c r="D176" s="156" t="s">
        <v>119</v>
      </c>
      <c r="E176" s="157" t="s">
        <v>399</v>
      </c>
      <c r="F176" s="158" t="s">
        <v>400</v>
      </c>
      <c r="G176" s="159" t="s">
        <v>243</v>
      </c>
      <c r="H176" s="160">
        <v>19.399999999999999</v>
      </c>
      <c r="I176" s="161"/>
      <c r="J176" s="189">
        <f>ROUND(I176*H176,3)</f>
        <v>0</v>
      </c>
      <c r="K176" s="162"/>
      <c r="L176" s="30"/>
      <c r="M176" s="163" t="s">
        <v>1</v>
      </c>
      <c r="N176" s="164" t="s">
        <v>36</v>
      </c>
      <c r="O176" s="55"/>
      <c r="P176" s="165">
        <f>O176*H176</f>
        <v>0</v>
      </c>
      <c r="Q176" s="165">
        <v>0</v>
      </c>
      <c r="R176" s="165">
        <f>Q176*H176</f>
        <v>0</v>
      </c>
      <c r="S176" s="165">
        <v>0</v>
      </c>
      <c r="T176" s="166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7" t="s">
        <v>123</v>
      </c>
      <c r="AT176" s="167" t="s">
        <v>119</v>
      </c>
      <c r="AU176" s="167" t="s">
        <v>124</v>
      </c>
      <c r="AY176" s="14" t="s">
        <v>117</v>
      </c>
      <c r="BE176" s="168">
        <f>IF(N176="základná",J176,0)</f>
        <v>0</v>
      </c>
      <c r="BF176" s="168">
        <f>IF(N176="znížená",J176,0)</f>
        <v>0</v>
      </c>
      <c r="BG176" s="168">
        <f>IF(N176="zákl. prenesená",J176,0)</f>
        <v>0</v>
      </c>
      <c r="BH176" s="168">
        <f>IF(N176="zníž. prenesená",J176,0)</f>
        <v>0</v>
      </c>
      <c r="BI176" s="168">
        <f>IF(N176="nulová",J176,0)</f>
        <v>0</v>
      </c>
      <c r="BJ176" s="14" t="s">
        <v>124</v>
      </c>
      <c r="BK176" s="169">
        <f>ROUND(I176*H176,3)</f>
        <v>0</v>
      </c>
      <c r="BL176" s="14" t="s">
        <v>123</v>
      </c>
      <c r="BM176" s="167" t="s">
        <v>401</v>
      </c>
    </row>
    <row r="177" spans="1:65" s="2" customFormat="1" ht="24" customHeight="1">
      <c r="A177" s="29"/>
      <c r="B177" s="155"/>
      <c r="C177" s="156" t="s">
        <v>402</v>
      </c>
      <c r="D177" s="156" t="s">
        <v>119</v>
      </c>
      <c r="E177" s="157" t="s">
        <v>403</v>
      </c>
      <c r="F177" s="158" t="s">
        <v>404</v>
      </c>
      <c r="G177" s="159" t="s">
        <v>236</v>
      </c>
      <c r="H177" s="160">
        <v>2</v>
      </c>
      <c r="I177" s="161"/>
      <c r="J177" s="189">
        <f>ROUND(I177*H177,3)</f>
        <v>0</v>
      </c>
      <c r="K177" s="162"/>
      <c r="L177" s="30"/>
      <c r="M177" s="163" t="s">
        <v>1</v>
      </c>
      <c r="N177" s="164" t="s">
        <v>36</v>
      </c>
      <c r="O177" s="55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7" t="s">
        <v>123</v>
      </c>
      <c r="AT177" s="167" t="s">
        <v>119</v>
      </c>
      <c r="AU177" s="167" t="s">
        <v>124</v>
      </c>
      <c r="AY177" s="14" t="s">
        <v>117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4" t="s">
        <v>124</v>
      </c>
      <c r="BK177" s="169">
        <f>ROUND(I177*H177,3)</f>
        <v>0</v>
      </c>
      <c r="BL177" s="14" t="s">
        <v>123</v>
      </c>
      <c r="BM177" s="167" t="s">
        <v>405</v>
      </c>
    </row>
    <row r="178" spans="1:65" s="12" customFormat="1" ht="22.95" customHeight="1">
      <c r="B178" s="144"/>
      <c r="D178" s="145" t="s">
        <v>69</v>
      </c>
      <c r="E178" s="154" t="s">
        <v>224</v>
      </c>
      <c r="F178" s="154" t="s">
        <v>225</v>
      </c>
      <c r="I178" s="147"/>
      <c r="J178" s="190">
        <f>BK178</f>
        <v>0</v>
      </c>
      <c r="L178" s="144"/>
      <c r="M178" s="148"/>
      <c r="N178" s="149"/>
      <c r="O178" s="149"/>
      <c r="P178" s="150">
        <f>P179</f>
        <v>0</v>
      </c>
      <c r="Q178" s="149"/>
      <c r="R178" s="150">
        <f>R179</f>
        <v>0</v>
      </c>
      <c r="S178" s="149"/>
      <c r="T178" s="151">
        <f>T179</f>
        <v>0</v>
      </c>
      <c r="AR178" s="145" t="s">
        <v>78</v>
      </c>
      <c r="AT178" s="152" t="s">
        <v>69</v>
      </c>
      <c r="AU178" s="152" t="s">
        <v>78</v>
      </c>
      <c r="AY178" s="145" t="s">
        <v>117</v>
      </c>
      <c r="BK178" s="153">
        <f>BK179</f>
        <v>0</v>
      </c>
    </row>
    <row r="179" spans="1:65" s="2" customFormat="1" ht="24" customHeight="1">
      <c r="A179" s="29"/>
      <c r="B179" s="155"/>
      <c r="C179" s="156" t="s">
        <v>206</v>
      </c>
      <c r="D179" s="156" t="s">
        <v>119</v>
      </c>
      <c r="E179" s="157" t="s">
        <v>406</v>
      </c>
      <c r="F179" s="158" t="s">
        <v>407</v>
      </c>
      <c r="G179" s="159" t="s">
        <v>154</v>
      </c>
      <c r="H179" s="160">
        <v>75.462999999999994</v>
      </c>
      <c r="I179" s="161"/>
      <c r="J179" s="189">
        <f>ROUND(I179*H179,3)</f>
        <v>0</v>
      </c>
      <c r="K179" s="162"/>
      <c r="L179" s="30"/>
      <c r="M179" s="163" t="s">
        <v>1</v>
      </c>
      <c r="N179" s="164" t="s">
        <v>36</v>
      </c>
      <c r="O179" s="55"/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7" t="s">
        <v>123</v>
      </c>
      <c r="AT179" s="167" t="s">
        <v>119</v>
      </c>
      <c r="AU179" s="167" t="s">
        <v>124</v>
      </c>
      <c r="AY179" s="14" t="s">
        <v>117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4" t="s">
        <v>124</v>
      </c>
      <c r="BK179" s="169">
        <f>ROUND(I179*H179,3)</f>
        <v>0</v>
      </c>
      <c r="BL179" s="14" t="s">
        <v>123</v>
      </c>
      <c r="BM179" s="167" t="s">
        <v>408</v>
      </c>
    </row>
    <row r="180" spans="1:65" s="12" customFormat="1" ht="25.95" customHeight="1">
      <c r="B180" s="144"/>
      <c r="D180" s="145" t="s">
        <v>69</v>
      </c>
      <c r="E180" s="146" t="s">
        <v>409</v>
      </c>
      <c r="F180" s="146" t="s">
        <v>410</v>
      </c>
      <c r="I180" s="147"/>
      <c r="J180" s="192">
        <f>BK180</f>
        <v>0</v>
      </c>
      <c r="L180" s="144"/>
      <c r="M180" s="148"/>
      <c r="N180" s="149"/>
      <c r="O180" s="149"/>
      <c r="P180" s="150">
        <f>P181+P185</f>
        <v>0</v>
      </c>
      <c r="Q180" s="149"/>
      <c r="R180" s="150">
        <f>R181+R185</f>
        <v>0</v>
      </c>
      <c r="S180" s="149"/>
      <c r="T180" s="151">
        <f>T181+T185</f>
        <v>0</v>
      </c>
      <c r="AR180" s="145" t="s">
        <v>124</v>
      </c>
      <c r="AT180" s="152" t="s">
        <v>69</v>
      </c>
      <c r="AU180" s="152" t="s">
        <v>70</v>
      </c>
      <c r="AY180" s="145" t="s">
        <v>117</v>
      </c>
      <c r="BK180" s="153">
        <f>BK181+BK185</f>
        <v>0</v>
      </c>
    </row>
    <row r="181" spans="1:65" s="12" customFormat="1" ht="22.95" customHeight="1">
      <c r="B181" s="144"/>
      <c r="D181" s="145" t="s">
        <v>69</v>
      </c>
      <c r="E181" s="154" t="s">
        <v>411</v>
      </c>
      <c r="F181" s="154" t="s">
        <v>412</v>
      </c>
      <c r="I181" s="147"/>
      <c r="J181" s="190">
        <f>BK181</f>
        <v>0</v>
      </c>
      <c r="L181" s="144"/>
      <c r="M181" s="148"/>
      <c r="N181" s="149"/>
      <c r="O181" s="149"/>
      <c r="P181" s="150">
        <f>SUM(P182:P184)</f>
        <v>0</v>
      </c>
      <c r="Q181" s="149"/>
      <c r="R181" s="150">
        <f>SUM(R182:R184)</f>
        <v>0</v>
      </c>
      <c r="S181" s="149"/>
      <c r="T181" s="151">
        <f>SUM(T182:T184)</f>
        <v>0</v>
      </c>
      <c r="AR181" s="145" t="s">
        <v>124</v>
      </c>
      <c r="AT181" s="152" t="s">
        <v>69</v>
      </c>
      <c r="AU181" s="152" t="s">
        <v>78</v>
      </c>
      <c r="AY181" s="145" t="s">
        <v>117</v>
      </c>
      <c r="BK181" s="153">
        <f>SUM(BK182:BK184)</f>
        <v>0</v>
      </c>
    </row>
    <row r="182" spans="1:65" s="2" customFormat="1" ht="24" customHeight="1">
      <c r="A182" s="29"/>
      <c r="B182" s="155"/>
      <c r="C182" s="156" t="s">
        <v>413</v>
      </c>
      <c r="D182" s="156" t="s">
        <v>119</v>
      </c>
      <c r="E182" s="157" t="s">
        <v>414</v>
      </c>
      <c r="F182" s="158" t="s">
        <v>415</v>
      </c>
      <c r="G182" s="159" t="s">
        <v>169</v>
      </c>
      <c r="H182" s="160">
        <v>3.08</v>
      </c>
      <c r="I182" s="161"/>
      <c r="J182" s="189">
        <f>ROUND(I182*H182,3)</f>
        <v>0</v>
      </c>
      <c r="K182" s="162"/>
      <c r="L182" s="30"/>
      <c r="M182" s="163" t="s">
        <v>1</v>
      </c>
      <c r="N182" s="164" t="s">
        <v>36</v>
      </c>
      <c r="O182" s="55"/>
      <c r="P182" s="165">
        <f>O182*H182</f>
        <v>0</v>
      </c>
      <c r="Q182" s="165">
        <v>0</v>
      </c>
      <c r="R182" s="165">
        <f>Q182*H182</f>
        <v>0</v>
      </c>
      <c r="S182" s="165">
        <v>0</v>
      </c>
      <c r="T182" s="166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7" t="s">
        <v>147</v>
      </c>
      <c r="AT182" s="167" t="s">
        <v>119</v>
      </c>
      <c r="AU182" s="167" t="s">
        <v>124</v>
      </c>
      <c r="AY182" s="14" t="s">
        <v>117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4" t="s">
        <v>124</v>
      </c>
      <c r="BK182" s="169">
        <f>ROUND(I182*H182,3)</f>
        <v>0</v>
      </c>
      <c r="BL182" s="14" t="s">
        <v>147</v>
      </c>
      <c r="BM182" s="167" t="s">
        <v>416</v>
      </c>
    </row>
    <row r="183" spans="1:65" s="2" customFormat="1" ht="24" customHeight="1">
      <c r="A183" s="29"/>
      <c r="B183" s="155"/>
      <c r="C183" s="156" t="s">
        <v>209</v>
      </c>
      <c r="D183" s="156" t="s">
        <v>119</v>
      </c>
      <c r="E183" s="157" t="s">
        <v>417</v>
      </c>
      <c r="F183" s="158" t="s">
        <v>418</v>
      </c>
      <c r="G183" s="159" t="s">
        <v>169</v>
      </c>
      <c r="H183" s="160">
        <v>10.5</v>
      </c>
      <c r="I183" s="161"/>
      <c r="J183" s="189">
        <f>ROUND(I183*H183,3)</f>
        <v>0</v>
      </c>
      <c r="K183" s="162"/>
      <c r="L183" s="30"/>
      <c r="M183" s="163" t="s">
        <v>1</v>
      </c>
      <c r="N183" s="164" t="s">
        <v>36</v>
      </c>
      <c r="O183" s="55"/>
      <c r="P183" s="165">
        <f>O183*H183</f>
        <v>0</v>
      </c>
      <c r="Q183" s="165">
        <v>0</v>
      </c>
      <c r="R183" s="165">
        <f>Q183*H183</f>
        <v>0</v>
      </c>
      <c r="S183" s="165">
        <v>0</v>
      </c>
      <c r="T183" s="166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7" t="s">
        <v>147</v>
      </c>
      <c r="AT183" s="167" t="s">
        <v>119</v>
      </c>
      <c r="AU183" s="167" t="s">
        <v>124</v>
      </c>
      <c r="AY183" s="14" t="s">
        <v>117</v>
      </c>
      <c r="BE183" s="168">
        <f>IF(N183="základná",J183,0)</f>
        <v>0</v>
      </c>
      <c r="BF183" s="168">
        <f>IF(N183="znížená",J183,0)</f>
        <v>0</v>
      </c>
      <c r="BG183" s="168">
        <f>IF(N183="zákl. prenesená",J183,0)</f>
        <v>0</v>
      </c>
      <c r="BH183" s="168">
        <f>IF(N183="zníž. prenesená",J183,0)</f>
        <v>0</v>
      </c>
      <c r="BI183" s="168">
        <f>IF(N183="nulová",J183,0)</f>
        <v>0</v>
      </c>
      <c r="BJ183" s="14" t="s">
        <v>124</v>
      </c>
      <c r="BK183" s="169">
        <f>ROUND(I183*H183,3)</f>
        <v>0</v>
      </c>
      <c r="BL183" s="14" t="s">
        <v>147</v>
      </c>
      <c r="BM183" s="167" t="s">
        <v>419</v>
      </c>
    </row>
    <row r="184" spans="1:65" s="2" customFormat="1" ht="24" customHeight="1">
      <c r="A184" s="29"/>
      <c r="B184" s="155"/>
      <c r="C184" s="170" t="s">
        <v>420</v>
      </c>
      <c r="D184" s="170" t="s">
        <v>197</v>
      </c>
      <c r="E184" s="171" t="s">
        <v>421</v>
      </c>
      <c r="F184" s="172" t="s">
        <v>422</v>
      </c>
      <c r="G184" s="173" t="s">
        <v>423</v>
      </c>
      <c r="H184" s="174">
        <v>20.37</v>
      </c>
      <c r="I184" s="175"/>
      <c r="J184" s="191">
        <f>ROUND(I184*H184,3)</f>
        <v>0</v>
      </c>
      <c r="K184" s="176"/>
      <c r="L184" s="177"/>
      <c r="M184" s="178" t="s">
        <v>1</v>
      </c>
      <c r="N184" s="179" t="s">
        <v>36</v>
      </c>
      <c r="O184" s="55"/>
      <c r="P184" s="165">
        <f>O184*H184</f>
        <v>0</v>
      </c>
      <c r="Q184" s="165">
        <v>0</v>
      </c>
      <c r="R184" s="165">
        <f>Q184*H184</f>
        <v>0</v>
      </c>
      <c r="S184" s="165">
        <v>0</v>
      </c>
      <c r="T184" s="166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7" t="s">
        <v>177</v>
      </c>
      <c r="AT184" s="167" t="s">
        <v>197</v>
      </c>
      <c r="AU184" s="167" t="s">
        <v>124</v>
      </c>
      <c r="AY184" s="14" t="s">
        <v>117</v>
      </c>
      <c r="BE184" s="168">
        <f>IF(N184="základná",J184,0)</f>
        <v>0</v>
      </c>
      <c r="BF184" s="168">
        <f>IF(N184="znížená",J184,0)</f>
        <v>0</v>
      </c>
      <c r="BG184" s="168">
        <f>IF(N184="zákl. prenesená",J184,0)</f>
        <v>0</v>
      </c>
      <c r="BH184" s="168">
        <f>IF(N184="zníž. prenesená",J184,0)</f>
        <v>0</v>
      </c>
      <c r="BI184" s="168">
        <f>IF(N184="nulová",J184,0)</f>
        <v>0</v>
      </c>
      <c r="BJ184" s="14" t="s">
        <v>124</v>
      </c>
      <c r="BK184" s="169">
        <f>ROUND(I184*H184,3)</f>
        <v>0</v>
      </c>
      <c r="BL184" s="14" t="s">
        <v>147</v>
      </c>
      <c r="BM184" s="167" t="s">
        <v>424</v>
      </c>
    </row>
    <row r="185" spans="1:65" s="12" customFormat="1" ht="22.95" customHeight="1">
      <c r="B185" s="144"/>
      <c r="D185" s="145" t="s">
        <v>69</v>
      </c>
      <c r="E185" s="154" t="s">
        <v>425</v>
      </c>
      <c r="F185" s="154" t="s">
        <v>426</v>
      </c>
      <c r="I185" s="147"/>
      <c r="J185" s="190">
        <f>BK185</f>
        <v>0</v>
      </c>
      <c r="L185" s="144"/>
      <c r="M185" s="148"/>
      <c r="N185" s="149"/>
      <c r="O185" s="149"/>
      <c r="P185" s="150">
        <f>SUM(P186:P187)</f>
        <v>0</v>
      </c>
      <c r="Q185" s="149"/>
      <c r="R185" s="150">
        <f>SUM(R186:R187)</f>
        <v>0</v>
      </c>
      <c r="S185" s="149"/>
      <c r="T185" s="151">
        <f>SUM(T186:T187)</f>
        <v>0</v>
      </c>
      <c r="AR185" s="145" t="s">
        <v>124</v>
      </c>
      <c r="AT185" s="152" t="s">
        <v>69</v>
      </c>
      <c r="AU185" s="152" t="s">
        <v>78</v>
      </c>
      <c r="AY185" s="145" t="s">
        <v>117</v>
      </c>
      <c r="BK185" s="153">
        <f>SUM(BK186:BK187)</f>
        <v>0</v>
      </c>
    </row>
    <row r="186" spans="1:65" s="2" customFormat="1" ht="24" customHeight="1">
      <c r="A186" s="29"/>
      <c r="B186" s="155"/>
      <c r="C186" s="156" t="s">
        <v>213</v>
      </c>
      <c r="D186" s="156" t="s">
        <v>119</v>
      </c>
      <c r="E186" s="157" t="s">
        <v>427</v>
      </c>
      <c r="F186" s="158" t="s">
        <v>428</v>
      </c>
      <c r="G186" s="159" t="s">
        <v>236</v>
      </c>
      <c r="H186" s="160">
        <v>1</v>
      </c>
      <c r="I186" s="161"/>
      <c r="J186" s="189">
        <f>ROUND(I186*H186,3)</f>
        <v>0</v>
      </c>
      <c r="K186" s="162"/>
      <c r="L186" s="30"/>
      <c r="M186" s="163" t="s">
        <v>1</v>
      </c>
      <c r="N186" s="164" t="s">
        <v>36</v>
      </c>
      <c r="O186" s="55"/>
      <c r="P186" s="165">
        <f>O186*H186</f>
        <v>0</v>
      </c>
      <c r="Q186" s="165">
        <v>0</v>
      </c>
      <c r="R186" s="165">
        <f>Q186*H186</f>
        <v>0</v>
      </c>
      <c r="S186" s="165">
        <v>0</v>
      </c>
      <c r="T186" s="166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7" t="s">
        <v>147</v>
      </c>
      <c r="AT186" s="167" t="s">
        <v>119</v>
      </c>
      <c r="AU186" s="167" t="s">
        <v>124</v>
      </c>
      <c r="AY186" s="14" t="s">
        <v>117</v>
      </c>
      <c r="BE186" s="168">
        <f>IF(N186="základná",J186,0)</f>
        <v>0</v>
      </c>
      <c r="BF186" s="168">
        <f>IF(N186="znížená",J186,0)</f>
        <v>0</v>
      </c>
      <c r="BG186" s="168">
        <f>IF(N186="zákl. prenesená",J186,0)</f>
        <v>0</v>
      </c>
      <c r="BH186" s="168">
        <f>IF(N186="zníž. prenesená",J186,0)</f>
        <v>0</v>
      </c>
      <c r="BI186" s="168">
        <f>IF(N186="nulová",J186,0)</f>
        <v>0</v>
      </c>
      <c r="BJ186" s="14" t="s">
        <v>124</v>
      </c>
      <c r="BK186" s="169">
        <f>ROUND(I186*H186,3)</f>
        <v>0</v>
      </c>
      <c r="BL186" s="14" t="s">
        <v>147</v>
      </c>
      <c r="BM186" s="167" t="s">
        <v>429</v>
      </c>
    </row>
    <row r="187" spans="1:65" s="2" customFormat="1" ht="24" customHeight="1">
      <c r="A187" s="29"/>
      <c r="B187" s="155"/>
      <c r="C187" s="170" t="s">
        <v>430</v>
      </c>
      <c r="D187" s="170" t="s">
        <v>197</v>
      </c>
      <c r="E187" s="171" t="s">
        <v>431</v>
      </c>
      <c r="F187" s="172" t="s">
        <v>432</v>
      </c>
      <c r="G187" s="173" t="s">
        <v>236</v>
      </c>
      <c r="H187" s="174">
        <v>1</v>
      </c>
      <c r="I187" s="175"/>
      <c r="J187" s="191">
        <f>ROUND(I187*H187,3)</f>
        <v>0</v>
      </c>
      <c r="K187" s="176"/>
      <c r="L187" s="177"/>
      <c r="M187" s="185" t="s">
        <v>1</v>
      </c>
      <c r="N187" s="186" t="s">
        <v>36</v>
      </c>
      <c r="O187" s="182"/>
      <c r="P187" s="183">
        <f>O187*H187</f>
        <v>0</v>
      </c>
      <c r="Q187" s="183">
        <v>0</v>
      </c>
      <c r="R187" s="183">
        <f>Q187*H187</f>
        <v>0</v>
      </c>
      <c r="S187" s="183">
        <v>0</v>
      </c>
      <c r="T187" s="184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7" t="s">
        <v>177</v>
      </c>
      <c r="AT187" s="167" t="s">
        <v>197</v>
      </c>
      <c r="AU187" s="167" t="s">
        <v>124</v>
      </c>
      <c r="AY187" s="14" t="s">
        <v>117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4" t="s">
        <v>124</v>
      </c>
      <c r="BK187" s="169">
        <f>ROUND(I187*H187,3)</f>
        <v>0</v>
      </c>
      <c r="BL187" s="14" t="s">
        <v>147</v>
      </c>
      <c r="BM187" s="167" t="s">
        <v>433</v>
      </c>
    </row>
    <row r="188" spans="1:65" s="2" customFormat="1" ht="6.9" customHeight="1">
      <c r="A188" s="29"/>
      <c r="B188" s="44"/>
      <c r="C188" s="45"/>
      <c r="D188" s="45"/>
      <c r="E188" s="45"/>
      <c r="F188" s="45"/>
      <c r="G188" s="45"/>
      <c r="H188" s="45"/>
      <c r="I188" s="117"/>
      <c r="J188" s="45"/>
      <c r="K188" s="45"/>
      <c r="L188" s="30"/>
      <c r="M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</sheetData>
  <autoFilter ref="C125:K187" xr:uid="{00000000-0009-0000-0000-000003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71"/>
  <sheetViews>
    <sheetView showGridLines="0" topLeftCell="A134" workbookViewId="0">
      <selection activeCell="W131" sqref="W131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0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88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89</v>
      </c>
      <c r="I4" s="90"/>
      <c r="L4" s="17"/>
      <c r="M4" s="92" t="s">
        <v>9</v>
      </c>
      <c r="AT4" s="14" t="s">
        <v>3</v>
      </c>
    </row>
    <row r="5" spans="1:46" s="1" customFormat="1" ht="6.9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33" t="str">
        <f>'Rekapitulácia stavby'!K6</f>
        <v>Osadenie Kontajnera Jasovská - rozpočty komplet</v>
      </c>
      <c r="F7" s="234"/>
      <c r="G7" s="234"/>
      <c r="H7" s="234"/>
      <c r="I7" s="90"/>
      <c r="L7" s="17"/>
    </row>
    <row r="8" spans="1:46" s="2" customFormat="1" ht="12" customHeight="1">
      <c r="A8" s="29"/>
      <c r="B8" s="30"/>
      <c r="C8" s="29"/>
      <c r="D8" s="24" t="s">
        <v>90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434</v>
      </c>
      <c r="F9" s="232"/>
      <c r="G9" s="232"/>
      <c r="H9" s="232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>
        <f>'Rekapitulácia stavby'!AN8</f>
        <v>44726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5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20</v>
      </c>
      <c r="E14" s="29"/>
      <c r="F14" s="29"/>
      <c r="G14" s="29"/>
      <c r="H14" s="29"/>
      <c r="I14" s="94" t="s">
        <v>21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22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23</v>
      </c>
      <c r="E17" s="29"/>
      <c r="F17" s="29"/>
      <c r="G17" s="29"/>
      <c r="H17" s="29"/>
      <c r="I17" s="94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09"/>
      <c r="G18" s="209"/>
      <c r="H18" s="209"/>
      <c r="I18" s="94" t="s">
        <v>22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25</v>
      </c>
      <c r="E20" s="29"/>
      <c r="F20" s="29"/>
      <c r="G20" s="29"/>
      <c r="H20" s="29"/>
      <c r="I20" s="94" t="s">
        <v>21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22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22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ROUND(J125,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102" t="s">
        <v>34</v>
      </c>
      <c r="E33" s="24" t="s">
        <v>35</v>
      </c>
      <c r="F33" s="103">
        <f>ROUND((SUM(BE125:BE170)),  2)</f>
        <v>0</v>
      </c>
      <c r="G33" s="29"/>
      <c r="H33" s="29"/>
      <c r="I33" s="104">
        <v>0.2</v>
      </c>
      <c r="J33" s="103">
        <f>ROUND(((SUM(BE125:BE170))*I33),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36</v>
      </c>
      <c r="F34" s="103">
        <f>ROUND((SUM(BF125:BF170)),  2)</f>
        <v>0</v>
      </c>
      <c r="G34" s="29"/>
      <c r="H34" s="29"/>
      <c r="I34" s="104">
        <v>0.2</v>
      </c>
      <c r="J34" s="103">
        <f>ROUND(((SUM(BF125:BF170))*I34),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37</v>
      </c>
      <c r="F35" s="103">
        <f>ROUND((SUM(BG125:BG170)),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38</v>
      </c>
      <c r="F36" s="103">
        <f>ROUND((SUM(BH125:BH170)),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39</v>
      </c>
      <c r="F37" s="103">
        <f>ROUND((SUM(BI125:BI170)),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I41" s="90"/>
      <c r="L41" s="17"/>
    </row>
    <row r="42" spans="1:31" s="1" customFormat="1" ht="14.4" customHeight="1">
      <c r="B42" s="17"/>
      <c r="I42" s="90"/>
      <c r="L42" s="17"/>
    </row>
    <row r="43" spans="1:31" s="1" customFormat="1" ht="14.4" customHeight="1">
      <c r="B43" s="17"/>
      <c r="I43" s="90"/>
      <c r="L43" s="17"/>
    </row>
    <row r="44" spans="1:31" s="1" customFormat="1" ht="14.4" customHeight="1">
      <c r="B44" s="17"/>
      <c r="I44" s="90"/>
      <c r="L44" s="17"/>
    </row>
    <row r="45" spans="1:31" s="1" customFormat="1" ht="14.4" customHeight="1">
      <c r="B45" s="17"/>
      <c r="I45" s="90"/>
      <c r="L45" s="17"/>
    </row>
    <row r="46" spans="1:31" s="1" customFormat="1" ht="14.4" customHeight="1">
      <c r="B46" s="17"/>
      <c r="I46" s="90"/>
      <c r="L46" s="17"/>
    </row>
    <row r="47" spans="1:31" s="1" customFormat="1" ht="14.4" customHeight="1">
      <c r="B47" s="17"/>
      <c r="I47" s="90"/>
      <c r="L47" s="17"/>
    </row>
    <row r="48" spans="1:31" s="1" customFormat="1" ht="14.4" customHeight="1">
      <c r="B48" s="17"/>
      <c r="I48" s="90"/>
      <c r="L48" s="17"/>
    </row>
    <row r="49" spans="1:31" s="1" customFormat="1" ht="14.4" customHeight="1">
      <c r="B49" s="17"/>
      <c r="I49" s="90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3" t="str">
        <f>E7</f>
        <v>Osadenie Kontajnera Jasovská - rozpočty komplet</v>
      </c>
      <c r="F85" s="234"/>
      <c r="G85" s="234"/>
      <c r="H85" s="234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90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04 - Knalizačná prípojka</v>
      </c>
      <c r="F87" s="232"/>
      <c r="G87" s="232"/>
      <c r="H87" s="232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>
        <f>IF(J12="","",J12)</f>
        <v>44726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20</v>
      </c>
      <c r="D91" s="29"/>
      <c r="E91" s="29"/>
      <c r="F91" s="22" t="str">
        <f>E15</f>
        <v xml:space="preserve"> </v>
      </c>
      <c r="G91" s="29"/>
      <c r="H91" s="29"/>
      <c r="I91" s="94" t="s">
        <v>25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23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93</v>
      </c>
      <c r="D94" s="105"/>
      <c r="E94" s="105"/>
      <c r="F94" s="105"/>
      <c r="G94" s="105"/>
      <c r="H94" s="105"/>
      <c r="I94" s="120"/>
      <c r="J94" s="121" t="s">
        <v>94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5" customHeight="1">
      <c r="A96" s="29"/>
      <c r="B96" s="30"/>
      <c r="C96" s="122" t="s">
        <v>95</v>
      </c>
      <c r="D96" s="29"/>
      <c r="E96" s="29"/>
      <c r="F96" s="29"/>
      <c r="G96" s="29"/>
      <c r="H96" s="29"/>
      <c r="I96" s="93"/>
      <c r="J96" s="68">
        <f>J125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96</v>
      </c>
    </row>
    <row r="97" spans="1:31" s="9" customFormat="1" ht="24.9" customHeight="1">
      <c r="B97" s="123"/>
      <c r="D97" s="124" t="s">
        <v>97</v>
      </c>
      <c r="E97" s="125"/>
      <c r="F97" s="125"/>
      <c r="G97" s="125"/>
      <c r="H97" s="125"/>
      <c r="I97" s="126"/>
      <c r="J97" s="127">
        <f>J126</f>
        <v>0</v>
      </c>
      <c r="L97" s="123"/>
    </row>
    <row r="98" spans="1:31" s="10" customFormat="1" ht="19.95" customHeight="1">
      <c r="B98" s="128"/>
      <c r="D98" s="129" t="s">
        <v>98</v>
      </c>
      <c r="E98" s="130"/>
      <c r="F98" s="130"/>
      <c r="G98" s="130"/>
      <c r="H98" s="130"/>
      <c r="I98" s="131"/>
      <c r="J98" s="132">
        <f>J127</f>
        <v>0</v>
      </c>
      <c r="L98" s="128"/>
    </row>
    <row r="99" spans="1:31" s="10" customFormat="1" ht="19.95" customHeight="1">
      <c r="B99" s="128"/>
      <c r="D99" s="129" t="s">
        <v>290</v>
      </c>
      <c r="E99" s="130"/>
      <c r="F99" s="130"/>
      <c r="G99" s="130"/>
      <c r="H99" s="130"/>
      <c r="I99" s="131"/>
      <c r="J99" s="132">
        <f>J141</f>
        <v>0</v>
      </c>
      <c r="L99" s="128"/>
    </row>
    <row r="100" spans="1:31" s="10" customFormat="1" ht="19.95" customHeight="1">
      <c r="B100" s="128"/>
      <c r="D100" s="129" t="s">
        <v>100</v>
      </c>
      <c r="E100" s="130"/>
      <c r="F100" s="130"/>
      <c r="G100" s="130"/>
      <c r="H100" s="130"/>
      <c r="I100" s="131"/>
      <c r="J100" s="132">
        <f>J143</f>
        <v>0</v>
      </c>
      <c r="L100" s="128"/>
    </row>
    <row r="101" spans="1:31" s="10" customFormat="1" ht="19.95" customHeight="1">
      <c r="B101" s="128"/>
      <c r="D101" s="129" t="s">
        <v>291</v>
      </c>
      <c r="E101" s="130"/>
      <c r="F101" s="130"/>
      <c r="G101" s="130"/>
      <c r="H101" s="130"/>
      <c r="I101" s="131"/>
      <c r="J101" s="132">
        <f>J147</f>
        <v>0</v>
      </c>
      <c r="L101" s="128"/>
    </row>
    <row r="102" spans="1:31" s="10" customFormat="1" ht="19.95" customHeight="1">
      <c r="B102" s="128"/>
      <c r="D102" s="129" t="s">
        <v>101</v>
      </c>
      <c r="E102" s="130"/>
      <c r="F102" s="130"/>
      <c r="G102" s="130"/>
      <c r="H102" s="130"/>
      <c r="I102" s="131"/>
      <c r="J102" s="132">
        <f>J160</f>
        <v>0</v>
      </c>
      <c r="L102" s="128"/>
    </row>
    <row r="103" spans="1:31" s="10" customFormat="1" ht="19.95" customHeight="1">
      <c r="B103" s="128"/>
      <c r="D103" s="129" t="s">
        <v>102</v>
      </c>
      <c r="E103" s="130"/>
      <c r="F103" s="130"/>
      <c r="G103" s="130"/>
      <c r="H103" s="130"/>
      <c r="I103" s="131"/>
      <c r="J103" s="132">
        <f>J165</f>
        <v>0</v>
      </c>
      <c r="L103" s="128"/>
    </row>
    <row r="104" spans="1:31" s="9" customFormat="1" ht="24.9" customHeight="1">
      <c r="B104" s="123"/>
      <c r="D104" s="124" t="s">
        <v>292</v>
      </c>
      <c r="E104" s="125"/>
      <c r="F104" s="125"/>
      <c r="G104" s="125"/>
      <c r="H104" s="125"/>
      <c r="I104" s="126"/>
      <c r="J104" s="127">
        <f>J167</f>
        <v>0</v>
      </c>
      <c r="L104" s="123"/>
    </row>
    <row r="105" spans="1:31" s="10" customFormat="1" ht="19.95" customHeight="1">
      <c r="B105" s="128"/>
      <c r="D105" s="129" t="s">
        <v>435</v>
      </c>
      <c r="E105" s="130"/>
      <c r="F105" s="130"/>
      <c r="G105" s="130"/>
      <c r="H105" s="130"/>
      <c r="I105" s="131"/>
      <c r="J105" s="132">
        <f>J168</f>
        <v>0</v>
      </c>
      <c r="L105" s="128"/>
    </row>
    <row r="106" spans="1:31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" customHeight="1">
      <c r="A107" s="29"/>
      <c r="B107" s="44"/>
      <c r="C107" s="45"/>
      <c r="D107" s="45"/>
      <c r="E107" s="45"/>
      <c r="F107" s="45"/>
      <c r="G107" s="45"/>
      <c r="H107" s="45"/>
      <c r="I107" s="117"/>
      <c r="J107" s="45"/>
      <c r="K107" s="45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31" s="2" customFormat="1" ht="6.9" customHeight="1">
      <c r="A111" s="29"/>
      <c r="B111" s="46"/>
      <c r="C111" s="47"/>
      <c r="D111" s="47"/>
      <c r="E111" s="47"/>
      <c r="F111" s="47"/>
      <c r="G111" s="47"/>
      <c r="H111" s="47"/>
      <c r="I111" s="118"/>
      <c r="J111" s="47"/>
      <c r="K111" s="47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" customHeight="1">
      <c r="A112" s="29"/>
      <c r="B112" s="30"/>
      <c r="C112" s="18" t="s">
        <v>103</v>
      </c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13</v>
      </c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233" t="str">
        <f>E7</f>
        <v>Osadenie Kontajnera Jasovská - rozpočty komplet</v>
      </c>
      <c r="F115" s="234"/>
      <c r="G115" s="234"/>
      <c r="H115" s="234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90</v>
      </c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206" t="str">
        <f>E9</f>
        <v>04 - Knalizačná prípojka</v>
      </c>
      <c r="F117" s="232"/>
      <c r="G117" s="232"/>
      <c r="H117" s="232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" customHeight="1">
      <c r="A118" s="29"/>
      <c r="B118" s="30"/>
      <c r="C118" s="29"/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17</v>
      </c>
      <c r="D119" s="29"/>
      <c r="E119" s="29"/>
      <c r="F119" s="22" t="str">
        <f>F12</f>
        <v xml:space="preserve"> </v>
      </c>
      <c r="G119" s="29"/>
      <c r="H119" s="29"/>
      <c r="I119" s="94" t="s">
        <v>19</v>
      </c>
      <c r="J119" s="52">
        <f>IF(J12="","",J12)</f>
        <v>44726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15" customHeight="1">
      <c r="A121" s="29"/>
      <c r="B121" s="30"/>
      <c r="C121" s="24" t="s">
        <v>20</v>
      </c>
      <c r="D121" s="29"/>
      <c r="E121" s="29"/>
      <c r="F121" s="22" t="str">
        <f>E15</f>
        <v xml:space="preserve"> </v>
      </c>
      <c r="G121" s="29"/>
      <c r="H121" s="29"/>
      <c r="I121" s="94" t="s">
        <v>25</v>
      </c>
      <c r="J121" s="27" t="str">
        <f>E21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15" customHeight="1">
      <c r="A122" s="29"/>
      <c r="B122" s="30"/>
      <c r="C122" s="24" t="s">
        <v>23</v>
      </c>
      <c r="D122" s="29"/>
      <c r="E122" s="29"/>
      <c r="F122" s="22" t="str">
        <f>IF(E18="","",E18)</f>
        <v>Vyplň údaj</v>
      </c>
      <c r="G122" s="29"/>
      <c r="H122" s="29"/>
      <c r="I122" s="94" t="s">
        <v>28</v>
      </c>
      <c r="J122" s="27" t="str">
        <f>E24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33"/>
      <c r="B124" s="134"/>
      <c r="C124" s="135" t="s">
        <v>104</v>
      </c>
      <c r="D124" s="136" t="s">
        <v>55</v>
      </c>
      <c r="E124" s="136" t="s">
        <v>51</v>
      </c>
      <c r="F124" s="136" t="s">
        <v>52</v>
      </c>
      <c r="G124" s="136" t="s">
        <v>105</v>
      </c>
      <c r="H124" s="136" t="s">
        <v>106</v>
      </c>
      <c r="I124" s="137" t="s">
        <v>107</v>
      </c>
      <c r="J124" s="138" t="s">
        <v>94</v>
      </c>
      <c r="K124" s="139" t="s">
        <v>108</v>
      </c>
      <c r="L124" s="140"/>
      <c r="M124" s="59" t="s">
        <v>1</v>
      </c>
      <c r="N124" s="60" t="s">
        <v>34</v>
      </c>
      <c r="O124" s="60" t="s">
        <v>109</v>
      </c>
      <c r="P124" s="60" t="s">
        <v>110</v>
      </c>
      <c r="Q124" s="60" t="s">
        <v>111</v>
      </c>
      <c r="R124" s="60" t="s">
        <v>112</v>
      </c>
      <c r="S124" s="60" t="s">
        <v>113</v>
      </c>
      <c r="T124" s="61" t="s">
        <v>114</v>
      </c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</row>
    <row r="125" spans="1:65" s="2" customFormat="1" ht="22.95" customHeight="1">
      <c r="A125" s="29"/>
      <c r="B125" s="30"/>
      <c r="C125" s="66" t="s">
        <v>95</v>
      </c>
      <c r="D125" s="29"/>
      <c r="E125" s="29"/>
      <c r="F125" s="29"/>
      <c r="G125" s="29"/>
      <c r="H125" s="29"/>
      <c r="I125" s="93"/>
      <c r="J125" s="193">
        <f>BK125</f>
        <v>0</v>
      </c>
      <c r="K125" s="29"/>
      <c r="L125" s="30"/>
      <c r="M125" s="62"/>
      <c r="N125" s="53"/>
      <c r="O125" s="63"/>
      <c r="P125" s="141">
        <f>P126+P167</f>
        <v>0</v>
      </c>
      <c r="Q125" s="63"/>
      <c r="R125" s="141">
        <f>R126+R167</f>
        <v>0</v>
      </c>
      <c r="S125" s="63"/>
      <c r="T125" s="142">
        <f>T126+T167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69</v>
      </c>
      <c r="AU125" s="14" t="s">
        <v>96</v>
      </c>
      <c r="BK125" s="143">
        <f>BK126+BK167</f>
        <v>0</v>
      </c>
    </row>
    <row r="126" spans="1:65" s="12" customFormat="1" ht="25.95" customHeight="1">
      <c r="B126" s="144"/>
      <c r="D126" s="145" t="s">
        <v>69</v>
      </c>
      <c r="E126" s="146" t="s">
        <v>115</v>
      </c>
      <c r="F126" s="146" t="s">
        <v>116</v>
      </c>
      <c r="I126" s="147"/>
      <c r="J126" s="192">
        <f>BK126</f>
        <v>0</v>
      </c>
      <c r="L126" s="144"/>
      <c r="M126" s="148"/>
      <c r="N126" s="149"/>
      <c r="O126" s="149"/>
      <c r="P126" s="150">
        <f>P127+P141+P143+P147+P160+P165</f>
        <v>0</v>
      </c>
      <c r="Q126" s="149"/>
      <c r="R126" s="150">
        <f>R127+R141+R143+R147+R160+R165</f>
        <v>0</v>
      </c>
      <c r="S126" s="149"/>
      <c r="T126" s="151">
        <f>T127+T141+T143+T147+T160+T165</f>
        <v>0</v>
      </c>
      <c r="AR126" s="145" t="s">
        <v>78</v>
      </c>
      <c r="AT126" s="152" t="s">
        <v>69</v>
      </c>
      <c r="AU126" s="152" t="s">
        <v>70</v>
      </c>
      <c r="AY126" s="145" t="s">
        <v>117</v>
      </c>
      <c r="BK126" s="153">
        <f>BK127+BK141+BK143+BK147+BK160+BK165</f>
        <v>0</v>
      </c>
    </row>
    <row r="127" spans="1:65" s="12" customFormat="1" ht="22.95" customHeight="1">
      <c r="B127" s="144"/>
      <c r="D127" s="145" t="s">
        <v>69</v>
      </c>
      <c r="E127" s="154" t="s">
        <v>78</v>
      </c>
      <c r="F127" s="154" t="s">
        <v>118</v>
      </c>
      <c r="I127" s="147"/>
      <c r="J127" s="190">
        <f>BK127</f>
        <v>0</v>
      </c>
      <c r="L127" s="144"/>
      <c r="M127" s="148"/>
      <c r="N127" s="149"/>
      <c r="O127" s="149"/>
      <c r="P127" s="150">
        <f>SUM(P128:P140)</f>
        <v>0</v>
      </c>
      <c r="Q127" s="149"/>
      <c r="R127" s="150">
        <f>SUM(R128:R140)</f>
        <v>0</v>
      </c>
      <c r="S127" s="149"/>
      <c r="T127" s="151">
        <f>SUM(T128:T140)</f>
        <v>0</v>
      </c>
      <c r="AR127" s="145" t="s">
        <v>78</v>
      </c>
      <c r="AT127" s="152" t="s">
        <v>69</v>
      </c>
      <c r="AU127" s="152" t="s">
        <v>78</v>
      </c>
      <c r="AY127" s="145" t="s">
        <v>117</v>
      </c>
      <c r="BK127" s="153">
        <f>SUM(BK128:BK140)</f>
        <v>0</v>
      </c>
    </row>
    <row r="128" spans="1:65" s="2" customFormat="1" ht="24" customHeight="1">
      <c r="A128" s="29"/>
      <c r="B128" s="155"/>
      <c r="C128" s="156" t="s">
        <v>78</v>
      </c>
      <c r="D128" s="156" t="s">
        <v>119</v>
      </c>
      <c r="E128" s="157" t="s">
        <v>295</v>
      </c>
      <c r="F128" s="158" t="s">
        <v>296</v>
      </c>
      <c r="G128" s="159" t="s">
        <v>169</v>
      </c>
      <c r="H128" s="160">
        <v>2.5</v>
      </c>
      <c r="I128" s="161"/>
      <c r="J128" s="189">
        <f t="shared" ref="J128:J140" si="0">ROUND(I128*H128,3)</f>
        <v>0</v>
      </c>
      <c r="K128" s="162"/>
      <c r="L128" s="30"/>
      <c r="M128" s="163" t="s">
        <v>1</v>
      </c>
      <c r="N128" s="164" t="s">
        <v>36</v>
      </c>
      <c r="O128" s="55"/>
      <c r="P128" s="165">
        <f t="shared" ref="P128:P140" si="1">O128*H128</f>
        <v>0</v>
      </c>
      <c r="Q128" s="165">
        <v>0</v>
      </c>
      <c r="R128" s="165">
        <f t="shared" ref="R128:R140" si="2">Q128*H128</f>
        <v>0</v>
      </c>
      <c r="S128" s="165">
        <v>0</v>
      </c>
      <c r="T128" s="166">
        <f t="shared" ref="T128:T140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7" t="s">
        <v>123</v>
      </c>
      <c r="AT128" s="167" t="s">
        <v>119</v>
      </c>
      <c r="AU128" s="167" t="s">
        <v>124</v>
      </c>
      <c r="AY128" s="14" t="s">
        <v>117</v>
      </c>
      <c r="BE128" s="168">
        <f t="shared" ref="BE128:BE140" si="4">IF(N128="základná",J128,0)</f>
        <v>0</v>
      </c>
      <c r="BF128" s="168">
        <f t="shared" ref="BF128:BF140" si="5">IF(N128="znížená",J128,0)</f>
        <v>0</v>
      </c>
      <c r="BG128" s="168">
        <f t="shared" ref="BG128:BG140" si="6">IF(N128="zákl. prenesená",J128,0)</f>
        <v>0</v>
      </c>
      <c r="BH128" s="168">
        <f t="shared" ref="BH128:BH140" si="7">IF(N128="zníž. prenesená",J128,0)</f>
        <v>0</v>
      </c>
      <c r="BI128" s="168">
        <f t="shared" ref="BI128:BI140" si="8">IF(N128="nulová",J128,0)</f>
        <v>0</v>
      </c>
      <c r="BJ128" s="14" t="s">
        <v>124</v>
      </c>
      <c r="BK128" s="169">
        <f t="shared" ref="BK128:BK140" si="9">ROUND(I128*H128,3)</f>
        <v>0</v>
      </c>
      <c r="BL128" s="14" t="s">
        <v>123</v>
      </c>
      <c r="BM128" s="167" t="s">
        <v>124</v>
      </c>
    </row>
    <row r="129" spans="1:65" s="2" customFormat="1" ht="16.5" customHeight="1">
      <c r="A129" s="29"/>
      <c r="B129" s="155"/>
      <c r="C129" s="170" t="s">
        <v>124</v>
      </c>
      <c r="D129" s="170" t="s">
        <v>197</v>
      </c>
      <c r="E129" s="171" t="s">
        <v>436</v>
      </c>
      <c r="F129" s="172" t="s">
        <v>437</v>
      </c>
      <c r="G129" s="173" t="s">
        <v>154</v>
      </c>
      <c r="H129" s="174">
        <v>0.9</v>
      </c>
      <c r="I129" s="175"/>
      <c r="J129" s="191">
        <f t="shared" si="0"/>
        <v>0</v>
      </c>
      <c r="K129" s="176"/>
      <c r="L129" s="177"/>
      <c r="M129" s="178" t="s">
        <v>1</v>
      </c>
      <c r="N129" s="179" t="s">
        <v>36</v>
      </c>
      <c r="O129" s="55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7" t="s">
        <v>133</v>
      </c>
      <c r="AT129" s="167" t="s">
        <v>197</v>
      </c>
      <c r="AU129" s="167" t="s">
        <v>124</v>
      </c>
      <c r="AY129" s="14" t="s">
        <v>117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4" t="s">
        <v>124</v>
      </c>
      <c r="BK129" s="169">
        <f t="shared" si="9"/>
        <v>0</v>
      </c>
      <c r="BL129" s="14" t="s">
        <v>123</v>
      </c>
      <c r="BM129" s="167" t="s">
        <v>123</v>
      </c>
    </row>
    <row r="130" spans="1:65" s="2" customFormat="1" ht="24" customHeight="1">
      <c r="A130" s="29"/>
      <c r="B130" s="155"/>
      <c r="C130" s="156" t="s">
        <v>127</v>
      </c>
      <c r="D130" s="156" t="s">
        <v>119</v>
      </c>
      <c r="E130" s="157" t="s">
        <v>297</v>
      </c>
      <c r="F130" s="158" t="s">
        <v>298</v>
      </c>
      <c r="G130" s="159" t="s">
        <v>169</v>
      </c>
      <c r="H130" s="160">
        <v>2.5</v>
      </c>
      <c r="I130" s="161"/>
      <c r="J130" s="189">
        <f t="shared" si="0"/>
        <v>0</v>
      </c>
      <c r="K130" s="162"/>
      <c r="L130" s="30"/>
      <c r="M130" s="163" t="s">
        <v>1</v>
      </c>
      <c r="N130" s="164" t="s">
        <v>36</v>
      </c>
      <c r="O130" s="55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7" t="s">
        <v>123</v>
      </c>
      <c r="AT130" s="167" t="s">
        <v>119</v>
      </c>
      <c r="AU130" s="167" t="s">
        <v>124</v>
      </c>
      <c r="AY130" s="14" t="s">
        <v>117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4" t="s">
        <v>124</v>
      </c>
      <c r="BK130" s="169">
        <f t="shared" si="9"/>
        <v>0</v>
      </c>
      <c r="BL130" s="14" t="s">
        <v>123</v>
      </c>
      <c r="BM130" s="167" t="s">
        <v>130</v>
      </c>
    </row>
    <row r="131" spans="1:65" s="2" customFormat="1" ht="24" customHeight="1">
      <c r="A131" s="29"/>
      <c r="B131" s="155"/>
      <c r="C131" s="156" t="s">
        <v>123</v>
      </c>
      <c r="D131" s="156" t="s">
        <v>119</v>
      </c>
      <c r="E131" s="157" t="s">
        <v>438</v>
      </c>
      <c r="F131" s="158" t="s">
        <v>439</v>
      </c>
      <c r="G131" s="159" t="s">
        <v>169</v>
      </c>
      <c r="H131" s="160">
        <v>2.5</v>
      </c>
      <c r="I131" s="161"/>
      <c r="J131" s="189">
        <f t="shared" si="0"/>
        <v>0</v>
      </c>
      <c r="K131" s="162"/>
      <c r="L131" s="30"/>
      <c r="M131" s="163" t="s">
        <v>1</v>
      </c>
      <c r="N131" s="164" t="s">
        <v>36</v>
      </c>
      <c r="O131" s="55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7" t="s">
        <v>123</v>
      </c>
      <c r="AT131" s="167" t="s">
        <v>119</v>
      </c>
      <c r="AU131" s="167" t="s">
        <v>124</v>
      </c>
      <c r="AY131" s="14" t="s">
        <v>117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4" t="s">
        <v>124</v>
      </c>
      <c r="BK131" s="169">
        <f t="shared" si="9"/>
        <v>0</v>
      </c>
      <c r="BL131" s="14" t="s">
        <v>123</v>
      </c>
      <c r="BM131" s="167" t="s">
        <v>133</v>
      </c>
    </row>
    <row r="132" spans="1:65" s="2" customFormat="1" ht="36" customHeight="1">
      <c r="A132" s="29"/>
      <c r="B132" s="155"/>
      <c r="C132" s="156" t="s">
        <v>134</v>
      </c>
      <c r="D132" s="156" t="s">
        <v>119</v>
      </c>
      <c r="E132" s="157" t="s">
        <v>440</v>
      </c>
      <c r="F132" s="158" t="s">
        <v>441</v>
      </c>
      <c r="G132" s="159" t="s">
        <v>122</v>
      </c>
      <c r="H132" s="160">
        <v>1.704</v>
      </c>
      <c r="I132" s="161"/>
      <c r="J132" s="189">
        <f t="shared" si="0"/>
        <v>0</v>
      </c>
      <c r="K132" s="162"/>
      <c r="L132" s="30"/>
      <c r="M132" s="163" t="s">
        <v>1</v>
      </c>
      <c r="N132" s="164" t="s">
        <v>36</v>
      </c>
      <c r="O132" s="55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7" t="s">
        <v>123</v>
      </c>
      <c r="AT132" s="167" t="s">
        <v>119</v>
      </c>
      <c r="AU132" s="167" t="s">
        <v>124</v>
      </c>
      <c r="AY132" s="14" t="s">
        <v>117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4" t="s">
        <v>124</v>
      </c>
      <c r="BK132" s="169">
        <f t="shared" si="9"/>
        <v>0</v>
      </c>
      <c r="BL132" s="14" t="s">
        <v>123</v>
      </c>
      <c r="BM132" s="167" t="s">
        <v>137</v>
      </c>
    </row>
    <row r="133" spans="1:65" s="2" customFormat="1" ht="24" customHeight="1">
      <c r="A133" s="29"/>
      <c r="B133" s="155"/>
      <c r="C133" s="156" t="s">
        <v>130</v>
      </c>
      <c r="D133" s="156" t="s">
        <v>119</v>
      </c>
      <c r="E133" s="157" t="s">
        <v>301</v>
      </c>
      <c r="F133" s="158" t="s">
        <v>302</v>
      </c>
      <c r="G133" s="159" t="s">
        <v>122</v>
      </c>
      <c r="H133" s="160">
        <v>119.33199999999999</v>
      </c>
      <c r="I133" s="161"/>
      <c r="J133" s="189">
        <f t="shared" si="0"/>
        <v>0</v>
      </c>
      <c r="K133" s="162"/>
      <c r="L133" s="30"/>
      <c r="M133" s="163" t="s">
        <v>1</v>
      </c>
      <c r="N133" s="164" t="s">
        <v>36</v>
      </c>
      <c r="O133" s="55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7" t="s">
        <v>123</v>
      </c>
      <c r="AT133" s="167" t="s">
        <v>119</v>
      </c>
      <c r="AU133" s="167" t="s">
        <v>124</v>
      </c>
      <c r="AY133" s="14" t="s">
        <v>117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4" t="s">
        <v>124</v>
      </c>
      <c r="BK133" s="169">
        <f t="shared" si="9"/>
        <v>0</v>
      </c>
      <c r="BL133" s="14" t="s">
        <v>123</v>
      </c>
      <c r="BM133" s="167" t="s">
        <v>140</v>
      </c>
    </row>
    <row r="134" spans="1:65" s="2" customFormat="1" ht="36" customHeight="1">
      <c r="A134" s="29"/>
      <c r="B134" s="155"/>
      <c r="C134" s="156" t="s">
        <v>141</v>
      </c>
      <c r="D134" s="156" t="s">
        <v>119</v>
      </c>
      <c r="E134" s="157" t="s">
        <v>303</v>
      </c>
      <c r="F134" s="158" t="s">
        <v>304</v>
      </c>
      <c r="G134" s="159" t="s">
        <v>122</v>
      </c>
      <c r="H134" s="160">
        <v>3.58</v>
      </c>
      <c r="I134" s="161"/>
      <c r="J134" s="189">
        <f t="shared" si="0"/>
        <v>0</v>
      </c>
      <c r="K134" s="162"/>
      <c r="L134" s="30"/>
      <c r="M134" s="163" t="s">
        <v>1</v>
      </c>
      <c r="N134" s="164" t="s">
        <v>36</v>
      </c>
      <c r="O134" s="55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7" t="s">
        <v>123</v>
      </c>
      <c r="AT134" s="167" t="s">
        <v>119</v>
      </c>
      <c r="AU134" s="167" t="s">
        <v>124</v>
      </c>
      <c r="AY134" s="14" t="s">
        <v>117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4" t="s">
        <v>124</v>
      </c>
      <c r="BK134" s="169">
        <f t="shared" si="9"/>
        <v>0</v>
      </c>
      <c r="BL134" s="14" t="s">
        <v>123</v>
      </c>
      <c r="BM134" s="167" t="s">
        <v>144</v>
      </c>
    </row>
    <row r="135" spans="1:65" s="2" customFormat="1" ht="24" customHeight="1">
      <c r="A135" s="29"/>
      <c r="B135" s="155"/>
      <c r="C135" s="156" t="s">
        <v>133</v>
      </c>
      <c r="D135" s="156" t="s">
        <v>119</v>
      </c>
      <c r="E135" s="157" t="s">
        <v>442</v>
      </c>
      <c r="F135" s="158" t="s">
        <v>443</v>
      </c>
      <c r="G135" s="159" t="s">
        <v>169</v>
      </c>
      <c r="H135" s="160">
        <v>290.20999999999998</v>
      </c>
      <c r="I135" s="161"/>
      <c r="J135" s="189">
        <f t="shared" si="0"/>
        <v>0</v>
      </c>
      <c r="K135" s="162"/>
      <c r="L135" s="30"/>
      <c r="M135" s="163" t="s">
        <v>1</v>
      </c>
      <c r="N135" s="164" t="s">
        <v>36</v>
      </c>
      <c r="O135" s="55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7" t="s">
        <v>123</v>
      </c>
      <c r="AT135" s="167" t="s">
        <v>119</v>
      </c>
      <c r="AU135" s="167" t="s">
        <v>124</v>
      </c>
      <c r="AY135" s="14" t="s">
        <v>117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4" t="s">
        <v>124</v>
      </c>
      <c r="BK135" s="169">
        <f t="shared" si="9"/>
        <v>0</v>
      </c>
      <c r="BL135" s="14" t="s">
        <v>123</v>
      </c>
      <c r="BM135" s="167" t="s">
        <v>147</v>
      </c>
    </row>
    <row r="136" spans="1:65" s="2" customFormat="1" ht="24" customHeight="1">
      <c r="A136" s="29"/>
      <c r="B136" s="155"/>
      <c r="C136" s="156" t="s">
        <v>148</v>
      </c>
      <c r="D136" s="156" t="s">
        <v>119</v>
      </c>
      <c r="E136" s="157" t="s">
        <v>444</v>
      </c>
      <c r="F136" s="158" t="s">
        <v>445</v>
      </c>
      <c r="G136" s="159" t="s">
        <v>169</v>
      </c>
      <c r="H136" s="160">
        <v>290.20999999999998</v>
      </c>
      <c r="I136" s="161"/>
      <c r="J136" s="189">
        <f t="shared" si="0"/>
        <v>0</v>
      </c>
      <c r="K136" s="162"/>
      <c r="L136" s="30"/>
      <c r="M136" s="163" t="s">
        <v>1</v>
      </c>
      <c r="N136" s="164" t="s">
        <v>36</v>
      </c>
      <c r="O136" s="55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7" t="s">
        <v>123</v>
      </c>
      <c r="AT136" s="167" t="s">
        <v>119</v>
      </c>
      <c r="AU136" s="167" t="s">
        <v>124</v>
      </c>
      <c r="AY136" s="14" t="s">
        <v>117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4" t="s">
        <v>124</v>
      </c>
      <c r="BK136" s="169">
        <f t="shared" si="9"/>
        <v>0</v>
      </c>
      <c r="BL136" s="14" t="s">
        <v>123</v>
      </c>
      <c r="BM136" s="167" t="s">
        <v>151</v>
      </c>
    </row>
    <row r="137" spans="1:65" s="2" customFormat="1" ht="36" customHeight="1">
      <c r="A137" s="29"/>
      <c r="B137" s="155"/>
      <c r="C137" s="156" t="s">
        <v>137</v>
      </c>
      <c r="D137" s="156" t="s">
        <v>119</v>
      </c>
      <c r="E137" s="157" t="s">
        <v>309</v>
      </c>
      <c r="F137" s="158" t="s">
        <v>310</v>
      </c>
      <c r="G137" s="159" t="s">
        <v>122</v>
      </c>
      <c r="H137" s="160">
        <v>27.42</v>
      </c>
      <c r="I137" s="161"/>
      <c r="J137" s="189">
        <f t="shared" si="0"/>
        <v>0</v>
      </c>
      <c r="K137" s="162"/>
      <c r="L137" s="30"/>
      <c r="M137" s="163" t="s">
        <v>1</v>
      </c>
      <c r="N137" s="164" t="s">
        <v>36</v>
      </c>
      <c r="O137" s="55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7" t="s">
        <v>123</v>
      </c>
      <c r="AT137" s="167" t="s">
        <v>119</v>
      </c>
      <c r="AU137" s="167" t="s">
        <v>124</v>
      </c>
      <c r="AY137" s="14" t="s">
        <v>117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4" t="s">
        <v>124</v>
      </c>
      <c r="BK137" s="169">
        <f t="shared" si="9"/>
        <v>0</v>
      </c>
      <c r="BL137" s="14" t="s">
        <v>123</v>
      </c>
      <c r="BM137" s="167" t="s">
        <v>7</v>
      </c>
    </row>
    <row r="138" spans="1:65" s="2" customFormat="1" ht="16.5" customHeight="1">
      <c r="A138" s="29"/>
      <c r="B138" s="155"/>
      <c r="C138" s="156" t="s">
        <v>155</v>
      </c>
      <c r="D138" s="156" t="s">
        <v>119</v>
      </c>
      <c r="E138" s="157" t="s">
        <v>149</v>
      </c>
      <c r="F138" s="158" t="s">
        <v>150</v>
      </c>
      <c r="G138" s="159" t="s">
        <v>122</v>
      </c>
      <c r="H138" s="160">
        <v>24.42</v>
      </c>
      <c r="I138" s="161"/>
      <c r="J138" s="189">
        <f t="shared" si="0"/>
        <v>0</v>
      </c>
      <c r="K138" s="162"/>
      <c r="L138" s="30"/>
      <c r="M138" s="163" t="s">
        <v>1</v>
      </c>
      <c r="N138" s="164" t="s">
        <v>36</v>
      </c>
      <c r="O138" s="55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7" t="s">
        <v>123</v>
      </c>
      <c r="AT138" s="167" t="s">
        <v>119</v>
      </c>
      <c r="AU138" s="167" t="s">
        <v>124</v>
      </c>
      <c r="AY138" s="14" t="s">
        <v>117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4" t="s">
        <v>124</v>
      </c>
      <c r="BK138" s="169">
        <f t="shared" si="9"/>
        <v>0</v>
      </c>
      <c r="BL138" s="14" t="s">
        <v>123</v>
      </c>
      <c r="BM138" s="167" t="s">
        <v>158</v>
      </c>
    </row>
    <row r="139" spans="1:65" s="2" customFormat="1" ht="24" customHeight="1">
      <c r="A139" s="29"/>
      <c r="B139" s="155"/>
      <c r="C139" s="156" t="s">
        <v>140</v>
      </c>
      <c r="D139" s="156" t="s">
        <v>119</v>
      </c>
      <c r="E139" s="157" t="s">
        <v>152</v>
      </c>
      <c r="F139" s="158" t="s">
        <v>153</v>
      </c>
      <c r="G139" s="159" t="s">
        <v>154</v>
      </c>
      <c r="H139" s="160">
        <v>49.356000000000002</v>
      </c>
      <c r="I139" s="161"/>
      <c r="J139" s="189">
        <f t="shared" si="0"/>
        <v>0</v>
      </c>
      <c r="K139" s="162"/>
      <c r="L139" s="30"/>
      <c r="M139" s="163" t="s">
        <v>1</v>
      </c>
      <c r="N139" s="164" t="s">
        <v>36</v>
      </c>
      <c r="O139" s="55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7" t="s">
        <v>123</v>
      </c>
      <c r="AT139" s="167" t="s">
        <v>119</v>
      </c>
      <c r="AU139" s="167" t="s">
        <v>124</v>
      </c>
      <c r="AY139" s="14" t="s">
        <v>117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4" t="s">
        <v>124</v>
      </c>
      <c r="BK139" s="169">
        <f t="shared" si="9"/>
        <v>0</v>
      </c>
      <c r="BL139" s="14" t="s">
        <v>123</v>
      </c>
      <c r="BM139" s="167" t="s">
        <v>162</v>
      </c>
    </row>
    <row r="140" spans="1:65" s="2" customFormat="1" ht="24" customHeight="1">
      <c r="A140" s="29"/>
      <c r="B140" s="155"/>
      <c r="C140" s="156" t="s">
        <v>163</v>
      </c>
      <c r="D140" s="156" t="s">
        <v>119</v>
      </c>
      <c r="E140" s="157" t="s">
        <v>446</v>
      </c>
      <c r="F140" s="158" t="s">
        <v>447</v>
      </c>
      <c r="G140" s="159" t="s">
        <v>122</v>
      </c>
      <c r="H140" s="160">
        <v>91.402000000000001</v>
      </c>
      <c r="I140" s="161"/>
      <c r="J140" s="189">
        <f t="shared" si="0"/>
        <v>0</v>
      </c>
      <c r="K140" s="162"/>
      <c r="L140" s="30"/>
      <c r="M140" s="163" t="s">
        <v>1</v>
      </c>
      <c r="N140" s="164" t="s">
        <v>36</v>
      </c>
      <c r="O140" s="55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7" t="s">
        <v>123</v>
      </c>
      <c r="AT140" s="167" t="s">
        <v>119</v>
      </c>
      <c r="AU140" s="167" t="s">
        <v>124</v>
      </c>
      <c r="AY140" s="14" t="s">
        <v>117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4" t="s">
        <v>124</v>
      </c>
      <c r="BK140" s="169">
        <f t="shared" si="9"/>
        <v>0</v>
      </c>
      <c r="BL140" s="14" t="s">
        <v>123</v>
      </c>
      <c r="BM140" s="167" t="s">
        <v>166</v>
      </c>
    </row>
    <row r="141" spans="1:65" s="12" customFormat="1" ht="22.95" customHeight="1">
      <c r="B141" s="144"/>
      <c r="D141" s="145" t="s">
        <v>69</v>
      </c>
      <c r="E141" s="154" t="s">
        <v>123</v>
      </c>
      <c r="F141" s="154" t="s">
        <v>313</v>
      </c>
      <c r="I141" s="147"/>
      <c r="J141" s="190">
        <f>BK141</f>
        <v>0</v>
      </c>
      <c r="L141" s="144"/>
      <c r="M141" s="148"/>
      <c r="N141" s="149"/>
      <c r="O141" s="149"/>
      <c r="P141" s="150">
        <f>P142</f>
        <v>0</v>
      </c>
      <c r="Q141" s="149"/>
      <c r="R141" s="150">
        <f>R142</f>
        <v>0</v>
      </c>
      <c r="S141" s="149"/>
      <c r="T141" s="151">
        <f>T142</f>
        <v>0</v>
      </c>
      <c r="AR141" s="145" t="s">
        <v>78</v>
      </c>
      <c r="AT141" s="152" t="s">
        <v>69</v>
      </c>
      <c r="AU141" s="152" t="s">
        <v>78</v>
      </c>
      <c r="AY141" s="145" t="s">
        <v>117</v>
      </c>
      <c r="BK141" s="153">
        <f>BK142</f>
        <v>0</v>
      </c>
    </row>
    <row r="142" spans="1:65" s="2" customFormat="1" ht="36" customHeight="1">
      <c r="A142" s="29"/>
      <c r="B142" s="155"/>
      <c r="C142" s="156" t="s">
        <v>144</v>
      </c>
      <c r="D142" s="156" t="s">
        <v>119</v>
      </c>
      <c r="E142" s="157" t="s">
        <v>314</v>
      </c>
      <c r="F142" s="158" t="s">
        <v>315</v>
      </c>
      <c r="G142" s="159" t="s">
        <v>122</v>
      </c>
      <c r="H142" s="160">
        <v>27.42</v>
      </c>
      <c r="I142" s="161"/>
      <c r="J142" s="189">
        <f>ROUND(I142*H142,3)</f>
        <v>0</v>
      </c>
      <c r="K142" s="162"/>
      <c r="L142" s="30"/>
      <c r="M142" s="163" t="s">
        <v>1</v>
      </c>
      <c r="N142" s="164" t="s">
        <v>36</v>
      </c>
      <c r="O142" s="55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7" t="s">
        <v>123</v>
      </c>
      <c r="AT142" s="167" t="s">
        <v>119</v>
      </c>
      <c r="AU142" s="167" t="s">
        <v>124</v>
      </c>
      <c r="AY142" s="14" t="s">
        <v>117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4" t="s">
        <v>124</v>
      </c>
      <c r="BK142" s="169">
        <f>ROUND(I142*H142,3)</f>
        <v>0</v>
      </c>
      <c r="BL142" s="14" t="s">
        <v>123</v>
      </c>
      <c r="BM142" s="167" t="s">
        <v>170</v>
      </c>
    </row>
    <row r="143" spans="1:65" s="12" customFormat="1" ht="22.95" customHeight="1">
      <c r="B143" s="144"/>
      <c r="D143" s="145" t="s">
        <v>69</v>
      </c>
      <c r="E143" s="154" t="s">
        <v>134</v>
      </c>
      <c r="F143" s="154" t="s">
        <v>189</v>
      </c>
      <c r="I143" s="147"/>
      <c r="J143" s="190">
        <f>BK143</f>
        <v>0</v>
      </c>
      <c r="L143" s="144"/>
      <c r="M143" s="148"/>
      <c r="N143" s="149"/>
      <c r="O143" s="149"/>
      <c r="P143" s="150">
        <f>SUM(P144:P146)</f>
        <v>0</v>
      </c>
      <c r="Q143" s="149"/>
      <c r="R143" s="150">
        <f>SUM(R144:R146)</f>
        <v>0</v>
      </c>
      <c r="S143" s="149"/>
      <c r="T143" s="151">
        <f>SUM(T144:T146)</f>
        <v>0</v>
      </c>
      <c r="AR143" s="145" t="s">
        <v>78</v>
      </c>
      <c r="AT143" s="152" t="s">
        <v>69</v>
      </c>
      <c r="AU143" s="152" t="s">
        <v>78</v>
      </c>
      <c r="AY143" s="145" t="s">
        <v>117</v>
      </c>
      <c r="BK143" s="153">
        <f>SUM(BK144:BK146)</f>
        <v>0</v>
      </c>
    </row>
    <row r="144" spans="1:65" s="2" customFormat="1" ht="36" customHeight="1">
      <c r="A144" s="29"/>
      <c r="B144" s="155"/>
      <c r="C144" s="156" t="s">
        <v>171</v>
      </c>
      <c r="D144" s="156" t="s">
        <v>119</v>
      </c>
      <c r="E144" s="157" t="s">
        <v>448</v>
      </c>
      <c r="F144" s="158" t="s">
        <v>449</v>
      </c>
      <c r="G144" s="159" t="s">
        <v>169</v>
      </c>
      <c r="H144" s="160">
        <v>2.5</v>
      </c>
      <c r="I144" s="161"/>
      <c r="J144" s="189">
        <f>ROUND(I144*H144,3)</f>
        <v>0</v>
      </c>
      <c r="K144" s="162"/>
      <c r="L144" s="30"/>
      <c r="M144" s="163" t="s">
        <v>1</v>
      </c>
      <c r="N144" s="164" t="s">
        <v>36</v>
      </c>
      <c r="O144" s="55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7" t="s">
        <v>123</v>
      </c>
      <c r="AT144" s="167" t="s">
        <v>119</v>
      </c>
      <c r="AU144" s="167" t="s">
        <v>124</v>
      </c>
      <c r="AY144" s="14" t="s">
        <v>117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4" t="s">
        <v>124</v>
      </c>
      <c r="BK144" s="169">
        <f>ROUND(I144*H144,3)</f>
        <v>0</v>
      </c>
      <c r="BL144" s="14" t="s">
        <v>123</v>
      </c>
      <c r="BM144" s="167" t="s">
        <v>174</v>
      </c>
    </row>
    <row r="145" spans="1:65" s="2" customFormat="1" ht="36" customHeight="1">
      <c r="A145" s="29"/>
      <c r="B145" s="155"/>
      <c r="C145" s="156" t="s">
        <v>147</v>
      </c>
      <c r="D145" s="156" t="s">
        <v>119</v>
      </c>
      <c r="E145" s="157" t="s">
        <v>450</v>
      </c>
      <c r="F145" s="158" t="s">
        <v>451</v>
      </c>
      <c r="G145" s="159" t="s">
        <v>169</v>
      </c>
      <c r="H145" s="160">
        <v>2.5</v>
      </c>
      <c r="I145" s="161"/>
      <c r="J145" s="189">
        <f>ROUND(I145*H145,3)</f>
        <v>0</v>
      </c>
      <c r="K145" s="162"/>
      <c r="L145" s="30"/>
      <c r="M145" s="163" t="s">
        <v>1</v>
      </c>
      <c r="N145" s="164" t="s">
        <v>36</v>
      </c>
      <c r="O145" s="55"/>
      <c r="P145" s="165">
        <f>O145*H145</f>
        <v>0</v>
      </c>
      <c r="Q145" s="165">
        <v>0</v>
      </c>
      <c r="R145" s="165">
        <f>Q145*H145</f>
        <v>0</v>
      </c>
      <c r="S145" s="165">
        <v>0</v>
      </c>
      <c r="T145" s="166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7" t="s">
        <v>123</v>
      </c>
      <c r="AT145" s="167" t="s">
        <v>119</v>
      </c>
      <c r="AU145" s="167" t="s">
        <v>124</v>
      </c>
      <c r="AY145" s="14" t="s">
        <v>117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4" t="s">
        <v>124</v>
      </c>
      <c r="BK145" s="169">
        <f>ROUND(I145*H145,3)</f>
        <v>0</v>
      </c>
      <c r="BL145" s="14" t="s">
        <v>123</v>
      </c>
      <c r="BM145" s="167" t="s">
        <v>177</v>
      </c>
    </row>
    <row r="146" spans="1:65" s="2" customFormat="1" ht="36" customHeight="1">
      <c r="A146" s="29"/>
      <c r="B146" s="155"/>
      <c r="C146" s="156" t="s">
        <v>178</v>
      </c>
      <c r="D146" s="156" t="s">
        <v>119</v>
      </c>
      <c r="E146" s="157" t="s">
        <v>452</v>
      </c>
      <c r="F146" s="158" t="s">
        <v>453</v>
      </c>
      <c r="G146" s="159" t="s">
        <v>169</v>
      </c>
      <c r="H146" s="160">
        <v>2.5</v>
      </c>
      <c r="I146" s="161"/>
      <c r="J146" s="189">
        <f>ROUND(I146*H146,3)</f>
        <v>0</v>
      </c>
      <c r="K146" s="162"/>
      <c r="L146" s="30"/>
      <c r="M146" s="163" t="s">
        <v>1</v>
      </c>
      <c r="N146" s="164" t="s">
        <v>36</v>
      </c>
      <c r="O146" s="55"/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7" t="s">
        <v>123</v>
      </c>
      <c r="AT146" s="167" t="s">
        <v>119</v>
      </c>
      <c r="AU146" s="167" t="s">
        <v>124</v>
      </c>
      <c r="AY146" s="14" t="s">
        <v>117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4" t="s">
        <v>124</v>
      </c>
      <c r="BK146" s="169">
        <f>ROUND(I146*H146,3)</f>
        <v>0</v>
      </c>
      <c r="BL146" s="14" t="s">
        <v>123</v>
      </c>
      <c r="BM146" s="167" t="s">
        <v>181</v>
      </c>
    </row>
    <row r="147" spans="1:65" s="12" customFormat="1" ht="22.95" customHeight="1">
      <c r="B147" s="144"/>
      <c r="D147" s="145" t="s">
        <v>69</v>
      </c>
      <c r="E147" s="154" t="s">
        <v>133</v>
      </c>
      <c r="F147" s="154" t="s">
        <v>328</v>
      </c>
      <c r="I147" s="147"/>
      <c r="J147" s="190">
        <f>BK147</f>
        <v>0</v>
      </c>
      <c r="L147" s="144"/>
      <c r="M147" s="148"/>
      <c r="N147" s="149"/>
      <c r="O147" s="149"/>
      <c r="P147" s="150">
        <f>SUM(P148:P159)</f>
        <v>0</v>
      </c>
      <c r="Q147" s="149"/>
      <c r="R147" s="150">
        <f>SUM(R148:R159)</f>
        <v>0</v>
      </c>
      <c r="S147" s="149"/>
      <c r="T147" s="151">
        <f>SUM(T148:T159)</f>
        <v>0</v>
      </c>
      <c r="AR147" s="145" t="s">
        <v>78</v>
      </c>
      <c r="AT147" s="152" t="s">
        <v>69</v>
      </c>
      <c r="AU147" s="152" t="s">
        <v>78</v>
      </c>
      <c r="AY147" s="145" t="s">
        <v>117</v>
      </c>
      <c r="BK147" s="153">
        <f>SUM(BK148:BK159)</f>
        <v>0</v>
      </c>
    </row>
    <row r="148" spans="1:65" s="2" customFormat="1" ht="24" customHeight="1">
      <c r="A148" s="29"/>
      <c r="B148" s="155"/>
      <c r="C148" s="156" t="s">
        <v>151</v>
      </c>
      <c r="D148" s="156" t="s">
        <v>119</v>
      </c>
      <c r="E148" s="157" t="s">
        <v>454</v>
      </c>
      <c r="F148" s="158" t="s">
        <v>455</v>
      </c>
      <c r="G148" s="159" t="s">
        <v>243</v>
      </c>
      <c r="H148" s="160">
        <v>62.7</v>
      </c>
      <c r="I148" s="161"/>
      <c r="J148" s="189">
        <f t="shared" ref="J148:J159" si="10">ROUND(I148*H148,3)</f>
        <v>0</v>
      </c>
      <c r="K148" s="162"/>
      <c r="L148" s="30"/>
      <c r="M148" s="163" t="s">
        <v>1</v>
      </c>
      <c r="N148" s="164" t="s">
        <v>36</v>
      </c>
      <c r="O148" s="55"/>
      <c r="P148" s="165">
        <f t="shared" ref="P148:P159" si="11">O148*H148</f>
        <v>0</v>
      </c>
      <c r="Q148" s="165">
        <v>0</v>
      </c>
      <c r="R148" s="165">
        <f t="shared" ref="R148:R159" si="12">Q148*H148</f>
        <v>0</v>
      </c>
      <c r="S148" s="165">
        <v>0</v>
      </c>
      <c r="T148" s="166">
        <f t="shared" ref="T148:T159" si="1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7" t="s">
        <v>123</v>
      </c>
      <c r="AT148" s="167" t="s">
        <v>119</v>
      </c>
      <c r="AU148" s="167" t="s">
        <v>124</v>
      </c>
      <c r="AY148" s="14" t="s">
        <v>117</v>
      </c>
      <c r="BE148" s="168">
        <f t="shared" ref="BE148:BE159" si="14">IF(N148="základná",J148,0)</f>
        <v>0</v>
      </c>
      <c r="BF148" s="168">
        <f t="shared" ref="BF148:BF159" si="15">IF(N148="znížená",J148,0)</f>
        <v>0</v>
      </c>
      <c r="BG148" s="168">
        <f t="shared" ref="BG148:BG159" si="16">IF(N148="zákl. prenesená",J148,0)</f>
        <v>0</v>
      </c>
      <c r="BH148" s="168">
        <f t="shared" ref="BH148:BH159" si="17">IF(N148="zníž. prenesená",J148,0)</f>
        <v>0</v>
      </c>
      <c r="BI148" s="168">
        <f t="shared" ref="BI148:BI159" si="18">IF(N148="nulová",J148,0)</f>
        <v>0</v>
      </c>
      <c r="BJ148" s="14" t="s">
        <v>124</v>
      </c>
      <c r="BK148" s="169">
        <f t="shared" ref="BK148:BK159" si="19">ROUND(I148*H148,3)</f>
        <v>0</v>
      </c>
      <c r="BL148" s="14" t="s">
        <v>123</v>
      </c>
      <c r="BM148" s="167" t="s">
        <v>184</v>
      </c>
    </row>
    <row r="149" spans="1:65" s="2" customFormat="1" ht="24" customHeight="1">
      <c r="A149" s="29"/>
      <c r="B149" s="155"/>
      <c r="C149" s="170" t="s">
        <v>185</v>
      </c>
      <c r="D149" s="170" t="s">
        <v>197</v>
      </c>
      <c r="E149" s="171" t="s">
        <v>456</v>
      </c>
      <c r="F149" s="172" t="s">
        <v>457</v>
      </c>
      <c r="G149" s="173" t="s">
        <v>236</v>
      </c>
      <c r="H149" s="174">
        <v>15</v>
      </c>
      <c r="I149" s="175"/>
      <c r="J149" s="191">
        <f t="shared" si="10"/>
        <v>0</v>
      </c>
      <c r="K149" s="176"/>
      <c r="L149" s="177"/>
      <c r="M149" s="178" t="s">
        <v>1</v>
      </c>
      <c r="N149" s="179" t="s">
        <v>36</v>
      </c>
      <c r="O149" s="55"/>
      <c r="P149" s="165">
        <f t="shared" si="11"/>
        <v>0</v>
      </c>
      <c r="Q149" s="165">
        <v>0</v>
      </c>
      <c r="R149" s="165">
        <f t="shared" si="12"/>
        <v>0</v>
      </c>
      <c r="S149" s="165">
        <v>0</v>
      </c>
      <c r="T149" s="166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7" t="s">
        <v>133</v>
      </c>
      <c r="AT149" s="167" t="s">
        <v>197</v>
      </c>
      <c r="AU149" s="167" t="s">
        <v>124</v>
      </c>
      <c r="AY149" s="14" t="s">
        <v>117</v>
      </c>
      <c r="BE149" s="168">
        <f t="shared" si="14"/>
        <v>0</v>
      </c>
      <c r="BF149" s="168">
        <f t="shared" si="15"/>
        <v>0</v>
      </c>
      <c r="BG149" s="168">
        <f t="shared" si="16"/>
        <v>0</v>
      </c>
      <c r="BH149" s="168">
        <f t="shared" si="17"/>
        <v>0</v>
      </c>
      <c r="BI149" s="168">
        <f t="shared" si="18"/>
        <v>0</v>
      </c>
      <c r="BJ149" s="14" t="s">
        <v>124</v>
      </c>
      <c r="BK149" s="169">
        <f t="shared" si="19"/>
        <v>0</v>
      </c>
      <c r="BL149" s="14" t="s">
        <v>123</v>
      </c>
      <c r="BM149" s="167" t="s">
        <v>188</v>
      </c>
    </row>
    <row r="150" spans="1:65" s="2" customFormat="1" ht="24" customHeight="1">
      <c r="A150" s="29"/>
      <c r="B150" s="155"/>
      <c r="C150" s="156" t="s">
        <v>7</v>
      </c>
      <c r="D150" s="156" t="s">
        <v>119</v>
      </c>
      <c r="E150" s="157" t="s">
        <v>458</v>
      </c>
      <c r="F150" s="158" t="s">
        <v>459</v>
      </c>
      <c r="G150" s="159" t="s">
        <v>236</v>
      </c>
      <c r="H150" s="160">
        <v>1</v>
      </c>
      <c r="I150" s="161"/>
      <c r="J150" s="189">
        <f t="shared" si="10"/>
        <v>0</v>
      </c>
      <c r="K150" s="162"/>
      <c r="L150" s="30"/>
      <c r="M150" s="163" t="s">
        <v>1</v>
      </c>
      <c r="N150" s="164" t="s">
        <v>36</v>
      </c>
      <c r="O150" s="55"/>
      <c r="P150" s="165">
        <f t="shared" si="11"/>
        <v>0</v>
      </c>
      <c r="Q150" s="165">
        <v>0</v>
      </c>
      <c r="R150" s="165">
        <f t="shared" si="12"/>
        <v>0</v>
      </c>
      <c r="S150" s="165">
        <v>0</v>
      </c>
      <c r="T150" s="166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7" t="s">
        <v>123</v>
      </c>
      <c r="AT150" s="167" t="s">
        <v>119</v>
      </c>
      <c r="AU150" s="167" t="s">
        <v>124</v>
      </c>
      <c r="AY150" s="14" t="s">
        <v>117</v>
      </c>
      <c r="BE150" s="168">
        <f t="shared" si="14"/>
        <v>0</v>
      </c>
      <c r="BF150" s="168">
        <f t="shared" si="15"/>
        <v>0</v>
      </c>
      <c r="BG150" s="168">
        <f t="shared" si="16"/>
        <v>0</v>
      </c>
      <c r="BH150" s="168">
        <f t="shared" si="17"/>
        <v>0</v>
      </c>
      <c r="BI150" s="168">
        <f t="shared" si="18"/>
        <v>0</v>
      </c>
      <c r="BJ150" s="14" t="s">
        <v>124</v>
      </c>
      <c r="BK150" s="169">
        <f t="shared" si="19"/>
        <v>0</v>
      </c>
      <c r="BL150" s="14" t="s">
        <v>123</v>
      </c>
      <c r="BM150" s="167" t="s">
        <v>192</v>
      </c>
    </row>
    <row r="151" spans="1:65" s="2" customFormat="1" ht="24" customHeight="1">
      <c r="A151" s="29"/>
      <c r="B151" s="155"/>
      <c r="C151" s="170" t="s">
        <v>193</v>
      </c>
      <c r="D151" s="170" t="s">
        <v>197</v>
      </c>
      <c r="E151" s="171" t="s">
        <v>460</v>
      </c>
      <c r="F151" s="172" t="s">
        <v>461</v>
      </c>
      <c r="G151" s="173" t="s">
        <v>236</v>
      </c>
      <c r="H151" s="174">
        <v>1</v>
      </c>
      <c r="I151" s="175"/>
      <c r="J151" s="191">
        <f t="shared" si="10"/>
        <v>0</v>
      </c>
      <c r="K151" s="176"/>
      <c r="L151" s="177"/>
      <c r="M151" s="178" t="s">
        <v>1</v>
      </c>
      <c r="N151" s="179" t="s">
        <v>36</v>
      </c>
      <c r="O151" s="55"/>
      <c r="P151" s="165">
        <f t="shared" si="11"/>
        <v>0</v>
      </c>
      <c r="Q151" s="165">
        <v>0</v>
      </c>
      <c r="R151" s="165">
        <f t="shared" si="12"/>
        <v>0</v>
      </c>
      <c r="S151" s="165">
        <v>0</v>
      </c>
      <c r="T151" s="166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7" t="s">
        <v>133</v>
      </c>
      <c r="AT151" s="167" t="s">
        <v>197</v>
      </c>
      <c r="AU151" s="167" t="s">
        <v>124</v>
      </c>
      <c r="AY151" s="14" t="s">
        <v>117</v>
      </c>
      <c r="BE151" s="168">
        <f t="shared" si="14"/>
        <v>0</v>
      </c>
      <c r="BF151" s="168">
        <f t="shared" si="15"/>
        <v>0</v>
      </c>
      <c r="BG151" s="168">
        <f t="shared" si="16"/>
        <v>0</v>
      </c>
      <c r="BH151" s="168">
        <f t="shared" si="17"/>
        <v>0</v>
      </c>
      <c r="BI151" s="168">
        <f t="shared" si="18"/>
        <v>0</v>
      </c>
      <c r="BJ151" s="14" t="s">
        <v>124</v>
      </c>
      <c r="BK151" s="169">
        <f t="shared" si="19"/>
        <v>0</v>
      </c>
      <c r="BL151" s="14" t="s">
        <v>123</v>
      </c>
      <c r="BM151" s="167" t="s">
        <v>196</v>
      </c>
    </row>
    <row r="152" spans="1:65" s="2" customFormat="1" ht="16.5" customHeight="1">
      <c r="A152" s="29"/>
      <c r="B152" s="155"/>
      <c r="C152" s="156" t="s">
        <v>158</v>
      </c>
      <c r="D152" s="156" t="s">
        <v>119</v>
      </c>
      <c r="E152" s="157" t="s">
        <v>462</v>
      </c>
      <c r="F152" s="158" t="s">
        <v>463</v>
      </c>
      <c r="G152" s="159" t="s">
        <v>236</v>
      </c>
      <c r="H152" s="160">
        <v>5</v>
      </c>
      <c r="I152" s="161"/>
      <c r="J152" s="189">
        <f t="shared" si="10"/>
        <v>0</v>
      </c>
      <c r="K152" s="162"/>
      <c r="L152" s="30"/>
      <c r="M152" s="163" t="s">
        <v>1</v>
      </c>
      <c r="N152" s="164" t="s">
        <v>36</v>
      </c>
      <c r="O152" s="55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7" t="s">
        <v>123</v>
      </c>
      <c r="AT152" s="167" t="s">
        <v>119</v>
      </c>
      <c r="AU152" s="167" t="s">
        <v>124</v>
      </c>
      <c r="AY152" s="14" t="s">
        <v>117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4" t="s">
        <v>124</v>
      </c>
      <c r="BK152" s="169">
        <f t="shared" si="19"/>
        <v>0</v>
      </c>
      <c r="BL152" s="14" t="s">
        <v>123</v>
      </c>
      <c r="BM152" s="167" t="s">
        <v>200</v>
      </c>
    </row>
    <row r="153" spans="1:65" s="2" customFormat="1" ht="24" customHeight="1">
      <c r="A153" s="29"/>
      <c r="B153" s="155"/>
      <c r="C153" s="170" t="s">
        <v>202</v>
      </c>
      <c r="D153" s="170" t="s">
        <v>197</v>
      </c>
      <c r="E153" s="171" t="s">
        <v>464</v>
      </c>
      <c r="F153" s="172" t="s">
        <v>465</v>
      </c>
      <c r="G153" s="173" t="s">
        <v>236</v>
      </c>
      <c r="H153" s="174">
        <v>5</v>
      </c>
      <c r="I153" s="175"/>
      <c r="J153" s="191">
        <f t="shared" si="10"/>
        <v>0</v>
      </c>
      <c r="K153" s="176"/>
      <c r="L153" s="177"/>
      <c r="M153" s="178" t="s">
        <v>1</v>
      </c>
      <c r="N153" s="179" t="s">
        <v>36</v>
      </c>
      <c r="O153" s="55"/>
      <c r="P153" s="165">
        <f t="shared" si="11"/>
        <v>0</v>
      </c>
      <c r="Q153" s="165">
        <v>0</v>
      </c>
      <c r="R153" s="165">
        <f t="shared" si="12"/>
        <v>0</v>
      </c>
      <c r="S153" s="165">
        <v>0</v>
      </c>
      <c r="T153" s="166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7" t="s">
        <v>133</v>
      </c>
      <c r="AT153" s="167" t="s">
        <v>197</v>
      </c>
      <c r="AU153" s="167" t="s">
        <v>124</v>
      </c>
      <c r="AY153" s="14" t="s">
        <v>117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4" t="s">
        <v>124</v>
      </c>
      <c r="BK153" s="169">
        <f t="shared" si="19"/>
        <v>0</v>
      </c>
      <c r="BL153" s="14" t="s">
        <v>123</v>
      </c>
      <c r="BM153" s="167" t="s">
        <v>206</v>
      </c>
    </row>
    <row r="154" spans="1:65" s="2" customFormat="1" ht="16.5" customHeight="1">
      <c r="A154" s="29"/>
      <c r="B154" s="155"/>
      <c r="C154" s="156" t="s">
        <v>162</v>
      </c>
      <c r="D154" s="156" t="s">
        <v>119</v>
      </c>
      <c r="E154" s="157" t="s">
        <v>466</v>
      </c>
      <c r="F154" s="158" t="s">
        <v>467</v>
      </c>
      <c r="G154" s="159" t="s">
        <v>243</v>
      </c>
      <c r="H154" s="160">
        <v>62.7</v>
      </c>
      <c r="I154" s="161"/>
      <c r="J154" s="189">
        <f t="shared" si="10"/>
        <v>0</v>
      </c>
      <c r="K154" s="162"/>
      <c r="L154" s="30"/>
      <c r="M154" s="163" t="s">
        <v>1</v>
      </c>
      <c r="N154" s="164" t="s">
        <v>36</v>
      </c>
      <c r="O154" s="55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7" t="s">
        <v>123</v>
      </c>
      <c r="AT154" s="167" t="s">
        <v>119</v>
      </c>
      <c r="AU154" s="167" t="s">
        <v>124</v>
      </c>
      <c r="AY154" s="14" t="s">
        <v>117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4" t="s">
        <v>124</v>
      </c>
      <c r="BK154" s="169">
        <f t="shared" si="19"/>
        <v>0</v>
      </c>
      <c r="BL154" s="14" t="s">
        <v>123</v>
      </c>
      <c r="BM154" s="167" t="s">
        <v>209</v>
      </c>
    </row>
    <row r="155" spans="1:65" s="2" customFormat="1" ht="24" customHeight="1">
      <c r="A155" s="29"/>
      <c r="B155" s="155"/>
      <c r="C155" s="156" t="s">
        <v>210</v>
      </c>
      <c r="D155" s="156" t="s">
        <v>119</v>
      </c>
      <c r="E155" s="157" t="s">
        <v>468</v>
      </c>
      <c r="F155" s="158" t="s">
        <v>469</v>
      </c>
      <c r="G155" s="159" t="s">
        <v>236</v>
      </c>
      <c r="H155" s="160">
        <v>2</v>
      </c>
      <c r="I155" s="161"/>
      <c r="J155" s="189">
        <f t="shared" si="10"/>
        <v>0</v>
      </c>
      <c r="K155" s="162"/>
      <c r="L155" s="30"/>
      <c r="M155" s="163" t="s">
        <v>1</v>
      </c>
      <c r="N155" s="164" t="s">
        <v>36</v>
      </c>
      <c r="O155" s="55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7" t="s">
        <v>123</v>
      </c>
      <c r="AT155" s="167" t="s">
        <v>119</v>
      </c>
      <c r="AU155" s="167" t="s">
        <v>124</v>
      </c>
      <c r="AY155" s="14" t="s">
        <v>117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4" t="s">
        <v>124</v>
      </c>
      <c r="BK155" s="169">
        <f t="shared" si="19"/>
        <v>0</v>
      </c>
      <c r="BL155" s="14" t="s">
        <v>123</v>
      </c>
      <c r="BM155" s="167" t="s">
        <v>213</v>
      </c>
    </row>
    <row r="156" spans="1:65" s="2" customFormat="1" ht="24" customHeight="1">
      <c r="A156" s="29"/>
      <c r="B156" s="155"/>
      <c r="C156" s="170" t="s">
        <v>166</v>
      </c>
      <c r="D156" s="170" t="s">
        <v>197</v>
      </c>
      <c r="E156" s="171" t="s">
        <v>470</v>
      </c>
      <c r="F156" s="172" t="s">
        <v>471</v>
      </c>
      <c r="G156" s="173" t="s">
        <v>236</v>
      </c>
      <c r="H156" s="174">
        <v>2</v>
      </c>
      <c r="I156" s="175"/>
      <c r="J156" s="191">
        <f t="shared" si="10"/>
        <v>0</v>
      </c>
      <c r="K156" s="176"/>
      <c r="L156" s="177"/>
      <c r="M156" s="178" t="s">
        <v>1</v>
      </c>
      <c r="N156" s="179" t="s">
        <v>36</v>
      </c>
      <c r="O156" s="55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7" t="s">
        <v>133</v>
      </c>
      <c r="AT156" s="167" t="s">
        <v>197</v>
      </c>
      <c r="AU156" s="167" t="s">
        <v>124</v>
      </c>
      <c r="AY156" s="14" t="s">
        <v>117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4" t="s">
        <v>124</v>
      </c>
      <c r="BK156" s="169">
        <f t="shared" si="19"/>
        <v>0</v>
      </c>
      <c r="BL156" s="14" t="s">
        <v>123</v>
      </c>
      <c r="BM156" s="167" t="s">
        <v>216</v>
      </c>
    </row>
    <row r="157" spans="1:65" s="2" customFormat="1" ht="24" customHeight="1">
      <c r="A157" s="29"/>
      <c r="B157" s="155"/>
      <c r="C157" s="170" t="s">
        <v>217</v>
      </c>
      <c r="D157" s="170" t="s">
        <v>197</v>
      </c>
      <c r="E157" s="171" t="s">
        <v>472</v>
      </c>
      <c r="F157" s="172" t="s">
        <v>473</v>
      </c>
      <c r="G157" s="173" t="s">
        <v>236</v>
      </c>
      <c r="H157" s="174">
        <v>2</v>
      </c>
      <c r="I157" s="175"/>
      <c r="J157" s="191">
        <f t="shared" si="10"/>
        <v>0</v>
      </c>
      <c r="K157" s="176"/>
      <c r="L157" s="177"/>
      <c r="M157" s="178" t="s">
        <v>1</v>
      </c>
      <c r="N157" s="179" t="s">
        <v>36</v>
      </c>
      <c r="O157" s="55"/>
      <c r="P157" s="165">
        <f t="shared" si="11"/>
        <v>0</v>
      </c>
      <c r="Q157" s="165">
        <v>0</v>
      </c>
      <c r="R157" s="165">
        <f t="shared" si="12"/>
        <v>0</v>
      </c>
      <c r="S157" s="165">
        <v>0</v>
      </c>
      <c r="T157" s="166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7" t="s">
        <v>133</v>
      </c>
      <c r="AT157" s="167" t="s">
        <v>197</v>
      </c>
      <c r="AU157" s="167" t="s">
        <v>124</v>
      </c>
      <c r="AY157" s="14" t="s">
        <v>117</v>
      </c>
      <c r="BE157" s="168">
        <f t="shared" si="14"/>
        <v>0</v>
      </c>
      <c r="BF157" s="168">
        <f t="shared" si="15"/>
        <v>0</v>
      </c>
      <c r="BG157" s="168">
        <f t="shared" si="16"/>
        <v>0</v>
      </c>
      <c r="BH157" s="168">
        <f t="shared" si="17"/>
        <v>0</v>
      </c>
      <c r="BI157" s="168">
        <f t="shared" si="18"/>
        <v>0</v>
      </c>
      <c r="BJ157" s="14" t="s">
        <v>124</v>
      </c>
      <c r="BK157" s="169">
        <f t="shared" si="19"/>
        <v>0</v>
      </c>
      <c r="BL157" s="14" t="s">
        <v>123</v>
      </c>
      <c r="BM157" s="167" t="s">
        <v>220</v>
      </c>
    </row>
    <row r="158" spans="1:65" s="2" customFormat="1" ht="24" customHeight="1">
      <c r="A158" s="29"/>
      <c r="B158" s="155"/>
      <c r="C158" s="156" t="s">
        <v>170</v>
      </c>
      <c r="D158" s="156" t="s">
        <v>119</v>
      </c>
      <c r="E158" s="157" t="s">
        <v>378</v>
      </c>
      <c r="F158" s="158" t="s">
        <v>474</v>
      </c>
      <c r="G158" s="159" t="s">
        <v>236</v>
      </c>
      <c r="H158" s="160">
        <v>2</v>
      </c>
      <c r="I158" s="161"/>
      <c r="J158" s="189">
        <f t="shared" si="10"/>
        <v>0</v>
      </c>
      <c r="K158" s="162"/>
      <c r="L158" s="30"/>
      <c r="M158" s="163" t="s">
        <v>1</v>
      </c>
      <c r="N158" s="164" t="s">
        <v>36</v>
      </c>
      <c r="O158" s="55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7" t="s">
        <v>123</v>
      </c>
      <c r="AT158" s="167" t="s">
        <v>119</v>
      </c>
      <c r="AU158" s="167" t="s">
        <v>124</v>
      </c>
      <c r="AY158" s="14" t="s">
        <v>117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4" t="s">
        <v>124</v>
      </c>
      <c r="BK158" s="169">
        <f t="shared" si="19"/>
        <v>0</v>
      </c>
      <c r="BL158" s="14" t="s">
        <v>123</v>
      </c>
      <c r="BM158" s="167" t="s">
        <v>223</v>
      </c>
    </row>
    <row r="159" spans="1:65" s="2" customFormat="1" ht="24" customHeight="1">
      <c r="A159" s="29"/>
      <c r="B159" s="155"/>
      <c r="C159" s="170" t="s">
        <v>226</v>
      </c>
      <c r="D159" s="170" t="s">
        <v>197</v>
      </c>
      <c r="E159" s="171" t="s">
        <v>475</v>
      </c>
      <c r="F159" s="172" t="s">
        <v>476</v>
      </c>
      <c r="G159" s="173" t="s">
        <v>236</v>
      </c>
      <c r="H159" s="174">
        <v>2</v>
      </c>
      <c r="I159" s="175"/>
      <c r="J159" s="191">
        <f t="shared" si="10"/>
        <v>0</v>
      </c>
      <c r="K159" s="176"/>
      <c r="L159" s="177"/>
      <c r="M159" s="178" t="s">
        <v>1</v>
      </c>
      <c r="N159" s="179" t="s">
        <v>36</v>
      </c>
      <c r="O159" s="55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7" t="s">
        <v>133</v>
      </c>
      <c r="AT159" s="167" t="s">
        <v>197</v>
      </c>
      <c r="AU159" s="167" t="s">
        <v>124</v>
      </c>
      <c r="AY159" s="14" t="s">
        <v>117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4" t="s">
        <v>124</v>
      </c>
      <c r="BK159" s="169">
        <f t="shared" si="19"/>
        <v>0</v>
      </c>
      <c r="BL159" s="14" t="s">
        <v>123</v>
      </c>
      <c r="BM159" s="167" t="s">
        <v>229</v>
      </c>
    </row>
    <row r="160" spans="1:65" s="12" customFormat="1" ht="22.95" customHeight="1">
      <c r="B160" s="144"/>
      <c r="D160" s="145" t="s">
        <v>69</v>
      </c>
      <c r="E160" s="154" t="s">
        <v>148</v>
      </c>
      <c r="F160" s="154" t="s">
        <v>201</v>
      </c>
      <c r="I160" s="147"/>
      <c r="J160" s="190">
        <f>BK160</f>
        <v>0</v>
      </c>
      <c r="L160" s="144"/>
      <c r="M160" s="148"/>
      <c r="N160" s="149"/>
      <c r="O160" s="149"/>
      <c r="P160" s="150">
        <f>SUM(P161:P164)</f>
        <v>0</v>
      </c>
      <c r="Q160" s="149"/>
      <c r="R160" s="150">
        <f>SUM(R161:R164)</f>
        <v>0</v>
      </c>
      <c r="S160" s="149"/>
      <c r="T160" s="151">
        <f>SUM(T161:T164)</f>
        <v>0</v>
      </c>
      <c r="AR160" s="145" t="s">
        <v>78</v>
      </c>
      <c r="AT160" s="152" t="s">
        <v>69</v>
      </c>
      <c r="AU160" s="152" t="s">
        <v>78</v>
      </c>
      <c r="AY160" s="145" t="s">
        <v>117</v>
      </c>
      <c r="BK160" s="153">
        <f>SUM(BK161:BK164)</f>
        <v>0</v>
      </c>
    </row>
    <row r="161" spans="1:65" s="2" customFormat="1" ht="24" customHeight="1">
      <c r="A161" s="29"/>
      <c r="B161" s="155"/>
      <c r="C161" s="156" t="s">
        <v>174</v>
      </c>
      <c r="D161" s="156" t="s">
        <v>119</v>
      </c>
      <c r="E161" s="157" t="s">
        <v>477</v>
      </c>
      <c r="F161" s="158" t="s">
        <v>478</v>
      </c>
      <c r="G161" s="159" t="s">
        <v>243</v>
      </c>
      <c r="H161" s="160">
        <v>46</v>
      </c>
      <c r="I161" s="161"/>
      <c r="J161" s="189">
        <f>ROUND(I161*H161,3)</f>
        <v>0</v>
      </c>
      <c r="K161" s="162"/>
      <c r="L161" s="30"/>
      <c r="M161" s="163" t="s">
        <v>1</v>
      </c>
      <c r="N161" s="164" t="s">
        <v>36</v>
      </c>
      <c r="O161" s="55"/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7" t="s">
        <v>123</v>
      </c>
      <c r="AT161" s="167" t="s">
        <v>119</v>
      </c>
      <c r="AU161" s="167" t="s">
        <v>124</v>
      </c>
      <c r="AY161" s="14" t="s">
        <v>117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4" t="s">
        <v>124</v>
      </c>
      <c r="BK161" s="169">
        <f>ROUND(I161*H161,3)</f>
        <v>0</v>
      </c>
      <c r="BL161" s="14" t="s">
        <v>123</v>
      </c>
      <c r="BM161" s="167" t="s">
        <v>351</v>
      </c>
    </row>
    <row r="162" spans="1:65" s="2" customFormat="1" ht="24" customHeight="1">
      <c r="A162" s="29"/>
      <c r="B162" s="155"/>
      <c r="C162" s="156" t="s">
        <v>352</v>
      </c>
      <c r="D162" s="156" t="s">
        <v>119</v>
      </c>
      <c r="E162" s="157" t="s">
        <v>479</v>
      </c>
      <c r="F162" s="158" t="s">
        <v>480</v>
      </c>
      <c r="G162" s="159" t="s">
        <v>243</v>
      </c>
      <c r="H162" s="160">
        <v>46</v>
      </c>
      <c r="I162" s="161"/>
      <c r="J162" s="189">
        <f>ROUND(I162*H162,3)</f>
        <v>0</v>
      </c>
      <c r="K162" s="162"/>
      <c r="L162" s="30"/>
      <c r="M162" s="163" t="s">
        <v>1</v>
      </c>
      <c r="N162" s="164" t="s">
        <v>36</v>
      </c>
      <c r="O162" s="55"/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7" t="s">
        <v>123</v>
      </c>
      <c r="AT162" s="167" t="s">
        <v>119</v>
      </c>
      <c r="AU162" s="167" t="s">
        <v>124</v>
      </c>
      <c r="AY162" s="14" t="s">
        <v>117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4" t="s">
        <v>124</v>
      </c>
      <c r="BK162" s="169">
        <f>ROUND(I162*H162,3)</f>
        <v>0</v>
      </c>
      <c r="BL162" s="14" t="s">
        <v>123</v>
      </c>
      <c r="BM162" s="167" t="s">
        <v>355</v>
      </c>
    </row>
    <row r="163" spans="1:65" s="2" customFormat="1" ht="16.5" customHeight="1">
      <c r="A163" s="29"/>
      <c r="B163" s="155"/>
      <c r="C163" s="156" t="s">
        <v>177</v>
      </c>
      <c r="D163" s="156" t="s">
        <v>119</v>
      </c>
      <c r="E163" s="157" t="s">
        <v>207</v>
      </c>
      <c r="F163" s="158" t="s">
        <v>208</v>
      </c>
      <c r="G163" s="159" t="s">
        <v>154</v>
      </c>
      <c r="H163" s="160">
        <v>67.744</v>
      </c>
      <c r="I163" s="161"/>
      <c r="J163" s="189">
        <f>ROUND(I163*H163,3)</f>
        <v>0</v>
      </c>
      <c r="K163" s="162"/>
      <c r="L163" s="30"/>
      <c r="M163" s="163" t="s">
        <v>1</v>
      </c>
      <c r="N163" s="164" t="s">
        <v>36</v>
      </c>
      <c r="O163" s="55"/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7" t="s">
        <v>123</v>
      </c>
      <c r="AT163" s="167" t="s">
        <v>119</v>
      </c>
      <c r="AU163" s="167" t="s">
        <v>124</v>
      </c>
      <c r="AY163" s="14" t="s">
        <v>117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4" t="s">
        <v>124</v>
      </c>
      <c r="BK163" s="169">
        <f>ROUND(I163*H163,3)</f>
        <v>0</v>
      </c>
      <c r="BL163" s="14" t="s">
        <v>123</v>
      </c>
      <c r="BM163" s="167" t="s">
        <v>358</v>
      </c>
    </row>
    <row r="164" spans="1:65" s="2" customFormat="1" ht="24" customHeight="1">
      <c r="A164" s="29"/>
      <c r="B164" s="155"/>
      <c r="C164" s="156" t="s">
        <v>359</v>
      </c>
      <c r="D164" s="156" t="s">
        <v>119</v>
      </c>
      <c r="E164" s="157" t="s">
        <v>211</v>
      </c>
      <c r="F164" s="158" t="s">
        <v>481</v>
      </c>
      <c r="G164" s="159" t="s">
        <v>154</v>
      </c>
      <c r="H164" s="160">
        <v>1693.6</v>
      </c>
      <c r="I164" s="161"/>
      <c r="J164" s="189">
        <f>ROUND(I164*H164,3)</f>
        <v>0</v>
      </c>
      <c r="K164" s="162"/>
      <c r="L164" s="30"/>
      <c r="M164" s="163" t="s">
        <v>1</v>
      </c>
      <c r="N164" s="164" t="s">
        <v>36</v>
      </c>
      <c r="O164" s="55"/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7" t="s">
        <v>123</v>
      </c>
      <c r="AT164" s="167" t="s">
        <v>119</v>
      </c>
      <c r="AU164" s="167" t="s">
        <v>124</v>
      </c>
      <c r="AY164" s="14" t="s">
        <v>117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4" t="s">
        <v>124</v>
      </c>
      <c r="BK164" s="169">
        <f>ROUND(I164*H164,3)</f>
        <v>0</v>
      </c>
      <c r="BL164" s="14" t="s">
        <v>123</v>
      </c>
      <c r="BM164" s="167" t="s">
        <v>362</v>
      </c>
    </row>
    <row r="165" spans="1:65" s="12" customFormat="1" ht="22.95" customHeight="1">
      <c r="B165" s="144"/>
      <c r="D165" s="145" t="s">
        <v>69</v>
      </c>
      <c r="E165" s="154" t="s">
        <v>224</v>
      </c>
      <c r="F165" s="154" t="s">
        <v>225</v>
      </c>
      <c r="I165" s="147"/>
      <c r="J165" s="190">
        <f>BK165</f>
        <v>0</v>
      </c>
      <c r="L165" s="144"/>
      <c r="M165" s="148"/>
      <c r="N165" s="149"/>
      <c r="O165" s="149"/>
      <c r="P165" s="150">
        <f>P166</f>
        <v>0</v>
      </c>
      <c r="Q165" s="149"/>
      <c r="R165" s="150">
        <f>R166</f>
        <v>0</v>
      </c>
      <c r="S165" s="149"/>
      <c r="T165" s="151">
        <f>T166</f>
        <v>0</v>
      </c>
      <c r="AR165" s="145" t="s">
        <v>78</v>
      </c>
      <c r="AT165" s="152" t="s">
        <v>69</v>
      </c>
      <c r="AU165" s="152" t="s">
        <v>78</v>
      </c>
      <c r="AY165" s="145" t="s">
        <v>117</v>
      </c>
      <c r="BK165" s="153">
        <f>BK166</f>
        <v>0</v>
      </c>
    </row>
    <row r="166" spans="1:65" s="2" customFormat="1" ht="24" customHeight="1">
      <c r="A166" s="29"/>
      <c r="B166" s="155"/>
      <c r="C166" s="156" t="s">
        <v>181</v>
      </c>
      <c r="D166" s="156" t="s">
        <v>119</v>
      </c>
      <c r="E166" s="157" t="s">
        <v>482</v>
      </c>
      <c r="F166" s="158" t="s">
        <v>483</v>
      </c>
      <c r="G166" s="159" t="s">
        <v>154</v>
      </c>
      <c r="H166" s="160">
        <v>56.506</v>
      </c>
      <c r="I166" s="161"/>
      <c r="J166" s="189">
        <f>ROUND(I166*H166,3)</f>
        <v>0</v>
      </c>
      <c r="K166" s="162"/>
      <c r="L166" s="30"/>
      <c r="M166" s="163" t="s">
        <v>1</v>
      </c>
      <c r="N166" s="164" t="s">
        <v>36</v>
      </c>
      <c r="O166" s="55"/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7" t="s">
        <v>123</v>
      </c>
      <c r="AT166" s="167" t="s">
        <v>119</v>
      </c>
      <c r="AU166" s="167" t="s">
        <v>124</v>
      </c>
      <c r="AY166" s="14" t="s">
        <v>117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4" t="s">
        <v>124</v>
      </c>
      <c r="BK166" s="169">
        <f>ROUND(I166*H166,3)</f>
        <v>0</v>
      </c>
      <c r="BL166" s="14" t="s">
        <v>123</v>
      </c>
      <c r="BM166" s="167" t="s">
        <v>365</v>
      </c>
    </row>
    <row r="167" spans="1:65" s="12" customFormat="1" ht="25.95" customHeight="1">
      <c r="B167" s="144"/>
      <c r="D167" s="145" t="s">
        <v>69</v>
      </c>
      <c r="E167" s="146" t="s">
        <v>409</v>
      </c>
      <c r="F167" s="146" t="s">
        <v>410</v>
      </c>
      <c r="I167" s="147"/>
      <c r="J167" s="192">
        <f>BK167</f>
        <v>0</v>
      </c>
      <c r="L167" s="144"/>
      <c r="M167" s="148"/>
      <c r="N167" s="149"/>
      <c r="O167" s="149"/>
      <c r="P167" s="150">
        <f>P168</f>
        <v>0</v>
      </c>
      <c r="Q167" s="149"/>
      <c r="R167" s="150">
        <f>R168</f>
        <v>0</v>
      </c>
      <c r="S167" s="149"/>
      <c r="T167" s="151">
        <f>T168</f>
        <v>0</v>
      </c>
      <c r="AR167" s="145" t="s">
        <v>124</v>
      </c>
      <c r="AT167" s="152" t="s">
        <v>69</v>
      </c>
      <c r="AU167" s="152" t="s">
        <v>70</v>
      </c>
      <c r="AY167" s="145" t="s">
        <v>117</v>
      </c>
      <c r="BK167" s="153">
        <f>BK168</f>
        <v>0</v>
      </c>
    </row>
    <row r="168" spans="1:65" s="12" customFormat="1" ht="22.95" customHeight="1">
      <c r="B168" s="144"/>
      <c r="D168" s="145" t="s">
        <v>69</v>
      </c>
      <c r="E168" s="154" t="s">
        <v>484</v>
      </c>
      <c r="F168" s="154" t="s">
        <v>485</v>
      </c>
      <c r="I168" s="147"/>
      <c r="J168" s="190">
        <f>BK168</f>
        <v>0</v>
      </c>
      <c r="L168" s="144"/>
      <c r="M168" s="148"/>
      <c r="N168" s="149"/>
      <c r="O168" s="149"/>
      <c r="P168" s="150">
        <f>SUM(P169:P170)</f>
        <v>0</v>
      </c>
      <c r="Q168" s="149"/>
      <c r="R168" s="150">
        <f>SUM(R169:R170)</f>
        <v>0</v>
      </c>
      <c r="S168" s="149"/>
      <c r="T168" s="151">
        <f>SUM(T169:T170)</f>
        <v>0</v>
      </c>
      <c r="AR168" s="145" t="s">
        <v>124</v>
      </c>
      <c r="AT168" s="152" t="s">
        <v>69</v>
      </c>
      <c r="AU168" s="152" t="s">
        <v>78</v>
      </c>
      <c r="AY168" s="145" t="s">
        <v>117</v>
      </c>
      <c r="BK168" s="153">
        <f>SUM(BK169:BK170)</f>
        <v>0</v>
      </c>
    </row>
    <row r="169" spans="1:65" s="2" customFormat="1" ht="24" customHeight="1">
      <c r="A169" s="29"/>
      <c r="B169" s="155"/>
      <c r="C169" s="156" t="s">
        <v>366</v>
      </c>
      <c r="D169" s="156" t="s">
        <v>119</v>
      </c>
      <c r="E169" s="157" t="s">
        <v>486</v>
      </c>
      <c r="F169" s="158" t="s">
        <v>487</v>
      </c>
      <c r="G169" s="159" t="s">
        <v>169</v>
      </c>
      <c r="H169" s="160">
        <v>0.36</v>
      </c>
      <c r="I169" s="161"/>
      <c r="J169" s="189">
        <f>ROUND(I169*H169,3)</f>
        <v>0</v>
      </c>
      <c r="K169" s="162"/>
      <c r="L169" s="30"/>
      <c r="M169" s="163" t="s">
        <v>1</v>
      </c>
      <c r="N169" s="164" t="s">
        <v>36</v>
      </c>
      <c r="O169" s="55"/>
      <c r="P169" s="165">
        <f>O169*H169</f>
        <v>0</v>
      </c>
      <c r="Q169" s="165">
        <v>0</v>
      </c>
      <c r="R169" s="165">
        <f>Q169*H169</f>
        <v>0</v>
      </c>
      <c r="S169" s="165">
        <v>0</v>
      </c>
      <c r="T169" s="166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7" t="s">
        <v>147</v>
      </c>
      <c r="AT169" s="167" t="s">
        <v>119</v>
      </c>
      <c r="AU169" s="167" t="s">
        <v>124</v>
      </c>
      <c r="AY169" s="14" t="s">
        <v>117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4" t="s">
        <v>124</v>
      </c>
      <c r="BK169" s="169">
        <f>ROUND(I169*H169,3)</f>
        <v>0</v>
      </c>
      <c r="BL169" s="14" t="s">
        <v>147</v>
      </c>
      <c r="BM169" s="167" t="s">
        <v>369</v>
      </c>
    </row>
    <row r="170" spans="1:65" s="2" customFormat="1" ht="16.5" customHeight="1">
      <c r="A170" s="29"/>
      <c r="B170" s="155"/>
      <c r="C170" s="170" t="s">
        <v>184</v>
      </c>
      <c r="D170" s="170" t="s">
        <v>197</v>
      </c>
      <c r="E170" s="171" t="s">
        <v>488</v>
      </c>
      <c r="F170" s="172" t="s">
        <v>489</v>
      </c>
      <c r="G170" s="173" t="s">
        <v>169</v>
      </c>
      <c r="H170" s="174">
        <v>0.36699999999999999</v>
      </c>
      <c r="I170" s="175"/>
      <c r="J170" s="191">
        <f>ROUND(I170*H170,3)</f>
        <v>0</v>
      </c>
      <c r="K170" s="176"/>
      <c r="L170" s="177"/>
      <c r="M170" s="185" t="s">
        <v>1</v>
      </c>
      <c r="N170" s="186" t="s">
        <v>36</v>
      </c>
      <c r="O170" s="182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7" t="s">
        <v>177</v>
      </c>
      <c r="AT170" s="167" t="s">
        <v>197</v>
      </c>
      <c r="AU170" s="167" t="s">
        <v>124</v>
      </c>
      <c r="AY170" s="14" t="s">
        <v>117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4" t="s">
        <v>124</v>
      </c>
      <c r="BK170" s="169">
        <f>ROUND(I170*H170,3)</f>
        <v>0</v>
      </c>
      <c r="BL170" s="14" t="s">
        <v>147</v>
      </c>
      <c r="BM170" s="167" t="s">
        <v>372</v>
      </c>
    </row>
    <row r="171" spans="1:65" s="2" customFormat="1" ht="6.9" customHeight="1">
      <c r="A171" s="29"/>
      <c r="B171" s="44"/>
      <c r="C171" s="45"/>
      <c r="D171" s="45"/>
      <c r="E171" s="45"/>
      <c r="F171" s="45"/>
      <c r="G171" s="45"/>
      <c r="H171" s="45"/>
      <c r="I171" s="117"/>
      <c r="J171" s="45"/>
      <c r="K171" s="45"/>
      <c r="L171" s="30"/>
      <c r="M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</sheetData>
  <autoFilter ref="C124:K170" xr:uid="{00000000-0009-0000-0000-000004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5D15361D9CE548890F5DEDDE2AAF0B" ma:contentTypeVersion="10" ma:contentTypeDescription="Umožňuje vytvoriť nový dokument." ma:contentTypeScope="" ma:versionID="6f2d9a30b89f9142778519a31a81c493">
  <xsd:schema xmlns:xsd="http://www.w3.org/2001/XMLSchema" xmlns:xs="http://www.w3.org/2001/XMLSchema" xmlns:p="http://schemas.microsoft.com/office/2006/metadata/properties" xmlns:ns2="7b123f1e-9acf-46da-8a40-1afeee993374" xmlns:ns3="d14de9d7-c180-483a-b31f-50d87a51e52f" targetNamespace="http://schemas.microsoft.com/office/2006/metadata/properties" ma:root="true" ma:fieldsID="a73726cfcbe3fc2d803009c5a0af4d99" ns2:_="" ns3:_="">
    <xsd:import namespace="7b123f1e-9acf-46da-8a40-1afeee993374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23f1e-9acf-46da-8a40-1afeee993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97BE02-F933-48ED-B2B6-258E142C9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123f1e-9acf-46da-8a40-1afeee993374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6C9920-1689-42AD-8830-68F439F371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01 - Stavebná časť</vt:lpstr>
      <vt:lpstr>02 - Prípojka NN</vt:lpstr>
      <vt:lpstr>03 - Vodovodná prípojka</vt:lpstr>
      <vt:lpstr>04 - Knalizačná prípojka</vt:lpstr>
      <vt:lpstr>'01 - Stavebná časť'!Názvy_tlače</vt:lpstr>
      <vt:lpstr>'02 - Prípojka NN'!Názvy_tlače</vt:lpstr>
      <vt:lpstr>'03 - Vodovodná prípojka'!Názvy_tlače</vt:lpstr>
      <vt:lpstr>'04 - Knalizačná prípojka'!Názvy_tlače</vt:lpstr>
      <vt:lpstr>'Rekapitulácia stavby'!Názvy_tlače</vt:lpstr>
      <vt:lpstr>'01 - Stavebná časť'!Oblasť_tlače</vt:lpstr>
      <vt:lpstr>'02 - Prípojka NN'!Oblasť_tlače</vt:lpstr>
      <vt:lpstr>'03 - Vodovodná prípojka'!Oblasť_tlače</vt:lpstr>
      <vt:lpstr>'04 - Knalizačná prípojka'!Oblasť_tlače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nb</cp:lastModifiedBy>
  <dcterms:created xsi:type="dcterms:W3CDTF">2022-06-22T10:26:25Z</dcterms:created>
  <dcterms:modified xsi:type="dcterms:W3CDTF">2022-06-23T05:48:12Z</dcterms:modified>
</cp:coreProperties>
</file>