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kasalova\na zverejnenie\"/>
    </mc:Choice>
  </mc:AlternateContent>
  <bookViews>
    <workbookView xWindow="-120" yWindow="-120" windowWidth="29040" windowHeight="15840" activeTab="2"/>
  </bookViews>
  <sheets>
    <sheet name="Rekapitulácia stavby" sheetId="1" r:id="rId1"/>
    <sheet name="SO01 - SO01 Miestna komun..." sheetId="2" r:id="rId2"/>
    <sheet name="SO02 - SO02 CHodník   uli..." sheetId="3" r:id="rId3"/>
  </sheets>
  <definedNames>
    <definedName name="_xlnm._FilterDatabase" localSheetId="1" hidden="1">'SO01 - SO01 Miestna komun...'!$C$127:$K$304</definedName>
    <definedName name="_xlnm._FilterDatabase" localSheetId="2" hidden="1">'SO02 - SO02 CHodník   uli...'!$C$122:$K$174</definedName>
    <definedName name="_xlnm.Print_Titles" localSheetId="0">'Rekapitulácia stavby'!$92:$92</definedName>
    <definedName name="_xlnm.Print_Titles" localSheetId="1">'SO01 - SO01 Miestna komun...'!$115:$127</definedName>
    <definedName name="_xlnm.Print_Titles" localSheetId="2">'SO02 - SO02 CHodník   uli...'!$122:$122</definedName>
    <definedName name="_xlnm.Print_Area" localSheetId="0">'Rekapitulácia stavby'!$D$4:$AO$76,'Rekapitulácia stavby'!$C$82:$AQ$97</definedName>
    <definedName name="_xlnm.Print_Area" localSheetId="1">'SO01 - SO01 Miestna komun...'!$C$4:$J$76,'SO01 - SO01 Miestna komun...'!$C$115:$J$310</definedName>
    <definedName name="_xlnm.Print_Area" localSheetId="2">'SO02 - SO02 CHodník   uli...'!$C$4:$J$76,'SO02 - SO02 CHodník   uli...'!$C$110:$J$174</definedName>
  </definedNames>
  <calcPr calcId="152511"/>
</workbook>
</file>

<file path=xl/calcChain.xml><?xml version="1.0" encoding="utf-8"?>
<calcChain xmlns="http://schemas.openxmlformats.org/spreadsheetml/2006/main">
  <c r="J305" i="2" l="1"/>
  <c r="J309" i="2"/>
  <c r="J308" i="2"/>
  <c r="J307" i="2"/>
  <c r="J306" i="2"/>
  <c r="J109" i="2"/>
  <c r="J39" i="3"/>
  <c r="E87" i="2" l="1"/>
  <c r="F89" i="2"/>
  <c r="F91" i="2"/>
  <c r="J91" i="2"/>
  <c r="J92" i="2"/>
  <c r="J37" i="3" l="1"/>
  <c r="J36" i="3"/>
  <c r="AY96" i="1"/>
  <c r="J35" i="3"/>
  <c r="AX96" i="1" s="1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4" i="3"/>
  <c r="BH164" i="3"/>
  <c r="BG164" i="3"/>
  <c r="BE164" i="3"/>
  <c r="T164" i="3"/>
  <c r="R164" i="3"/>
  <c r="P164" i="3"/>
  <c r="BI161" i="3"/>
  <c r="BH161" i="3"/>
  <c r="BG161" i="3"/>
  <c r="BE161" i="3"/>
  <c r="T161" i="3"/>
  <c r="R161" i="3"/>
  <c r="P161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49" i="3"/>
  <c r="BH149" i="3"/>
  <c r="BG149" i="3"/>
  <c r="BE149" i="3"/>
  <c r="T149" i="3"/>
  <c r="R149" i="3"/>
  <c r="P149" i="3"/>
  <c r="BI146" i="3"/>
  <c r="BH146" i="3"/>
  <c r="BG146" i="3"/>
  <c r="BE146" i="3"/>
  <c r="T146" i="3"/>
  <c r="R146" i="3"/>
  <c r="P146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4" i="3"/>
  <c r="BH134" i="3"/>
  <c r="BG134" i="3"/>
  <c r="BE134" i="3"/>
  <c r="T134" i="3"/>
  <c r="R134" i="3"/>
  <c r="P134" i="3"/>
  <c r="BI130" i="3"/>
  <c r="BH130" i="3"/>
  <c r="BG130" i="3"/>
  <c r="BE130" i="3"/>
  <c r="T130" i="3"/>
  <c r="R130" i="3"/>
  <c r="P130" i="3"/>
  <c r="BI126" i="3"/>
  <c r="BH126" i="3"/>
  <c r="BG126" i="3"/>
  <c r="BE126" i="3"/>
  <c r="T126" i="3"/>
  <c r="R126" i="3"/>
  <c r="P126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 s="1"/>
  <c r="J17" i="3"/>
  <c r="E7" i="3"/>
  <c r="E113" i="3" s="1"/>
  <c r="J37" i="2"/>
  <c r="J36" i="2"/>
  <c r="AY95" i="1" s="1"/>
  <c r="J35" i="2"/>
  <c r="AX95" i="1" s="1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95" i="2"/>
  <c r="BH295" i="2"/>
  <c r="BG295" i="2"/>
  <c r="BE295" i="2"/>
  <c r="T295" i="2"/>
  <c r="R295" i="2"/>
  <c r="P295" i="2"/>
  <c r="BI292" i="2"/>
  <c r="BH292" i="2"/>
  <c r="BG292" i="2"/>
  <c r="BE292" i="2"/>
  <c r="T292" i="2"/>
  <c r="R292" i="2"/>
  <c r="P292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3" i="2"/>
  <c r="BH283" i="2"/>
  <c r="BG283" i="2"/>
  <c r="BE283" i="2"/>
  <c r="T283" i="2"/>
  <c r="T282" i="2" s="1"/>
  <c r="R283" i="2"/>
  <c r="R282" i="2" s="1"/>
  <c r="P283" i="2"/>
  <c r="P282" i="2"/>
  <c r="BI280" i="2"/>
  <c r="BH280" i="2"/>
  <c r="BG280" i="2"/>
  <c r="BE280" i="2"/>
  <c r="T280" i="2"/>
  <c r="R280" i="2"/>
  <c r="P280" i="2"/>
  <c r="BI273" i="2"/>
  <c r="BH273" i="2"/>
  <c r="BG273" i="2"/>
  <c r="BE273" i="2"/>
  <c r="T273" i="2"/>
  <c r="R273" i="2"/>
  <c r="P273" i="2"/>
  <c r="BI262" i="2"/>
  <c r="BH262" i="2"/>
  <c r="BG262" i="2"/>
  <c r="BE262" i="2"/>
  <c r="T262" i="2"/>
  <c r="R262" i="2"/>
  <c r="P262" i="2"/>
  <c r="BI258" i="2"/>
  <c r="BH258" i="2"/>
  <c r="BG258" i="2"/>
  <c r="BE258" i="2"/>
  <c r="T258" i="2"/>
  <c r="R258" i="2"/>
  <c r="P258" i="2"/>
  <c r="BI254" i="2"/>
  <c r="BH254" i="2"/>
  <c r="BG254" i="2"/>
  <c r="BE254" i="2"/>
  <c r="T254" i="2"/>
  <c r="R254" i="2"/>
  <c r="P254" i="2"/>
  <c r="BI239" i="2"/>
  <c r="BH239" i="2"/>
  <c r="BG239" i="2"/>
  <c r="BE239" i="2"/>
  <c r="T239" i="2"/>
  <c r="R239" i="2"/>
  <c r="P239" i="2"/>
  <c r="BI232" i="2"/>
  <c r="BH232" i="2"/>
  <c r="BG232" i="2"/>
  <c r="BE232" i="2"/>
  <c r="T232" i="2"/>
  <c r="T231" i="2" s="1"/>
  <c r="R232" i="2"/>
  <c r="R231" i="2" s="1"/>
  <c r="P232" i="2"/>
  <c r="P231" i="2" s="1"/>
  <c r="BI226" i="2"/>
  <c r="BH226" i="2"/>
  <c r="BG226" i="2"/>
  <c r="BE226" i="2"/>
  <c r="T226" i="2"/>
  <c r="R226" i="2"/>
  <c r="P226" i="2"/>
  <c r="BI220" i="2"/>
  <c r="BH220" i="2"/>
  <c r="BG220" i="2"/>
  <c r="BE220" i="2"/>
  <c r="T220" i="2"/>
  <c r="R220" i="2"/>
  <c r="P220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2" i="2"/>
  <c r="BH182" i="2"/>
  <c r="BG182" i="2"/>
  <c r="BE182" i="2"/>
  <c r="T182" i="2"/>
  <c r="R182" i="2"/>
  <c r="P182" i="2"/>
  <c r="BI174" i="2"/>
  <c r="BH174" i="2"/>
  <c r="BG174" i="2"/>
  <c r="BE174" i="2"/>
  <c r="T174" i="2"/>
  <c r="R174" i="2"/>
  <c r="P174" i="2"/>
  <c r="BI166" i="2"/>
  <c r="BH166" i="2"/>
  <c r="BG166" i="2"/>
  <c r="BE166" i="2"/>
  <c r="T166" i="2"/>
  <c r="R166" i="2"/>
  <c r="P166" i="2"/>
  <c r="BI156" i="2"/>
  <c r="BH156" i="2"/>
  <c r="BG156" i="2"/>
  <c r="BE156" i="2"/>
  <c r="T156" i="2"/>
  <c r="R156" i="2"/>
  <c r="P156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37" i="2"/>
  <c r="BH137" i="2"/>
  <c r="BG137" i="2"/>
  <c r="BE137" i="2"/>
  <c r="T137" i="2"/>
  <c r="R137" i="2"/>
  <c r="P137" i="2"/>
  <c r="BI131" i="2"/>
  <c r="BH131" i="2"/>
  <c r="BG131" i="2"/>
  <c r="BE131" i="2"/>
  <c r="T131" i="2"/>
  <c r="T130" i="2" s="1"/>
  <c r="R131" i="2"/>
  <c r="R130" i="2" s="1"/>
  <c r="P131" i="2"/>
  <c r="P130" i="2" s="1"/>
  <c r="J125" i="2"/>
  <c r="J124" i="2"/>
  <c r="F124" i="2"/>
  <c r="F122" i="2"/>
  <c r="E120" i="2"/>
  <c r="J18" i="2"/>
  <c r="E18" i="2"/>
  <c r="F92" i="2" s="1"/>
  <c r="J17" i="2"/>
  <c r="J89" i="2"/>
  <c r="E7" i="2"/>
  <c r="L90" i="1"/>
  <c r="AM90" i="1"/>
  <c r="AM89" i="1"/>
  <c r="L89" i="1"/>
  <c r="AM87" i="1"/>
  <c r="L87" i="1"/>
  <c r="L85" i="1"/>
  <c r="L84" i="1"/>
  <c r="J304" i="2"/>
  <c r="J303" i="2"/>
  <c r="J108" i="2" s="1"/>
  <c r="BK292" i="2"/>
  <c r="J283" i="2"/>
  <c r="J262" i="2"/>
  <c r="J239" i="2"/>
  <c r="J220" i="2"/>
  <c r="J203" i="2"/>
  <c r="J191" i="2"/>
  <c r="BK189" i="2"/>
  <c r="J174" i="2"/>
  <c r="BK143" i="2"/>
  <c r="J131" i="2"/>
  <c r="J292" i="2"/>
  <c r="BK283" i="2"/>
  <c r="BK262" i="2"/>
  <c r="BK239" i="2"/>
  <c r="J214" i="2"/>
  <c r="J197" i="2"/>
  <c r="BK190" i="2"/>
  <c r="BK174" i="2"/>
  <c r="BK131" i="2"/>
  <c r="BK166" i="2"/>
  <c r="BK149" i="2"/>
  <c r="BK170" i="3"/>
  <c r="BK141" i="3"/>
  <c r="J174" i="3"/>
  <c r="J170" i="3"/>
  <c r="BK157" i="3"/>
  <c r="BK134" i="3"/>
  <c r="J161" i="3"/>
  <c r="J146" i="3"/>
  <c r="BK174" i="3"/>
  <c r="BK155" i="3"/>
  <c r="BK220" i="2"/>
  <c r="J182" i="2"/>
  <c r="J143" i="2"/>
  <c r="AS94" i="1"/>
  <c r="J168" i="3"/>
  <c r="BK168" i="3"/>
  <c r="J157" i="3"/>
  <c r="J138" i="3"/>
  <c r="J169" i="3"/>
  <c r="BK138" i="3"/>
  <c r="BK304" i="2"/>
  <c r="BK300" i="2"/>
  <c r="J286" i="2"/>
  <c r="BK280" i="2"/>
  <c r="J258" i="2"/>
  <c r="BK232" i="2"/>
  <c r="J212" i="2"/>
  <c r="BK197" i="2"/>
  <c r="J190" i="2"/>
  <c r="BK182" i="2"/>
  <c r="J149" i="2"/>
  <c r="BK137" i="2"/>
  <c r="J300" i="2"/>
  <c r="BK289" i="2"/>
  <c r="J280" i="2"/>
  <c r="BK258" i="2"/>
  <c r="J226" i="2"/>
  <c r="BK214" i="2"/>
  <c r="BK212" i="2"/>
  <c r="BK203" i="2"/>
  <c r="BK191" i="2"/>
  <c r="J189" i="2"/>
  <c r="J156" i="2"/>
  <c r="J289" i="2"/>
  <c r="BK152" i="2"/>
  <c r="BK146" i="3"/>
  <c r="J130" i="3"/>
  <c r="J173" i="3"/>
  <c r="J149" i="3"/>
  <c r="BK161" i="3"/>
  <c r="J126" i="3"/>
  <c r="BK303" i="2"/>
  <c r="J295" i="2"/>
  <c r="BK273" i="2"/>
  <c r="BK254" i="2"/>
  <c r="BK226" i="2"/>
  <c r="BK207" i="2"/>
  <c r="BK194" i="2"/>
  <c r="J152" i="2"/>
  <c r="J145" i="2"/>
  <c r="BK295" i="2"/>
  <c r="BK286" i="2"/>
  <c r="J273" i="2"/>
  <c r="J254" i="2"/>
  <c r="J232" i="2"/>
  <c r="J207" i="2"/>
  <c r="J194" i="2"/>
  <c r="J166" i="2"/>
  <c r="J137" i="2"/>
  <c r="BK156" i="2"/>
  <c r="BK145" i="2"/>
  <c r="BK149" i="3"/>
  <c r="J134" i="3"/>
  <c r="BK169" i="3"/>
  <c r="J141" i="3"/>
  <c r="BK173" i="3"/>
  <c r="BK164" i="3"/>
  <c r="J155" i="3"/>
  <c r="BK126" i="3"/>
  <c r="J164" i="3"/>
  <c r="BK130" i="3"/>
  <c r="E118" i="2" l="1"/>
  <c r="E85" i="2"/>
  <c r="F125" i="2"/>
  <c r="BK136" i="2"/>
  <c r="J136" i="2" s="1"/>
  <c r="J99" i="2" s="1"/>
  <c r="BK188" i="2"/>
  <c r="J188" i="2" s="1"/>
  <c r="J100" i="2" s="1"/>
  <c r="T188" i="2"/>
  <c r="T193" i="2"/>
  <c r="R206" i="2"/>
  <c r="BK238" i="2"/>
  <c r="J238" i="2" s="1"/>
  <c r="J104" i="2" s="1"/>
  <c r="R285" i="2"/>
  <c r="R302" i="2"/>
  <c r="BK133" i="3"/>
  <c r="J133" i="3" s="1"/>
  <c r="J99" i="3" s="1"/>
  <c r="BK154" i="3"/>
  <c r="J154" i="3" s="1"/>
  <c r="J100" i="3" s="1"/>
  <c r="R154" i="3"/>
  <c r="BK167" i="3"/>
  <c r="J167" i="3" s="1"/>
  <c r="J102" i="3" s="1"/>
  <c r="BK172" i="3"/>
  <c r="J172" i="3" s="1"/>
  <c r="J103" i="3" s="1"/>
  <c r="T136" i="2"/>
  <c r="BK193" i="2"/>
  <c r="J193" i="2" s="1"/>
  <c r="J101" i="2" s="1"/>
  <c r="BK206" i="2"/>
  <c r="J206" i="2" s="1"/>
  <c r="J102" i="2" s="1"/>
  <c r="R238" i="2"/>
  <c r="BK285" i="2"/>
  <c r="J285" i="2" s="1"/>
  <c r="J106" i="2" s="1"/>
  <c r="P302" i="2"/>
  <c r="P125" i="3"/>
  <c r="R133" i="3"/>
  <c r="BK160" i="3"/>
  <c r="J160" i="3" s="1"/>
  <c r="J101" i="3" s="1"/>
  <c r="R160" i="3"/>
  <c r="T167" i="3"/>
  <c r="T172" i="3"/>
  <c r="R136" i="2"/>
  <c r="R188" i="2"/>
  <c r="P193" i="2"/>
  <c r="T206" i="2"/>
  <c r="T238" i="2"/>
  <c r="T285" i="2"/>
  <c r="T302" i="2"/>
  <c r="BK125" i="3"/>
  <c r="J125" i="3" s="1"/>
  <c r="J98" i="3" s="1"/>
  <c r="R125" i="3"/>
  <c r="P133" i="3"/>
  <c r="P154" i="3"/>
  <c r="T160" i="3"/>
  <c r="R167" i="3"/>
  <c r="R172" i="3"/>
  <c r="P136" i="2"/>
  <c r="P188" i="2"/>
  <c r="R193" i="2"/>
  <c r="P206" i="2"/>
  <c r="P238" i="2"/>
  <c r="P285" i="2"/>
  <c r="BK302" i="2"/>
  <c r="J302" i="2" s="1"/>
  <c r="J107" i="2" s="1"/>
  <c r="T125" i="3"/>
  <c r="T133" i="3"/>
  <c r="T154" i="3"/>
  <c r="P160" i="3"/>
  <c r="P167" i="3"/>
  <c r="P172" i="3"/>
  <c r="BK231" i="2"/>
  <c r="J231" i="2" s="1"/>
  <c r="J103" i="2" s="1"/>
  <c r="BK282" i="2"/>
  <c r="J282" i="2" s="1"/>
  <c r="J105" i="2" s="1"/>
  <c r="BK130" i="2"/>
  <c r="J130" i="2" s="1"/>
  <c r="J98" i="2" s="1"/>
  <c r="F92" i="3"/>
  <c r="BF149" i="3"/>
  <c r="BF126" i="3"/>
  <c r="BF155" i="3"/>
  <c r="BF161" i="3"/>
  <c r="BF169" i="3"/>
  <c r="BF170" i="3"/>
  <c r="BF174" i="3"/>
  <c r="E85" i="3"/>
  <c r="J89" i="3"/>
  <c r="BF130" i="3"/>
  <c r="BF134" i="3"/>
  <c r="BF138" i="3"/>
  <c r="BF141" i="3"/>
  <c r="BF164" i="3"/>
  <c r="BF173" i="3"/>
  <c r="BF146" i="3"/>
  <c r="BF157" i="3"/>
  <c r="BF168" i="3"/>
  <c r="BF137" i="2"/>
  <c r="BF156" i="2"/>
  <c r="BF283" i="2"/>
  <c r="J122" i="2"/>
  <c r="BF143" i="2"/>
  <c r="BF145" i="2"/>
  <c r="BF149" i="2"/>
  <c r="BF182" i="2"/>
  <c r="BF194" i="2"/>
  <c r="BF207" i="2"/>
  <c r="BF212" i="2"/>
  <c r="BF220" i="2"/>
  <c r="BF226" i="2"/>
  <c r="BF232" i="2"/>
  <c r="BF239" i="2"/>
  <c r="BF254" i="2"/>
  <c r="BF262" i="2"/>
  <c r="BF273" i="2"/>
  <c r="BF286" i="2"/>
  <c r="BF289" i="2"/>
  <c r="BF131" i="2"/>
  <c r="BF152" i="2"/>
  <c r="BF166" i="2"/>
  <c r="BF174" i="2"/>
  <c r="BF189" i="2"/>
  <c r="BF190" i="2"/>
  <c r="BF191" i="2"/>
  <c r="BF197" i="2"/>
  <c r="BF203" i="2"/>
  <c r="BF214" i="2"/>
  <c r="BF258" i="2"/>
  <c r="BF280" i="2"/>
  <c r="BF292" i="2"/>
  <c r="BF295" i="2"/>
  <c r="BF300" i="2"/>
  <c r="BF303" i="2"/>
  <c r="BF304" i="2"/>
  <c r="J33" i="2"/>
  <c r="AV95" i="1" s="1"/>
  <c r="F36" i="3"/>
  <c r="BC96" i="1" s="1"/>
  <c r="F37" i="3"/>
  <c r="BD96" i="1" s="1"/>
  <c r="F37" i="2"/>
  <c r="BD95" i="1" s="1"/>
  <c r="F35" i="2"/>
  <c r="BB95" i="1" s="1"/>
  <c r="F36" i="2"/>
  <c r="BC95" i="1" s="1"/>
  <c r="F35" i="3"/>
  <c r="BB96" i="1" s="1"/>
  <c r="J33" i="3"/>
  <c r="AV96" i="1" s="1"/>
  <c r="F33" i="2"/>
  <c r="AZ95" i="1" s="1"/>
  <c r="F33" i="3"/>
  <c r="AZ96" i="1" s="1"/>
  <c r="P129" i="2" l="1"/>
  <c r="P128" i="2" s="1"/>
  <c r="AU95" i="1" s="1"/>
  <c r="R129" i="2"/>
  <c r="R128" i="2" s="1"/>
  <c r="R124" i="3"/>
  <c r="R123" i="3" s="1"/>
  <c r="P124" i="3"/>
  <c r="P123" i="3" s="1"/>
  <c r="AU96" i="1" s="1"/>
  <c r="T129" i="2"/>
  <c r="T128" i="2" s="1"/>
  <c r="T124" i="3"/>
  <c r="T123" i="3" s="1"/>
  <c r="BK129" i="2"/>
  <c r="BK128" i="2" s="1"/>
  <c r="J128" i="2" s="1"/>
  <c r="BK124" i="3"/>
  <c r="J124" i="3" s="1"/>
  <c r="J97" i="3" s="1"/>
  <c r="BC94" i="1"/>
  <c r="W32" i="1" s="1"/>
  <c r="J34" i="3"/>
  <c r="AW96" i="1" s="1"/>
  <c r="AT96" i="1" s="1"/>
  <c r="J34" i="2"/>
  <c r="AW95" i="1" s="1"/>
  <c r="AT95" i="1" s="1"/>
  <c r="F34" i="2"/>
  <c r="BA95" i="1" s="1"/>
  <c r="BB94" i="1"/>
  <c r="AX94" i="1" s="1"/>
  <c r="BD94" i="1"/>
  <c r="W33" i="1" s="1"/>
  <c r="AZ94" i="1"/>
  <c r="AV94" i="1" s="1"/>
  <c r="AK29" i="1" s="1"/>
  <c r="F34" i="3"/>
  <c r="BA96" i="1" s="1"/>
  <c r="J30" i="2" l="1"/>
  <c r="AG95" i="1" s="1"/>
  <c r="AN95" i="1" s="1"/>
  <c r="J96" i="2"/>
  <c r="AU94" i="1"/>
  <c r="BK123" i="3"/>
  <c r="J129" i="2"/>
  <c r="J97" i="2" s="1"/>
  <c r="AY94" i="1"/>
  <c r="W31" i="1"/>
  <c r="W29" i="1"/>
  <c r="BA94" i="1"/>
  <c r="AW94" i="1" s="1"/>
  <c r="AK30" i="1" s="1"/>
  <c r="J123" i="3" l="1"/>
  <c r="J96" i="3" s="1"/>
  <c r="J39" i="2"/>
  <c r="W30" i="1"/>
  <c r="AT94" i="1"/>
  <c r="J30" i="3" l="1"/>
  <c r="AG96" i="1" l="1"/>
  <c r="AG94" i="1" l="1"/>
  <c r="AN96" i="1"/>
  <c r="AK26" i="1" l="1"/>
  <c r="AK35" i="1" s="1"/>
  <c r="AN94" i="1"/>
</calcChain>
</file>

<file path=xl/sharedStrings.xml><?xml version="1.0" encoding="utf-8"?>
<sst xmlns="http://schemas.openxmlformats.org/spreadsheetml/2006/main" count="2709" uniqueCount="436">
  <si>
    <t>Export Komplet</t>
  </si>
  <si>
    <t/>
  </si>
  <si>
    <t>2.0</t>
  </si>
  <si>
    <t>False</t>
  </si>
  <si>
    <t>{d875674b-05b4-4c79-8685-62af68429d6d}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</si>
  <si>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</si>
  <si>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</si>
  <si>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</si>
  <si>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</si>
  <si>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</si>
  <si>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</si>
  <si>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</si>
  <si>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</si>
  <si>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</si>
  <si>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</si>
  <si>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MIESTNÝCH KOMUNIKÁCIÍ ulica Kasalova</t>
  </si>
  <si>
    <t>JKSO:</t>
  </si>
  <si>
    <t>KS:</t>
  </si>
  <si>
    <t>Miesto:</t>
  </si>
  <si>
    <t xml:space="preserve">Nitra ul. Kasalova </t>
  </si>
  <si>
    <t>Dátum:</t>
  </si>
  <si>
    <t>Objednávateľ:</t>
  </si>
  <si>
    <t>IČO:</t>
  </si>
  <si>
    <t xml:space="preserve">Mesto Nitra, Štefánikova tr.60, Nitra </t>
  </si>
  <si>
    <t>IČ DPH:</t>
  </si>
  <si>
    <t>Zhotoviteľ:</t>
  </si>
  <si>
    <t>Vyplň údaj</t>
  </si>
  <si>
    <t>Projektant:</t>
  </si>
  <si>
    <t xml:space="preserve">Ing.Ján VÝBOCH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</si>
  <si>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</si>
  <si>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</si>
  <si>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</si>
  <si>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</si>
  <si>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</si>
  <si>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</si>
  <si>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</si>
  <si>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</si>
  <si>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</si>
  <si>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</si>
  <si>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</si>
  <si>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</si>
  <si>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</si>
  <si>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</si>
  <si>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</si>
  <si>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</si>
  <si>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</si>
  <si>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</si>
  <si>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</si>
  <si>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</si>
  <si>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</si>
  <si>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</si>
  <si>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</si>
  <si>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</si>
  <si>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</si>
  <si>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</si>
  <si>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</si>
  <si>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</si>
  <si>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</si>
  <si>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</si>
  <si>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</si>
  <si>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</si>
  <si>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</si>
  <si>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</si>
  <si>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</si>
  <si>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</si>
  <si>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</si>
  <si>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</si>
  <si>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</si>
  <si>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</si>
  <si>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</si>
  <si>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</si>
  <si>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</si>
  <si>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</si>
  <si>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</si>
  <si>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</si>
  <si>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</si>
  <si>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</si>
  <si>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</si>
  <si>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 xml:space="preserve">SO01 Miestna komunikácia  ulica Kasalova </t>
  </si>
  <si>
    <t>STA</t>
  </si>
  <si>
    <t>1</t>
  </si>
  <si>
    <t>{693f1eff-4b38-469a-975b-08910795bddd}</t>
  </si>
  <si>
    <t>SO02</t>
  </si>
  <si>
    <t xml:space="preserve">SO02 CHodník   ulica Kasalova </t>
  </si>
  <si>
    <t>{6892ecb9-434b-49ff-8337-99050778d630}</t>
  </si>
  <si>
    <t>komunikaciasf</t>
  </si>
  <si>
    <t xml:space="preserve">komunikácia asfalty </t>
  </si>
  <si>
    <t>m2</t>
  </si>
  <si>
    <t>2254</t>
  </si>
  <si>
    <t>2</t>
  </si>
  <si>
    <t>obrubníkydem</t>
  </si>
  <si>
    <t xml:space="preserve">vytrhanie obrubníkov  jestv. </t>
  </si>
  <si>
    <t>bm</t>
  </si>
  <si>
    <t>133</t>
  </si>
  <si>
    <t>KRYCÍ LIST ROZPOČTU</t>
  </si>
  <si>
    <t>Objekt:</t>
  </si>
  <si>
    <t xml:space="preserve">SO01 - SO01 Miestna komunikácia  ulica Kasalova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</si>
  <si>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</si>
  <si>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</si>
  <si>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</si>
  <si>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</si>
  <si>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</si>
  <si>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</si>
  <si>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</si>
  <si>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1.1 - Odstránenie jestv. povrchu komunikácie</t>
  </si>
  <si>
    <t xml:space="preserve">    979S - SUTE </t>
  </si>
  <si>
    <t xml:space="preserve">    979P - SUTE -poplatky 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</si>
  <si>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</si>
  <si>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</si>
  <si>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</si>
  <si>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91D - Dočasné dopravené značenie </t>
  </si>
  <si>
    <t xml:space="preserve">    91DZ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</si>
  <si>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</si>
  <si>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</si>
  <si>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</si>
  <si>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</si>
  <si>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</si>
  <si>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</si>
  <si>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</si>
  <si>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</si>
  <si>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</si>
  <si>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</si>
  <si>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</si>
  <si>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</si>
  <si>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</si>
  <si>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</si>
  <si>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</si>
  <si>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</si>
  <si>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</si>
  <si>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</si>
  <si>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132101101.S</t>
  </si>
  <si>
    <t>Výkop ryhy do šírky 600 mm v horn.1a2 do 100 m3 s urovnaním dna do predpísaného profilu a spádu, s prehodením výkopu na priľahlom teren na vzdialenosť do 3m alebo s naložením na dopravný prostriedok</t>
  </si>
  <si>
    <t>m3</t>
  </si>
  <si>
    <t>4</t>
  </si>
  <si>
    <t>-636889520</t>
  </si>
  <si>
    <t>VV</t>
  </si>
  <si>
    <t xml:space="preserve">" vykop pre nový obrubním  14m </t>
  </si>
  <si>
    <t>0,5*0,3*14</t>
  </si>
  <si>
    <t>Medzisúčet</t>
  </si>
  <si>
    <t>3</t>
  </si>
  <si>
    <t>Súčet</t>
  </si>
  <si>
    <t>1.1</t>
  </si>
  <si>
    <t>Odstránenie jestv. povrchu komunikácie</t>
  </si>
  <si>
    <t>938908411.S</t>
  </si>
  <si>
    <t>Očistenie povrchu krytu alebo podkladu asfaltového, betónového alebo dláždeného tlakom vody</t>
  </si>
  <si>
    <t>-94023218</t>
  </si>
  <si>
    <t>" Techn.správa str.3</t>
  </si>
  <si>
    <t xml:space="preserve">" očistenie  povrchu </t>
  </si>
  <si>
    <t>938909311.S</t>
  </si>
  <si>
    <t>Odstránenie blata, prachu alebo hlineného nánosu, z povrchu podkladu alebo krytu bet. alebo asfalt.</t>
  </si>
  <si>
    <t>-1411555213</t>
  </si>
  <si>
    <t>113201111.S</t>
  </si>
  <si>
    <t>Vytrhanie obrúb kamenných, chodníkových ležatých,  -0,23000t</t>
  </si>
  <si>
    <t>m</t>
  </si>
  <si>
    <t>2020698663</t>
  </si>
  <si>
    <t>338</t>
  </si>
  <si>
    <t>-205</t>
  </si>
  <si>
    <t>5</t>
  </si>
  <si>
    <t>113201111.SP</t>
  </si>
  <si>
    <t>Vytrhanie obrúb kamenných, chodníkových ležatých,  -0,0000t -na  spätné použie</t>
  </si>
  <si>
    <t>-683696702</t>
  </si>
  <si>
    <t>205</t>
  </si>
  <si>
    <t>6</t>
  </si>
  <si>
    <t>979024441.S</t>
  </si>
  <si>
    <t>Očistenie vybúraných obrubníkov, krajníkov, dosiek alebo panelov z akéhokoľvek lôžka</t>
  </si>
  <si>
    <t>-431985200</t>
  </si>
  <si>
    <t xml:space="preserve"> " očistenie  obrubníkova na daľšie použitie </t>
  </si>
  <si>
    <t>7</t>
  </si>
  <si>
    <t>919735111.S</t>
  </si>
  <si>
    <t>Rezanie existujúceho asfaltového krytu alebo podkladu hĺbky do 50 mm</t>
  </si>
  <si>
    <t>-135963285</t>
  </si>
  <si>
    <t xml:space="preserve">21,4+4,9+9,9+5,2+5,3+12,1+6,7 </t>
  </si>
  <si>
    <t xml:space="preserve">" prava strana </t>
  </si>
  <si>
    <t>353  " rezanie asfaltu  prava strana   príprava pre nový obrubník a prídlažbu</t>
  </si>
  <si>
    <t xml:space="preserve">" lavá strana </t>
  </si>
  <si>
    <t>355  " rezanie  asfaltu pri jestv. obrubníku príprava pre osadenie novej prídlažby</t>
  </si>
  <si>
    <t xml:space="preserve">Súčet v.č.2, v.č.3 vzorový priečny rez </t>
  </si>
  <si>
    <t>8</t>
  </si>
  <si>
    <t>113107131.S</t>
  </si>
  <si>
    <t>Odstránenie krytu v ploche do 200 m2 z betónu prostého, hr. vrstvy do 150 mm,  -0,22500t</t>
  </si>
  <si>
    <t>133640827</t>
  </si>
  <si>
    <t>" odstránenie časti betonu a kociek pri obrubníku   novom</t>
  </si>
  <si>
    <t>0,55*353</t>
  </si>
  <si>
    <t>" odstránenie časti betonu a kociek pri obrubníku   jestvujúcom</t>
  </si>
  <si>
    <t>0,25*355</t>
  </si>
  <si>
    <t>9</t>
  </si>
  <si>
    <t>113107122.S</t>
  </si>
  <si>
    <t>Odstránenie krytu v ploche do 200 m2 z kameniva hrubého drveného, hr.100 do 200 mm,  -0,23500t</t>
  </si>
  <si>
    <t>315978380</t>
  </si>
  <si>
    <t>" odstránenie časti  kameniva pri obrubníku   novom</t>
  </si>
  <si>
    <t>" odstránenie časti kameniva  pri obrubníku   jestvujúcom</t>
  </si>
  <si>
    <t>Súčet  pre položenie novej prídlažby  / vid vzorový rez  Kamenný bezbarierový obrubník - asf. vozovka /prídlažba TL 232-2020</t>
  </si>
  <si>
    <t>10</t>
  </si>
  <si>
    <t>113152530.S</t>
  </si>
  <si>
    <t>Frézovanie asf. podkladu alebo krytu bez prek., plochy cez 1000 do 10000 m2, pruh š. do 1 m, hr. 50 mm  0,127 t</t>
  </si>
  <si>
    <t>1820892925</t>
  </si>
  <si>
    <t>" frezovanie  krytu hr.50mm  komunikácia š6m</t>
  </si>
  <si>
    <t>979S</t>
  </si>
  <si>
    <t xml:space="preserve">SUTE </t>
  </si>
  <si>
    <t>11</t>
  </si>
  <si>
    <t>979087212.S</t>
  </si>
  <si>
    <t>Nakladanie na dopravné prostriedky pre vodorovnú dopravu sutiny</t>
  </si>
  <si>
    <t>t</t>
  </si>
  <si>
    <t>523454378</t>
  </si>
  <si>
    <t>12</t>
  </si>
  <si>
    <t>979082213.S</t>
  </si>
  <si>
    <t>Vodorovná doprava sutiny so zložením a hrubým urovnaním na vzdialenosť do 1 km</t>
  </si>
  <si>
    <t>472366734</t>
  </si>
  <si>
    <t>13</t>
  </si>
  <si>
    <t>979082219.S</t>
  </si>
  <si>
    <t>Príplatok k cene za každý ďalší aj začatý 1 km nad 1 km pre vodorovnú dopravu sutiny  (9x)</t>
  </si>
  <si>
    <t>1180460669</t>
  </si>
  <si>
    <t>446,982*9 'Prepočítané koeficientom množstva</t>
  </si>
  <si>
    <t>979P</t>
  </si>
  <si>
    <t xml:space="preserve">SUTE -poplatky </t>
  </si>
  <si>
    <t>14</t>
  </si>
  <si>
    <t>171209002.S</t>
  </si>
  <si>
    <t>Poplatok za skladovanie - zemina a kamenivo (17 05) ostatné</t>
  </si>
  <si>
    <t>866100535</t>
  </si>
  <si>
    <t>282,9*0,235</t>
  </si>
  <si>
    <t>15</t>
  </si>
  <si>
    <t>979089012.S</t>
  </si>
  <si>
    <t>Poplatok za skladovanie - betón, tehly, dlaždice (17 01) ostatné</t>
  </si>
  <si>
    <t>776907291</t>
  </si>
  <si>
    <t>obrubníkydem*0,23</t>
  </si>
  <si>
    <t>282,90*0,225</t>
  </si>
  <si>
    <t>16</t>
  </si>
  <si>
    <t>979089212.S</t>
  </si>
  <si>
    <t>Poplatok za skladovanie - bitúmenové zmesi, uholný decht, dechtové výrobky (17 03 ), ostatné</t>
  </si>
  <si>
    <t>347664533</t>
  </si>
  <si>
    <t>komunikaciasf*0,127</t>
  </si>
  <si>
    <t>Komunikácie</t>
  </si>
  <si>
    <t>17</t>
  </si>
  <si>
    <t>919720222.S</t>
  </si>
  <si>
    <t>Geomreža pre vystuženie asfaltových vrstiev existujúceho krytu komunikácií zo sklenných vlákien, pozdĺžna pevnosť v ťahu nad 50 do 100 kN/m</t>
  </si>
  <si>
    <t>-40799594</t>
  </si>
  <si>
    <t>"Techn.správa str.3</t>
  </si>
  <si>
    <t xml:space="preserve">" ozn.5  Geomrežaa pre vyst. asf. vrstiev  zo sklennéhovlákna </t>
  </si>
  <si>
    <t>komunikaciasf*0,25</t>
  </si>
  <si>
    <t>18</t>
  </si>
  <si>
    <t>M</t>
  </si>
  <si>
    <t>693210003400.S</t>
  </si>
  <si>
    <t>Geomreža sklovláknitá, pevnosť v ťahu 100 kN/m, výstužná do asfaltových vrstiev vozoviek</t>
  </si>
  <si>
    <t>-190377993</t>
  </si>
  <si>
    <t>563,5*1,15 'Prepočítané koeficientom množstva</t>
  </si>
  <si>
    <t>19</t>
  </si>
  <si>
    <t>572751221.S</t>
  </si>
  <si>
    <t>Vyspravenie výtlkov asfaltovým betónom AC hr. od 20 do 40 mm pri vyspravovanej ploche nad 10% na 1 km</t>
  </si>
  <si>
    <t>663939850</t>
  </si>
  <si>
    <t xml:space="preserve">" ozn.3 vyrovnávka </t>
  </si>
  <si>
    <t>"  ASFALTOBETON  ACl-16-II   cca 40% plochy  hr.30mm</t>
  </si>
  <si>
    <t>573231107.S</t>
  </si>
  <si>
    <t>Postrek asfaltový spojovací bez posypu kamenivom z cestnej emulzie v množstve 0,50 kg/m2</t>
  </si>
  <si>
    <t>1360415955</t>
  </si>
  <si>
    <t xml:space="preserve">" techn.správa </t>
  </si>
  <si>
    <t xml:space="preserve">"  ozn.6    pokladka  novej obrusnej vrstvy </t>
  </si>
  <si>
    <t xml:space="preserve">" spojovací postrek  asfaltový  na celu plochu </t>
  </si>
  <si>
    <t>21</t>
  </si>
  <si>
    <t>577144241.S</t>
  </si>
  <si>
    <t>Asfaltový betón vrstva obrusná AC 11 O v pruhu š. nad 3 m z nemodifik. asfaltu tr. II, po zhutnení hr. 50 mm</t>
  </si>
  <si>
    <t>847027523</t>
  </si>
  <si>
    <t xml:space="preserve">Súčet  v.č.3  Vzorový  priečny rez  ul. Kasalova </t>
  </si>
  <si>
    <t>Rúrové vedenie</t>
  </si>
  <si>
    <t>22</t>
  </si>
  <si>
    <t>899331111.S</t>
  </si>
  <si>
    <t>Výšková úprava uličného vstupu alebo vpuste do 200 mm zvýšením poklopu a  uličných vpustí</t>
  </si>
  <si>
    <t>ks</t>
  </si>
  <si>
    <t>1682961861</t>
  </si>
  <si>
    <t>" Tech.správa str.3</t>
  </si>
  <si>
    <t xml:space="preserve">" ozn.4   Výšková uprava ulič. vpustí a poklopov  inž.sietí </t>
  </si>
  <si>
    <t>73</t>
  </si>
  <si>
    <t>Ostatné konštrukcie a práce-búranie</t>
  </si>
  <si>
    <t>23</t>
  </si>
  <si>
    <t>918101111.S</t>
  </si>
  <si>
    <t>Lôžko pod obrubníky, krajníky alebo obruby z dlažobných kociek z betónu prostého tr. C 12/15</t>
  </si>
  <si>
    <t>-305561744</t>
  </si>
  <si>
    <t xml:space="preserve">" VJAZD </t>
  </si>
  <si>
    <t>0,75*0,21*21,4</t>
  </si>
  <si>
    <t>0,75*0,21*4,9</t>
  </si>
  <si>
    <t>0,75*0,21*9,9</t>
  </si>
  <si>
    <t>0,75*0,21*5,2</t>
  </si>
  <si>
    <t>0,75*0,21*5,3</t>
  </si>
  <si>
    <t>0,75*0,21*12,1</t>
  </si>
  <si>
    <t>0,75*0,21*6,7</t>
  </si>
  <si>
    <t>Medzisúčet  Technický list mesta Nitra  TL 241-2020</t>
  </si>
  <si>
    <t xml:space="preserve">0,55*0,3*205  " očistených </t>
  </si>
  <si>
    <t>0,55*0,3*120  " nových</t>
  </si>
  <si>
    <t>Medzisúčet TL 232-2020</t>
  </si>
  <si>
    <t>24</t>
  </si>
  <si>
    <t>916362111.S</t>
  </si>
  <si>
    <t>Osadenie cestného obrubníka betónového stojatého do lôžka z betónu prostého tr. C 12/15 s bočnou oporou</t>
  </si>
  <si>
    <t>-1573923838</t>
  </si>
  <si>
    <t xml:space="preserve">120  " nových </t>
  </si>
  <si>
    <t xml:space="preserve">205     "   očist. vyburaných na spätné použitie </t>
  </si>
  <si>
    <t>Súčet  vId  v.č.3  Vzorový  priečny profil</t>
  </si>
  <si>
    <t>25</t>
  </si>
  <si>
    <t>592170000900.S</t>
  </si>
  <si>
    <t>Obrubník cestný bez skosenia rovný, lxšxv 1000x150x260 mm</t>
  </si>
  <si>
    <t>1022487385</t>
  </si>
  <si>
    <t>120*1,01</t>
  </si>
  <si>
    <t>-0,2</t>
  </si>
  <si>
    <t>26</t>
  </si>
  <si>
    <t>599111111.S</t>
  </si>
  <si>
    <t xml:space="preserve">Zálievka asfaltová škár dlažby, hĺbky do 50 mm, s vyčistením škár z prídlažba  / živičná zálievka prídlažby </t>
  </si>
  <si>
    <t>1160968138</t>
  </si>
  <si>
    <t>0,05*(21,4+4,9+9,9+5,2+5,3+12,1+6,7)</t>
  </si>
  <si>
    <t>Medzisúčet  vjazdy</t>
  </si>
  <si>
    <t xml:space="preserve">" Prava strana nový obrubník , prídlažba  </t>
  </si>
  <si>
    <t>0,05*353</t>
  </si>
  <si>
    <t>" lava strana nová prídlažba / jestv. obrubník</t>
  </si>
  <si>
    <t>0,05*355</t>
  </si>
  <si>
    <t xml:space="preserve">"   TL 232-2020, TL 241-2020  PREJAZD </t>
  </si>
  <si>
    <t>Súčet  v.č.2  vid vzorové listry mesta Nitra</t>
  </si>
  <si>
    <t>27</t>
  </si>
  <si>
    <t>596811311.S</t>
  </si>
  <si>
    <t>Kladenie betónovej dlažby s vyplnením škár do lôžka z  betonu /PRÍDLAŽBA  120/120/120</t>
  </si>
  <si>
    <t>2042955101</t>
  </si>
  <si>
    <t>353*0,25  " Prava strana pri novom obrubníku</t>
  </si>
  <si>
    <t>355*0,25  " Lava strana pri  jestv. obrubníku</t>
  </si>
  <si>
    <t>16 " prejazd</t>
  </si>
  <si>
    <t>Súčet v.č.3  , v.č.2</t>
  </si>
  <si>
    <t>28</t>
  </si>
  <si>
    <t>583810</t>
  </si>
  <si>
    <t xml:space="preserve">Kocka dlažobná drobná  120/120120mm </t>
  </si>
  <si>
    <t>-1566598120</t>
  </si>
  <si>
    <t>193*1,01 'Prepočítané koeficientom množstva</t>
  </si>
  <si>
    <t>91D</t>
  </si>
  <si>
    <t xml:space="preserve">Dočasné dopravené značenie </t>
  </si>
  <si>
    <t>29</t>
  </si>
  <si>
    <t>914812211.S</t>
  </si>
  <si>
    <t xml:space="preserve">Montáž, prenajom a demontaž - dočasné dopravené zančenie /počas výstavby </t>
  </si>
  <si>
    <t>kpl</t>
  </si>
  <si>
    <t>-1575202668</t>
  </si>
  <si>
    <t>91DZ</t>
  </si>
  <si>
    <t>30</t>
  </si>
  <si>
    <t>915711411.S</t>
  </si>
  <si>
    <t>Vodorovné dopravné značenie striekané farbou vodiacich čiar súvislých šírky 250 mm biela základná</t>
  </si>
  <si>
    <t>-619963443</t>
  </si>
  <si>
    <t xml:space="preserve">324"    č.601 Pozdlžna súvislá čiara </t>
  </si>
  <si>
    <t>31</t>
  </si>
  <si>
    <t>915711511.S</t>
  </si>
  <si>
    <t>Vodorovné dopravné značenie striekané farbou vodiacich čiar prerušovaných šírky 250 mm biela základná</t>
  </si>
  <si>
    <t>1192544511</t>
  </si>
  <si>
    <t>245,0 " č.602 Pozdlžna prerušovaná čiara 0,25mm</t>
  </si>
  <si>
    <t>32</t>
  </si>
  <si>
    <t>915711322.S</t>
  </si>
  <si>
    <t>Vodorovné dopravné značenie striekané farbou deliacich čiar  šírky 125 mm biela suvislá</t>
  </si>
  <si>
    <t>967705876</t>
  </si>
  <si>
    <t>93  " CIK CAK čiara š.0,125mm</t>
  </si>
  <si>
    <t>33</t>
  </si>
  <si>
    <t>915701111.S</t>
  </si>
  <si>
    <t>Zhotovenie vodorov. značenia z náterových hmôt hr. 2,5 až 3 mm - vodiace pruhy</t>
  </si>
  <si>
    <t>332948726</t>
  </si>
  <si>
    <t>0,25*324  " č.601 š.250mm</t>
  </si>
  <si>
    <t>0,25*245  " č.602  š.250mm</t>
  </si>
  <si>
    <t>0,125*93  " č.621  š.125mm</t>
  </si>
  <si>
    <t>34</t>
  </si>
  <si>
    <t>404460002000.S</t>
  </si>
  <si>
    <t>Rozpúšťadlová cestná farba biela, pre vodorovné dopravné značenie</t>
  </si>
  <si>
    <t>kg</t>
  </si>
  <si>
    <t>-380768455</t>
  </si>
  <si>
    <t>153,875*4,5 'Prepočítané koeficientom množstva</t>
  </si>
  <si>
    <t>99</t>
  </si>
  <si>
    <t>Presun hmôt HSV</t>
  </si>
  <si>
    <t>35</t>
  </si>
  <si>
    <t>998225311.S</t>
  </si>
  <si>
    <t>Presun hmôt pre opravy a údržbu komunikácií a letísk s krytom asfaltovým alebo betónovým</t>
  </si>
  <si>
    <t>-1793424985</t>
  </si>
  <si>
    <t>36</t>
  </si>
  <si>
    <t>998225391.S</t>
  </si>
  <si>
    <t>Príplatok za zväčšený presun pre opravy a údržbu komunikácií a letísk s krytom asfaltovým alebo betónovým nad vymedzenú najväčšiu dopravnú vzdialenosť do 1000 m</t>
  </si>
  <si>
    <t>1617765421</t>
  </si>
  <si>
    <t>chodníkdem</t>
  </si>
  <si>
    <t>dem asf. chodník</t>
  </si>
  <si>
    <t>607</t>
  </si>
  <si>
    <t xml:space="preserve">SO02 - SO02 CHodník   ulica Kasalova </t>
  </si>
  <si>
    <t>113307241.S</t>
  </si>
  <si>
    <t>Odstránenie podkladu v ploche nad 200 m2 asfaltového, hr. vrstvy do 50 mm,  -0,09800t</t>
  </si>
  <si>
    <t>616305030</t>
  </si>
  <si>
    <t xml:space="preserve">" ozn.1  odstránenie  krytu z asf. hr.40mm </t>
  </si>
  <si>
    <t>113154410.S</t>
  </si>
  <si>
    <t>Frézovanie bet. podkladu alebo krytu bez prek., plochy cez 500 do 1000 m2, pruh š. cez 1 m do 2 m, hr. do 30 mm  0,076 t</t>
  </si>
  <si>
    <t>1794408476</t>
  </si>
  <si>
    <t>566902123.S</t>
  </si>
  <si>
    <t>Vyspravenie podkladu po prekopoch inžinierskych sietí plochy do 15 m2 štrkodrvou, po zhutnení hr. 200 mm</t>
  </si>
  <si>
    <t>-1882586274</t>
  </si>
  <si>
    <t>chodníkdem*0,15</t>
  </si>
  <si>
    <t>581114113.S</t>
  </si>
  <si>
    <t>Kryt z betónu prostého C 25/30 komunikácií pre peších hr. 100 mm</t>
  </si>
  <si>
    <t>-221304513</t>
  </si>
  <si>
    <t xml:space="preserve">chodníkdem*0,15  " doplnenie betonov </t>
  </si>
  <si>
    <t>572754111.S</t>
  </si>
  <si>
    <t>Vyrovnanie povrchu doterajších krytov asfaltovým betónom AC hr. od 20 do 40 mm</t>
  </si>
  <si>
    <t>313505916</t>
  </si>
  <si>
    <t xml:space="preserve">" ozn.4 Vyrovnávka  asfaltobeton  ACl-16-II   hr.30mm </t>
  </si>
  <si>
    <t>" vyspravenie chodníkov  poklesnutých   cca15%</t>
  </si>
  <si>
    <t xml:space="preserve">chodníkdem*0,15  </t>
  </si>
  <si>
    <t>573211108.S</t>
  </si>
  <si>
    <t>Postrek asfaltový spojovací bez posypu kamenivom z asfaltu cestného v množstve 0,50 kg/m2</t>
  </si>
  <si>
    <t>-1860779297</t>
  </si>
  <si>
    <t>577134271.S</t>
  </si>
  <si>
    <t>Asfaltový betón vrstva obrusná AC 11 O v pruhu š. do 3 m z modifik. asfaltu tr. II, po zhutnení hr. 40 mm</t>
  </si>
  <si>
    <t>528482732</t>
  </si>
  <si>
    <t xml:space="preserve">" ozn.5 Pokladka novej obrusnej vrstvy </t>
  </si>
  <si>
    <t>chodníkdem  " v sklone ku krajnici</t>
  </si>
  <si>
    <t>938909651.S</t>
  </si>
  <si>
    <t>Odstránenie buriny z chodníkov a spevnených plôch chemické postrekom</t>
  </si>
  <si>
    <t>-1687330345</t>
  </si>
  <si>
    <t>chodníkdem*0,3</t>
  </si>
  <si>
    <t>938908401.S</t>
  </si>
  <si>
    <t>Očistenie povrchu chodníkov strojne  zametaním</t>
  </si>
  <si>
    <t>172353928</t>
  </si>
  <si>
    <t>1201905511</t>
  </si>
  <si>
    <t>chodníkdem*0,076</t>
  </si>
  <si>
    <t>100545958</t>
  </si>
  <si>
    <t>chodníkdem*0,098</t>
  </si>
  <si>
    <t>1321747286</t>
  </si>
  <si>
    <t>510319684</t>
  </si>
  <si>
    <t>566915073</t>
  </si>
  <si>
    <t>105,618*9 'Prepočítané koeficientom množstva</t>
  </si>
  <si>
    <t>198112388</t>
  </si>
  <si>
    <t>-1255848073</t>
  </si>
  <si>
    <t xml:space="preserve">Súťažné podklady - zadanie stavby s VV </t>
  </si>
  <si>
    <t>" vyspravenie chodníkov  poklesnutých   caa15%</t>
  </si>
  <si>
    <t>VRN - Investičné náklady neobsiahnuté v cenách</t>
  </si>
  <si>
    <t>VRN</t>
  </si>
  <si>
    <t>Investičné náklady neobsiahnuté v cenách</t>
  </si>
  <si>
    <t>000300011.S</t>
  </si>
  <si>
    <t xml:space="preserve">Geodetické práce - vytýčenie inžinierskych sieti   </t>
  </si>
  <si>
    <t>000300016.S</t>
  </si>
  <si>
    <t xml:space="preserve">Geodetické práce - vytýčenie staveniska, staveb. objektu   </t>
  </si>
  <si>
    <t>eur</t>
  </si>
  <si>
    <t>000300031.S</t>
  </si>
  <si>
    <t xml:space="preserve">Geodetické práce - porealizačné zameranie   </t>
  </si>
  <si>
    <t>000300033.S</t>
  </si>
  <si>
    <t xml:space="preserve">Geodetické práce - vyhotovenie geometrického plánu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</si>
</sst>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26" fillId="3" borderId="0" xfId="0" applyFont="1" applyFill="1" applyBorder="1" applyAlignment="1" applyProtection="1">
      <alignment horizontal="left" vertical="center"/>
      <protection locked="0"/>
    </xf>
    <xf numFmtId="167" fontId="7" fillId="0" borderId="0" xfId="0" applyNumberFormat="1" applyFont="1" applyAlignment="1"/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0" borderId="0" xfId="0" applyFont="1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91" workbookViewId="0">
      <selection activeCell="AN8" sqref="AN8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 x14ac:dyDescent="0.2">
      <c r="AR2" s="220" t="s">
        <v>5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18" t="s">
        <v>6</v>
      </c>
      <c r="BT2" s="18" t="s">
        <v>7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 x14ac:dyDescent="0.2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 x14ac:dyDescent="0.2">
      <c r="B5" s="21"/>
      <c r="D5" s="25" t="s">
        <v>12</v>
      </c>
      <c r="K5" s="254" t="s">
        <v>422</v>
      </c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R5" s="21"/>
      <c r="BE5" s="251" t="s">
        <v>13</v>
      </c>
      <c r="BS5" s="18" t="s">
        <v>6</v>
      </c>
    </row>
    <row r="6" spans="1:74" s="1" customFormat="1" ht="36.950000000000003" customHeight="1" x14ac:dyDescent="0.2">
      <c r="B6" s="21"/>
      <c r="D6" s="27" t="s">
        <v>14</v>
      </c>
      <c r="K6" s="256" t="s">
        <v>15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R6" s="21"/>
      <c r="BE6" s="252"/>
      <c r="BS6" s="18" t="s">
        <v>6</v>
      </c>
    </row>
    <row r="7" spans="1:74" s="1" customFormat="1" ht="12" customHeight="1" x14ac:dyDescent="0.2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52"/>
      <c r="BS7" s="18" t="s">
        <v>6</v>
      </c>
    </row>
    <row r="8" spans="1:74" s="1" customFormat="1" ht="12" customHeight="1" x14ac:dyDescent="0.2">
      <c r="B8" s="21"/>
      <c r="D8" s="28" t="s">
        <v>18</v>
      </c>
      <c r="K8" s="26" t="s">
        <v>19</v>
      </c>
      <c r="AK8" s="28" t="s">
        <v>20</v>
      </c>
      <c r="AN8" s="29"/>
      <c r="AR8" s="21"/>
      <c r="BE8" s="252"/>
      <c r="BS8" s="18" t="s">
        <v>6</v>
      </c>
    </row>
    <row r="9" spans="1:74" s="1" customFormat="1" ht="14.45" customHeight="1" x14ac:dyDescent="0.2">
      <c r="B9" s="21"/>
      <c r="AR9" s="21"/>
      <c r="BE9" s="252"/>
      <c r="BS9" s="18" t="s">
        <v>6</v>
      </c>
    </row>
    <row r="10" spans="1:74" s="1" customFormat="1" ht="12" customHeight="1" x14ac:dyDescent="0.2">
      <c r="B10" s="21"/>
      <c r="D10" s="28" t="s">
        <v>21</v>
      </c>
      <c r="AK10" s="28" t="s">
        <v>22</v>
      </c>
      <c r="AN10" s="26" t="s">
        <v>1</v>
      </c>
      <c r="AR10" s="21"/>
      <c r="BE10" s="252"/>
      <c r="BS10" s="18" t="s">
        <v>6</v>
      </c>
    </row>
    <row r="11" spans="1:74" s="1" customFormat="1" ht="18.399999999999999" customHeight="1" x14ac:dyDescent="0.2">
      <c r="B11" s="21"/>
      <c r="E11" s="26" t="s">
        <v>23</v>
      </c>
      <c r="AK11" s="28" t="s">
        <v>24</v>
      </c>
      <c r="AN11" s="26" t="s">
        <v>1</v>
      </c>
      <c r="AR11" s="21"/>
      <c r="BE11" s="252"/>
      <c r="BS11" s="18" t="s">
        <v>6</v>
      </c>
    </row>
    <row r="12" spans="1:74" s="1" customFormat="1" ht="6.95" customHeight="1" x14ac:dyDescent="0.2">
      <c r="B12" s="21"/>
      <c r="AR12" s="21"/>
      <c r="BE12" s="252"/>
      <c r="BS12" s="18" t="s">
        <v>6</v>
      </c>
    </row>
    <row r="13" spans="1:74" s="1" customFormat="1" ht="12" customHeight="1" x14ac:dyDescent="0.2">
      <c r="B13" s="21"/>
      <c r="D13" s="28" t="s">
        <v>25</v>
      </c>
      <c r="AK13" s="28" t="s">
        <v>22</v>
      </c>
      <c r="AN13" s="30" t="s">
        <v>26</v>
      </c>
      <c r="AR13" s="21"/>
      <c r="BE13" s="252"/>
      <c r="BS13" s="18" t="s">
        <v>6</v>
      </c>
    </row>
    <row r="14" spans="1:74" ht="12.75" x14ac:dyDescent="0.2">
      <c r="B14" s="21"/>
      <c r="E14" s="257" t="s">
        <v>26</v>
      </c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8" t="s">
        <v>24</v>
      </c>
      <c r="AN14" s="30" t="s">
        <v>26</v>
      </c>
      <c r="AR14" s="21"/>
      <c r="BE14" s="252"/>
      <c r="BS14" s="18" t="s">
        <v>6</v>
      </c>
    </row>
    <row r="15" spans="1:74" s="1" customFormat="1" ht="6.95" customHeight="1" x14ac:dyDescent="0.2">
      <c r="B15" s="21"/>
      <c r="AR15" s="21"/>
      <c r="BE15" s="252"/>
      <c r="BS15" s="18" t="s">
        <v>3</v>
      </c>
    </row>
    <row r="16" spans="1:74" s="1" customFormat="1" ht="12" customHeight="1" x14ac:dyDescent="0.2">
      <c r="B16" s="21"/>
      <c r="D16" s="28" t="s">
        <v>27</v>
      </c>
      <c r="AK16" s="28" t="s">
        <v>22</v>
      </c>
      <c r="AN16" s="26" t="s">
        <v>1</v>
      </c>
      <c r="AR16" s="21"/>
      <c r="BE16" s="252"/>
      <c r="BS16" s="18" t="s">
        <v>3</v>
      </c>
    </row>
    <row r="17" spans="1:71" s="1" customFormat="1" ht="18.399999999999999" customHeight="1" x14ac:dyDescent="0.2">
      <c r="B17" s="21"/>
      <c r="E17" s="26" t="s">
        <v>28</v>
      </c>
      <c r="AK17" s="28" t="s">
        <v>24</v>
      </c>
      <c r="AN17" s="26" t="s">
        <v>1</v>
      </c>
      <c r="AR17" s="21"/>
      <c r="BE17" s="252"/>
      <c r="BS17" s="18" t="s">
        <v>29</v>
      </c>
    </row>
    <row r="18" spans="1:71" s="1" customFormat="1" ht="6.95" customHeight="1" x14ac:dyDescent="0.2">
      <c r="B18" s="21"/>
      <c r="AR18" s="21"/>
      <c r="BE18" s="252"/>
      <c r="BS18" s="18" t="s">
        <v>6</v>
      </c>
    </row>
    <row r="19" spans="1:71" s="1" customFormat="1" ht="12" customHeight="1" x14ac:dyDescent="0.2">
      <c r="B19" s="21"/>
      <c r="D19" s="28" t="s">
        <v>30</v>
      </c>
      <c r="AK19" s="28" t="s">
        <v>22</v>
      </c>
      <c r="AN19" s="26" t="s">
        <v>1</v>
      </c>
      <c r="AR19" s="21"/>
      <c r="BE19" s="252"/>
      <c r="BS19" s="18" t="s">
        <v>6</v>
      </c>
    </row>
    <row r="20" spans="1:71" s="1" customFormat="1" ht="18.399999999999999" customHeight="1" x14ac:dyDescent="0.2">
      <c r="B20" s="21"/>
      <c r="E20" s="26"/>
      <c r="AK20" s="28" t="s">
        <v>24</v>
      </c>
      <c r="AN20" s="26" t="s">
        <v>1</v>
      </c>
      <c r="AR20" s="21"/>
      <c r="BE20" s="252"/>
      <c r="BS20" s="18" t="s">
        <v>29</v>
      </c>
    </row>
    <row r="21" spans="1:71" s="1" customFormat="1" ht="6.95" customHeight="1" x14ac:dyDescent="0.2">
      <c r="B21" s="21"/>
      <c r="AR21" s="21"/>
      <c r="BE21" s="252"/>
    </row>
    <row r="22" spans="1:71" s="1" customFormat="1" ht="12" customHeight="1" x14ac:dyDescent="0.2">
      <c r="B22" s="21"/>
      <c r="D22" s="28" t="s">
        <v>31</v>
      </c>
      <c r="AR22" s="21"/>
      <c r="BE22" s="252"/>
    </row>
    <row r="23" spans="1:71" s="1" customFormat="1" ht="16.5" customHeight="1" x14ac:dyDescent="0.2">
      <c r="B23" s="21"/>
      <c r="E23" s="259" t="s">
        <v>1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R23" s="21"/>
      <c r="BE23" s="252"/>
    </row>
    <row r="24" spans="1:71" s="1" customFormat="1" ht="6.95" customHeight="1" x14ac:dyDescent="0.2">
      <c r="B24" s="21"/>
      <c r="AR24" s="21"/>
      <c r="BE24" s="252"/>
    </row>
    <row r="25" spans="1:71" s="1" customFormat="1" ht="6.95" customHeight="1" x14ac:dyDescent="0.2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52"/>
    </row>
    <row r="26" spans="1:71" s="2" customFormat="1" ht="25.9" customHeight="1" x14ac:dyDescent="0.2">
      <c r="A26" s="33"/>
      <c r="B26" s="34"/>
      <c r="C26" s="33"/>
      <c r="D26" s="35" t="s">
        <v>32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60">
        <f>ROUND(AG94,2)</f>
        <v>0</v>
      </c>
      <c r="AL26" s="261"/>
      <c r="AM26" s="261"/>
      <c r="AN26" s="261"/>
      <c r="AO26" s="261"/>
      <c r="AP26" s="33"/>
      <c r="AQ26" s="33"/>
      <c r="AR26" s="34"/>
      <c r="BE26" s="252"/>
    </row>
    <row r="27" spans="1:71" s="2" customFormat="1" ht="6.95" customHeight="1" x14ac:dyDescent="0.2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52"/>
    </row>
    <row r="28" spans="1:71" s="2" customFormat="1" ht="12.75" x14ac:dyDescent="0.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62" t="s">
        <v>33</v>
      </c>
      <c r="M28" s="262"/>
      <c r="N28" s="262"/>
      <c r="O28" s="262"/>
      <c r="P28" s="262"/>
      <c r="Q28" s="33"/>
      <c r="R28" s="33"/>
      <c r="S28" s="33"/>
      <c r="T28" s="33"/>
      <c r="U28" s="33"/>
      <c r="V28" s="33"/>
      <c r="W28" s="262" t="s">
        <v>34</v>
      </c>
      <c r="X28" s="262"/>
      <c r="Y28" s="262"/>
      <c r="Z28" s="262"/>
      <c r="AA28" s="262"/>
      <c r="AB28" s="262"/>
      <c r="AC28" s="262"/>
      <c r="AD28" s="262"/>
      <c r="AE28" s="262"/>
      <c r="AF28" s="33"/>
      <c r="AG28" s="33"/>
      <c r="AH28" s="33"/>
      <c r="AI28" s="33"/>
      <c r="AJ28" s="33"/>
      <c r="AK28" s="262" t="s">
        <v>35</v>
      </c>
      <c r="AL28" s="262"/>
      <c r="AM28" s="262"/>
      <c r="AN28" s="262"/>
      <c r="AO28" s="262"/>
      <c r="AP28" s="33"/>
      <c r="AQ28" s="33"/>
      <c r="AR28" s="34"/>
      <c r="BE28" s="252"/>
    </row>
    <row r="29" spans="1:71" s="3" customFormat="1" ht="14.45" customHeight="1" x14ac:dyDescent="0.2">
      <c r="B29" s="38"/>
      <c r="D29" s="28" t="s">
        <v>36</v>
      </c>
      <c r="F29" s="39" t="s">
        <v>37</v>
      </c>
      <c r="L29" s="243">
        <v>0.2</v>
      </c>
      <c r="M29" s="242"/>
      <c r="N29" s="242"/>
      <c r="O29" s="242"/>
      <c r="P29" s="242"/>
      <c r="Q29" s="40"/>
      <c r="R29" s="40"/>
      <c r="S29" s="40"/>
      <c r="T29" s="40"/>
      <c r="U29" s="40"/>
      <c r="V29" s="40"/>
      <c r="W29" s="241">
        <f>ROUND(AZ94, 2)</f>
        <v>0</v>
      </c>
      <c r="X29" s="242"/>
      <c r="Y29" s="242"/>
      <c r="Z29" s="242"/>
      <c r="AA29" s="242"/>
      <c r="AB29" s="242"/>
      <c r="AC29" s="242"/>
      <c r="AD29" s="242"/>
      <c r="AE29" s="242"/>
      <c r="AF29" s="40"/>
      <c r="AG29" s="40"/>
      <c r="AH29" s="40"/>
      <c r="AI29" s="40"/>
      <c r="AJ29" s="40"/>
      <c r="AK29" s="241">
        <f>ROUND(AV94, 2)</f>
        <v>0</v>
      </c>
      <c r="AL29" s="242"/>
      <c r="AM29" s="242"/>
      <c r="AN29" s="242"/>
      <c r="AO29" s="242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E29" s="253"/>
    </row>
    <row r="30" spans="1:71" s="3" customFormat="1" ht="14.45" customHeight="1" x14ac:dyDescent="0.2">
      <c r="B30" s="38"/>
      <c r="F30" s="39" t="s">
        <v>38</v>
      </c>
      <c r="L30" s="243">
        <v>0.2</v>
      </c>
      <c r="M30" s="242"/>
      <c r="N30" s="242"/>
      <c r="O30" s="242"/>
      <c r="P30" s="242"/>
      <c r="Q30" s="40"/>
      <c r="R30" s="40"/>
      <c r="S30" s="40"/>
      <c r="T30" s="40"/>
      <c r="U30" s="40"/>
      <c r="V30" s="40"/>
      <c r="W30" s="241">
        <f>ROUND(BA94, 2)</f>
        <v>0</v>
      </c>
      <c r="X30" s="242"/>
      <c r="Y30" s="242"/>
      <c r="Z30" s="242"/>
      <c r="AA30" s="242"/>
      <c r="AB30" s="242"/>
      <c r="AC30" s="242"/>
      <c r="AD30" s="242"/>
      <c r="AE30" s="242"/>
      <c r="AF30" s="40"/>
      <c r="AG30" s="40"/>
      <c r="AH30" s="40"/>
      <c r="AI30" s="40"/>
      <c r="AJ30" s="40"/>
      <c r="AK30" s="241">
        <f>ROUND(AW94, 2)</f>
        <v>0</v>
      </c>
      <c r="AL30" s="242"/>
      <c r="AM30" s="242"/>
      <c r="AN30" s="242"/>
      <c r="AO30" s="242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E30" s="253"/>
    </row>
    <row r="31" spans="1:71" s="3" customFormat="1" ht="14.45" hidden="1" customHeight="1" x14ac:dyDescent="0.2">
      <c r="B31" s="38"/>
      <c r="F31" s="28" t="s">
        <v>39</v>
      </c>
      <c r="L31" s="250">
        <v>0.2</v>
      </c>
      <c r="M31" s="249"/>
      <c r="N31" s="249"/>
      <c r="O31" s="249"/>
      <c r="P31" s="249"/>
      <c r="W31" s="248">
        <f>ROUND(BB94, 2)</f>
        <v>0</v>
      </c>
      <c r="X31" s="249"/>
      <c r="Y31" s="249"/>
      <c r="Z31" s="249"/>
      <c r="AA31" s="249"/>
      <c r="AB31" s="249"/>
      <c r="AC31" s="249"/>
      <c r="AD31" s="249"/>
      <c r="AE31" s="249"/>
      <c r="AK31" s="248">
        <v>0</v>
      </c>
      <c r="AL31" s="249"/>
      <c r="AM31" s="249"/>
      <c r="AN31" s="249"/>
      <c r="AO31" s="249"/>
      <c r="AR31" s="38"/>
      <c r="BE31" s="253"/>
    </row>
    <row r="32" spans="1:71" s="3" customFormat="1" ht="14.45" hidden="1" customHeight="1" x14ac:dyDescent="0.2">
      <c r="B32" s="38"/>
      <c r="F32" s="28" t="s">
        <v>40</v>
      </c>
      <c r="L32" s="250">
        <v>0.2</v>
      </c>
      <c r="M32" s="249"/>
      <c r="N32" s="249"/>
      <c r="O32" s="249"/>
      <c r="P32" s="249"/>
      <c r="W32" s="248">
        <f>ROUND(BC94, 2)</f>
        <v>0</v>
      </c>
      <c r="X32" s="249"/>
      <c r="Y32" s="249"/>
      <c r="Z32" s="249"/>
      <c r="AA32" s="249"/>
      <c r="AB32" s="249"/>
      <c r="AC32" s="249"/>
      <c r="AD32" s="249"/>
      <c r="AE32" s="249"/>
      <c r="AK32" s="248">
        <v>0</v>
      </c>
      <c r="AL32" s="249"/>
      <c r="AM32" s="249"/>
      <c r="AN32" s="249"/>
      <c r="AO32" s="249"/>
      <c r="AR32" s="38"/>
      <c r="BE32" s="253"/>
    </row>
    <row r="33" spans="1:57" s="3" customFormat="1" ht="14.45" hidden="1" customHeight="1" x14ac:dyDescent="0.2">
      <c r="B33" s="38"/>
      <c r="F33" s="39" t="s">
        <v>41</v>
      </c>
      <c r="L33" s="243">
        <v>0</v>
      </c>
      <c r="M33" s="242"/>
      <c r="N33" s="242"/>
      <c r="O33" s="242"/>
      <c r="P33" s="242"/>
      <c r="Q33" s="40"/>
      <c r="R33" s="40"/>
      <c r="S33" s="40"/>
      <c r="T33" s="40"/>
      <c r="U33" s="40"/>
      <c r="V33" s="40"/>
      <c r="W33" s="241">
        <f>ROUND(BD94, 2)</f>
        <v>0</v>
      </c>
      <c r="X33" s="242"/>
      <c r="Y33" s="242"/>
      <c r="Z33" s="242"/>
      <c r="AA33" s="242"/>
      <c r="AB33" s="242"/>
      <c r="AC33" s="242"/>
      <c r="AD33" s="242"/>
      <c r="AE33" s="242"/>
      <c r="AF33" s="40"/>
      <c r="AG33" s="40"/>
      <c r="AH33" s="40"/>
      <c r="AI33" s="40"/>
      <c r="AJ33" s="40"/>
      <c r="AK33" s="241">
        <v>0</v>
      </c>
      <c r="AL33" s="242"/>
      <c r="AM33" s="242"/>
      <c r="AN33" s="242"/>
      <c r="AO33" s="242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53"/>
    </row>
    <row r="34" spans="1:57" s="2" customFormat="1" ht="6.95" customHeight="1" x14ac:dyDescent="0.2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52"/>
    </row>
    <row r="35" spans="1:57" s="2" customFormat="1" ht="25.9" customHeight="1" x14ac:dyDescent="0.2">
      <c r="A35" s="33"/>
      <c r="B35" s="34"/>
      <c r="C35" s="42"/>
      <c r="D35" s="43" t="s">
        <v>42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43</v>
      </c>
      <c r="U35" s="44"/>
      <c r="V35" s="44"/>
      <c r="W35" s="44"/>
      <c r="X35" s="244" t="s">
        <v>44</v>
      </c>
      <c r="Y35" s="245"/>
      <c r="Z35" s="245"/>
      <c r="AA35" s="245"/>
      <c r="AB35" s="245"/>
      <c r="AC35" s="44"/>
      <c r="AD35" s="44"/>
      <c r="AE35" s="44"/>
      <c r="AF35" s="44"/>
      <c r="AG35" s="44"/>
      <c r="AH35" s="44"/>
      <c r="AI35" s="44"/>
      <c r="AJ35" s="44"/>
      <c r="AK35" s="246">
        <f>SUM(AK26:AK33)</f>
        <v>0</v>
      </c>
      <c r="AL35" s="245"/>
      <c r="AM35" s="245"/>
      <c r="AN35" s="245"/>
      <c r="AO35" s="247"/>
      <c r="AP35" s="42"/>
      <c r="AQ35" s="42"/>
      <c r="AR35" s="34"/>
      <c r="BE35" s="33"/>
    </row>
    <row r="36" spans="1:57" s="2" customFormat="1" ht="6.95" customHeight="1" x14ac:dyDescent="0.2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 x14ac:dyDescent="0.2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 x14ac:dyDescent="0.2">
      <c r="B38" s="21"/>
      <c r="AR38" s="21"/>
    </row>
    <row r="39" spans="1:57" s="1" customFormat="1" ht="14.45" customHeight="1" x14ac:dyDescent="0.2">
      <c r="B39" s="21"/>
      <c r="AR39" s="21"/>
    </row>
    <row r="40" spans="1:57" s="1" customFormat="1" ht="14.45" customHeight="1" x14ac:dyDescent="0.2">
      <c r="B40" s="21"/>
      <c r="AR40" s="21"/>
    </row>
    <row r="41" spans="1:57" s="1" customFormat="1" ht="14.45" customHeight="1" x14ac:dyDescent="0.2">
      <c r="B41" s="21"/>
      <c r="AR41" s="21"/>
    </row>
    <row r="42" spans="1:57" s="1" customFormat="1" ht="14.45" customHeight="1" x14ac:dyDescent="0.2">
      <c r="B42" s="21"/>
      <c r="AR42" s="21"/>
    </row>
    <row r="43" spans="1:57" s="1" customFormat="1" ht="14.45" customHeight="1" x14ac:dyDescent="0.2">
      <c r="B43" s="21"/>
      <c r="AR43" s="21"/>
    </row>
    <row r="44" spans="1:57" s="1" customFormat="1" ht="14.45" customHeight="1" x14ac:dyDescent="0.2">
      <c r="B44" s="21"/>
      <c r="AR44" s="21"/>
    </row>
    <row r="45" spans="1:57" s="1" customFormat="1" ht="14.45" customHeight="1" x14ac:dyDescent="0.2">
      <c r="B45" s="21"/>
      <c r="AR45" s="21"/>
    </row>
    <row r="46" spans="1:57" s="1" customFormat="1" ht="14.45" customHeight="1" x14ac:dyDescent="0.2">
      <c r="B46" s="21"/>
      <c r="AR46" s="21"/>
    </row>
    <row r="47" spans="1:57" s="1" customFormat="1" ht="14.45" customHeight="1" x14ac:dyDescent="0.2">
      <c r="B47" s="21"/>
      <c r="AR47" s="21"/>
    </row>
    <row r="48" spans="1:57" s="1" customFormat="1" ht="14.45" customHeight="1" x14ac:dyDescent="0.2">
      <c r="B48" s="21"/>
      <c r="AR48" s="21"/>
    </row>
    <row r="49" spans="1:57" s="2" customFormat="1" ht="14.45" customHeight="1" x14ac:dyDescent="0.2">
      <c r="B49" s="46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46</v>
      </c>
      <c r="AI49" s="48"/>
      <c r="AJ49" s="48"/>
      <c r="AK49" s="48"/>
      <c r="AL49" s="48"/>
      <c r="AM49" s="48"/>
      <c r="AN49" s="48"/>
      <c r="AO49" s="48"/>
      <c r="AR49" s="46"/>
    </row>
    <row r="50" spans="1:57" x14ac:dyDescent="0.2">
      <c r="B50" s="21"/>
      <c r="AR50" s="21"/>
    </row>
    <row r="51" spans="1:57" x14ac:dyDescent="0.2">
      <c r="B51" s="21"/>
      <c r="AR51" s="21"/>
    </row>
    <row r="52" spans="1:57" x14ac:dyDescent="0.2">
      <c r="B52" s="21"/>
      <c r="AR52" s="21"/>
    </row>
    <row r="53" spans="1:57" x14ac:dyDescent="0.2">
      <c r="B53" s="21"/>
      <c r="AR53" s="21"/>
    </row>
    <row r="54" spans="1:57" x14ac:dyDescent="0.2">
      <c r="B54" s="21"/>
      <c r="AR54" s="21"/>
    </row>
    <row r="55" spans="1:57" x14ac:dyDescent="0.2">
      <c r="B55" s="21"/>
      <c r="AR55" s="21"/>
    </row>
    <row r="56" spans="1:57" x14ac:dyDescent="0.2">
      <c r="B56" s="21"/>
      <c r="AR56" s="21"/>
    </row>
    <row r="57" spans="1:57" x14ac:dyDescent="0.2">
      <c r="B57" s="21"/>
      <c r="AR57" s="21"/>
    </row>
    <row r="58" spans="1:57" x14ac:dyDescent="0.2">
      <c r="B58" s="21"/>
      <c r="AR58" s="21"/>
    </row>
    <row r="59" spans="1:57" x14ac:dyDescent="0.2">
      <c r="B59" s="21"/>
      <c r="AR59" s="21"/>
    </row>
    <row r="60" spans="1:57" s="2" customFormat="1" ht="12.75" x14ac:dyDescent="0.2">
      <c r="A60" s="33"/>
      <c r="B60" s="34"/>
      <c r="C60" s="33"/>
      <c r="D60" s="49" t="s">
        <v>47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48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47</v>
      </c>
      <c r="AI60" s="36"/>
      <c r="AJ60" s="36"/>
      <c r="AK60" s="36"/>
      <c r="AL60" s="36"/>
      <c r="AM60" s="49" t="s">
        <v>48</v>
      </c>
      <c r="AN60" s="36"/>
      <c r="AO60" s="36"/>
      <c r="AP60" s="33"/>
      <c r="AQ60" s="33"/>
      <c r="AR60" s="34"/>
      <c r="BE60" s="33"/>
    </row>
    <row r="61" spans="1:57" x14ac:dyDescent="0.2">
      <c r="B61" s="21"/>
      <c r="AR61" s="21"/>
    </row>
    <row r="62" spans="1:57" x14ac:dyDescent="0.2">
      <c r="B62" s="21"/>
      <c r="AR62" s="21"/>
    </row>
    <row r="63" spans="1:57" x14ac:dyDescent="0.2">
      <c r="B63" s="21"/>
      <c r="AR63" s="21"/>
    </row>
    <row r="64" spans="1:57" s="2" customFormat="1" ht="12.75" x14ac:dyDescent="0.2">
      <c r="A64" s="33"/>
      <c r="B64" s="34"/>
      <c r="C64" s="33"/>
      <c r="D64" s="47" t="s">
        <v>49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50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 x14ac:dyDescent="0.2">
      <c r="B65" s="21"/>
      <c r="AR65" s="21"/>
    </row>
    <row r="66" spans="1:57" x14ac:dyDescent="0.2">
      <c r="B66" s="21"/>
      <c r="AR66" s="21"/>
    </row>
    <row r="67" spans="1:57" x14ac:dyDescent="0.2">
      <c r="B67" s="21"/>
      <c r="AR67" s="21"/>
    </row>
    <row r="68" spans="1:57" x14ac:dyDescent="0.2">
      <c r="B68" s="21"/>
      <c r="AR68" s="21"/>
    </row>
    <row r="69" spans="1:57" x14ac:dyDescent="0.2">
      <c r="B69" s="21"/>
      <c r="AR69" s="21"/>
    </row>
    <row r="70" spans="1:57" x14ac:dyDescent="0.2">
      <c r="B70" s="21"/>
      <c r="AR70" s="21"/>
    </row>
    <row r="71" spans="1:57" x14ac:dyDescent="0.2">
      <c r="B71" s="21"/>
      <c r="AR71" s="21"/>
    </row>
    <row r="72" spans="1:57" x14ac:dyDescent="0.2">
      <c r="B72" s="21"/>
      <c r="AR72" s="21"/>
    </row>
    <row r="73" spans="1:57" x14ac:dyDescent="0.2">
      <c r="B73" s="21"/>
      <c r="AR73" s="21"/>
    </row>
    <row r="74" spans="1:57" x14ac:dyDescent="0.2">
      <c r="B74" s="21"/>
      <c r="AR74" s="21"/>
    </row>
    <row r="75" spans="1:57" s="2" customFormat="1" ht="12.75" x14ac:dyDescent="0.2">
      <c r="A75" s="33"/>
      <c r="B75" s="34"/>
      <c r="C75" s="33"/>
      <c r="D75" s="49" t="s">
        <v>47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48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47</v>
      </c>
      <c r="AI75" s="36"/>
      <c r="AJ75" s="36"/>
      <c r="AK75" s="36"/>
      <c r="AL75" s="36"/>
      <c r="AM75" s="49" t="s">
        <v>48</v>
      </c>
      <c r="AN75" s="36"/>
      <c r="AO75" s="36"/>
      <c r="AP75" s="33"/>
      <c r="AQ75" s="33"/>
      <c r="AR75" s="34"/>
      <c r="BE75" s="33"/>
    </row>
    <row r="76" spans="1:57" s="2" customFormat="1" x14ac:dyDescent="0.2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 x14ac:dyDescent="0.2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6.95" customHeight="1" x14ac:dyDescent="0.2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4.95" customHeight="1" x14ac:dyDescent="0.2">
      <c r="A82" s="33"/>
      <c r="B82" s="34"/>
      <c r="C82" s="22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 x14ac:dyDescent="0.2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 x14ac:dyDescent="0.2">
      <c r="B84" s="55"/>
      <c r="C84" s="28" t="s">
        <v>12</v>
      </c>
      <c r="L84" s="4" t="str">
        <f>K5</f>
        <v xml:space="preserve">Súťažné podklady - zadanie stavby s VV </v>
      </c>
      <c r="AR84" s="55"/>
    </row>
    <row r="85" spans="1:91" s="5" customFormat="1" ht="36.950000000000003" customHeight="1" x14ac:dyDescent="0.2">
      <c r="B85" s="56"/>
      <c r="C85" s="57" t="s">
        <v>14</v>
      </c>
      <c r="L85" s="232" t="str">
        <f>K6</f>
        <v>OBNOVA MIESTNÝCH KOMUNIKÁCIÍ ulica Kasalova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R85" s="56"/>
    </row>
    <row r="86" spans="1:91" s="2" customFormat="1" ht="6.95" customHeight="1" x14ac:dyDescent="0.2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 x14ac:dyDescent="0.2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 xml:space="preserve">Nitra ul. Kasalova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34" t="str">
        <f>IF(AN8= "","",AN8)</f>
        <v/>
      </c>
      <c r="AN87" s="234"/>
      <c r="AO87" s="33"/>
      <c r="AP87" s="33"/>
      <c r="AQ87" s="33"/>
      <c r="AR87" s="34"/>
      <c r="BE87" s="33"/>
    </row>
    <row r="88" spans="1:91" s="2" customFormat="1" ht="6.95" customHeight="1" x14ac:dyDescent="0.2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 x14ac:dyDescent="0.2">
      <c r="A89" s="33"/>
      <c r="B89" s="34"/>
      <c r="C89" s="28" t="s">
        <v>21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Mesto Nitra, Štefánikova tr.60, Nitra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27</v>
      </c>
      <c r="AJ89" s="33"/>
      <c r="AK89" s="33"/>
      <c r="AL89" s="33"/>
      <c r="AM89" s="235" t="str">
        <f>IF(E17="","",E17)</f>
        <v xml:space="preserve">Ing.Ján VÝBOCH </v>
      </c>
      <c r="AN89" s="236"/>
      <c r="AO89" s="236"/>
      <c r="AP89" s="236"/>
      <c r="AQ89" s="33"/>
      <c r="AR89" s="34"/>
      <c r="AS89" s="237" t="s">
        <v>52</v>
      </c>
      <c r="AT89" s="238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3"/>
    </row>
    <row r="90" spans="1:91" s="2" customFormat="1" ht="15.2" customHeight="1" x14ac:dyDescent="0.2">
      <c r="A90" s="33"/>
      <c r="B90" s="34"/>
      <c r="C90" s="28" t="s">
        <v>25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30</v>
      </c>
      <c r="AJ90" s="33"/>
      <c r="AK90" s="33"/>
      <c r="AL90" s="33"/>
      <c r="AM90" s="235" t="str">
        <f>IF(E20="","",E20)</f>
        <v/>
      </c>
      <c r="AN90" s="236"/>
      <c r="AO90" s="236"/>
      <c r="AP90" s="236"/>
      <c r="AQ90" s="33"/>
      <c r="AR90" s="34"/>
      <c r="AS90" s="239"/>
      <c r="AT90" s="240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3"/>
    </row>
    <row r="91" spans="1:91" s="2" customFormat="1" ht="10.9" customHeight="1" x14ac:dyDescent="0.2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39"/>
      <c r="AT91" s="240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3"/>
    </row>
    <row r="92" spans="1:91" s="2" customFormat="1" ht="29.25" customHeight="1" x14ac:dyDescent="0.2">
      <c r="A92" s="33"/>
      <c r="B92" s="34"/>
      <c r="C92" s="227" t="s">
        <v>53</v>
      </c>
      <c r="D92" s="228"/>
      <c r="E92" s="228"/>
      <c r="F92" s="228"/>
      <c r="G92" s="228"/>
      <c r="H92" s="64"/>
      <c r="I92" s="229" t="s">
        <v>54</v>
      </c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30" t="s">
        <v>55</v>
      </c>
      <c r="AH92" s="228"/>
      <c r="AI92" s="228"/>
      <c r="AJ92" s="228"/>
      <c r="AK92" s="228"/>
      <c r="AL92" s="228"/>
      <c r="AM92" s="228"/>
      <c r="AN92" s="229" t="s">
        <v>56</v>
      </c>
      <c r="AO92" s="228"/>
      <c r="AP92" s="231"/>
      <c r="AQ92" s="65" t="s">
        <v>57</v>
      </c>
      <c r="AR92" s="34"/>
      <c r="AS92" s="66" t="s">
        <v>58</v>
      </c>
      <c r="AT92" s="67" t="s">
        <v>59</v>
      </c>
      <c r="AU92" s="67" t="s">
        <v>60</v>
      </c>
      <c r="AV92" s="67" t="s">
        <v>61</v>
      </c>
      <c r="AW92" s="67" t="s">
        <v>62</v>
      </c>
      <c r="AX92" s="67" t="s">
        <v>63</v>
      </c>
      <c r="AY92" s="67" t="s">
        <v>64</v>
      </c>
      <c r="AZ92" s="67" t="s">
        <v>65</v>
      </c>
      <c r="BA92" s="67" t="s">
        <v>66</v>
      </c>
      <c r="BB92" s="67" t="s">
        <v>67</v>
      </c>
      <c r="BC92" s="67" t="s">
        <v>68</v>
      </c>
      <c r="BD92" s="68" t="s">
        <v>69</v>
      </c>
      <c r="BE92" s="33"/>
    </row>
    <row r="93" spans="1:91" s="2" customFormat="1" ht="10.9" customHeight="1" x14ac:dyDescent="0.2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3"/>
    </row>
    <row r="94" spans="1:91" s="6" customFormat="1" ht="32.450000000000003" customHeight="1" x14ac:dyDescent="0.2">
      <c r="B94" s="72"/>
      <c r="C94" s="73" t="s">
        <v>70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25">
        <f>ROUND(SUM(AG95:AG96),2)</f>
        <v>0</v>
      </c>
      <c r="AH94" s="225"/>
      <c r="AI94" s="225"/>
      <c r="AJ94" s="225"/>
      <c r="AK94" s="225"/>
      <c r="AL94" s="225"/>
      <c r="AM94" s="225"/>
      <c r="AN94" s="226">
        <f>SUM(AG94,AT94)</f>
        <v>0</v>
      </c>
      <c r="AO94" s="226"/>
      <c r="AP94" s="226"/>
      <c r="AQ94" s="76" t="s">
        <v>1</v>
      </c>
      <c r="AR94" s="72"/>
      <c r="AS94" s="77">
        <f>ROUND(SUM(AS95:AS96),2)</f>
        <v>0</v>
      </c>
      <c r="AT94" s="78">
        <f>ROUND(SUM(AV94:AW94),2)</f>
        <v>0</v>
      </c>
      <c r="AU94" s="79">
        <f>ROUND(SUM(AU95:AU96),5)</f>
        <v>0</v>
      </c>
      <c r="AV94" s="78">
        <f>ROUND(AZ94*L29,2)</f>
        <v>0</v>
      </c>
      <c r="AW94" s="78">
        <f>ROUND(BA94*L30,2)</f>
        <v>0</v>
      </c>
      <c r="AX94" s="78">
        <f>ROUND(BB94*L29,2)</f>
        <v>0</v>
      </c>
      <c r="AY94" s="78">
        <f>ROUND(BC94*L30,2)</f>
        <v>0</v>
      </c>
      <c r="AZ94" s="78">
        <f>ROUND(SUM(AZ95:AZ96),2)</f>
        <v>0</v>
      </c>
      <c r="BA94" s="78">
        <f>ROUND(SUM(BA95:BA96),2)</f>
        <v>0</v>
      </c>
      <c r="BB94" s="78">
        <f>ROUND(SUM(BB95:BB96),2)</f>
        <v>0</v>
      </c>
      <c r="BC94" s="78">
        <f>ROUND(SUM(BC95:BC96),2)</f>
        <v>0</v>
      </c>
      <c r="BD94" s="80">
        <f>ROUND(SUM(BD95:BD96),2)</f>
        <v>0</v>
      </c>
      <c r="BS94" s="81" t="s">
        <v>71</v>
      </c>
      <c r="BT94" s="81" t="s">
        <v>72</v>
      </c>
      <c r="BU94" s="82" t="s">
        <v>73</v>
      </c>
      <c r="BV94" s="81" t="s">
        <v>74</v>
      </c>
      <c r="BW94" s="81" t="s">
        <v>4</v>
      </c>
      <c r="BX94" s="81" t="s">
        <v>75</v>
      </c>
      <c r="CL94" s="81" t="s">
        <v>1</v>
      </c>
    </row>
    <row r="95" spans="1:91" s="7" customFormat="1" ht="24.75" customHeight="1" x14ac:dyDescent="0.2">
      <c r="A95" s="83" t="s">
        <v>76</v>
      </c>
      <c r="B95" s="84"/>
      <c r="C95" s="85"/>
      <c r="D95" s="224" t="s">
        <v>77</v>
      </c>
      <c r="E95" s="224"/>
      <c r="F95" s="224"/>
      <c r="G95" s="224"/>
      <c r="H95" s="224"/>
      <c r="I95" s="86"/>
      <c r="J95" s="224" t="s">
        <v>78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2">
        <f>'SO01 - SO01 Miestna komun...'!J30</f>
        <v>0</v>
      </c>
      <c r="AH95" s="223"/>
      <c r="AI95" s="223"/>
      <c r="AJ95" s="223"/>
      <c r="AK95" s="223"/>
      <c r="AL95" s="223"/>
      <c r="AM95" s="223"/>
      <c r="AN95" s="222">
        <f>SUM(AG95,AT95)</f>
        <v>0</v>
      </c>
      <c r="AO95" s="223"/>
      <c r="AP95" s="223"/>
      <c r="AQ95" s="87" t="s">
        <v>79</v>
      </c>
      <c r="AR95" s="84"/>
      <c r="AS95" s="88">
        <v>0</v>
      </c>
      <c r="AT95" s="89">
        <f>ROUND(SUM(AV95:AW95),2)</f>
        <v>0</v>
      </c>
      <c r="AU95" s="90">
        <f>'SO01 - SO01 Miestna komun...'!P128</f>
        <v>0</v>
      </c>
      <c r="AV95" s="89">
        <f>'SO01 - SO01 Miestna komun...'!J33</f>
        <v>0</v>
      </c>
      <c r="AW95" s="89">
        <f>'SO01 - SO01 Miestna komun...'!J34</f>
        <v>0</v>
      </c>
      <c r="AX95" s="89">
        <f>'SO01 - SO01 Miestna komun...'!J35</f>
        <v>0</v>
      </c>
      <c r="AY95" s="89">
        <f>'SO01 - SO01 Miestna komun...'!J36</f>
        <v>0</v>
      </c>
      <c r="AZ95" s="89">
        <f>'SO01 - SO01 Miestna komun...'!F33</f>
        <v>0</v>
      </c>
      <c r="BA95" s="89">
        <f>'SO01 - SO01 Miestna komun...'!F34</f>
        <v>0</v>
      </c>
      <c r="BB95" s="89">
        <f>'SO01 - SO01 Miestna komun...'!F35</f>
        <v>0</v>
      </c>
      <c r="BC95" s="89">
        <f>'SO01 - SO01 Miestna komun...'!F36</f>
        <v>0</v>
      </c>
      <c r="BD95" s="91">
        <f>'SO01 - SO01 Miestna komun...'!F37</f>
        <v>0</v>
      </c>
      <c r="BT95" s="92" t="s">
        <v>80</v>
      </c>
      <c r="BV95" s="92" t="s">
        <v>74</v>
      </c>
      <c r="BW95" s="92" t="s">
        <v>81</v>
      </c>
      <c r="BX95" s="92" t="s">
        <v>4</v>
      </c>
      <c r="CL95" s="92" t="s">
        <v>1</v>
      </c>
      <c r="CM95" s="92" t="s">
        <v>72</v>
      </c>
    </row>
    <row r="96" spans="1:91" s="7" customFormat="1" ht="16.5" customHeight="1" x14ac:dyDescent="0.2">
      <c r="A96" s="83" t="s">
        <v>76</v>
      </c>
      <c r="B96" s="84"/>
      <c r="C96" s="85"/>
      <c r="D96" s="224" t="s">
        <v>82</v>
      </c>
      <c r="E96" s="224"/>
      <c r="F96" s="224"/>
      <c r="G96" s="224"/>
      <c r="H96" s="224"/>
      <c r="I96" s="86"/>
      <c r="J96" s="224" t="s">
        <v>83</v>
      </c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2">
        <f>'SO02 - SO02 CHodník   uli...'!J30</f>
        <v>0</v>
      </c>
      <c r="AH96" s="223"/>
      <c r="AI96" s="223"/>
      <c r="AJ96" s="223"/>
      <c r="AK96" s="223"/>
      <c r="AL96" s="223"/>
      <c r="AM96" s="223"/>
      <c r="AN96" s="222">
        <f>SUM(AG96,AT96)</f>
        <v>0</v>
      </c>
      <c r="AO96" s="223"/>
      <c r="AP96" s="223"/>
      <c r="AQ96" s="87" t="s">
        <v>79</v>
      </c>
      <c r="AR96" s="84"/>
      <c r="AS96" s="93">
        <v>0</v>
      </c>
      <c r="AT96" s="94">
        <f>ROUND(SUM(AV96:AW96),2)</f>
        <v>0</v>
      </c>
      <c r="AU96" s="95">
        <f>'SO02 - SO02 CHodník   uli...'!P123</f>
        <v>0</v>
      </c>
      <c r="AV96" s="94">
        <f>'SO02 - SO02 CHodník   uli...'!J33</f>
        <v>0</v>
      </c>
      <c r="AW96" s="94">
        <f>'SO02 - SO02 CHodník   uli...'!J34</f>
        <v>0</v>
      </c>
      <c r="AX96" s="94">
        <f>'SO02 - SO02 CHodník   uli...'!J35</f>
        <v>0</v>
      </c>
      <c r="AY96" s="94">
        <f>'SO02 - SO02 CHodník   uli...'!J36</f>
        <v>0</v>
      </c>
      <c r="AZ96" s="94">
        <f>'SO02 - SO02 CHodník   uli...'!F33</f>
        <v>0</v>
      </c>
      <c r="BA96" s="94">
        <f>'SO02 - SO02 CHodník   uli...'!F34</f>
        <v>0</v>
      </c>
      <c r="BB96" s="94">
        <f>'SO02 - SO02 CHodník   uli...'!F35</f>
        <v>0</v>
      </c>
      <c r="BC96" s="94">
        <f>'SO02 - SO02 CHodník   uli...'!F36</f>
        <v>0</v>
      </c>
      <c r="BD96" s="96">
        <f>'SO02 - SO02 CHodník   uli...'!F37</f>
        <v>0</v>
      </c>
      <c r="BT96" s="92" t="s">
        <v>80</v>
      </c>
      <c r="BV96" s="92" t="s">
        <v>74</v>
      </c>
      <c r="BW96" s="92" t="s">
        <v>84</v>
      </c>
      <c r="BX96" s="92" t="s">
        <v>4</v>
      </c>
      <c r="CL96" s="92" t="s">
        <v>1</v>
      </c>
      <c r="CM96" s="92" t="s">
        <v>72</v>
      </c>
    </row>
    <row r="97" spans="1:57" s="2" customFormat="1" ht="30" customHeight="1" x14ac:dyDescent="0.2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57" s="2" customFormat="1" ht="6.95" customHeight="1" x14ac:dyDescent="0.2">
      <c r="A98" s="33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SO01 - SO01 Miestna komun...'!C2" display="/"/>
    <hyperlink ref="A96" location="'SO02 - SO02 CHodník   uli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0"/>
  <sheetViews>
    <sheetView showGridLines="0" view="pageBreakPreview" topLeftCell="D110" zoomScale="110" zoomScaleNormal="100" zoomScaleSheetLayoutView="110" workbookViewId="0">
      <selection activeCell="J97" sqref="J97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 x14ac:dyDescent="0.2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8" t="s">
        <v>81</v>
      </c>
      <c r="AZ2" s="97" t="s">
        <v>85</v>
      </c>
      <c r="BA2" s="97" t="s">
        <v>86</v>
      </c>
      <c r="BB2" s="97" t="s">
        <v>87</v>
      </c>
      <c r="BC2" s="97" t="s">
        <v>88</v>
      </c>
      <c r="BD2" s="97" t="s">
        <v>89</v>
      </c>
    </row>
    <row r="3" spans="1:5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  <c r="AZ3" s="97" t="s">
        <v>90</v>
      </c>
      <c r="BA3" s="97" t="s">
        <v>91</v>
      </c>
      <c r="BB3" s="97" t="s">
        <v>92</v>
      </c>
      <c r="BC3" s="97" t="s">
        <v>93</v>
      </c>
      <c r="BD3" s="97" t="s">
        <v>89</v>
      </c>
    </row>
    <row r="4" spans="1:56" s="1" customFormat="1" ht="24.95" customHeight="1" x14ac:dyDescent="0.2">
      <c r="B4" s="21"/>
      <c r="D4" s="22" t="s">
        <v>94</v>
      </c>
      <c r="L4" s="21"/>
      <c r="M4" s="98" t="s">
        <v>9</v>
      </c>
      <c r="AT4" s="18" t="s">
        <v>3</v>
      </c>
    </row>
    <row r="5" spans="1:56" s="1" customFormat="1" ht="6.95" customHeight="1" x14ac:dyDescent="0.2">
      <c r="B5" s="21"/>
      <c r="L5" s="21"/>
    </row>
    <row r="6" spans="1:56" s="1" customFormat="1" ht="12" customHeight="1" x14ac:dyDescent="0.2">
      <c r="B6" s="21"/>
      <c r="D6" s="28" t="s">
        <v>14</v>
      </c>
      <c r="L6" s="21"/>
    </row>
    <row r="7" spans="1:56" s="1" customFormat="1" ht="16.5" customHeight="1" x14ac:dyDescent="0.2">
      <c r="B7" s="21"/>
      <c r="E7" s="263" t="str">
        <f>'Rekapitulácia stavby'!K6</f>
        <v>OBNOVA MIESTNÝCH KOMUNIKÁCIÍ ulica Kasalova</v>
      </c>
      <c r="F7" s="264"/>
      <c r="G7" s="264"/>
      <c r="H7" s="264"/>
      <c r="L7" s="21"/>
    </row>
    <row r="8" spans="1:56" s="2" customFormat="1" ht="12" customHeight="1" x14ac:dyDescent="0.2">
      <c r="A8" s="33"/>
      <c r="B8" s="34"/>
      <c r="C8" s="33"/>
      <c r="D8" s="28" t="s">
        <v>95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 x14ac:dyDescent="0.2">
      <c r="A9" s="33"/>
      <c r="B9" s="34"/>
      <c r="C9" s="33"/>
      <c r="D9" s="33"/>
      <c r="E9" s="232" t="s">
        <v>96</v>
      </c>
      <c r="F9" s="265"/>
      <c r="G9" s="265"/>
      <c r="H9" s="265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x14ac:dyDescent="0.2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 x14ac:dyDescent="0.2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 x14ac:dyDescent="0.2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9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 x14ac:dyDescent="0.2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 x14ac:dyDescent="0.2">
      <c r="A14" s="33"/>
      <c r="B14" s="34"/>
      <c r="C14" s="33"/>
      <c r="D14" s="28" t="s">
        <v>21</v>
      </c>
      <c r="E14" s="33"/>
      <c r="F14" s="33"/>
      <c r="G14" s="33"/>
      <c r="H14" s="33"/>
      <c r="I14" s="28" t="s">
        <v>22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 x14ac:dyDescent="0.2">
      <c r="A15" s="33"/>
      <c r="B15" s="34"/>
      <c r="C15" s="33"/>
      <c r="D15" s="33"/>
      <c r="E15" s="26" t="s">
        <v>23</v>
      </c>
      <c r="F15" s="33"/>
      <c r="G15" s="33"/>
      <c r="H15" s="33"/>
      <c r="I15" s="28" t="s">
        <v>24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 x14ac:dyDescent="0.2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 x14ac:dyDescent="0.2">
      <c r="A17" s="33"/>
      <c r="B17" s="34"/>
      <c r="C17" s="33"/>
      <c r="D17" s="28" t="s">
        <v>25</v>
      </c>
      <c r="E17" s="33"/>
      <c r="F17" s="33"/>
      <c r="G17" s="33"/>
      <c r="H17" s="33"/>
      <c r="I17" s="28" t="s">
        <v>22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 x14ac:dyDescent="0.2">
      <c r="A18" s="33"/>
      <c r="B18" s="34"/>
      <c r="C18" s="33"/>
      <c r="D18" s="33"/>
      <c r="E18" s="266" t="str">
        <f>'Rekapitulácia stavby'!E14</f>
        <v>Vyplň údaj</v>
      </c>
      <c r="F18" s="267"/>
      <c r="G18" s="267"/>
      <c r="H18" s="267"/>
      <c r="I18" s="28" t="s">
        <v>24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 x14ac:dyDescent="0.2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 x14ac:dyDescent="0.2">
      <c r="A20" s="33"/>
      <c r="B20" s="34"/>
      <c r="C20" s="33"/>
      <c r="D20" s="28" t="s">
        <v>27</v>
      </c>
      <c r="E20" s="33"/>
      <c r="F20" s="33"/>
      <c r="G20" s="33"/>
      <c r="H20" s="33"/>
      <c r="I20" s="28" t="s">
        <v>22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 x14ac:dyDescent="0.2">
      <c r="A21" s="33"/>
      <c r="B21" s="34"/>
      <c r="C21" s="33"/>
      <c r="D21" s="33"/>
      <c r="E21" s="26" t="s">
        <v>28</v>
      </c>
      <c r="F21" s="33"/>
      <c r="G21" s="33"/>
      <c r="H21" s="33"/>
      <c r="I21" s="28" t="s">
        <v>24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 x14ac:dyDescent="0.2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 x14ac:dyDescent="0.2">
      <c r="A23" s="33"/>
      <c r="B23" s="34"/>
      <c r="C23" s="33"/>
      <c r="D23" s="28" t="s">
        <v>30</v>
      </c>
      <c r="E23" s="33"/>
      <c r="F23" s="33"/>
      <c r="G23" s="33"/>
      <c r="H23" s="33"/>
      <c r="I23" s="28" t="s">
        <v>22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 x14ac:dyDescent="0.2">
      <c r="A24" s="33"/>
      <c r="B24" s="34"/>
      <c r="C24" s="33"/>
      <c r="D24" s="33"/>
      <c r="E24" s="26"/>
      <c r="F24" s="33"/>
      <c r="G24" s="33"/>
      <c r="H24" s="33"/>
      <c r="I24" s="28" t="s">
        <v>24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 x14ac:dyDescent="0.2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 x14ac:dyDescent="0.2">
      <c r="A26" s="33"/>
      <c r="B26" s="34"/>
      <c r="C26" s="33"/>
      <c r="D26" s="28" t="s">
        <v>31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 x14ac:dyDescent="0.2">
      <c r="A27" s="99"/>
      <c r="B27" s="100"/>
      <c r="C27" s="99"/>
      <c r="D27" s="99"/>
      <c r="E27" s="259" t="s">
        <v>1</v>
      </c>
      <c r="F27" s="259"/>
      <c r="G27" s="259"/>
      <c r="H27" s="259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 x14ac:dyDescent="0.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 x14ac:dyDescent="0.2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 x14ac:dyDescent="0.2">
      <c r="A30" s="33"/>
      <c r="B30" s="34"/>
      <c r="C30" s="33"/>
      <c r="D30" s="102" t="s">
        <v>32</v>
      </c>
      <c r="E30" s="33"/>
      <c r="F30" s="33"/>
      <c r="G30" s="33"/>
      <c r="H30" s="33"/>
      <c r="I30" s="33"/>
      <c r="J30" s="75">
        <f>ROUND(J128,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 x14ac:dyDescent="0.2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 x14ac:dyDescent="0.2">
      <c r="A32" s="33"/>
      <c r="B32" s="34"/>
      <c r="C32" s="33"/>
      <c r="D32" s="33"/>
      <c r="E32" s="33"/>
      <c r="F32" s="37" t="s">
        <v>34</v>
      </c>
      <c r="G32" s="33"/>
      <c r="H32" s="33"/>
      <c r="I32" s="37" t="s">
        <v>33</v>
      </c>
      <c r="J32" s="37" t="s">
        <v>35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 x14ac:dyDescent="0.2">
      <c r="A33" s="33"/>
      <c r="B33" s="34"/>
      <c r="C33" s="33"/>
      <c r="D33" s="103" t="s">
        <v>36</v>
      </c>
      <c r="E33" s="39" t="s">
        <v>37</v>
      </c>
      <c r="F33" s="104">
        <f>ROUND((SUM(BE128:BE304)),  2)</f>
        <v>0</v>
      </c>
      <c r="G33" s="105"/>
      <c r="H33" s="105"/>
      <c r="I33" s="106">
        <v>0.2</v>
      </c>
      <c r="J33" s="104">
        <f>ROUND(((SUM(BE128:BE304))*I33),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 x14ac:dyDescent="0.2">
      <c r="A34" s="33"/>
      <c r="B34" s="34"/>
      <c r="C34" s="33"/>
      <c r="D34" s="33"/>
      <c r="E34" s="39" t="s">
        <v>38</v>
      </c>
      <c r="F34" s="104">
        <f>ROUND((SUM(BF128:BF304)),  2)</f>
        <v>0</v>
      </c>
      <c r="G34" s="105"/>
      <c r="H34" s="105"/>
      <c r="I34" s="106">
        <v>0.2</v>
      </c>
      <c r="J34" s="104">
        <f>ROUND(((SUM(BF128:BF304))*I34),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 x14ac:dyDescent="0.2">
      <c r="A35" s="33"/>
      <c r="B35" s="34"/>
      <c r="C35" s="33"/>
      <c r="D35" s="33"/>
      <c r="E35" s="28" t="s">
        <v>39</v>
      </c>
      <c r="F35" s="107">
        <f>ROUND((SUM(BG128:BG304)),  2)</f>
        <v>0</v>
      </c>
      <c r="G35" s="33"/>
      <c r="H35" s="33"/>
      <c r="I35" s="108">
        <v>0.2</v>
      </c>
      <c r="J35" s="107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 x14ac:dyDescent="0.2">
      <c r="A36" s="33"/>
      <c r="B36" s="34"/>
      <c r="C36" s="33"/>
      <c r="D36" s="33"/>
      <c r="E36" s="28" t="s">
        <v>40</v>
      </c>
      <c r="F36" s="107">
        <f>ROUND((SUM(BH128:BH304)),  2)</f>
        <v>0</v>
      </c>
      <c r="G36" s="33"/>
      <c r="H36" s="33"/>
      <c r="I36" s="108">
        <v>0.2</v>
      </c>
      <c r="J36" s="107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 x14ac:dyDescent="0.2">
      <c r="A37" s="33"/>
      <c r="B37" s="34"/>
      <c r="C37" s="33"/>
      <c r="D37" s="33"/>
      <c r="E37" s="39" t="s">
        <v>41</v>
      </c>
      <c r="F37" s="104">
        <f>ROUND((SUM(BI128:BI304)),  2)</f>
        <v>0</v>
      </c>
      <c r="G37" s="105"/>
      <c r="H37" s="105"/>
      <c r="I37" s="106">
        <v>0</v>
      </c>
      <c r="J37" s="104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 x14ac:dyDescent="0.2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 x14ac:dyDescent="0.2">
      <c r="A39" s="33"/>
      <c r="B39" s="34"/>
      <c r="C39" s="109"/>
      <c r="D39" s="110" t="s">
        <v>42</v>
      </c>
      <c r="E39" s="64"/>
      <c r="F39" s="64"/>
      <c r="G39" s="111" t="s">
        <v>43</v>
      </c>
      <c r="H39" s="112" t="s">
        <v>44</v>
      </c>
      <c r="I39" s="64"/>
      <c r="J39" s="113">
        <f>SUM(J30:J37)</f>
        <v>0</v>
      </c>
      <c r="K39" s="114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 x14ac:dyDescent="0.2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6"/>
      <c r="D50" s="47" t="s">
        <v>45</v>
      </c>
      <c r="E50" s="48"/>
      <c r="F50" s="48"/>
      <c r="G50" s="47" t="s">
        <v>46</v>
      </c>
      <c r="H50" s="48"/>
      <c r="I50" s="48"/>
      <c r="J50" s="48"/>
      <c r="K50" s="48"/>
      <c r="L50" s="46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3"/>
      <c r="B61" s="34"/>
      <c r="C61" s="33"/>
      <c r="D61" s="49" t="s">
        <v>47</v>
      </c>
      <c r="E61" s="36"/>
      <c r="F61" s="115" t="s">
        <v>48</v>
      </c>
      <c r="G61" s="49" t="s">
        <v>47</v>
      </c>
      <c r="H61" s="36"/>
      <c r="I61" s="36"/>
      <c r="J61" s="116" t="s">
        <v>48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3"/>
      <c r="B65" s="34"/>
      <c r="C65" s="33"/>
      <c r="D65" s="47" t="s">
        <v>49</v>
      </c>
      <c r="E65" s="50"/>
      <c r="F65" s="50"/>
      <c r="G65" s="47" t="s">
        <v>50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3"/>
      <c r="B76" s="34"/>
      <c r="C76" s="33"/>
      <c r="D76" s="49" t="s">
        <v>47</v>
      </c>
      <c r="E76" s="36"/>
      <c r="F76" s="115" t="s">
        <v>48</v>
      </c>
      <c r="G76" s="49" t="s">
        <v>47</v>
      </c>
      <c r="H76" s="36"/>
      <c r="I76" s="36"/>
      <c r="J76" s="116" t="s">
        <v>48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 x14ac:dyDescent="0.2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 x14ac:dyDescent="0.2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 x14ac:dyDescent="0.2">
      <c r="A82" s="33"/>
      <c r="B82" s="34"/>
      <c r="C82" s="22" t="s">
        <v>97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 x14ac:dyDescent="0.2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 x14ac:dyDescent="0.2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 x14ac:dyDescent="0.2">
      <c r="A85" s="33"/>
      <c r="B85" s="34"/>
      <c r="C85" s="33"/>
      <c r="D85" s="33"/>
      <c r="E85" s="263" t="str">
        <f>E7</f>
        <v>OBNOVA MIESTNÝCH KOMUNIKÁCIÍ ulica Kasalova</v>
      </c>
      <c r="F85" s="263"/>
      <c r="G85" s="263"/>
      <c r="H85" s="263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 x14ac:dyDescent="0.2">
      <c r="A86" s="33"/>
      <c r="B86" s="34"/>
      <c r="C86" s="28" t="s">
        <v>95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 x14ac:dyDescent="0.2">
      <c r="A87" s="33"/>
      <c r="B87" s="34"/>
      <c r="C87" s="33"/>
      <c r="D87" s="33"/>
      <c r="E87" s="232" t="str">
        <f>E9</f>
        <v xml:space="preserve">SO01 - SO01 Miestna komunikácia  ulica Kasalova </v>
      </c>
      <c r="F87" s="232"/>
      <c r="G87" s="232"/>
      <c r="H87" s="232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 x14ac:dyDescent="0.2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 x14ac:dyDescent="0.2">
      <c r="A89" s="33"/>
      <c r="B89" s="34"/>
      <c r="C89" s="28" t="s">
        <v>18</v>
      </c>
      <c r="D89" s="33"/>
      <c r="E89" s="33"/>
      <c r="F89" s="26" t="str">
        <f>F12</f>
        <v xml:space="preserve">Nitra ul. Kasalova </v>
      </c>
      <c r="G89" s="33"/>
      <c r="H89" s="33"/>
      <c r="I89" s="28" t="s">
        <v>20</v>
      </c>
      <c r="J89" s="59" t="str">
        <f>IF(J12="","",J12)</f>
        <v/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 x14ac:dyDescent="0.2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 x14ac:dyDescent="0.2">
      <c r="A91" s="33"/>
      <c r="B91" s="34"/>
      <c r="C91" s="28" t="s">
        <v>21</v>
      </c>
      <c r="D91" s="33"/>
      <c r="E91" s="33"/>
      <c r="F91" s="26" t="str">
        <f>E15</f>
        <v xml:space="preserve">Mesto Nitra, Štefánikova tr.60, Nitra </v>
      </c>
      <c r="G91" s="33"/>
      <c r="H91" s="33"/>
      <c r="I91" s="28" t="s">
        <v>27</v>
      </c>
      <c r="J91" s="31" t="str">
        <f>E21</f>
        <v xml:space="preserve">Ing.Ján VÝBOCH 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 x14ac:dyDescent="0.2">
      <c r="A92" s="33"/>
      <c r="B92" s="34"/>
      <c r="C92" s="28" t="s">
        <v>25</v>
      </c>
      <c r="D92" s="33"/>
      <c r="E92" s="33"/>
      <c r="F92" s="26" t="str">
        <f>IF(E18="","",E18)</f>
        <v>Vyplň údaj</v>
      </c>
      <c r="G92" s="33"/>
      <c r="H92" s="33"/>
      <c r="I92" s="28" t="s">
        <v>30</v>
      </c>
      <c r="J92" s="31">
        <f>E24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 x14ac:dyDescent="0.2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 x14ac:dyDescent="0.2">
      <c r="A94" s="33"/>
      <c r="B94" s="34"/>
      <c r="C94" s="117" t="s">
        <v>98</v>
      </c>
      <c r="D94" s="109"/>
      <c r="E94" s="109"/>
      <c r="F94" s="109"/>
      <c r="G94" s="109"/>
      <c r="H94" s="109"/>
      <c r="I94" s="109"/>
      <c r="J94" s="118" t="s">
        <v>99</v>
      </c>
      <c r="K94" s="109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 x14ac:dyDescent="0.2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 x14ac:dyDescent="0.2">
      <c r="A96" s="33"/>
      <c r="B96" s="34"/>
      <c r="C96" s="119" t="s">
        <v>100</v>
      </c>
      <c r="D96" s="33"/>
      <c r="E96" s="33"/>
      <c r="F96" s="33"/>
      <c r="G96" s="33"/>
      <c r="H96" s="33"/>
      <c r="I96" s="33"/>
      <c r="J96" s="75">
        <f>J128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101</v>
      </c>
    </row>
    <row r="97" spans="1:31" s="9" customFormat="1" ht="24.95" customHeight="1" x14ac:dyDescent="0.2">
      <c r="B97" s="120"/>
      <c r="D97" s="121" t="s">
        <v>102</v>
      </c>
      <c r="E97" s="122"/>
      <c r="F97" s="122"/>
      <c r="G97" s="122"/>
      <c r="H97" s="122"/>
      <c r="I97" s="122"/>
      <c r="J97" s="123">
        <f>J129</f>
        <v>0</v>
      </c>
      <c r="L97" s="120"/>
    </row>
    <row r="98" spans="1:31" s="10" customFormat="1" ht="19.899999999999999" customHeight="1" x14ac:dyDescent="0.2">
      <c r="B98" s="124"/>
      <c r="D98" s="125" t="s">
        <v>103</v>
      </c>
      <c r="E98" s="126"/>
      <c r="F98" s="126"/>
      <c r="G98" s="126"/>
      <c r="H98" s="126"/>
      <c r="I98" s="126"/>
      <c r="J98" s="127">
        <f>J130</f>
        <v>0</v>
      </c>
      <c r="L98" s="124"/>
    </row>
    <row r="99" spans="1:31" s="10" customFormat="1" ht="19.899999999999999" customHeight="1" x14ac:dyDescent="0.2">
      <c r="B99" s="124"/>
      <c r="D99" s="125" t="s">
        <v>104</v>
      </c>
      <c r="E99" s="126"/>
      <c r="F99" s="126"/>
      <c r="G99" s="126"/>
      <c r="H99" s="126"/>
      <c r="I99" s="126"/>
      <c r="J99" s="127">
        <f>J136</f>
        <v>0</v>
      </c>
      <c r="L99" s="124"/>
    </row>
    <row r="100" spans="1:31" s="10" customFormat="1" ht="19.899999999999999" customHeight="1" x14ac:dyDescent="0.2">
      <c r="B100" s="124"/>
      <c r="D100" s="125" t="s">
        <v>105</v>
      </c>
      <c r="E100" s="126"/>
      <c r="F100" s="126"/>
      <c r="G100" s="126"/>
      <c r="H100" s="126"/>
      <c r="I100" s="126"/>
      <c r="J100" s="127">
        <f>J188</f>
        <v>0</v>
      </c>
      <c r="L100" s="124"/>
    </row>
    <row r="101" spans="1:31" s="10" customFormat="1" ht="19.899999999999999" customHeight="1" x14ac:dyDescent="0.2">
      <c r="B101" s="124"/>
      <c r="D101" s="125" t="s">
        <v>106</v>
      </c>
      <c r="E101" s="126"/>
      <c r="F101" s="126"/>
      <c r="G101" s="126"/>
      <c r="H101" s="126"/>
      <c r="I101" s="126"/>
      <c r="J101" s="127">
        <f>J193</f>
        <v>0</v>
      </c>
      <c r="L101" s="124"/>
    </row>
    <row r="102" spans="1:31" s="10" customFormat="1" ht="19.899999999999999" customHeight="1" x14ac:dyDescent="0.2">
      <c r="B102" s="124"/>
      <c r="D102" s="125" t="s">
        <v>107</v>
      </c>
      <c r="E102" s="126"/>
      <c r="F102" s="126"/>
      <c r="G102" s="126"/>
      <c r="H102" s="126"/>
      <c r="I102" s="126"/>
      <c r="J102" s="127">
        <f>J206</f>
        <v>0</v>
      </c>
      <c r="L102" s="124"/>
    </row>
    <row r="103" spans="1:31" s="10" customFormat="1" ht="19.899999999999999" customHeight="1" x14ac:dyDescent="0.2">
      <c r="B103" s="124"/>
      <c r="D103" s="125" t="s">
        <v>108</v>
      </c>
      <c r="E103" s="126"/>
      <c r="F103" s="126"/>
      <c r="G103" s="126"/>
      <c r="H103" s="126"/>
      <c r="I103" s="126"/>
      <c r="J103" s="127">
        <f>J231</f>
        <v>0</v>
      </c>
      <c r="L103" s="124"/>
    </row>
    <row r="104" spans="1:31" s="10" customFormat="1" ht="19.899999999999999" customHeight="1" x14ac:dyDescent="0.2">
      <c r="B104" s="124"/>
      <c r="D104" s="125" t="s">
        <v>109</v>
      </c>
      <c r="E104" s="126"/>
      <c r="F104" s="126"/>
      <c r="G104" s="126"/>
      <c r="H104" s="126"/>
      <c r="I104" s="126"/>
      <c r="J104" s="127">
        <f>J238</f>
        <v>0</v>
      </c>
      <c r="L104" s="124"/>
    </row>
    <row r="105" spans="1:31" s="10" customFormat="1" ht="19.899999999999999" customHeight="1" x14ac:dyDescent="0.2">
      <c r="B105" s="124"/>
      <c r="D105" s="125" t="s">
        <v>110</v>
      </c>
      <c r="E105" s="126"/>
      <c r="F105" s="126"/>
      <c r="G105" s="126"/>
      <c r="H105" s="126"/>
      <c r="I105" s="126"/>
      <c r="J105" s="127">
        <f>J282</f>
        <v>0</v>
      </c>
      <c r="L105" s="124"/>
    </row>
    <row r="106" spans="1:31" s="10" customFormat="1" ht="19.899999999999999" customHeight="1" x14ac:dyDescent="0.2">
      <c r="B106" s="124"/>
      <c r="D106" s="125" t="s">
        <v>111</v>
      </c>
      <c r="E106" s="126"/>
      <c r="F106" s="126"/>
      <c r="G106" s="126"/>
      <c r="H106" s="126"/>
      <c r="I106" s="126"/>
      <c r="J106" s="127">
        <f>J285</f>
        <v>0</v>
      </c>
      <c r="L106" s="124"/>
    </row>
    <row r="107" spans="1:31" s="10" customFormat="1" ht="19.899999999999999" customHeight="1" x14ac:dyDescent="0.2">
      <c r="B107" s="124"/>
      <c r="D107" s="125" t="s">
        <v>112</v>
      </c>
      <c r="E107" s="126"/>
      <c r="F107" s="126"/>
      <c r="G107" s="126"/>
      <c r="H107" s="126"/>
      <c r="I107" s="126"/>
      <c r="J107" s="127">
        <f>J302</f>
        <v>0</v>
      </c>
      <c r="L107" s="124"/>
    </row>
    <row r="108" spans="1:31" s="10" customFormat="1" ht="19.899999999999999" customHeight="1" x14ac:dyDescent="0.2">
      <c r="B108" s="124"/>
      <c r="D108" s="125" t="s">
        <v>112</v>
      </c>
      <c r="E108" s="126"/>
      <c r="F108" s="126"/>
      <c r="G108" s="126"/>
      <c r="H108" s="126"/>
      <c r="I108" s="126"/>
      <c r="J108" s="127">
        <f>J303</f>
        <v>0</v>
      </c>
      <c r="L108" s="124"/>
    </row>
    <row r="109" spans="1:31" s="2" customFormat="1" ht="21.75" customHeight="1" x14ac:dyDescent="0.2">
      <c r="A109" s="33"/>
      <c r="B109" s="34"/>
      <c r="C109" s="33"/>
      <c r="D109" s="125" t="s">
        <v>424</v>
      </c>
      <c r="E109" s="126"/>
      <c r="F109" s="126"/>
      <c r="G109" s="126"/>
      <c r="H109" s="126"/>
      <c r="I109" s="126"/>
      <c r="J109" s="127">
        <f>J153</f>
        <v>0</v>
      </c>
      <c r="K109" s="33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 x14ac:dyDescent="0.2">
      <c r="A110" s="33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 x14ac:dyDescent="0.2">
      <c r="A114" s="33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 x14ac:dyDescent="0.2">
      <c r="A115" s="33"/>
      <c r="B115" s="34"/>
      <c r="C115" s="22" t="s">
        <v>113</v>
      </c>
      <c r="D115" s="33"/>
      <c r="E115" s="33"/>
      <c r="F115" s="33"/>
      <c r="G115" s="33"/>
      <c r="H115" s="33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 x14ac:dyDescent="0.2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 x14ac:dyDescent="0.2">
      <c r="A117" s="33"/>
      <c r="B117" s="34"/>
      <c r="C117" s="28" t="s">
        <v>14</v>
      </c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 x14ac:dyDescent="0.2">
      <c r="A118" s="33"/>
      <c r="B118" s="34"/>
      <c r="C118" s="33"/>
      <c r="D118" s="33"/>
      <c r="E118" s="263" t="str">
        <f>E7</f>
        <v>OBNOVA MIESTNÝCH KOMUNIKÁCIÍ ulica Kasalova</v>
      </c>
      <c r="F118" s="264"/>
      <c r="G118" s="264"/>
      <c r="H118" s="264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 x14ac:dyDescent="0.2">
      <c r="A119" s="33"/>
      <c r="B119" s="34"/>
      <c r="C119" s="28" t="s">
        <v>95</v>
      </c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 x14ac:dyDescent="0.2">
      <c r="A120" s="33"/>
      <c r="B120" s="34"/>
      <c r="C120" s="33"/>
      <c r="D120" s="33"/>
      <c r="E120" s="232" t="str">
        <f>E9</f>
        <v xml:space="preserve">SO01 - SO01 Miestna komunikácia  ulica Kasalova </v>
      </c>
      <c r="F120" s="265"/>
      <c r="G120" s="265"/>
      <c r="H120" s="265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 x14ac:dyDescent="0.2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 x14ac:dyDescent="0.2">
      <c r="A122" s="33"/>
      <c r="B122" s="34"/>
      <c r="C122" s="28" t="s">
        <v>18</v>
      </c>
      <c r="D122" s="33"/>
      <c r="E122" s="33"/>
      <c r="F122" s="26" t="str">
        <f>F12</f>
        <v xml:space="preserve">Nitra ul. Kasalova </v>
      </c>
      <c r="G122" s="33"/>
      <c r="H122" s="33"/>
      <c r="I122" s="28" t="s">
        <v>20</v>
      </c>
      <c r="J122" s="59" t="str">
        <f>IF(J12="","",J12)</f>
        <v/>
      </c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 x14ac:dyDescent="0.2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 x14ac:dyDescent="0.2">
      <c r="A124" s="33"/>
      <c r="B124" s="34"/>
      <c r="C124" s="28" t="s">
        <v>21</v>
      </c>
      <c r="D124" s="33"/>
      <c r="E124" s="33"/>
      <c r="F124" s="26" t="str">
        <f>E15</f>
        <v xml:space="preserve">Mesto Nitra, Štefánikova tr.60, Nitra </v>
      </c>
      <c r="G124" s="33"/>
      <c r="H124" s="33"/>
      <c r="I124" s="28" t="s">
        <v>27</v>
      </c>
      <c r="J124" s="31" t="str">
        <f>E21</f>
        <v xml:space="preserve">Ing.Ján VÝBOCH </v>
      </c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 x14ac:dyDescent="0.2">
      <c r="A125" s="33"/>
      <c r="B125" s="34"/>
      <c r="C125" s="28" t="s">
        <v>25</v>
      </c>
      <c r="D125" s="33"/>
      <c r="E125" s="33"/>
      <c r="F125" s="26" t="str">
        <f>IF(E18="","",E18)</f>
        <v>Vyplň údaj</v>
      </c>
      <c r="G125" s="33"/>
      <c r="H125" s="33"/>
      <c r="I125" s="28" t="s">
        <v>30</v>
      </c>
      <c r="J125" s="31">
        <f>E24</f>
        <v>0</v>
      </c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 x14ac:dyDescent="0.2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 x14ac:dyDescent="0.2">
      <c r="A127" s="128"/>
      <c r="B127" s="129"/>
      <c r="C127" s="130" t="s">
        <v>114</v>
      </c>
      <c r="D127" s="131" t="s">
        <v>57</v>
      </c>
      <c r="E127" s="131" t="s">
        <v>53</v>
      </c>
      <c r="F127" s="131" t="s">
        <v>54</v>
      </c>
      <c r="G127" s="131" t="s">
        <v>115</v>
      </c>
      <c r="H127" s="131" t="s">
        <v>116</v>
      </c>
      <c r="I127" s="131" t="s">
        <v>117</v>
      </c>
      <c r="J127" s="132" t="s">
        <v>99</v>
      </c>
      <c r="K127" s="133" t="s">
        <v>118</v>
      </c>
      <c r="L127" s="134"/>
      <c r="M127" s="66" t="s">
        <v>1</v>
      </c>
      <c r="N127" s="67" t="s">
        <v>36</v>
      </c>
      <c r="O127" s="67" t="s">
        <v>119</v>
      </c>
      <c r="P127" s="67" t="s">
        <v>120</v>
      </c>
      <c r="Q127" s="67" t="s">
        <v>121</v>
      </c>
      <c r="R127" s="67" t="s">
        <v>122</v>
      </c>
      <c r="S127" s="67" t="s">
        <v>123</v>
      </c>
      <c r="T127" s="68" t="s">
        <v>124</v>
      </c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</row>
    <row r="128" spans="1:63" s="2" customFormat="1" ht="22.9" customHeight="1" x14ac:dyDescent="0.25">
      <c r="A128" s="33"/>
      <c r="B128" s="34"/>
      <c r="C128" s="73" t="s">
        <v>100</v>
      </c>
      <c r="D128" s="33"/>
      <c r="E128" s="33"/>
      <c r="F128" s="33"/>
      <c r="G128" s="33"/>
      <c r="H128" s="33"/>
      <c r="I128" s="33"/>
      <c r="J128" s="135">
        <f>BK128</f>
        <v>0</v>
      </c>
      <c r="K128" s="33"/>
      <c r="L128" s="34"/>
      <c r="M128" s="69"/>
      <c r="N128" s="60"/>
      <c r="O128" s="70"/>
      <c r="P128" s="136">
        <f>P129</f>
        <v>0</v>
      </c>
      <c r="Q128" s="70"/>
      <c r="R128" s="136">
        <f>R129</f>
        <v>648.76456977999999</v>
      </c>
      <c r="S128" s="70"/>
      <c r="T128" s="137">
        <f>T129</f>
        <v>446.98199999999997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71</v>
      </c>
      <c r="AU128" s="18" t="s">
        <v>101</v>
      </c>
      <c r="BK128" s="138">
        <f>BK129</f>
        <v>0</v>
      </c>
    </row>
    <row r="129" spans="1:65" s="12" customFormat="1" ht="25.9" customHeight="1" x14ac:dyDescent="0.2">
      <c r="B129" s="139"/>
      <c r="D129" s="140" t="s">
        <v>71</v>
      </c>
      <c r="E129" s="141" t="s">
        <v>125</v>
      </c>
      <c r="F129" s="141" t="s">
        <v>126</v>
      </c>
      <c r="I129" s="142"/>
      <c r="J129" s="143">
        <f>BK129</f>
        <v>0</v>
      </c>
      <c r="L129" s="139"/>
      <c r="M129" s="144"/>
      <c r="N129" s="145"/>
      <c r="O129" s="145"/>
      <c r="P129" s="146">
        <f>P130+P136+P188+P193+P206+P231+P238+P282+P285+P302</f>
        <v>0</v>
      </c>
      <c r="Q129" s="145"/>
      <c r="R129" s="146">
        <f>R130+R136+R188+R193+R206+R231+R238+R282+R285+R302</f>
        <v>648.76456977999999</v>
      </c>
      <c r="S129" s="145"/>
      <c r="T129" s="147">
        <f>T130+T136+T188+T193+T206+T231+T238+T282+T285+T302</f>
        <v>446.98199999999997</v>
      </c>
      <c r="AR129" s="140" t="s">
        <v>80</v>
      </c>
      <c r="AT129" s="148" t="s">
        <v>71</v>
      </c>
      <c r="AU129" s="148" t="s">
        <v>72</v>
      </c>
      <c r="AY129" s="140" t="s">
        <v>127</v>
      </c>
      <c r="BK129" s="149">
        <f>BK130+BK136+BK188+BK193+BK206+BK231+BK238+BK282+BK285+BK302</f>
        <v>0</v>
      </c>
    </row>
    <row r="130" spans="1:65" s="12" customFormat="1" ht="22.9" customHeight="1" x14ac:dyDescent="0.2">
      <c r="B130" s="139"/>
      <c r="D130" s="140" t="s">
        <v>71</v>
      </c>
      <c r="E130" s="150" t="s">
        <v>80</v>
      </c>
      <c r="F130" s="150" t="s">
        <v>128</v>
      </c>
      <c r="I130" s="142"/>
      <c r="J130" s="151">
        <f>BK130</f>
        <v>0</v>
      </c>
      <c r="L130" s="139"/>
      <c r="M130" s="144"/>
      <c r="N130" s="145"/>
      <c r="O130" s="145"/>
      <c r="P130" s="146">
        <f>SUM(P131:P135)</f>
        <v>0</v>
      </c>
      <c r="Q130" s="145"/>
      <c r="R130" s="146">
        <f>SUM(R131:R135)</f>
        <v>0</v>
      </c>
      <c r="S130" s="145"/>
      <c r="T130" s="147">
        <f>SUM(T131:T135)</f>
        <v>0</v>
      </c>
      <c r="AR130" s="140" t="s">
        <v>80</v>
      </c>
      <c r="AT130" s="148" t="s">
        <v>71</v>
      </c>
      <c r="AU130" s="148" t="s">
        <v>80</v>
      </c>
      <c r="AY130" s="140" t="s">
        <v>127</v>
      </c>
      <c r="BK130" s="149">
        <f>SUM(BK131:BK135)</f>
        <v>0</v>
      </c>
    </row>
    <row r="131" spans="1:65" s="2" customFormat="1" ht="55.5" customHeight="1" x14ac:dyDescent="0.2">
      <c r="A131" s="33"/>
      <c r="B131" s="152"/>
      <c r="C131" s="153" t="s">
        <v>80</v>
      </c>
      <c r="D131" s="153" t="s">
        <v>129</v>
      </c>
      <c r="E131" s="154" t="s">
        <v>130</v>
      </c>
      <c r="F131" s="155" t="s">
        <v>131</v>
      </c>
      <c r="G131" s="156" t="s">
        <v>132</v>
      </c>
      <c r="H131" s="157">
        <v>2.1</v>
      </c>
      <c r="I131" s="158"/>
      <c r="J131" s="159">
        <f>ROUND(I131*H131,2)</f>
        <v>0</v>
      </c>
      <c r="K131" s="160"/>
      <c r="L131" s="34"/>
      <c r="M131" s="161" t="s">
        <v>1</v>
      </c>
      <c r="N131" s="162" t="s">
        <v>38</v>
      </c>
      <c r="O131" s="62"/>
      <c r="P131" s="163">
        <f>O131*H131</f>
        <v>0</v>
      </c>
      <c r="Q131" s="163">
        <v>0</v>
      </c>
      <c r="R131" s="163">
        <f>Q131*H131</f>
        <v>0</v>
      </c>
      <c r="S131" s="163">
        <v>0</v>
      </c>
      <c r="T131" s="164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5" t="s">
        <v>133</v>
      </c>
      <c r="AT131" s="165" t="s">
        <v>129</v>
      </c>
      <c r="AU131" s="165" t="s">
        <v>89</v>
      </c>
      <c r="AY131" s="18" t="s">
        <v>127</v>
      </c>
      <c r="BE131" s="166">
        <f>IF(N131="základná",J131,0)</f>
        <v>0</v>
      </c>
      <c r="BF131" s="166">
        <f>IF(N131="znížená",J131,0)</f>
        <v>0</v>
      </c>
      <c r="BG131" s="166">
        <f>IF(N131="zákl. prenesená",J131,0)</f>
        <v>0</v>
      </c>
      <c r="BH131" s="166">
        <f>IF(N131="zníž. prenesená",J131,0)</f>
        <v>0</v>
      </c>
      <c r="BI131" s="166">
        <f>IF(N131="nulová",J131,0)</f>
        <v>0</v>
      </c>
      <c r="BJ131" s="18" t="s">
        <v>89</v>
      </c>
      <c r="BK131" s="166">
        <f>ROUND(I131*H131,2)</f>
        <v>0</v>
      </c>
      <c r="BL131" s="18" t="s">
        <v>133</v>
      </c>
      <c r="BM131" s="165" t="s">
        <v>134</v>
      </c>
    </row>
    <row r="132" spans="1:65" s="13" customFormat="1" x14ac:dyDescent="0.2">
      <c r="B132" s="167"/>
      <c r="D132" s="168" t="s">
        <v>135</v>
      </c>
      <c r="E132" s="169" t="s">
        <v>1</v>
      </c>
      <c r="F132" s="170" t="s">
        <v>136</v>
      </c>
      <c r="H132" s="169" t="s">
        <v>1</v>
      </c>
      <c r="I132" s="171"/>
      <c r="L132" s="167"/>
      <c r="M132" s="172"/>
      <c r="N132" s="173"/>
      <c r="O132" s="173"/>
      <c r="P132" s="173"/>
      <c r="Q132" s="173"/>
      <c r="R132" s="173"/>
      <c r="S132" s="173"/>
      <c r="T132" s="174"/>
      <c r="AT132" s="169" t="s">
        <v>135</v>
      </c>
      <c r="AU132" s="169" t="s">
        <v>89</v>
      </c>
      <c r="AV132" s="13" t="s">
        <v>80</v>
      </c>
      <c r="AW132" s="13" t="s">
        <v>29</v>
      </c>
      <c r="AX132" s="13" t="s">
        <v>72</v>
      </c>
      <c r="AY132" s="169" t="s">
        <v>127</v>
      </c>
    </row>
    <row r="133" spans="1:65" s="14" customFormat="1" x14ac:dyDescent="0.2">
      <c r="B133" s="175"/>
      <c r="D133" s="168" t="s">
        <v>135</v>
      </c>
      <c r="E133" s="176" t="s">
        <v>1</v>
      </c>
      <c r="F133" s="177" t="s">
        <v>137</v>
      </c>
      <c r="H133" s="178">
        <v>2.1</v>
      </c>
      <c r="I133" s="179"/>
      <c r="L133" s="175"/>
      <c r="M133" s="180"/>
      <c r="N133" s="181"/>
      <c r="O133" s="181"/>
      <c r="P133" s="181"/>
      <c r="Q133" s="181"/>
      <c r="R133" s="181"/>
      <c r="S133" s="181"/>
      <c r="T133" s="182"/>
      <c r="AT133" s="176" t="s">
        <v>135</v>
      </c>
      <c r="AU133" s="176" t="s">
        <v>89</v>
      </c>
      <c r="AV133" s="14" t="s">
        <v>89</v>
      </c>
      <c r="AW133" s="14" t="s">
        <v>29</v>
      </c>
      <c r="AX133" s="14" t="s">
        <v>72</v>
      </c>
      <c r="AY133" s="176" t="s">
        <v>127</v>
      </c>
    </row>
    <row r="134" spans="1:65" s="15" customFormat="1" x14ac:dyDescent="0.2">
      <c r="B134" s="183"/>
      <c r="D134" s="168" t="s">
        <v>135</v>
      </c>
      <c r="E134" s="184" t="s">
        <v>1</v>
      </c>
      <c r="F134" s="185" t="s">
        <v>138</v>
      </c>
      <c r="H134" s="186">
        <v>2.1</v>
      </c>
      <c r="I134" s="187"/>
      <c r="L134" s="183"/>
      <c r="M134" s="188"/>
      <c r="N134" s="189"/>
      <c r="O134" s="189"/>
      <c r="P134" s="189"/>
      <c r="Q134" s="189"/>
      <c r="R134" s="189"/>
      <c r="S134" s="189"/>
      <c r="T134" s="190"/>
      <c r="AT134" s="184" t="s">
        <v>135</v>
      </c>
      <c r="AU134" s="184" t="s">
        <v>89</v>
      </c>
      <c r="AV134" s="15" t="s">
        <v>139</v>
      </c>
      <c r="AW134" s="15" t="s">
        <v>29</v>
      </c>
      <c r="AX134" s="15" t="s">
        <v>72</v>
      </c>
      <c r="AY134" s="184" t="s">
        <v>127</v>
      </c>
    </row>
    <row r="135" spans="1:65" s="16" customFormat="1" x14ac:dyDescent="0.2">
      <c r="B135" s="191"/>
      <c r="D135" s="168" t="s">
        <v>135</v>
      </c>
      <c r="E135" s="192" t="s">
        <v>1</v>
      </c>
      <c r="F135" s="193" t="s">
        <v>140</v>
      </c>
      <c r="H135" s="194">
        <v>2.1</v>
      </c>
      <c r="I135" s="195"/>
      <c r="L135" s="191"/>
      <c r="M135" s="196"/>
      <c r="N135" s="197"/>
      <c r="O135" s="197"/>
      <c r="P135" s="197"/>
      <c r="Q135" s="197"/>
      <c r="R135" s="197"/>
      <c r="S135" s="197"/>
      <c r="T135" s="198"/>
      <c r="AT135" s="192" t="s">
        <v>135</v>
      </c>
      <c r="AU135" s="192" t="s">
        <v>89</v>
      </c>
      <c r="AV135" s="16" t="s">
        <v>133</v>
      </c>
      <c r="AW135" s="16" t="s">
        <v>29</v>
      </c>
      <c r="AX135" s="16" t="s">
        <v>80</v>
      </c>
      <c r="AY135" s="192" t="s">
        <v>127</v>
      </c>
    </row>
    <row r="136" spans="1:65" s="12" customFormat="1" ht="22.9" customHeight="1" x14ac:dyDescent="0.2">
      <c r="B136" s="139"/>
      <c r="D136" s="140" t="s">
        <v>71</v>
      </c>
      <c r="E136" s="150" t="s">
        <v>141</v>
      </c>
      <c r="F136" s="150" t="s">
        <v>142</v>
      </c>
      <c r="I136" s="142"/>
      <c r="J136" s="151">
        <f>BK136</f>
        <v>0</v>
      </c>
      <c r="L136" s="139"/>
      <c r="M136" s="144"/>
      <c r="N136" s="145"/>
      <c r="O136" s="145"/>
      <c r="P136" s="146">
        <f>SUM(P137:P187)</f>
        <v>0</v>
      </c>
      <c r="Q136" s="145"/>
      <c r="R136" s="146">
        <f>SUM(R137:R187)</f>
        <v>0.22540000000000002</v>
      </c>
      <c r="S136" s="145"/>
      <c r="T136" s="147">
        <f>SUM(T137:T187)</f>
        <v>446.98199999999997</v>
      </c>
      <c r="AR136" s="140" t="s">
        <v>80</v>
      </c>
      <c r="AT136" s="148" t="s">
        <v>71</v>
      </c>
      <c r="AU136" s="148" t="s">
        <v>80</v>
      </c>
      <c r="AY136" s="140" t="s">
        <v>127</v>
      </c>
      <c r="BK136" s="149">
        <f>SUM(BK137:BK187)</f>
        <v>0</v>
      </c>
    </row>
    <row r="137" spans="1:65" s="2" customFormat="1" ht="33" customHeight="1" x14ac:dyDescent="0.2">
      <c r="A137" s="33"/>
      <c r="B137" s="152"/>
      <c r="C137" s="153" t="s">
        <v>89</v>
      </c>
      <c r="D137" s="153" t="s">
        <v>129</v>
      </c>
      <c r="E137" s="154" t="s">
        <v>143</v>
      </c>
      <c r="F137" s="155" t="s">
        <v>144</v>
      </c>
      <c r="G137" s="156" t="s">
        <v>87</v>
      </c>
      <c r="H137" s="157">
        <v>2254</v>
      </c>
      <c r="I137" s="158"/>
      <c r="J137" s="159">
        <f>ROUND(I137*H137,2)</f>
        <v>0</v>
      </c>
      <c r="K137" s="160"/>
      <c r="L137" s="34"/>
      <c r="M137" s="161" t="s">
        <v>1</v>
      </c>
      <c r="N137" s="162" t="s">
        <v>38</v>
      </c>
      <c r="O137" s="62"/>
      <c r="P137" s="163">
        <f>O137*H137</f>
        <v>0</v>
      </c>
      <c r="Q137" s="163">
        <v>0</v>
      </c>
      <c r="R137" s="163">
        <f>Q137*H137</f>
        <v>0</v>
      </c>
      <c r="S137" s="163">
        <v>0</v>
      </c>
      <c r="T137" s="164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5" t="s">
        <v>133</v>
      </c>
      <c r="AT137" s="165" t="s">
        <v>129</v>
      </c>
      <c r="AU137" s="165" t="s">
        <v>89</v>
      </c>
      <c r="AY137" s="18" t="s">
        <v>127</v>
      </c>
      <c r="BE137" s="166">
        <f>IF(N137="základná",J137,0)</f>
        <v>0</v>
      </c>
      <c r="BF137" s="166">
        <f>IF(N137="znížená",J137,0)</f>
        <v>0</v>
      </c>
      <c r="BG137" s="166">
        <f>IF(N137="zákl. prenesená",J137,0)</f>
        <v>0</v>
      </c>
      <c r="BH137" s="166">
        <f>IF(N137="zníž. prenesená",J137,0)</f>
        <v>0</v>
      </c>
      <c r="BI137" s="166">
        <f>IF(N137="nulová",J137,0)</f>
        <v>0</v>
      </c>
      <c r="BJ137" s="18" t="s">
        <v>89</v>
      </c>
      <c r="BK137" s="166">
        <f>ROUND(I137*H137,2)</f>
        <v>0</v>
      </c>
      <c r="BL137" s="18" t="s">
        <v>133</v>
      </c>
      <c r="BM137" s="165" t="s">
        <v>145</v>
      </c>
    </row>
    <row r="138" spans="1:65" s="13" customFormat="1" x14ac:dyDescent="0.2">
      <c r="B138" s="167"/>
      <c r="D138" s="168" t="s">
        <v>135</v>
      </c>
      <c r="E138" s="169" t="s">
        <v>1</v>
      </c>
      <c r="F138" s="170" t="s">
        <v>146</v>
      </c>
      <c r="H138" s="169" t="s">
        <v>1</v>
      </c>
      <c r="I138" s="171"/>
      <c r="L138" s="167"/>
      <c r="M138" s="172"/>
      <c r="N138" s="173"/>
      <c r="O138" s="173"/>
      <c r="P138" s="173"/>
      <c r="Q138" s="173"/>
      <c r="R138" s="173"/>
      <c r="S138" s="173"/>
      <c r="T138" s="174"/>
      <c r="AT138" s="169" t="s">
        <v>135</v>
      </c>
      <c r="AU138" s="169" t="s">
        <v>89</v>
      </c>
      <c r="AV138" s="13" t="s">
        <v>80</v>
      </c>
      <c r="AW138" s="13" t="s">
        <v>29</v>
      </c>
      <c r="AX138" s="13" t="s">
        <v>72</v>
      </c>
      <c r="AY138" s="169" t="s">
        <v>127</v>
      </c>
    </row>
    <row r="139" spans="1:65" s="13" customFormat="1" x14ac:dyDescent="0.2">
      <c r="B139" s="167"/>
      <c r="D139" s="168" t="s">
        <v>135</v>
      </c>
      <c r="E139" s="169" t="s">
        <v>1</v>
      </c>
      <c r="F139" s="170" t="s">
        <v>147</v>
      </c>
      <c r="H139" s="169" t="s">
        <v>1</v>
      </c>
      <c r="I139" s="171"/>
      <c r="L139" s="167"/>
      <c r="M139" s="172"/>
      <c r="N139" s="173"/>
      <c r="O139" s="173"/>
      <c r="P139" s="173"/>
      <c r="Q139" s="173"/>
      <c r="R139" s="173"/>
      <c r="S139" s="173"/>
      <c r="T139" s="174"/>
      <c r="AT139" s="169" t="s">
        <v>135</v>
      </c>
      <c r="AU139" s="169" t="s">
        <v>89</v>
      </c>
      <c r="AV139" s="13" t="s">
        <v>80</v>
      </c>
      <c r="AW139" s="13" t="s">
        <v>29</v>
      </c>
      <c r="AX139" s="13" t="s">
        <v>72</v>
      </c>
      <c r="AY139" s="169" t="s">
        <v>127</v>
      </c>
    </row>
    <row r="140" spans="1:65" s="14" customFormat="1" x14ac:dyDescent="0.2">
      <c r="B140" s="175"/>
      <c r="D140" s="168" t="s">
        <v>135</v>
      </c>
      <c r="E140" s="176" t="s">
        <v>1</v>
      </c>
      <c r="F140" s="177" t="s">
        <v>85</v>
      </c>
      <c r="H140" s="178">
        <v>2254</v>
      </c>
      <c r="I140" s="179"/>
      <c r="L140" s="175"/>
      <c r="M140" s="180"/>
      <c r="N140" s="181"/>
      <c r="O140" s="181"/>
      <c r="P140" s="181"/>
      <c r="Q140" s="181"/>
      <c r="R140" s="181"/>
      <c r="S140" s="181"/>
      <c r="T140" s="182"/>
      <c r="AT140" s="176" t="s">
        <v>135</v>
      </c>
      <c r="AU140" s="176" t="s">
        <v>89</v>
      </c>
      <c r="AV140" s="14" t="s">
        <v>89</v>
      </c>
      <c r="AW140" s="14" t="s">
        <v>29</v>
      </c>
      <c r="AX140" s="14" t="s">
        <v>72</v>
      </c>
      <c r="AY140" s="176" t="s">
        <v>127</v>
      </c>
    </row>
    <row r="141" spans="1:65" s="15" customFormat="1" x14ac:dyDescent="0.2">
      <c r="B141" s="183"/>
      <c r="D141" s="168" t="s">
        <v>135</v>
      </c>
      <c r="E141" s="184" t="s">
        <v>1</v>
      </c>
      <c r="F141" s="185" t="s">
        <v>138</v>
      </c>
      <c r="H141" s="186">
        <v>2254</v>
      </c>
      <c r="I141" s="187"/>
      <c r="L141" s="183"/>
      <c r="M141" s="188"/>
      <c r="N141" s="189"/>
      <c r="O141" s="189"/>
      <c r="P141" s="189"/>
      <c r="Q141" s="189"/>
      <c r="R141" s="189"/>
      <c r="S141" s="189"/>
      <c r="T141" s="190"/>
      <c r="AT141" s="184" t="s">
        <v>135</v>
      </c>
      <c r="AU141" s="184" t="s">
        <v>89</v>
      </c>
      <c r="AV141" s="15" t="s">
        <v>139</v>
      </c>
      <c r="AW141" s="15" t="s">
        <v>29</v>
      </c>
      <c r="AX141" s="15" t="s">
        <v>72</v>
      </c>
      <c r="AY141" s="184" t="s">
        <v>127</v>
      </c>
    </row>
    <row r="142" spans="1:65" s="16" customFormat="1" x14ac:dyDescent="0.2">
      <c r="B142" s="191"/>
      <c r="D142" s="168" t="s">
        <v>135</v>
      </c>
      <c r="E142" s="192" t="s">
        <v>1</v>
      </c>
      <c r="F142" s="193" t="s">
        <v>140</v>
      </c>
      <c r="H142" s="194">
        <v>2254</v>
      </c>
      <c r="I142" s="195"/>
      <c r="L142" s="191"/>
      <c r="M142" s="196"/>
      <c r="N142" s="197"/>
      <c r="O142" s="197"/>
      <c r="P142" s="197"/>
      <c r="Q142" s="197"/>
      <c r="R142" s="197"/>
      <c r="S142" s="197"/>
      <c r="T142" s="198"/>
      <c r="AT142" s="192" t="s">
        <v>135</v>
      </c>
      <c r="AU142" s="192" t="s">
        <v>89</v>
      </c>
      <c r="AV142" s="16" t="s">
        <v>133</v>
      </c>
      <c r="AW142" s="16" t="s">
        <v>29</v>
      </c>
      <c r="AX142" s="16" t="s">
        <v>80</v>
      </c>
      <c r="AY142" s="192" t="s">
        <v>127</v>
      </c>
    </row>
    <row r="143" spans="1:65" s="2" customFormat="1" ht="33" customHeight="1" x14ac:dyDescent="0.2">
      <c r="A143" s="33"/>
      <c r="B143" s="152"/>
      <c r="C143" s="153" t="s">
        <v>139</v>
      </c>
      <c r="D143" s="153" t="s">
        <v>129</v>
      </c>
      <c r="E143" s="154" t="s">
        <v>148</v>
      </c>
      <c r="F143" s="155" t="s">
        <v>149</v>
      </c>
      <c r="G143" s="156" t="s">
        <v>87</v>
      </c>
      <c r="H143" s="157">
        <v>2254</v>
      </c>
      <c r="I143" s="158"/>
      <c r="J143" s="159">
        <f>ROUND(I143*H143,2)</f>
        <v>0</v>
      </c>
      <c r="K143" s="160"/>
      <c r="L143" s="34"/>
      <c r="M143" s="161" t="s">
        <v>1</v>
      </c>
      <c r="N143" s="162" t="s">
        <v>38</v>
      </c>
      <c r="O143" s="62"/>
      <c r="P143" s="163">
        <f>O143*H143</f>
        <v>0</v>
      </c>
      <c r="Q143" s="163">
        <v>0</v>
      </c>
      <c r="R143" s="163">
        <f>Q143*H143</f>
        <v>0</v>
      </c>
      <c r="S143" s="163">
        <v>0</v>
      </c>
      <c r="T143" s="164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5" t="s">
        <v>133</v>
      </c>
      <c r="AT143" s="165" t="s">
        <v>129</v>
      </c>
      <c r="AU143" s="165" t="s">
        <v>89</v>
      </c>
      <c r="AY143" s="18" t="s">
        <v>127</v>
      </c>
      <c r="BE143" s="166">
        <f>IF(N143="základná",J143,0)</f>
        <v>0</v>
      </c>
      <c r="BF143" s="166">
        <f>IF(N143="znížená",J143,0)</f>
        <v>0</v>
      </c>
      <c r="BG143" s="166">
        <f>IF(N143="zákl. prenesená",J143,0)</f>
        <v>0</v>
      </c>
      <c r="BH143" s="166">
        <f>IF(N143="zníž. prenesená",J143,0)</f>
        <v>0</v>
      </c>
      <c r="BI143" s="166">
        <f>IF(N143="nulová",J143,0)</f>
        <v>0</v>
      </c>
      <c r="BJ143" s="18" t="s">
        <v>89</v>
      </c>
      <c r="BK143" s="166">
        <f>ROUND(I143*H143,2)</f>
        <v>0</v>
      </c>
      <c r="BL143" s="18" t="s">
        <v>133</v>
      </c>
      <c r="BM143" s="165" t="s">
        <v>150</v>
      </c>
    </row>
    <row r="144" spans="1:65" s="14" customFormat="1" x14ac:dyDescent="0.2">
      <c r="B144" s="175"/>
      <c r="D144" s="168" t="s">
        <v>135</v>
      </c>
      <c r="E144" s="176" t="s">
        <v>1</v>
      </c>
      <c r="F144" s="177" t="s">
        <v>85</v>
      </c>
      <c r="H144" s="178">
        <v>2254</v>
      </c>
      <c r="I144" s="179"/>
      <c r="L144" s="175"/>
      <c r="M144" s="180"/>
      <c r="N144" s="181"/>
      <c r="O144" s="181"/>
      <c r="P144" s="181"/>
      <c r="Q144" s="181"/>
      <c r="R144" s="181"/>
      <c r="S144" s="181"/>
      <c r="T144" s="182"/>
      <c r="AT144" s="176" t="s">
        <v>135</v>
      </c>
      <c r="AU144" s="176" t="s">
        <v>89</v>
      </c>
      <c r="AV144" s="14" t="s">
        <v>89</v>
      </c>
      <c r="AW144" s="14" t="s">
        <v>29</v>
      </c>
      <c r="AX144" s="14" t="s">
        <v>80</v>
      </c>
      <c r="AY144" s="176" t="s">
        <v>127</v>
      </c>
    </row>
    <row r="145" spans="1:65" s="2" customFormat="1" ht="24.2" customHeight="1" x14ac:dyDescent="0.2">
      <c r="A145" s="33"/>
      <c r="B145" s="152"/>
      <c r="C145" s="153" t="s">
        <v>133</v>
      </c>
      <c r="D145" s="153" t="s">
        <v>129</v>
      </c>
      <c r="E145" s="154" t="s">
        <v>151</v>
      </c>
      <c r="F145" s="155" t="s">
        <v>152</v>
      </c>
      <c r="G145" s="156" t="s">
        <v>153</v>
      </c>
      <c r="H145" s="157">
        <v>133</v>
      </c>
      <c r="I145" s="158"/>
      <c r="J145" s="159">
        <f>ROUND(I145*H145,2)</f>
        <v>0</v>
      </c>
      <c r="K145" s="160"/>
      <c r="L145" s="34"/>
      <c r="M145" s="161" t="s">
        <v>1</v>
      </c>
      <c r="N145" s="162" t="s">
        <v>38</v>
      </c>
      <c r="O145" s="62"/>
      <c r="P145" s="163">
        <f>O145*H145</f>
        <v>0</v>
      </c>
      <c r="Q145" s="163">
        <v>0</v>
      </c>
      <c r="R145" s="163">
        <f>Q145*H145</f>
        <v>0</v>
      </c>
      <c r="S145" s="163">
        <v>0.23</v>
      </c>
      <c r="T145" s="164">
        <f>S145*H145</f>
        <v>30.59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5" t="s">
        <v>133</v>
      </c>
      <c r="AT145" s="165" t="s">
        <v>129</v>
      </c>
      <c r="AU145" s="165" t="s">
        <v>89</v>
      </c>
      <c r="AY145" s="18" t="s">
        <v>127</v>
      </c>
      <c r="BE145" s="166">
        <f>IF(N145="základná",J145,0)</f>
        <v>0</v>
      </c>
      <c r="BF145" s="166">
        <f>IF(N145="znížená",J145,0)</f>
        <v>0</v>
      </c>
      <c r="BG145" s="166">
        <f>IF(N145="zákl. prenesená",J145,0)</f>
        <v>0</v>
      </c>
      <c r="BH145" s="166">
        <f>IF(N145="zníž. prenesená",J145,0)</f>
        <v>0</v>
      </c>
      <c r="BI145" s="166">
        <f>IF(N145="nulová",J145,0)</f>
        <v>0</v>
      </c>
      <c r="BJ145" s="18" t="s">
        <v>89</v>
      </c>
      <c r="BK145" s="166">
        <f>ROUND(I145*H145,2)</f>
        <v>0</v>
      </c>
      <c r="BL145" s="18" t="s">
        <v>133</v>
      </c>
      <c r="BM145" s="165" t="s">
        <v>154</v>
      </c>
    </row>
    <row r="146" spans="1:65" s="14" customFormat="1" x14ac:dyDescent="0.2">
      <c r="B146" s="175"/>
      <c r="D146" s="168" t="s">
        <v>135</v>
      </c>
      <c r="E146" s="176" t="s">
        <v>1</v>
      </c>
      <c r="F146" s="177" t="s">
        <v>155</v>
      </c>
      <c r="H146" s="178">
        <v>338</v>
      </c>
      <c r="I146" s="179"/>
      <c r="L146" s="175"/>
      <c r="M146" s="180"/>
      <c r="N146" s="181"/>
      <c r="O146" s="181"/>
      <c r="P146" s="181"/>
      <c r="Q146" s="181"/>
      <c r="R146" s="181"/>
      <c r="S146" s="181"/>
      <c r="T146" s="182"/>
      <c r="AT146" s="176" t="s">
        <v>135</v>
      </c>
      <c r="AU146" s="176" t="s">
        <v>89</v>
      </c>
      <c r="AV146" s="14" t="s">
        <v>89</v>
      </c>
      <c r="AW146" s="14" t="s">
        <v>29</v>
      </c>
      <c r="AX146" s="14" t="s">
        <v>72</v>
      </c>
      <c r="AY146" s="176" t="s">
        <v>127</v>
      </c>
    </row>
    <row r="147" spans="1:65" s="14" customFormat="1" x14ac:dyDescent="0.2">
      <c r="B147" s="175"/>
      <c r="D147" s="168" t="s">
        <v>135</v>
      </c>
      <c r="E147" s="176" t="s">
        <v>1</v>
      </c>
      <c r="F147" s="177" t="s">
        <v>156</v>
      </c>
      <c r="H147" s="178">
        <v>-205</v>
      </c>
      <c r="I147" s="179"/>
      <c r="L147" s="175"/>
      <c r="M147" s="180"/>
      <c r="N147" s="181"/>
      <c r="O147" s="181"/>
      <c r="P147" s="181"/>
      <c r="Q147" s="181"/>
      <c r="R147" s="181"/>
      <c r="S147" s="181"/>
      <c r="T147" s="182"/>
      <c r="AT147" s="176" t="s">
        <v>135</v>
      </c>
      <c r="AU147" s="176" t="s">
        <v>89</v>
      </c>
      <c r="AV147" s="14" t="s">
        <v>89</v>
      </c>
      <c r="AW147" s="14" t="s">
        <v>29</v>
      </c>
      <c r="AX147" s="14" t="s">
        <v>72</v>
      </c>
      <c r="AY147" s="176" t="s">
        <v>127</v>
      </c>
    </row>
    <row r="148" spans="1:65" s="16" customFormat="1" x14ac:dyDescent="0.2">
      <c r="B148" s="191"/>
      <c r="D148" s="168" t="s">
        <v>135</v>
      </c>
      <c r="E148" s="192" t="s">
        <v>90</v>
      </c>
      <c r="F148" s="193" t="s">
        <v>140</v>
      </c>
      <c r="H148" s="194">
        <v>133</v>
      </c>
      <c r="I148" s="195"/>
      <c r="L148" s="191"/>
      <c r="M148" s="196"/>
      <c r="N148" s="197"/>
      <c r="O148" s="197"/>
      <c r="P148" s="197"/>
      <c r="Q148" s="197"/>
      <c r="R148" s="197"/>
      <c r="S148" s="197"/>
      <c r="T148" s="198"/>
      <c r="AT148" s="192" t="s">
        <v>135</v>
      </c>
      <c r="AU148" s="192" t="s">
        <v>89</v>
      </c>
      <c r="AV148" s="16" t="s">
        <v>133</v>
      </c>
      <c r="AW148" s="16" t="s">
        <v>29</v>
      </c>
      <c r="AX148" s="16" t="s">
        <v>80</v>
      </c>
      <c r="AY148" s="192" t="s">
        <v>127</v>
      </c>
    </row>
    <row r="149" spans="1:65" s="2" customFormat="1" ht="24.2" customHeight="1" x14ac:dyDescent="0.2">
      <c r="A149" s="33"/>
      <c r="B149" s="152"/>
      <c r="C149" s="153" t="s">
        <v>157</v>
      </c>
      <c r="D149" s="153" t="s">
        <v>129</v>
      </c>
      <c r="E149" s="154" t="s">
        <v>158</v>
      </c>
      <c r="F149" s="155" t="s">
        <v>159</v>
      </c>
      <c r="G149" s="156" t="s">
        <v>153</v>
      </c>
      <c r="H149" s="157">
        <v>205</v>
      </c>
      <c r="I149" s="158"/>
      <c r="J149" s="159">
        <f>ROUND(I149*H149,2)</f>
        <v>0</v>
      </c>
      <c r="K149" s="160"/>
      <c r="L149" s="34"/>
      <c r="M149" s="161" t="s">
        <v>1</v>
      </c>
      <c r="N149" s="162" t="s">
        <v>38</v>
      </c>
      <c r="O149" s="62"/>
      <c r="P149" s="163">
        <f>O149*H149</f>
        <v>0</v>
      </c>
      <c r="Q149" s="163">
        <v>0</v>
      </c>
      <c r="R149" s="163">
        <f>Q149*H149</f>
        <v>0</v>
      </c>
      <c r="S149" s="163">
        <v>0</v>
      </c>
      <c r="T149" s="164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5" t="s">
        <v>133</v>
      </c>
      <c r="AT149" s="165" t="s">
        <v>129</v>
      </c>
      <c r="AU149" s="165" t="s">
        <v>89</v>
      </c>
      <c r="AY149" s="18" t="s">
        <v>127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8" t="s">
        <v>89</v>
      </c>
      <c r="BK149" s="166">
        <f>ROUND(I149*H149,2)</f>
        <v>0</v>
      </c>
      <c r="BL149" s="18" t="s">
        <v>133</v>
      </c>
      <c r="BM149" s="165" t="s">
        <v>160</v>
      </c>
    </row>
    <row r="150" spans="1:65" s="14" customFormat="1" x14ac:dyDescent="0.2">
      <c r="B150" s="175"/>
      <c r="D150" s="168" t="s">
        <v>135</v>
      </c>
      <c r="E150" s="176" t="s">
        <v>1</v>
      </c>
      <c r="F150" s="177" t="s">
        <v>161</v>
      </c>
      <c r="H150" s="178">
        <v>205</v>
      </c>
      <c r="I150" s="179"/>
      <c r="L150" s="175"/>
      <c r="M150" s="180"/>
      <c r="N150" s="181"/>
      <c r="O150" s="181"/>
      <c r="P150" s="181"/>
      <c r="Q150" s="181"/>
      <c r="R150" s="181"/>
      <c r="S150" s="181"/>
      <c r="T150" s="182"/>
      <c r="AT150" s="176" t="s">
        <v>135</v>
      </c>
      <c r="AU150" s="176" t="s">
        <v>89</v>
      </c>
      <c r="AV150" s="14" t="s">
        <v>89</v>
      </c>
      <c r="AW150" s="14" t="s">
        <v>29</v>
      </c>
      <c r="AX150" s="14" t="s">
        <v>72</v>
      </c>
      <c r="AY150" s="176" t="s">
        <v>127</v>
      </c>
    </row>
    <row r="151" spans="1:65" s="16" customFormat="1" x14ac:dyDescent="0.2">
      <c r="B151" s="191"/>
      <c r="D151" s="168" t="s">
        <v>135</v>
      </c>
      <c r="E151" s="192" t="s">
        <v>1</v>
      </c>
      <c r="F151" s="193" t="s">
        <v>140</v>
      </c>
      <c r="H151" s="194">
        <v>205</v>
      </c>
      <c r="I151" s="195"/>
      <c r="L151" s="191"/>
      <c r="M151" s="196"/>
      <c r="N151" s="197"/>
      <c r="O151" s="197"/>
      <c r="P151" s="197"/>
      <c r="Q151" s="197"/>
      <c r="R151" s="197"/>
      <c r="S151" s="197"/>
      <c r="T151" s="198"/>
      <c r="AT151" s="192" t="s">
        <v>135</v>
      </c>
      <c r="AU151" s="192" t="s">
        <v>89</v>
      </c>
      <c r="AV151" s="16" t="s">
        <v>133</v>
      </c>
      <c r="AW151" s="16" t="s">
        <v>29</v>
      </c>
      <c r="AX151" s="16" t="s">
        <v>80</v>
      </c>
      <c r="AY151" s="192" t="s">
        <v>127</v>
      </c>
    </row>
    <row r="152" spans="1:65" s="2" customFormat="1" ht="24.2" customHeight="1" x14ac:dyDescent="0.2">
      <c r="A152" s="33"/>
      <c r="B152" s="152"/>
      <c r="C152" s="153" t="s">
        <v>162</v>
      </c>
      <c r="D152" s="153" t="s">
        <v>129</v>
      </c>
      <c r="E152" s="154" t="s">
        <v>163</v>
      </c>
      <c r="F152" s="155" t="s">
        <v>164</v>
      </c>
      <c r="G152" s="156" t="s">
        <v>153</v>
      </c>
      <c r="H152" s="157">
        <v>205</v>
      </c>
      <c r="I152" s="158"/>
      <c r="J152" s="159">
        <f>ROUND(I152*H152,2)</f>
        <v>0</v>
      </c>
      <c r="K152" s="160"/>
      <c r="L152" s="34"/>
      <c r="M152" s="161" t="s">
        <v>1</v>
      </c>
      <c r="N152" s="162" t="s">
        <v>38</v>
      </c>
      <c r="O152" s="62"/>
      <c r="P152" s="163">
        <f>O152*H152</f>
        <v>0</v>
      </c>
      <c r="Q152" s="163">
        <v>0</v>
      </c>
      <c r="R152" s="163">
        <f>Q152*H152</f>
        <v>0</v>
      </c>
      <c r="S152" s="163">
        <v>0</v>
      </c>
      <c r="T152" s="164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5" t="s">
        <v>133</v>
      </c>
      <c r="AT152" s="165" t="s">
        <v>129</v>
      </c>
      <c r="AU152" s="165" t="s">
        <v>89</v>
      </c>
      <c r="AY152" s="18" t="s">
        <v>127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8" t="s">
        <v>89</v>
      </c>
      <c r="BK152" s="166">
        <f>ROUND(I152*H152,2)</f>
        <v>0</v>
      </c>
      <c r="BL152" s="18" t="s">
        <v>133</v>
      </c>
      <c r="BM152" s="165" t="s">
        <v>165</v>
      </c>
    </row>
    <row r="153" spans="1:65" s="13" customFormat="1" x14ac:dyDescent="0.2">
      <c r="B153" s="167"/>
      <c r="D153" s="168" t="s">
        <v>135</v>
      </c>
      <c r="E153" s="169" t="s">
        <v>1</v>
      </c>
      <c r="F153" s="170" t="s">
        <v>166</v>
      </c>
      <c r="H153" s="169" t="s">
        <v>1</v>
      </c>
      <c r="I153" s="171"/>
      <c r="L153" s="167"/>
      <c r="M153" s="172"/>
      <c r="N153" s="173"/>
      <c r="O153" s="173"/>
      <c r="P153" s="173"/>
      <c r="Q153" s="173"/>
      <c r="R153" s="173"/>
      <c r="S153" s="173"/>
      <c r="T153" s="174"/>
      <c r="AT153" s="169" t="s">
        <v>135</v>
      </c>
      <c r="AU153" s="169" t="s">
        <v>89</v>
      </c>
      <c r="AV153" s="13" t="s">
        <v>80</v>
      </c>
      <c r="AW153" s="13" t="s">
        <v>29</v>
      </c>
      <c r="AX153" s="13" t="s">
        <v>72</v>
      </c>
      <c r="AY153" s="169" t="s">
        <v>127</v>
      </c>
    </row>
    <row r="154" spans="1:65" s="14" customFormat="1" x14ac:dyDescent="0.2">
      <c r="B154" s="175"/>
      <c r="D154" s="168" t="s">
        <v>135</v>
      </c>
      <c r="E154" s="176" t="s">
        <v>1</v>
      </c>
      <c r="F154" s="177" t="s">
        <v>161</v>
      </c>
      <c r="H154" s="178">
        <v>205</v>
      </c>
      <c r="I154" s="179"/>
      <c r="L154" s="175"/>
      <c r="M154" s="180"/>
      <c r="N154" s="181"/>
      <c r="O154" s="181"/>
      <c r="P154" s="181"/>
      <c r="Q154" s="181"/>
      <c r="R154" s="181"/>
      <c r="S154" s="181"/>
      <c r="T154" s="182"/>
      <c r="AT154" s="176" t="s">
        <v>135</v>
      </c>
      <c r="AU154" s="176" t="s">
        <v>89</v>
      </c>
      <c r="AV154" s="14" t="s">
        <v>89</v>
      </c>
      <c r="AW154" s="14" t="s">
        <v>29</v>
      </c>
      <c r="AX154" s="14" t="s">
        <v>72</v>
      </c>
      <c r="AY154" s="176" t="s">
        <v>127</v>
      </c>
    </row>
    <row r="155" spans="1:65" s="16" customFormat="1" x14ac:dyDescent="0.2">
      <c r="B155" s="191"/>
      <c r="D155" s="168" t="s">
        <v>135</v>
      </c>
      <c r="E155" s="192" t="s">
        <v>1</v>
      </c>
      <c r="F155" s="193" t="s">
        <v>140</v>
      </c>
      <c r="H155" s="194">
        <v>205</v>
      </c>
      <c r="I155" s="195"/>
      <c r="L155" s="191"/>
      <c r="M155" s="196"/>
      <c r="N155" s="197"/>
      <c r="O155" s="197"/>
      <c r="P155" s="197"/>
      <c r="Q155" s="197"/>
      <c r="R155" s="197"/>
      <c r="S155" s="197"/>
      <c r="T155" s="198"/>
      <c r="AT155" s="192" t="s">
        <v>135</v>
      </c>
      <c r="AU155" s="192" t="s">
        <v>89</v>
      </c>
      <c r="AV155" s="16" t="s">
        <v>133</v>
      </c>
      <c r="AW155" s="16" t="s">
        <v>29</v>
      </c>
      <c r="AX155" s="16" t="s">
        <v>80</v>
      </c>
      <c r="AY155" s="192" t="s">
        <v>127</v>
      </c>
    </row>
    <row r="156" spans="1:65" s="2" customFormat="1" ht="24.2" customHeight="1" x14ac:dyDescent="0.2">
      <c r="A156" s="33"/>
      <c r="B156" s="152"/>
      <c r="C156" s="153" t="s">
        <v>167</v>
      </c>
      <c r="D156" s="153" t="s">
        <v>129</v>
      </c>
      <c r="E156" s="154" t="s">
        <v>168</v>
      </c>
      <c r="F156" s="155" t="s">
        <v>169</v>
      </c>
      <c r="G156" s="156" t="s">
        <v>153</v>
      </c>
      <c r="H156" s="157">
        <v>773.5</v>
      </c>
      <c r="I156" s="158"/>
      <c r="J156" s="159">
        <f>ROUND(I156*H156,2)</f>
        <v>0</v>
      </c>
      <c r="K156" s="160"/>
      <c r="L156" s="34"/>
      <c r="M156" s="161" t="s">
        <v>1</v>
      </c>
      <c r="N156" s="162" t="s">
        <v>38</v>
      </c>
      <c r="O156" s="62"/>
      <c r="P156" s="163">
        <f>O156*H156</f>
        <v>0</v>
      </c>
      <c r="Q156" s="163">
        <v>0</v>
      </c>
      <c r="R156" s="163">
        <f>Q156*H156</f>
        <v>0</v>
      </c>
      <c r="S156" s="163">
        <v>0</v>
      </c>
      <c r="T156" s="164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5" t="s">
        <v>133</v>
      </c>
      <c r="AT156" s="165" t="s">
        <v>129</v>
      </c>
      <c r="AU156" s="165" t="s">
        <v>89</v>
      </c>
      <c r="AY156" s="18" t="s">
        <v>127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8" t="s">
        <v>89</v>
      </c>
      <c r="BK156" s="166">
        <f>ROUND(I156*H156,2)</f>
        <v>0</v>
      </c>
      <c r="BL156" s="18" t="s">
        <v>133</v>
      </c>
      <c r="BM156" s="165" t="s">
        <v>170</v>
      </c>
    </row>
    <row r="157" spans="1:65" s="14" customFormat="1" x14ac:dyDescent="0.2">
      <c r="B157" s="175"/>
      <c r="D157" s="168" t="s">
        <v>135</v>
      </c>
      <c r="E157" s="176" t="s">
        <v>1</v>
      </c>
      <c r="F157" s="177" t="s">
        <v>171</v>
      </c>
      <c r="H157" s="178">
        <v>65.5</v>
      </c>
      <c r="I157" s="179"/>
      <c r="L157" s="175"/>
      <c r="M157" s="180"/>
      <c r="N157" s="181"/>
      <c r="O157" s="181"/>
      <c r="P157" s="181"/>
      <c r="Q157" s="181"/>
      <c r="R157" s="181"/>
      <c r="S157" s="181"/>
      <c r="T157" s="182"/>
      <c r="AT157" s="176" t="s">
        <v>135</v>
      </c>
      <c r="AU157" s="176" t="s">
        <v>89</v>
      </c>
      <c r="AV157" s="14" t="s">
        <v>89</v>
      </c>
      <c r="AW157" s="14" t="s">
        <v>29</v>
      </c>
      <c r="AX157" s="14" t="s">
        <v>72</v>
      </c>
      <c r="AY157" s="176" t="s">
        <v>127</v>
      </c>
    </row>
    <row r="158" spans="1:65" s="15" customFormat="1" x14ac:dyDescent="0.2">
      <c r="B158" s="183"/>
      <c r="D158" s="168" t="s">
        <v>135</v>
      </c>
      <c r="E158" s="184" t="s">
        <v>1</v>
      </c>
      <c r="F158" s="185" t="s">
        <v>138</v>
      </c>
      <c r="H158" s="186">
        <v>65.5</v>
      </c>
      <c r="I158" s="187"/>
      <c r="L158" s="183"/>
      <c r="M158" s="188"/>
      <c r="N158" s="189"/>
      <c r="O158" s="189"/>
      <c r="P158" s="189"/>
      <c r="Q158" s="189"/>
      <c r="R158" s="189"/>
      <c r="S158" s="189"/>
      <c r="T158" s="190"/>
      <c r="AT158" s="184" t="s">
        <v>135</v>
      </c>
      <c r="AU158" s="184" t="s">
        <v>89</v>
      </c>
      <c r="AV158" s="15" t="s">
        <v>139</v>
      </c>
      <c r="AW158" s="15" t="s">
        <v>29</v>
      </c>
      <c r="AX158" s="15" t="s">
        <v>72</v>
      </c>
      <c r="AY158" s="184" t="s">
        <v>127</v>
      </c>
    </row>
    <row r="159" spans="1:65" s="13" customFormat="1" x14ac:dyDescent="0.2">
      <c r="B159" s="167"/>
      <c r="D159" s="168" t="s">
        <v>135</v>
      </c>
      <c r="E159" s="169" t="s">
        <v>1</v>
      </c>
      <c r="F159" s="170" t="s">
        <v>172</v>
      </c>
      <c r="H159" s="169" t="s">
        <v>1</v>
      </c>
      <c r="I159" s="171"/>
      <c r="L159" s="167"/>
      <c r="M159" s="172"/>
      <c r="N159" s="173"/>
      <c r="O159" s="173"/>
      <c r="P159" s="173"/>
      <c r="Q159" s="173"/>
      <c r="R159" s="173"/>
      <c r="S159" s="173"/>
      <c r="T159" s="174"/>
      <c r="AT159" s="169" t="s">
        <v>135</v>
      </c>
      <c r="AU159" s="169" t="s">
        <v>89</v>
      </c>
      <c r="AV159" s="13" t="s">
        <v>80</v>
      </c>
      <c r="AW159" s="13" t="s">
        <v>29</v>
      </c>
      <c r="AX159" s="13" t="s">
        <v>72</v>
      </c>
      <c r="AY159" s="169" t="s">
        <v>127</v>
      </c>
    </row>
    <row r="160" spans="1:65" s="14" customFormat="1" ht="22.5" x14ac:dyDescent="0.2">
      <c r="B160" s="175"/>
      <c r="D160" s="168" t="s">
        <v>135</v>
      </c>
      <c r="E160" s="176" t="s">
        <v>1</v>
      </c>
      <c r="F160" s="177" t="s">
        <v>173</v>
      </c>
      <c r="H160" s="178">
        <v>353</v>
      </c>
      <c r="I160" s="179"/>
      <c r="L160" s="175"/>
      <c r="M160" s="180"/>
      <c r="N160" s="181"/>
      <c r="O160" s="181"/>
      <c r="P160" s="181"/>
      <c r="Q160" s="181"/>
      <c r="R160" s="181"/>
      <c r="S160" s="181"/>
      <c r="T160" s="182"/>
      <c r="AT160" s="176" t="s">
        <v>135</v>
      </c>
      <c r="AU160" s="176" t="s">
        <v>89</v>
      </c>
      <c r="AV160" s="14" t="s">
        <v>89</v>
      </c>
      <c r="AW160" s="14" t="s">
        <v>29</v>
      </c>
      <c r="AX160" s="14" t="s">
        <v>72</v>
      </c>
      <c r="AY160" s="176" t="s">
        <v>127</v>
      </c>
    </row>
    <row r="161" spans="1:65" s="15" customFormat="1" x14ac:dyDescent="0.2">
      <c r="B161" s="183"/>
      <c r="D161" s="168" t="s">
        <v>135</v>
      </c>
      <c r="E161" s="184" t="s">
        <v>1</v>
      </c>
      <c r="F161" s="185" t="s">
        <v>138</v>
      </c>
      <c r="H161" s="186">
        <v>353</v>
      </c>
      <c r="I161" s="187"/>
      <c r="L161" s="183"/>
      <c r="M161" s="188"/>
      <c r="N161" s="189"/>
      <c r="O161" s="189"/>
      <c r="P161" s="189"/>
      <c r="Q161" s="189"/>
      <c r="R161" s="189"/>
      <c r="S161" s="189"/>
      <c r="T161" s="190"/>
      <c r="AT161" s="184" t="s">
        <v>135</v>
      </c>
      <c r="AU161" s="184" t="s">
        <v>89</v>
      </c>
      <c r="AV161" s="15" t="s">
        <v>139</v>
      </c>
      <c r="AW161" s="15" t="s">
        <v>29</v>
      </c>
      <c r="AX161" s="15" t="s">
        <v>72</v>
      </c>
      <c r="AY161" s="184" t="s">
        <v>127</v>
      </c>
    </row>
    <row r="162" spans="1:65" s="13" customFormat="1" x14ac:dyDescent="0.2">
      <c r="B162" s="167"/>
      <c r="D162" s="168" t="s">
        <v>135</v>
      </c>
      <c r="E162" s="169" t="s">
        <v>1</v>
      </c>
      <c r="F162" s="170" t="s">
        <v>174</v>
      </c>
      <c r="H162" s="169" t="s">
        <v>1</v>
      </c>
      <c r="I162" s="171"/>
      <c r="L162" s="167"/>
      <c r="M162" s="172"/>
      <c r="N162" s="173"/>
      <c r="O162" s="173"/>
      <c r="P162" s="173"/>
      <c r="Q162" s="173"/>
      <c r="R162" s="173"/>
      <c r="S162" s="173"/>
      <c r="T162" s="174"/>
      <c r="AT162" s="169" t="s">
        <v>135</v>
      </c>
      <c r="AU162" s="169" t="s">
        <v>89</v>
      </c>
      <c r="AV162" s="13" t="s">
        <v>80</v>
      </c>
      <c r="AW162" s="13" t="s">
        <v>29</v>
      </c>
      <c r="AX162" s="13" t="s">
        <v>72</v>
      </c>
      <c r="AY162" s="169" t="s">
        <v>127</v>
      </c>
    </row>
    <row r="163" spans="1:65" s="14" customFormat="1" ht="22.5" x14ac:dyDescent="0.2">
      <c r="B163" s="175"/>
      <c r="D163" s="168" t="s">
        <v>135</v>
      </c>
      <c r="E163" s="176" t="s">
        <v>1</v>
      </c>
      <c r="F163" s="177" t="s">
        <v>175</v>
      </c>
      <c r="H163" s="178">
        <v>355</v>
      </c>
      <c r="I163" s="179"/>
      <c r="L163" s="175"/>
      <c r="M163" s="180"/>
      <c r="N163" s="181"/>
      <c r="O163" s="181"/>
      <c r="P163" s="181"/>
      <c r="Q163" s="181"/>
      <c r="R163" s="181"/>
      <c r="S163" s="181"/>
      <c r="T163" s="182"/>
      <c r="AT163" s="176" t="s">
        <v>135</v>
      </c>
      <c r="AU163" s="176" t="s">
        <v>89</v>
      </c>
      <c r="AV163" s="14" t="s">
        <v>89</v>
      </c>
      <c r="AW163" s="14" t="s">
        <v>29</v>
      </c>
      <c r="AX163" s="14" t="s">
        <v>72</v>
      </c>
      <c r="AY163" s="176" t="s">
        <v>127</v>
      </c>
    </row>
    <row r="164" spans="1:65" s="15" customFormat="1" x14ac:dyDescent="0.2">
      <c r="B164" s="183"/>
      <c r="D164" s="168" t="s">
        <v>135</v>
      </c>
      <c r="E164" s="184" t="s">
        <v>1</v>
      </c>
      <c r="F164" s="185" t="s">
        <v>138</v>
      </c>
      <c r="H164" s="186">
        <v>355</v>
      </c>
      <c r="I164" s="187"/>
      <c r="L164" s="183"/>
      <c r="M164" s="188"/>
      <c r="N164" s="189"/>
      <c r="O164" s="189"/>
      <c r="P164" s="189"/>
      <c r="Q164" s="189"/>
      <c r="R164" s="189"/>
      <c r="S164" s="189"/>
      <c r="T164" s="190"/>
      <c r="AT164" s="184" t="s">
        <v>135</v>
      </c>
      <c r="AU164" s="184" t="s">
        <v>89</v>
      </c>
      <c r="AV164" s="15" t="s">
        <v>139</v>
      </c>
      <c r="AW164" s="15" t="s">
        <v>29</v>
      </c>
      <c r="AX164" s="15" t="s">
        <v>72</v>
      </c>
      <c r="AY164" s="184" t="s">
        <v>127</v>
      </c>
    </row>
    <row r="165" spans="1:65" s="16" customFormat="1" x14ac:dyDescent="0.2">
      <c r="B165" s="191"/>
      <c r="D165" s="168" t="s">
        <v>135</v>
      </c>
      <c r="E165" s="192" t="s">
        <v>1</v>
      </c>
      <c r="F165" s="193" t="s">
        <v>176</v>
      </c>
      <c r="H165" s="194">
        <v>773.5</v>
      </c>
      <c r="I165" s="195"/>
      <c r="L165" s="191"/>
      <c r="M165" s="196"/>
      <c r="N165" s="197"/>
      <c r="O165" s="197"/>
      <c r="P165" s="197"/>
      <c r="Q165" s="197"/>
      <c r="R165" s="197"/>
      <c r="S165" s="197"/>
      <c r="T165" s="198"/>
      <c r="AT165" s="192" t="s">
        <v>135</v>
      </c>
      <c r="AU165" s="192" t="s">
        <v>89</v>
      </c>
      <c r="AV165" s="16" t="s">
        <v>133</v>
      </c>
      <c r="AW165" s="16" t="s">
        <v>29</v>
      </c>
      <c r="AX165" s="16" t="s">
        <v>80</v>
      </c>
      <c r="AY165" s="192" t="s">
        <v>127</v>
      </c>
    </row>
    <row r="166" spans="1:65" s="2" customFormat="1" ht="33" customHeight="1" x14ac:dyDescent="0.2">
      <c r="A166" s="33"/>
      <c r="B166" s="152"/>
      <c r="C166" s="153" t="s">
        <v>177</v>
      </c>
      <c r="D166" s="153" t="s">
        <v>129</v>
      </c>
      <c r="E166" s="154" t="s">
        <v>178</v>
      </c>
      <c r="F166" s="155" t="s">
        <v>179</v>
      </c>
      <c r="G166" s="156" t="s">
        <v>87</v>
      </c>
      <c r="H166" s="157">
        <v>282.89999999999998</v>
      </c>
      <c r="I166" s="158"/>
      <c r="J166" s="159">
        <f>ROUND(I166*H166,2)</f>
        <v>0</v>
      </c>
      <c r="K166" s="160"/>
      <c r="L166" s="34"/>
      <c r="M166" s="161" t="s">
        <v>1</v>
      </c>
      <c r="N166" s="162" t="s">
        <v>38</v>
      </c>
      <c r="O166" s="62"/>
      <c r="P166" s="163">
        <f>O166*H166</f>
        <v>0</v>
      </c>
      <c r="Q166" s="163">
        <v>0</v>
      </c>
      <c r="R166" s="163">
        <f>Q166*H166</f>
        <v>0</v>
      </c>
      <c r="S166" s="163">
        <v>0.22500000000000001</v>
      </c>
      <c r="T166" s="164">
        <f>S166*H166</f>
        <v>63.652499999999996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5" t="s">
        <v>133</v>
      </c>
      <c r="AT166" s="165" t="s">
        <v>129</v>
      </c>
      <c r="AU166" s="165" t="s">
        <v>89</v>
      </c>
      <c r="AY166" s="18" t="s">
        <v>127</v>
      </c>
      <c r="BE166" s="166">
        <f>IF(N166="základná",J166,0)</f>
        <v>0</v>
      </c>
      <c r="BF166" s="166">
        <f>IF(N166="znížená",J166,0)</f>
        <v>0</v>
      </c>
      <c r="BG166" s="166">
        <f>IF(N166="zákl. prenesená",J166,0)</f>
        <v>0</v>
      </c>
      <c r="BH166" s="166">
        <f>IF(N166="zníž. prenesená",J166,0)</f>
        <v>0</v>
      </c>
      <c r="BI166" s="166">
        <f>IF(N166="nulová",J166,0)</f>
        <v>0</v>
      </c>
      <c r="BJ166" s="18" t="s">
        <v>89</v>
      </c>
      <c r="BK166" s="166">
        <f>ROUND(I166*H166,2)</f>
        <v>0</v>
      </c>
      <c r="BL166" s="18" t="s">
        <v>133</v>
      </c>
      <c r="BM166" s="165" t="s">
        <v>180</v>
      </c>
    </row>
    <row r="167" spans="1:65" s="13" customFormat="1" x14ac:dyDescent="0.2">
      <c r="B167" s="167"/>
      <c r="D167" s="168" t="s">
        <v>135</v>
      </c>
      <c r="E167" s="169" t="s">
        <v>1</v>
      </c>
      <c r="F167" s="170" t="s">
        <v>181</v>
      </c>
      <c r="H167" s="169" t="s">
        <v>1</v>
      </c>
      <c r="I167" s="171"/>
      <c r="L167" s="167"/>
      <c r="M167" s="172"/>
      <c r="N167" s="173"/>
      <c r="O167" s="173"/>
      <c r="P167" s="173"/>
      <c r="Q167" s="173"/>
      <c r="R167" s="173"/>
      <c r="S167" s="173"/>
      <c r="T167" s="174"/>
      <c r="AT167" s="169" t="s">
        <v>135</v>
      </c>
      <c r="AU167" s="169" t="s">
        <v>89</v>
      </c>
      <c r="AV167" s="13" t="s">
        <v>80</v>
      </c>
      <c r="AW167" s="13" t="s">
        <v>29</v>
      </c>
      <c r="AX167" s="13" t="s">
        <v>72</v>
      </c>
      <c r="AY167" s="169" t="s">
        <v>127</v>
      </c>
    </row>
    <row r="168" spans="1:65" s="14" customFormat="1" x14ac:dyDescent="0.2">
      <c r="B168" s="175"/>
      <c r="D168" s="168" t="s">
        <v>135</v>
      </c>
      <c r="E168" s="176" t="s">
        <v>1</v>
      </c>
      <c r="F168" s="177" t="s">
        <v>182</v>
      </c>
      <c r="H168" s="178">
        <v>194.15</v>
      </c>
      <c r="I168" s="179"/>
      <c r="L168" s="175"/>
      <c r="M168" s="180"/>
      <c r="N168" s="181"/>
      <c r="O168" s="181"/>
      <c r="P168" s="181"/>
      <c r="Q168" s="181"/>
      <c r="R168" s="181"/>
      <c r="S168" s="181"/>
      <c r="T168" s="182"/>
      <c r="AT168" s="176" t="s">
        <v>135</v>
      </c>
      <c r="AU168" s="176" t="s">
        <v>89</v>
      </c>
      <c r="AV168" s="14" t="s">
        <v>89</v>
      </c>
      <c r="AW168" s="14" t="s">
        <v>29</v>
      </c>
      <c r="AX168" s="14" t="s">
        <v>72</v>
      </c>
      <c r="AY168" s="176" t="s">
        <v>127</v>
      </c>
    </row>
    <row r="169" spans="1:65" s="15" customFormat="1" x14ac:dyDescent="0.2">
      <c r="B169" s="183"/>
      <c r="D169" s="168" t="s">
        <v>135</v>
      </c>
      <c r="E169" s="184" t="s">
        <v>1</v>
      </c>
      <c r="F169" s="185" t="s">
        <v>138</v>
      </c>
      <c r="H169" s="186">
        <v>194.15</v>
      </c>
      <c r="I169" s="187"/>
      <c r="L169" s="183"/>
      <c r="M169" s="188"/>
      <c r="N169" s="189"/>
      <c r="O169" s="189"/>
      <c r="P169" s="189"/>
      <c r="Q169" s="189"/>
      <c r="R169" s="189"/>
      <c r="S169" s="189"/>
      <c r="T169" s="190"/>
      <c r="AT169" s="184" t="s">
        <v>135</v>
      </c>
      <c r="AU169" s="184" t="s">
        <v>89</v>
      </c>
      <c r="AV169" s="15" t="s">
        <v>139</v>
      </c>
      <c r="AW169" s="15" t="s">
        <v>29</v>
      </c>
      <c r="AX169" s="15" t="s">
        <v>72</v>
      </c>
      <c r="AY169" s="184" t="s">
        <v>127</v>
      </c>
    </row>
    <row r="170" spans="1:65" s="13" customFormat="1" ht="22.5" x14ac:dyDescent="0.2">
      <c r="B170" s="167"/>
      <c r="D170" s="168" t="s">
        <v>135</v>
      </c>
      <c r="E170" s="169" t="s">
        <v>1</v>
      </c>
      <c r="F170" s="170" t="s">
        <v>183</v>
      </c>
      <c r="H170" s="169" t="s">
        <v>1</v>
      </c>
      <c r="I170" s="171"/>
      <c r="L170" s="167"/>
      <c r="M170" s="172"/>
      <c r="N170" s="173"/>
      <c r="O170" s="173"/>
      <c r="P170" s="173"/>
      <c r="Q170" s="173"/>
      <c r="R170" s="173"/>
      <c r="S170" s="173"/>
      <c r="T170" s="174"/>
      <c r="AT170" s="169" t="s">
        <v>135</v>
      </c>
      <c r="AU170" s="169" t="s">
        <v>89</v>
      </c>
      <c r="AV170" s="13" t="s">
        <v>80</v>
      </c>
      <c r="AW170" s="13" t="s">
        <v>29</v>
      </c>
      <c r="AX170" s="13" t="s">
        <v>72</v>
      </c>
      <c r="AY170" s="169" t="s">
        <v>127</v>
      </c>
    </row>
    <row r="171" spans="1:65" s="14" customFormat="1" x14ac:dyDescent="0.2">
      <c r="B171" s="175"/>
      <c r="D171" s="168" t="s">
        <v>135</v>
      </c>
      <c r="E171" s="176" t="s">
        <v>1</v>
      </c>
      <c r="F171" s="177" t="s">
        <v>184</v>
      </c>
      <c r="H171" s="178">
        <v>88.75</v>
      </c>
      <c r="I171" s="179"/>
      <c r="L171" s="175"/>
      <c r="M171" s="180"/>
      <c r="N171" s="181"/>
      <c r="O171" s="181"/>
      <c r="P171" s="181"/>
      <c r="Q171" s="181"/>
      <c r="R171" s="181"/>
      <c r="S171" s="181"/>
      <c r="T171" s="182"/>
      <c r="AT171" s="176" t="s">
        <v>135</v>
      </c>
      <c r="AU171" s="176" t="s">
        <v>89</v>
      </c>
      <c r="AV171" s="14" t="s">
        <v>89</v>
      </c>
      <c r="AW171" s="14" t="s">
        <v>29</v>
      </c>
      <c r="AX171" s="14" t="s">
        <v>72</v>
      </c>
      <c r="AY171" s="176" t="s">
        <v>127</v>
      </c>
    </row>
    <row r="172" spans="1:65" s="15" customFormat="1" x14ac:dyDescent="0.2">
      <c r="B172" s="183"/>
      <c r="D172" s="168" t="s">
        <v>135</v>
      </c>
      <c r="E172" s="184" t="s">
        <v>1</v>
      </c>
      <c r="F172" s="185" t="s">
        <v>138</v>
      </c>
      <c r="H172" s="186">
        <v>88.75</v>
      </c>
      <c r="I172" s="187"/>
      <c r="L172" s="183"/>
      <c r="M172" s="188"/>
      <c r="N172" s="189"/>
      <c r="O172" s="189"/>
      <c r="P172" s="189"/>
      <c r="Q172" s="189"/>
      <c r="R172" s="189"/>
      <c r="S172" s="189"/>
      <c r="T172" s="190"/>
      <c r="AT172" s="184" t="s">
        <v>135</v>
      </c>
      <c r="AU172" s="184" t="s">
        <v>89</v>
      </c>
      <c r="AV172" s="15" t="s">
        <v>139</v>
      </c>
      <c r="AW172" s="15" t="s">
        <v>29</v>
      </c>
      <c r="AX172" s="15" t="s">
        <v>72</v>
      </c>
      <c r="AY172" s="184" t="s">
        <v>127</v>
      </c>
    </row>
    <row r="173" spans="1:65" s="16" customFormat="1" x14ac:dyDescent="0.2">
      <c r="B173" s="191"/>
      <c r="D173" s="168" t="s">
        <v>135</v>
      </c>
      <c r="E173" s="192" t="s">
        <v>1</v>
      </c>
      <c r="F173" s="193" t="s">
        <v>140</v>
      </c>
      <c r="H173" s="194">
        <v>282.89999999999998</v>
      </c>
      <c r="I173" s="195"/>
      <c r="L173" s="191"/>
      <c r="M173" s="196"/>
      <c r="N173" s="197"/>
      <c r="O173" s="197"/>
      <c r="P173" s="197"/>
      <c r="Q173" s="197"/>
      <c r="R173" s="197"/>
      <c r="S173" s="197"/>
      <c r="T173" s="198"/>
      <c r="AT173" s="192" t="s">
        <v>135</v>
      </c>
      <c r="AU173" s="192" t="s">
        <v>89</v>
      </c>
      <c r="AV173" s="16" t="s">
        <v>133</v>
      </c>
      <c r="AW173" s="16" t="s">
        <v>29</v>
      </c>
      <c r="AX173" s="16" t="s">
        <v>80</v>
      </c>
      <c r="AY173" s="192" t="s">
        <v>127</v>
      </c>
    </row>
    <row r="174" spans="1:65" s="2" customFormat="1" ht="33" customHeight="1" x14ac:dyDescent="0.2">
      <c r="A174" s="33"/>
      <c r="B174" s="152"/>
      <c r="C174" s="153" t="s">
        <v>185</v>
      </c>
      <c r="D174" s="153" t="s">
        <v>129</v>
      </c>
      <c r="E174" s="154" t="s">
        <v>186</v>
      </c>
      <c r="F174" s="155" t="s">
        <v>187</v>
      </c>
      <c r="G174" s="156" t="s">
        <v>87</v>
      </c>
      <c r="H174" s="157">
        <v>282.89999999999998</v>
      </c>
      <c r="I174" s="158"/>
      <c r="J174" s="159">
        <f>ROUND(I174*H174,2)</f>
        <v>0</v>
      </c>
      <c r="K174" s="160"/>
      <c r="L174" s="34"/>
      <c r="M174" s="161" t="s">
        <v>1</v>
      </c>
      <c r="N174" s="162" t="s">
        <v>38</v>
      </c>
      <c r="O174" s="62"/>
      <c r="P174" s="163">
        <f>O174*H174</f>
        <v>0</v>
      </c>
      <c r="Q174" s="163">
        <v>0</v>
      </c>
      <c r="R174" s="163">
        <f>Q174*H174</f>
        <v>0</v>
      </c>
      <c r="S174" s="163">
        <v>0.23499999999999999</v>
      </c>
      <c r="T174" s="164">
        <f>S174*H174</f>
        <v>66.481499999999997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5" t="s">
        <v>133</v>
      </c>
      <c r="AT174" s="165" t="s">
        <v>129</v>
      </c>
      <c r="AU174" s="165" t="s">
        <v>89</v>
      </c>
      <c r="AY174" s="18" t="s">
        <v>127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8" t="s">
        <v>89</v>
      </c>
      <c r="BK174" s="166">
        <f>ROUND(I174*H174,2)</f>
        <v>0</v>
      </c>
      <c r="BL174" s="18" t="s">
        <v>133</v>
      </c>
      <c r="BM174" s="165" t="s">
        <v>188</v>
      </c>
    </row>
    <row r="175" spans="1:65" s="13" customFormat="1" x14ac:dyDescent="0.2">
      <c r="B175" s="167"/>
      <c r="D175" s="168" t="s">
        <v>135</v>
      </c>
      <c r="E175" s="169" t="s">
        <v>1</v>
      </c>
      <c r="F175" s="170" t="s">
        <v>189</v>
      </c>
      <c r="H175" s="169" t="s">
        <v>1</v>
      </c>
      <c r="I175" s="171"/>
      <c r="L175" s="167"/>
      <c r="M175" s="172"/>
      <c r="N175" s="173"/>
      <c r="O175" s="173"/>
      <c r="P175" s="173"/>
      <c r="Q175" s="173"/>
      <c r="R175" s="173"/>
      <c r="S175" s="173"/>
      <c r="T175" s="174"/>
      <c r="AT175" s="169" t="s">
        <v>135</v>
      </c>
      <c r="AU175" s="169" t="s">
        <v>89</v>
      </c>
      <c r="AV175" s="13" t="s">
        <v>80</v>
      </c>
      <c r="AW175" s="13" t="s">
        <v>29</v>
      </c>
      <c r="AX175" s="13" t="s">
        <v>72</v>
      </c>
      <c r="AY175" s="169" t="s">
        <v>127</v>
      </c>
    </row>
    <row r="176" spans="1:65" s="14" customFormat="1" x14ac:dyDescent="0.2">
      <c r="B176" s="175"/>
      <c r="D176" s="168" t="s">
        <v>135</v>
      </c>
      <c r="E176" s="176" t="s">
        <v>1</v>
      </c>
      <c r="F176" s="177" t="s">
        <v>182</v>
      </c>
      <c r="H176" s="178">
        <v>194.15</v>
      </c>
      <c r="I176" s="179"/>
      <c r="L176" s="175"/>
      <c r="M176" s="180"/>
      <c r="N176" s="181"/>
      <c r="O176" s="181"/>
      <c r="P176" s="181"/>
      <c r="Q176" s="181"/>
      <c r="R176" s="181"/>
      <c r="S176" s="181"/>
      <c r="T176" s="182"/>
      <c r="AT176" s="176" t="s">
        <v>135</v>
      </c>
      <c r="AU176" s="176" t="s">
        <v>89</v>
      </c>
      <c r="AV176" s="14" t="s">
        <v>89</v>
      </c>
      <c r="AW176" s="14" t="s">
        <v>29</v>
      </c>
      <c r="AX176" s="14" t="s">
        <v>72</v>
      </c>
      <c r="AY176" s="176" t="s">
        <v>127</v>
      </c>
    </row>
    <row r="177" spans="1:65" s="15" customFormat="1" x14ac:dyDescent="0.2">
      <c r="B177" s="183"/>
      <c r="D177" s="168" t="s">
        <v>135</v>
      </c>
      <c r="E177" s="184" t="s">
        <v>1</v>
      </c>
      <c r="F177" s="185" t="s">
        <v>138</v>
      </c>
      <c r="H177" s="186">
        <v>194.15</v>
      </c>
      <c r="I177" s="187"/>
      <c r="L177" s="183"/>
      <c r="M177" s="188"/>
      <c r="N177" s="189"/>
      <c r="O177" s="189"/>
      <c r="P177" s="189"/>
      <c r="Q177" s="189"/>
      <c r="R177" s="189"/>
      <c r="S177" s="189"/>
      <c r="T177" s="190"/>
      <c r="AT177" s="184" t="s">
        <v>135</v>
      </c>
      <c r="AU177" s="184" t="s">
        <v>89</v>
      </c>
      <c r="AV177" s="15" t="s">
        <v>139</v>
      </c>
      <c r="AW177" s="15" t="s">
        <v>29</v>
      </c>
      <c r="AX177" s="15" t="s">
        <v>72</v>
      </c>
      <c r="AY177" s="184" t="s">
        <v>127</v>
      </c>
    </row>
    <row r="178" spans="1:65" s="13" customFormat="1" x14ac:dyDescent="0.2">
      <c r="B178" s="167"/>
      <c r="D178" s="168" t="s">
        <v>135</v>
      </c>
      <c r="E178" s="169" t="s">
        <v>1</v>
      </c>
      <c r="F178" s="170" t="s">
        <v>190</v>
      </c>
      <c r="H178" s="169" t="s">
        <v>1</v>
      </c>
      <c r="I178" s="171"/>
      <c r="L178" s="167"/>
      <c r="M178" s="172"/>
      <c r="N178" s="173"/>
      <c r="O178" s="173"/>
      <c r="P178" s="173"/>
      <c r="Q178" s="173"/>
      <c r="R178" s="173"/>
      <c r="S178" s="173"/>
      <c r="T178" s="174"/>
      <c r="AT178" s="169" t="s">
        <v>135</v>
      </c>
      <c r="AU178" s="169" t="s">
        <v>89</v>
      </c>
      <c r="AV178" s="13" t="s">
        <v>80</v>
      </c>
      <c r="AW178" s="13" t="s">
        <v>29</v>
      </c>
      <c r="AX178" s="13" t="s">
        <v>72</v>
      </c>
      <c r="AY178" s="169" t="s">
        <v>127</v>
      </c>
    </row>
    <row r="179" spans="1:65" s="14" customFormat="1" x14ac:dyDescent="0.2">
      <c r="B179" s="175"/>
      <c r="D179" s="168" t="s">
        <v>135</v>
      </c>
      <c r="E179" s="176" t="s">
        <v>1</v>
      </c>
      <c r="F179" s="177" t="s">
        <v>184</v>
      </c>
      <c r="H179" s="178">
        <v>88.75</v>
      </c>
      <c r="I179" s="179"/>
      <c r="L179" s="175"/>
      <c r="M179" s="180"/>
      <c r="N179" s="181"/>
      <c r="O179" s="181"/>
      <c r="P179" s="181"/>
      <c r="Q179" s="181"/>
      <c r="R179" s="181"/>
      <c r="S179" s="181"/>
      <c r="T179" s="182"/>
      <c r="AT179" s="176" t="s">
        <v>135</v>
      </c>
      <c r="AU179" s="176" t="s">
        <v>89</v>
      </c>
      <c r="AV179" s="14" t="s">
        <v>89</v>
      </c>
      <c r="AW179" s="14" t="s">
        <v>29</v>
      </c>
      <c r="AX179" s="14" t="s">
        <v>72</v>
      </c>
      <c r="AY179" s="176" t="s">
        <v>127</v>
      </c>
    </row>
    <row r="180" spans="1:65" s="15" customFormat="1" x14ac:dyDescent="0.2">
      <c r="B180" s="183"/>
      <c r="D180" s="168" t="s">
        <v>135</v>
      </c>
      <c r="E180" s="184" t="s">
        <v>1</v>
      </c>
      <c r="F180" s="185" t="s">
        <v>138</v>
      </c>
      <c r="H180" s="186">
        <v>88.75</v>
      </c>
      <c r="I180" s="187"/>
      <c r="L180" s="183"/>
      <c r="M180" s="188"/>
      <c r="N180" s="189"/>
      <c r="O180" s="189"/>
      <c r="P180" s="189"/>
      <c r="Q180" s="189"/>
      <c r="R180" s="189"/>
      <c r="S180" s="189"/>
      <c r="T180" s="190"/>
      <c r="AT180" s="184" t="s">
        <v>135</v>
      </c>
      <c r="AU180" s="184" t="s">
        <v>89</v>
      </c>
      <c r="AV180" s="15" t="s">
        <v>139</v>
      </c>
      <c r="AW180" s="15" t="s">
        <v>29</v>
      </c>
      <c r="AX180" s="15" t="s">
        <v>72</v>
      </c>
      <c r="AY180" s="184" t="s">
        <v>127</v>
      </c>
    </row>
    <row r="181" spans="1:65" s="16" customFormat="1" ht="33.75" x14ac:dyDescent="0.2">
      <c r="B181" s="191"/>
      <c r="D181" s="168" t="s">
        <v>135</v>
      </c>
      <c r="E181" s="192" t="s">
        <v>1</v>
      </c>
      <c r="F181" s="193" t="s">
        <v>191</v>
      </c>
      <c r="H181" s="194">
        <v>282.89999999999998</v>
      </c>
      <c r="I181" s="195"/>
      <c r="L181" s="191"/>
      <c r="M181" s="196"/>
      <c r="N181" s="197"/>
      <c r="O181" s="197"/>
      <c r="P181" s="197"/>
      <c r="Q181" s="197"/>
      <c r="R181" s="197"/>
      <c r="S181" s="197"/>
      <c r="T181" s="198"/>
      <c r="AT181" s="192" t="s">
        <v>135</v>
      </c>
      <c r="AU181" s="192" t="s">
        <v>89</v>
      </c>
      <c r="AV181" s="16" t="s">
        <v>133</v>
      </c>
      <c r="AW181" s="16" t="s">
        <v>29</v>
      </c>
      <c r="AX181" s="16" t="s">
        <v>80</v>
      </c>
      <c r="AY181" s="192" t="s">
        <v>127</v>
      </c>
    </row>
    <row r="182" spans="1:65" s="2" customFormat="1" ht="37.9" customHeight="1" x14ac:dyDescent="0.2">
      <c r="A182" s="33"/>
      <c r="B182" s="152"/>
      <c r="C182" s="153" t="s">
        <v>192</v>
      </c>
      <c r="D182" s="153" t="s">
        <v>129</v>
      </c>
      <c r="E182" s="154" t="s">
        <v>193</v>
      </c>
      <c r="F182" s="155" t="s">
        <v>194</v>
      </c>
      <c r="G182" s="156" t="s">
        <v>87</v>
      </c>
      <c r="H182" s="157">
        <v>2254</v>
      </c>
      <c r="I182" s="158"/>
      <c r="J182" s="159">
        <f>ROUND(I182*H182,2)</f>
        <v>0</v>
      </c>
      <c r="K182" s="160"/>
      <c r="L182" s="34"/>
      <c r="M182" s="161" t="s">
        <v>1</v>
      </c>
      <c r="N182" s="162" t="s">
        <v>38</v>
      </c>
      <c r="O182" s="62"/>
      <c r="P182" s="163">
        <f>O182*H182</f>
        <v>0</v>
      </c>
      <c r="Q182" s="163">
        <v>1E-4</v>
      </c>
      <c r="R182" s="163">
        <f>Q182*H182</f>
        <v>0.22540000000000002</v>
      </c>
      <c r="S182" s="163">
        <v>0.127</v>
      </c>
      <c r="T182" s="164">
        <f>S182*H182</f>
        <v>286.25799999999998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5" t="s">
        <v>133</v>
      </c>
      <c r="AT182" s="165" t="s">
        <v>129</v>
      </c>
      <c r="AU182" s="165" t="s">
        <v>89</v>
      </c>
      <c r="AY182" s="18" t="s">
        <v>127</v>
      </c>
      <c r="BE182" s="166">
        <f>IF(N182="základná",J182,0)</f>
        <v>0</v>
      </c>
      <c r="BF182" s="166">
        <f>IF(N182="znížená",J182,0)</f>
        <v>0</v>
      </c>
      <c r="BG182" s="166">
        <f>IF(N182="zákl. prenesená",J182,0)</f>
        <v>0</v>
      </c>
      <c r="BH182" s="166">
        <f>IF(N182="zníž. prenesená",J182,0)</f>
        <v>0</v>
      </c>
      <c r="BI182" s="166">
        <f>IF(N182="nulová",J182,0)</f>
        <v>0</v>
      </c>
      <c r="BJ182" s="18" t="s">
        <v>89</v>
      </c>
      <c r="BK182" s="166">
        <f>ROUND(I182*H182,2)</f>
        <v>0</v>
      </c>
      <c r="BL182" s="18" t="s">
        <v>133</v>
      </c>
      <c r="BM182" s="165" t="s">
        <v>195</v>
      </c>
    </row>
    <row r="183" spans="1:65" s="13" customFormat="1" x14ac:dyDescent="0.2">
      <c r="B183" s="167"/>
      <c r="D183" s="168" t="s">
        <v>135</v>
      </c>
      <c r="E183" s="169" t="s">
        <v>1</v>
      </c>
      <c r="F183" s="170" t="s">
        <v>146</v>
      </c>
      <c r="H183" s="169" t="s">
        <v>1</v>
      </c>
      <c r="I183" s="171"/>
      <c r="L183" s="167"/>
      <c r="M183" s="172"/>
      <c r="N183" s="173"/>
      <c r="O183" s="173"/>
      <c r="P183" s="173"/>
      <c r="Q183" s="173"/>
      <c r="R183" s="173"/>
      <c r="S183" s="173"/>
      <c r="T183" s="174"/>
      <c r="AT183" s="169" t="s">
        <v>135</v>
      </c>
      <c r="AU183" s="169" t="s">
        <v>89</v>
      </c>
      <c r="AV183" s="13" t="s">
        <v>80</v>
      </c>
      <c r="AW183" s="13" t="s">
        <v>29</v>
      </c>
      <c r="AX183" s="13" t="s">
        <v>72</v>
      </c>
      <c r="AY183" s="169" t="s">
        <v>127</v>
      </c>
    </row>
    <row r="184" spans="1:65" s="13" customFormat="1" x14ac:dyDescent="0.2">
      <c r="B184" s="167"/>
      <c r="D184" s="168" t="s">
        <v>135</v>
      </c>
      <c r="E184" s="169" t="s">
        <v>1</v>
      </c>
      <c r="F184" s="170" t="s">
        <v>196</v>
      </c>
      <c r="H184" s="169" t="s">
        <v>1</v>
      </c>
      <c r="I184" s="171"/>
      <c r="L184" s="167"/>
      <c r="M184" s="172"/>
      <c r="N184" s="173"/>
      <c r="O184" s="173"/>
      <c r="P184" s="173"/>
      <c r="Q184" s="173"/>
      <c r="R184" s="173"/>
      <c r="S184" s="173"/>
      <c r="T184" s="174"/>
      <c r="AT184" s="169" t="s">
        <v>135</v>
      </c>
      <c r="AU184" s="169" t="s">
        <v>89</v>
      </c>
      <c r="AV184" s="13" t="s">
        <v>80</v>
      </c>
      <c r="AW184" s="13" t="s">
        <v>29</v>
      </c>
      <c r="AX184" s="13" t="s">
        <v>72</v>
      </c>
      <c r="AY184" s="169" t="s">
        <v>127</v>
      </c>
    </row>
    <row r="185" spans="1:65" s="14" customFormat="1" x14ac:dyDescent="0.2">
      <c r="B185" s="175"/>
      <c r="D185" s="168" t="s">
        <v>135</v>
      </c>
      <c r="E185" s="176" t="s">
        <v>1</v>
      </c>
      <c r="F185" s="177" t="s">
        <v>88</v>
      </c>
      <c r="H185" s="178">
        <v>2254</v>
      </c>
      <c r="I185" s="179"/>
      <c r="L185" s="175"/>
      <c r="M185" s="180"/>
      <c r="N185" s="181"/>
      <c r="O185" s="181"/>
      <c r="P185" s="181"/>
      <c r="Q185" s="181"/>
      <c r="R185" s="181"/>
      <c r="S185" s="181"/>
      <c r="T185" s="182"/>
      <c r="AT185" s="176" t="s">
        <v>135</v>
      </c>
      <c r="AU185" s="176" t="s">
        <v>89</v>
      </c>
      <c r="AV185" s="14" t="s">
        <v>89</v>
      </c>
      <c r="AW185" s="14" t="s">
        <v>29</v>
      </c>
      <c r="AX185" s="14" t="s">
        <v>72</v>
      </c>
      <c r="AY185" s="176" t="s">
        <v>127</v>
      </c>
    </row>
    <row r="186" spans="1:65" s="15" customFormat="1" x14ac:dyDescent="0.2">
      <c r="B186" s="183"/>
      <c r="D186" s="168" t="s">
        <v>135</v>
      </c>
      <c r="E186" s="184" t="s">
        <v>1</v>
      </c>
      <c r="F186" s="185" t="s">
        <v>138</v>
      </c>
      <c r="H186" s="186">
        <v>2254</v>
      </c>
      <c r="I186" s="187"/>
      <c r="L186" s="183"/>
      <c r="M186" s="188"/>
      <c r="N186" s="189"/>
      <c r="O186" s="189"/>
      <c r="P186" s="189"/>
      <c r="Q186" s="189"/>
      <c r="R186" s="189"/>
      <c r="S186" s="189"/>
      <c r="T186" s="190"/>
      <c r="AT186" s="184" t="s">
        <v>135</v>
      </c>
      <c r="AU186" s="184" t="s">
        <v>89</v>
      </c>
      <c r="AV186" s="15" t="s">
        <v>139</v>
      </c>
      <c r="AW186" s="15" t="s">
        <v>29</v>
      </c>
      <c r="AX186" s="15" t="s">
        <v>72</v>
      </c>
      <c r="AY186" s="184" t="s">
        <v>127</v>
      </c>
    </row>
    <row r="187" spans="1:65" s="16" customFormat="1" x14ac:dyDescent="0.2">
      <c r="B187" s="191"/>
      <c r="D187" s="168" t="s">
        <v>135</v>
      </c>
      <c r="E187" s="192" t="s">
        <v>85</v>
      </c>
      <c r="F187" s="193" t="s">
        <v>140</v>
      </c>
      <c r="H187" s="194">
        <v>2254</v>
      </c>
      <c r="I187" s="195"/>
      <c r="L187" s="191"/>
      <c r="M187" s="196"/>
      <c r="N187" s="197"/>
      <c r="O187" s="197"/>
      <c r="P187" s="197"/>
      <c r="Q187" s="197"/>
      <c r="R187" s="197"/>
      <c r="S187" s="197"/>
      <c r="T187" s="198"/>
      <c r="AT187" s="192" t="s">
        <v>135</v>
      </c>
      <c r="AU187" s="192" t="s">
        <v>89</v>
      </c>
      <c r="AV187" s="16" t="s">
        <v>133</v>
      </c>
      <c r="AW187" s="16" t="s">
        <v>29</v>
      </c>
      <c r="AX187" s="16" t="s">
        <v>80</v>
      </c>
      <c r="AY187" s="192" t="s">
        <v>127</v>
      </c>
    </row>
    <row r="188" spans="1:65" s="12" customFormat="1" ht="22.9" customHeight="1" x14ac:dyDescent="0.2">
      <c r="B188" s="139"/>
      <c r="D188" s="140" t="s">
        <v>71</v>
      </c>
      <c r="E188" s="150" t="s">
        <v>197</v>
      </c>
      <c r="F188" s="150" t="s">
        <v>198</v>
      </c>
      <c r="I188" s="142"/>
      <c r="J188" s="151">
        <f>BK188</f>
        <v>0</v>
      </c>
      <c r="L188" s="139"/>
      <c r="M188" s="144"/>
      <c r="N188" s="145"/>
      <c r="O188" s="145"/>
      <c r="P188" s="146">
        <f>SUM(P189:P192)</f>
        <v>0</v>
      </c>
      <c r="Q188" s="145"/>
      <c r="R188" s="146">
        <f>SUM(R189:R192)</f>
        <v>0</v>
      </c>
      <c r="S188" s="145"/>
      <c r="T188" s="147">
        <f>SUM(T189:T192)</f>
        <v>0</v>
      </c>
      <c r="AR188" s="140" t="s">
        <v>80</v>
      </c>
      <c r="AT188" s="148" t="s">
        <v>71</v>
      </c>
      <c r="AU188" s="148" t="s">
        <v>80</v>
      </c>
      <c r="AY188" s="140" t="s">
        <v>127</v>
      </c>
      <c r="BK188" s="149">
        <f>SUM(BK189:BK192)</f>
        <v>0</v>
      </c>
    </row>
    <row r="189" spans="1:65" s="2" customFormat="1" ht="24.2" customHeight="1" x14ac:dyDescent="0.2">
      <c r="A189" s="33"/>
      <c r="B189" s="152"/>
      <c r="C189" s="153" t="s">
        <v>199</v>
      </c>
      <c r="D189" s="153" t="s">
        <v>129</v>
      </c>
      <c r="E189" s="154" t="s">
        <v>200</v>
      </c>
      <c r="F189" s="155" t="s">
        <v>201</v>
      </c>
      <c r="G189" s="156" t="s">
        <v>202</v>
      </c>
      <c r="H189" s="157">
        <v>446.98200000000003</v>
      </c>
      <c r="I189" s="158"/>
      <c r="J189" s="159">
        <f>ROUND(I189*H189,2)</f>
        <v>0</v>
      </c>
      <c r="K189" s="160"/>
      <c r="L189" s="34"/>
      <c r="M189" s="161" t="s">
        <v>1</v>
      </c>
      <c r="N189" s="162" t="s">
        <v>38</v>
      </c>
      <c r="O189" s="62"/>
      <c r="P189" s="163">
        <f>O189*H189</f>
        <v>0</v>
      </c>
      <c r="Q189" s="163">
        <v>0</v>
      </c>
      <c r="R189" s="163">
        <f>Q189*H189</f>
        <v>0</v>
      </c>
      <c r="S189" s="163">
        <v>0</v>
      </c>
      <c r="T189" s="164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5" t="s">
        <v>133</v>
      </c>
      <c r="AT189" s="165" t="s">
        <v>129</v>
      </c>
      <c r="AU189" s="165" t="s">
        <v>89</v>
      </c>
      <c r="AY189" s="18" t="s">
        <v>127</v>
      </c>
      <c r="BE189" s="166">
        <f>IF(N189="základná",J189,0)</f>
        <v>0</v>
      </c>
      <c r="BF189" s="166">
        <f>IF(N189="znížená",J189,0)</f>
        <v>0</v>
      </c>
      <c r="BG189" s="166">
        <f>IF(N189="zákl. prenesená",J189,0)</f>
        <v>0</v>
      </c>
      <c r="BH189" s="166">
        <f>IF(N189="zníž. prenesená",J189,0)</f>
        <v>0</v>
      </c>
      <c r="BI189" s="166">
        <f>IF(N189="nulová",J189,0)</f>
        <v>0</v>
      </c>
      <c r="BJ189" s="18" t="s">
        <v>89</v>
      </c>
      <c r="BK189" s="166">
        <f>ROUND(I189*H189,2)</f>
        <v>0</v>
      </c>
      <c r="BL189" s="18" t="s">
        <v>133</v>
      </c>
      <c r="BM189" s="165" t="s">
        <v>203</v>
      </c>
    </row>
    <row r="190" spans="1:65" s="2" customFormat="1" ht="24.2" customHeight="1" x14ac:dyDescent="0.2">
      <c r="A190" s="33"/>
      <c r="B190" s="152"/>
      <c r="C190" s="153" t="s">
        <v>204</v>
      </c>
      <c r="D190" s="153" t="s">
        <v>129</v>
      </c>
      <c r="E190" s="154" t="s">
        <v>205</v>
      </c>
      <c r="F190" s="155" t="s">
        <v>206</v>
      </c>
      <c r="G190" s="156" t="s">
        <v>202</v>
      </c>
      <c r="H190" s="157">
        <v>446.98200000000003</v>
      </c>
      <c r="I190" s="158"/>
      <c r="J190" s="159">
        <f>ROUND(I190*H190,2)</f>
        <v>0</v>
      </c>
      <c r="K190" s="160"/>
      <c r="L190" s="34"/>
      <c r="M190" s="161" t="s">
        <v>1</v>
      </c>
      <c r="N190" s="162" t="s">
        <v>38</v>
      </c>
      <c r="O190" s="62"/>
      <c r="P190" s="163">
        <f>O190*H190</f>
        <v>0</v>
      </c>
      <c r="Q190" s="163">
        <v>0</v>
      </c>
      <c r="R190" s="163">
        <f>Q190*H190</f>
        <v>0</v>
      </c>
      <c r="S190" s="163">
        <v>0</v>
      </c>
      <c r="T190" s="164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5" t="s">
        <v>133</v>
      </c>
      <c r="AT190" s="165" t="s">
        <v>129</v>
      </c>
      <c r="AU190" s="165" t="s">
        <v>89</v>
      </c>
      <c r="AY190" s="18" t="s">
        <v>127</v>
      </c>
      <c r="BE190" s="166">
        <f>IF(N190="základná",J190,0)</f>
        <v>0</v>
      </c>
      <c r="BF190" s="166">
        <f>IF(N190="znížená",J190,0)</f>
        <v>0</v>
      </c>
      <c r="BG190" s="166">
        <f>IF(N190="zákl. prenesená",J190,0)</f>
        <v>0</v>
      </c>
      <c r="BH190" s="166">
        <f>IF(N190="zníž. prenesená",J190,0)</f>
        <v>0</v>
      </c>
      <c r="BI190" s="166">
        <f>IF(N190="nulová",J190,0)</f>
        <v>0</v>
      </c>
      <c r="BJ190" s="18" t="s">
        <v>89</v>
      </c>
      <c r="BK190" s="166">
        <f>ROUND(I190*H190,2)</f>
        <v>0</v>
      </c>
      <c r="BL190" s="18" t="s">
        <v>133</v>
      </c>
      <c r="BM190" s="165" t="s">
        <v>207</v>
      </c>
    </row>
    <row r="191" spans="1:65" s="2" customFormat="1" ht="24.2" customHeight="1" x14ac:dyDescent="0.2">
      <c r="A191" s="33"/>
      <c r="B191" s="152"/>
      <c r="C191" s="153" t="s">
        <v>208</v>
      </c>
      <c r="D191" s="153" t="s">
        <v>129</v>
      </c>
      <c r="E191" s="154" t="s">
        <v>209</v>
      </c>
      <c r="F191" s="155" t="s">
        <v>210</v>
      </c>
      <c r="G191" s="156" t="s">
        <v>202</v>
      </c>
      <c r="H191" s="157">
        <v>4022.8380000000002</v>
      </c>
      <c r="I191" s="158"/>
      <c r="J191" s="159">
        <f>ROUND(I191*H191,2)</f>
        <v>0</v>
      </c>
      <c r="K191" s="160"/>
      <c r="L191" s="34"/>
      <c r="M191" s="161" t="s">
        <v>1</v>
      </c>
      <c r="N191" s="162" t="s">
        <v>38</v>
      </c>
      <c r="O191" s="62"/>
      <c r="P191" s="163">
        <f>O191*H191</f>
        <v>0</v>
      </c>
      <c r="Q191" s="163">
        <v>0</v>
      </c>
      <c r="R191" s="163">
        <f>Q191*H191</f>
        <v>0</v>
      </c>
      <c r="S191" s="163">
        <v>0</v>
      </c>
      <c r="T191" s="164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5" t="s">
        <v>133</v>
      </c>
      <c r="AT191" s="165" t="s">
        <v>129</v>
      </c>
      <c r="AU191" s="165" t="s">
        <v>89</v>
      </c>
      <c r="AY191" s="18" t="s">
        <v>127</v>
      </c>
      <c r="BE191" s="166">
        <f>IF(N191="základná",J191,0)</f>
        <v>0</v>
      </c>
      <c r="BF191" s="166">
        <f>IF(N191="znížená",J191,0)</f>
        <v>0</v>
      </c>
      <c r="BG191" s="166">
        <f>IF(N191="zákl. prenesená",J191,0)</f>
        <v>0</v>
      </c>
      <c r="BH191" s="166">
        <f>IF(N191="zníž. prenesená",J191,0)</f>
        <v>0</v>
      </c>
      <c r="BI191" s="166">
        <f>IF(N191="nulová",J191,0)</f>
        <v>0</v>
      </c>
      <c r="BJ191" s="18" t="s">
        <v>89</v>
      </c>
      <c r="BK191" s="166">
        <f>ROUND(I191*H191,2)</f>
        <v>0</v>
      </c>
      <c r="BL191" s="18" t="s">
        <v>133</v>
      </c>
      <c r="BM191" s="165" t="s">
        <v>211</v>
      </c>
    </row>
    <row r="192" spans="1:65" s="14" customFormat="1" x14ac:dyDescent="0.2">
      <c r="B192" s="175"/>
      <c r="D192" s="168" t="s">
        <v>135</v>
      </c>
      <c r="F192" s="177" t="s">
        <v>212</v>
      </c>
      <c r="H192" s="178">
        <v>4022.8380000000002</v>
      </c>
      <c r="I192" s="179"/>
      <c r="L192" s="175"/>
      <c r="M192" s="180"/>
      <c r="N192" s="181"/>
      <c r="O192" s="181"/>
      <c r="P192" s="181"/>
      <c r="Q192" s="181"/>
      <c r="R192" s="181"/>
      <c r="S192" s="181"/>
      <c r="T192" s="182"/>
      <c r="AT192" s="176" t="s">
        <v>135</v>
      </c>
      <c r="AU192" s="176" t="s">
        <v>89</v>
      </c>
      <c r="AV192" s="14" t="s">
        <v>89</v>
      </c>
      <c r="AW192" s="14" t="s">
        <v>3</v>
      </c>
      <c r="AX192" s="14" t="s">
        <v>80</v>
      </c>
      <c r="AY192" s="176" t="s">
        <v>127</v>
      </c>
    </row>
    <row r="193" spans="1:65" s="12" customFormat="1" ht="22.9" customHeight="1" x14ac:dyDescent="0.2">
      <c r="B193" s="139"/>
      <c r="D193" s="140" t="s">
        <v>71</v>
      </c>
      <c r="E193" s="150" t="s">
        <v>213</v>
      </c>
      <c r="F193" s="150" t="s">
        <v>214</v>
      </c>
      <c r="I193" s="142"/>
      <c r="J193" s="151">
        <f>BK193</f>
        <v>0</v>
      </c>
      <c r="L193" s="139"/>
      <c r="M193" s="144"/>
      <c r="N193" s="145"/>
      <c r="O193" s="145"/>
      <c r="P193" s="146">
        <f>SUM(P194:P205)</f>
        <v>0</v>
      </c>
      <c r="Q193" s="145"/>
      <c r="R193" s="146">
        <f>SUM(R194:R205)</f>
        <v>0</v>
      </c>
      <c r="S193" s="145"/>
      <c r="T193" s="147">
        <f>SUM(T194:T205)</f>
        <v>0</v>
      </c>
      <c r="AR193" s="140" t="s">
        <v>80</v>
      </c>
      <c r="AT193" s="148" t="s">
        <v>71</v>
      </c>
      <c r="AU193" s="148" t="s">
        <v>80</v>
      </c>
      <c r="AY193" s="140" t="s">
        <v>127</v>
      </c>
      <c r="BK193" s="149">
        <f>SUM(BK194:BK205)</f>
        <v>0</v>
      </c>
    </row>
    <row r="194" spans="1:65" s="2" customFormat="1" ht="24.2" customHeight="1" x14ac:dyDescent="0.2">
      <c r="A194" s="33"/>
      <c r="B194" s="152"/>
      <c r="C194" s="153" t="s">
        <v>215</v>
      </c>
      <c r="D194" s="153" t="s">
        <v>129</v>
      </c>
      <c r="E194" s="154" t="s">
        <v>216</v>
      </c>
      <c r="F194" s="155" t="s">
        <v>217</v>
      </c>
      <c r="G194" s="156" t="s">
        <v>202</v>
      </c>
      <c r="H194" s="157">
        <v>66.481999999999999</v>
      </c>
      <c r="I194" s="158"/>
      <c r="J194" s="159">
        <f>ROUND(I194*H194,2)</f>
        <v>0</v>
      </c>
      <c r="K194" s="160"/>
      <c r="L194" s="34"/>
      <c r="M194" s="161" t="s">
        <v>1</v>
      </c>
      <c r="N194" s="162" t="s">
        <v>38</v>
      </c>
      <c r="O194" s="62"/>
      <c r="P194" s="163">
        <f>O194*H194</f>
        <v>0</v>
      </c>
      <c r="Q194" s="163">
        <v>0</v>
      </c>
      <c r="R194" s="163">
        <f>Q194*H194</f>
        <v>0</v>
      </c>
      <c r="S194" s="163">
        <v>0</v>
      </c>
      <c r="T194" s="164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5" t="s">
        <v>133</v>
      </c>
      <c r="AT194" s="165" t="s">
        <v>129</v>
      </c>
      <c r="AU194" s="165" t="s">
        <v>89</v>
      </c>
      <c r="AY194" s="18" t="s">
        <v>127</v>
      </c>
      <c r="BE194" s="166">
        <f>IF(N194="základná",J194,0)</f>
        <v>0</v>
      </c>
      <c r="BF194" s="166">
        <f>IF(N194="znížená",J194,0)</f>
        <v>0</v>
      </c>
      <c r="BG194" s="166">
        <f>IF(N194="zákl. prenesená",J194,0)</f>
        <v>0</v>
      </c>
      <c r="BH194" s="166">
        <f>IF(N194="zníž. prenesená",J194,0)</f>
        <v>0</v>
      </c>
      <c r="BI194" s="166">
        <f>IF(N194="nulová",J194,0)</f>
        <v>0</v>
      </c>
      <c r="BJ194" s="18" t="s">
        <v>89</v>
      </c>
      <c r="BK194" s="166">
        <f>ROUND(I194*H194,2)</f>
        <v>0</v>
      </c>
      <c r="BL194" s="18" t="s">
        <v>133</v>
      </c>
      <c r="BM194" s="165" t="s">
        <v>218</v>
      </c>
    </row>
    <row r="195" spans="1:65" s="14" customFormat="1" x14ac:dyDescent="0.2">
      <c r="B195" s="175"/>
      <c r="D195" s="168" t="s">
        <v>135</v>
      </c>
      <c r="E195" s="176" t="s">
        <v>1</v>
      </c>
      <c r="F195" s="177" t="s">
        <v>219</v>
      </c>
      <c r="H195" s="178">
        <v>66.481999999999999</v>
      </c>
      <c r="I195" s="179"/>
      <c r="L195" s="175"/>
      <c r="M195" s="180"/>
      <c r="N195" s="181"/>
      <c r="O195" s="181"/>
      <c r="P195" s="181"/>
      <c r="Q195" s="181"/>
      <c r="R195" s="181"/>
      <c r="S195" s="181"/>
      <c r="T195" s="182"/>
      <c r="AT195" s="176" t="s">
        <v>135</v>
      </c>
      <c r="AU195" s="176" t="s">
        <v>89</v>
      </c>
      <c r="AV195" s="14" t="s">
        <v>89</v>
      </c>
      <c r="AW195" s="14" t="s">
        <v>29</v>
      </c>
      <c r="AX195" s="14" t="s">
        <v>72</v>
      </c>
      <c r="AY195" s="176" t="s">
        <v>127</v>
      </c>
    </row>
    <row r="196" spans="1:65" s="16" customFormat="1" x14ac:dyDescent="0.2">
      <c r="B196" s="191"/>
      <c r="D196" s="168" t="s">
        <v>135</v>
      </c>
      <c r="E196" s="192" t="s">
        <v>1</v>
      </c>
      <c r="F196" s="193" t="s">
        <v>140</v>
      </c>
      <c r="H196" s="194">
        <v>66.481999999999999</v>
      </c>
      <c r="I196" s="195"/>
      <c r="L196" s="191"/>
      <c r="M196" s="196"/>
      <c r="N196" s="197"/>
      <c r="O196" s="197"/>
      <c r="P196" s="197"/>
      <c r="Q196" s="197"/>
      <c r="R196" s="197"/>
      <c r="S196" s="197"/>
      <c r="T196" s="198"/>
      <c r="AT196" s="192" t="s">
        <v>135</v>
      </c>
      <c r="AU196" s="192" t="s">
        <v>89</v>
      </c>
      <c r="AV196" s="16" t="s">
        <v>133</v>
      </c>
      <c r="AW196" s="16" t="s">
        <v>29</v>
      </c>
      <c r="AX196" s="16" t="s">
        <v>80</v>
      </c>
      <c r="AY196" s="192" t="s">
        <v>127</v>
      </c>
    </row>
    <row r="197" spans="1:65" s="2" customFormat="1" ht="24.2" customHeight="1" x14ac:dyDescent="0.2">
      <c r="A197" s="33"/>
      <c r="B197" s="152"/>
      <c r="C197" s="153" t="s">
        <v>220</v>
      </c>
      <c r="D197" s="153" t="s">
        <v>129</v>
      </c>
      <c r="E197" s="154" t="s">
        <v>221</v>
      </c>
      <c r="F197" s="155" t="s">
        <v>222</v>
      </c>
      <c r="G197" s="156" t="s">
        <v>202</v>
      </c>
      <c r="H197" s="157">
        <v>94.242999999999995</v>
      </c>
      <c r="I197" s="158"/>
      <c r="J197" s="159">
        <f>ROUND(I197*H197,2)</f>
        <v>0</v>
      </c>
      <c r="K197" s="160"/>
      <c r="L197" s="34"/>
      <c r="M197" s="161" t="s">
        <v>1</v>
      </c>
      <c r="N197" s="162" t="s">
        <v>38</v>
      </c>
      <c r="O197" s="62"/>
      <c r="P197" s="163">
        <f>O197*H197</f>
        <v>0</v>
      </c>
      <c r="Q197" s="163">
        <v>0</v>
      </c>
      <c r="R197" s="163">
        <f>Q197*H197</f>
        <v>0</v>
      </c>
      <c r="S197" s="163">
        <v>0</v>
      </c>
      <c r="T197" s="164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5" t="s">
        <v>133</v>
      </c>
      <c r="AT197" s="165" t="s">
        <v>129</v>
      </c>
      <c r="AU197" s="165" t="s">
        <v>89</v>
      </c>
      <c r="AY197" s="18" t="s">
        <v>127</v>
      </c>
      <c r="BE197" s="166">
        <f>IF(N197="základná",J197,0)</f>
        <v>0</v>
      </c>
      <c r="BF197" s="166">
        <f>IF(N197="znížená",J197,0)</f>
        <v>0</v>
      </c>
      <c r="BG197" s="166">
        <f>IF(N197="zákl. prenesená",J197,0)</f>
        <v>0</v>
      </c>
      <c r="BH197" s="166">
        <f>IF(N197="zníž. prenesená",J197,0)</f>
        <v>0</v>
      </c>
      <c r="BI197" s="166">
        <f>IF(N197="nulová",J197,0)</f>
        <v>0</v>
      </c>
      <c r="BJ197" s="18" t="s">
        <v>89</v>
      </c>
      <c r="BK197" s="166">
        <f>ROUND(I197*H197,2)</f>
        <v>0</v>
      </c>
      <c r="BL197" s="18" t="s">
        <v>133</v>
      </c>
      <c r="BM197" s="165" t="s">
        <v>223</v>
      </c>
    </row>
    <row r="198" spans="1:65" s="14" customFormat="1" x14ac:dyDescent="0.2">
      <c r="B198" s="175"/>
      <c r="D198" s="168" t="s">
        <v>135</v>
      </c>
      <c r="E198" s="176" t="s">
        <v>1</v>
      </c>
      <c r="F198" s="177" t="s">
        <v>224</v>
      </c>
      <c r="H198" s="178">
        <v>30.59</v>
      </c>
      <c r="I198" s="179"/>
      <c r="L198" s="175"/>
      <c r="M198" s="180"/>
      <c r="N198" s="181"/>
      <c r="O198" s="181"/>
      <c r="P198" s="181"/>
      <c r="Q198" s="181"/>
      <c r="R198" s="181"/>
      <c r="S198" s="181"/>
      <c r="T198" s="182"/>
      <c r="AT198" s="176" t="s">
        <v>135</v>
      </c>
      <c r="AU198" s="176" t="s">
        <v>89</v>
      </c>
      <c r="AV198" s="14" t="s">
        <v>89</v>
      </c>
      <c r="AW198" s="14" t="s">
        <v>29</v>
      </c>
      <c r="AX198" s="14" t="s">
        <v>72</v>
      </c>
      <c r="AY198" s="176" t="s">
        <v>127</v>
      </c>
    </row>
    <row r="199" spans="1:65" s="15" customFormat="1" x14ac:dyDescent="0.2">
      <c r="B199" s="183"/>
      <c r="D199" s="168" t="s">
        <v>135</v>
      </c>
      <c r="E199" s="184" t="s">
        <v>1</v>
      </c>
      <c r="F199" s="185" t="s">
        <v>138</v>
      </c>
      <c r="H199" s="186">
        <v>30.59</v>
      </c>
      <c r="I199" s="187"/>
      <c r="L199" s="183"/>
      <c r="M199" s="188"/>
      <c r="N199" s="189"/>
      <c r="O199" s="189"/>
      <c r="P199" s="189"/>
      <c r="Q199" s="189"/>
      <c r="R199" s="189"/>
      <c r="S199" s="189"/>
      <c r="T199" s="190"/>
      <c r="AT199" s="184" t="s">
        <v>135</v>
      </c>
      <c r="AU199" s="184" t="s">
        <v>89</v>
      </c>
      <c r="AV199" s="15" t="s">
        <v>139</v>
      </c>
      <c r="AW199" s="15" t="s">
        <v>29</v>
      </c>
      <c r="AX199" s="15" t="s">
        <v>72</v>
      </c>
      <c r="AY199" s="184" t="s">
        <v>127</v>
      </c>
    </row>
    <row r="200" spans="1:65" s="14" customFormat="1" x14ac:dyDescent="0.2">
      <c r="B200" s="175"/>
      <c r="D200" s="168" t="s">
        <v>135</v>
      </c>
      <c r="E200" s="176" t="s">
        <v>1</v>
      </c>
      <c r="F200" s="177" t="s">
        <v>225</v>
      </c>
      <c r="H200" s="178">
        <v>63.652999999999999</v>
      </c>
      <c r="I200" s="179"/>
      <c r="L200" s="175"/>
      <c r="M200" s="180"/>
      <c r="N200" s="181"/>
      <c r="O200" s="181"/>
      <c r="P200" s="181"/>
      <c r="Q200" s="181"/>
      <c r="R200" s="181"/>
      <c r="S200" s="181"/>
      <c r="T200" s="182"/>
      <c r="AT200" s="176" t="s">
        <v>135</v>
      </c>
      <c r="AU200" s="176" t="s">
        <v>89</v>
      </c>
      <c r="AV200" s="14" t="s">
        <v>89</v>
      </c>
      <c r="AW200" s="14" t="s">
        <v>29</v>
      </c>
      <c r="AX200" s="14" t="s">
        <v>72</v>
      </c>
      <c r="AY200" s="176" t="s">
        <v>127</v>
      </c>
    </row>
    <row r="201" spans="1:65" s="15" customFormat="1" x14ac:dyDescent="0.2">
      <c r="B201" s="183"/>
      <c r="D201" s="168" t="s">
        <v>135</v>
      </c>
      <c r="E201" s="184" t="s">
        <v>1</v>
      </c>
      <c r="F201" s="185" t="s">
        <v>138</v>
      </c>
      <c r="H201" s="186">
        <v>63.652999999999999</v>
      </c>
      <c r="I201" s="187"/>
      <c r="L201" s="183"/>
      <c r="M201" s="188"/>
      <c r="N201" s="189"/>
      <c r="O201" s="189"/>
      <c r="P201" s="189"/>
      <c r="Q201" s="189"/>
      <c r="R201" s="189"/>
      <c r="S201" s="189"/>
      <c r="T201" s="190"/>
      <c r="AT201" s="184" t="s">
        <v>135</v>
      </c>
      <c r="AU201" s="184" t="s">
        <v>89</v>
      </c>
      <c r="AV201" s="15" t="s">
        <v>139</v>
      </c>
      <c r="AW201" s="15" t="s">
        <v>29</v>
      </c>
      <c r="AX201" s="15" t="s">
        <v>72</v>
      </c>
      <c r="AY201" s="184" t="s">
        <v>127</v>
      </c>
    </row>
    <row r="202" spans="1:65" s="16" customFormat="1" x14ac:dyDescent="0.2">
      <c r="B202" s="191"/>
      <c r="D202" s="168" t="s">
        <v>135</v>
      </c>
      <c r="E202" s="192" t="s">
        <v>1</v>
      </c>
      <c r="F202" s="193" t="s">
        <v>140</v>
      </c>
      <c r="H202" s="194">
        <v>94.242999999999995</v>
      </c>
      <c r="I202" s="195"/>
      <c r="L202" s="191"/>
      <c r="M202" s="196"/>
      <c r="N202" s="197"/>
      <c r="O202" s="197"/>
      <c r="P202" s="197"/>
      <c r="Q202" s="197"/>
      <c r="R202" s="197"/>
      <c r="S202" s="197"/>
      <c r="T202" s="198"/>
      <c r="AT202" s="192" t="s">
        <v>135</v>
      </c>
      <c r="AU202" s="192" t="s">
        <v>89</v>
      </c>
      <c r="AV202" s="16" t="s">
        <v>133</v>
      </c>
      <c r="AW202" s="16" t="s">
        <v>29</v>
      </c>
      <c r="AX202" s="16" t="s">
        <v>80</v>
      </c>
      <c r="AY202" s="192" t="s">
        <v>127</v>
      </c>
    </row>
    <row r="203" spans="1:65" s="2" customFormat="1" ht="24.2" customHeight="1" x14ac:dyDescent="0.2">
      <c r="A203" s="33"/>
      <c r="B203" s="152"/>
      <c r="C203" s="153" t="s">
        <v>226</v>
      </c>
      <c r="D203" s="153" t="s">
        <v>129</v>
      </c>
      <c r="E203" s="154" t="s">
        <v>227</v>
      </c>
      <c r="F203" s="155" t="s">
        <v>228</v>
      </c>
      <c r="G203" s="156" t="s">
        <v>202</v>
      </c>
      <c r="H203" s="157">
        <v>286.25799999999998</v>
      </c>
      <c r="I203" s="158"/>
      <c r="J203" s="159">
        <f>ROUND(I203*H203,2)</f>
        <v>0</v>
      </c>
      <c r="K203" s="160"/>
      <c r="L203" s="34"/>
      <c r="M203" s="161" t="s">
        <v>1</v>
      </c>
      <c r="N203" s="162" t="s">
        <v>38</v>
      </c>
      <c r="O203" s="62"/>
      <c r="P203" s="163">
        <f>O203*H203</f>
        <v>0</v>
      </c>
      <c r="Q203" s="163">
        <v>0</v>
      </c>
      <c r="R203" s="163">
        <f>Q203*H203</f>
        <v>0</v>
      </c>
      <c r="S203" s="163">
        <v>0</v>
      </c>
      <c r="T203" s="164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5" t="s">
        <v>133</v>
      </c>
      <c r="AT203" s="165" t="s">
        <v>129</v>
      </c>
      <c r="AU203" s="165" t="s">
        <v>89</v>
      </c>
      <c r="AY203" s="18" t="s">
        <v>127</v>
      </c>
      <c r="BE203" s="166">
        <f>IF(N203="základná",J203,0)</f>
        <v>0</v>
      </c>
      <c r="BF203" s="166">
        <f>IF(N203="znížená",J203,0)</f>
        <v>0</v>
      </c>
      <c r="BG203" s="166">
        <f>IF(N203="zákl. prenesená",J203,0)</f>
        <v>0</v>
      </c>
      <c r="BH203" s="166">
        <f>IF(N203="zníž. prenesená",J203,0)</f>
        <v>0</v>
      </c>
      <c r="BI203" s="166">
        <f>IF(N203="nulová",J203,0)</f>
        <v>0</v>
      </c>
      <c r="BJ203" s="18" t="s">
        <v>89</v>
      </c>
      <c r="BK203" s="166">
        <f>ROUND(I203*H203,2)</f>
        <v>0</v>
      </c>
      <c r="BL203" s="18" t="s">
        <v>133</v>
      </c>
      <c r="BM203" s="165" t="s">
        <v>229</v>
      </c>
    </row>
    <row r="204" spans="1:65" s="14" customFormat="1" x14ac:dyDescent="0.2">
      <c r="B204" s="175"/>
      <c r="D204" s="168" t="s">
        <v>135</v>
      </c>
      <c r="E204" s="176" t="s">
        <v>1</v>
      </c>
      <c r="F204" s="177" t="s">
        <v>230</v>
      </c>
      <c r="H204" s="178">
        <v>286.25799999999998</v>
      </c>
      <c r="I204" s="179"/>
      <c r="L204" s="175"/>
      <c r="M204" s="180"/>
      <c r="N204" s="181"/>
      <c r="O204" s="181"/>
      <c r="P204" s="181"/>
      <c r="Q204" s="181"/>
      <c r="R204" s="181"/>
      <c r="S204" s="181"/>
      <c r="T204" s="182"/>
      <c r="AT204" s="176" t="s">
        <v>135</v>
      </c>
      <c r="AU204" s="176" t="s">
        <v>89</v>
      </c>
      <c r="AV204" s="14" t="s">
        <v>89</v>
      </c>
      <c r="AW204" s="14" t="s">
        <v>29</v>
      </c>
      <c r="AX204" s="14" t="s">
        <v>72</v>
      </c>
      <c r="AY204" s="176" t="s">
        <v>127</v>
      </c>
    </row>
    <row r="205" spans="1:65" s="16" customFormat="1" x14ac:dyDescent="0.2">
      <c r="B205" s="191"/>
      <c r="D205" s="168" t="s">
        <v>135</v>
      </c>
      <c r="E205" s="192" t="s">
        <v>1</v>
      </c>
      <c r="F205" s="193" t="s">
        <v>140</v>
      </c>
      <c r="H205" s="194">
        <v>286.25799999999998</v>
      </c>
      <c r="I205" s="195"/>
      <c r="L205" s="191"/>
      <c r="M205" s="196"/>
      <c r="N205" s="197"/>
      <c r="O205" s="197"/>
      <c r="P205" s="197"/>
      <c r="Q205" s="197"/>
      <c r="R205" s="197"/>
      <c r="S205" s="197"/>
      <c r="T205" s="198"/>
      <c r="AT205" s="192" t="s">
        <v>135</v>
      </c>
      <c r="AU205" s="192" t="s">
        <v>89</v>
      </c>
      <c r="AV205" s="16" t="s">
        <v>133</v>
      </c>
      <c r="AW205" s="16" t="s">
        <v>29</v>
      </c>
      <c r="AX205" s="16" t="s">
        <v>80</v>
      </c>
      <c r="AY205" s="192" t="s">
        <v>127</v>
      </c>
    </row>
    <row r="206" spans="1:65" s="12" customFormat="1" ht="22.9" customHeight="1" x14ac:dyDescent="0.2">
      <c r="B206" s="139"/>
      <c r="D206" s="140" t="s">
        <v>71</v>
      </c>
      <c r="E206" s="150" t="s">
        <v>157</v>
      </c>
      <c r="F206" s="150" t="s">
        <v>231</v>
      </c>
      <c r="I206" s="142"/>
      <c r="J206" s="151">
        <f>BK206</f>
        <v>0</v>
      </c>
      <c r="L206" s="139"/>
      <c r="M206" s="144"/>
      <c r="N206" s="145"/>
      <c r="O206" s="145"/>
      <c r="P206" s="146">
        <f>SUM(P207:P230)</f>
        <v>0</v>
      </c>
      <c r="Q206" s="145"/>
      <c r="R206" s="146">
        <f>SUM(R207:R230)</f>
        <v>356.72649250000001</v>
      </c>
      <c r="S206" s="145"/>
      <c r="T206" s="147">
        <f>SUM(T207:T230)</f>
        <v>0</v>
      </c>
      <c r="AR206" s="140" t="s">
        <v>80</v>
      </c>
      <c r="AT206" s="148" t="s">
        <v>71</v>
      </c>
      <c r="AU206" s="148" t="s">
        <v>80</v>
      </c>
      <c r="AY206" s="140" t="s">
        <v>127</v>
      </c>
      <c r="BK206" s="149">
        <f>SUM(BK207:BK230)</f>
        <v>0</v>
      </c>
    </row>
    <row r="207" spans="1:65" s="2" customFormat="1" ht="44.25" customHeight="1" x14ac:dyDescent="0.2">
      <c r="A207" s="33"/>
      <c r="B207" s="152"/>
      <c r="C207" s="153" t="s">
        <v>232</v>
      </c>
      <c r="D207" s="153" t="s">
        <v>129</v>
      </c>
      <c r="E207" s="154" t="s">
        <v>233</v>
      </c>
      <c r="F207" s="155" t="s">
        <v>234</v>
      </c>
      <c r="G207" s="156" t="s">
        <v>87</v>
      </c>
      <c r="H207" s="157">
        <v>563.5</v>
      </c>
      <c r="I207" s="158"/>
      <c r="J207" s="159">
        <f>ROUND(I207*H207,2)</f>
        <v>0</v>
      </c>
      <c r="K207" s="160"/>
      <c r="L207" s="34"/>
      <c r="M207" s="161" t="s">
        <v>1</v>
      </c>
      <c r="N207" s="162" t="s">
        <v>38</v>
      </c>
      <c r="O207" s="62"/>
      <c r="P207" s="163">
        <f>O207*H207</f>
        <v>0</v>
      </c>
      <c r="Q207" s="163">
        <v>0</v>
      </c>
      <c r="R207" s="163">
        <f>Q207*H207</f>
        <v>0</v>
      </c>
      <c r="S207" s="163">
        <v>0</v>
      </c>
      <c r="T207" s="164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5" t="s">
        <v>133</v>
      </c>
      <c r="AT207" s="165" t="s">
        <v>129</v>
      </c>
      <c r="AU207" s="165" t="s">
        <v>89</v>
      </c>
      <c r="AY207" s="18" t="s">
        <v>127</v>
      </c>
      <c r="BE207" s="166">
        <f>IF(N207="základná",J207,0)</f>
        <v>0</v>
      </c>
      <c r="BF207" s="166">
        <f>IF(N207="znížená",J207,0)</f>
        <v>0</v>
      </c>
      <c r="BG207" s="166">
        <f>IF(N207="zákl. prenesená",J207,0)</f>
        <v>0</v>
      </c>
      <c r="BH207" s="166">
        <f>IF(N207="zníž. prenesená",J207,0)</f>
        <v>0</v>
      </c>
      <c r="BI207" s="166">
        <f>IF(N207="nulová",J207,0)</f>
        <v>0</v>
      </c>
      <c r="BJ207" s="18" t="s">
        <v>89</v>
      </c>
      <c r="BK207" s="166">
        <f>ROUND(I207*H207,2)</f>
        <v>0</v>
      </c>
      <c r="BL207" s="18" t="s">
        <v>133</v>
      </c>
      <c r="BM207" s="165" t="s">
        <v>235</v>
      </c>
    </row>
    <row r="208" spans="1:65" s="13" customFormat="1" x14ac:dyDescent="0.2">
      <c r="B208" s="167"/>
      <c r="D208" s="168" t="s">
        <v>135</v>
      </c>
      <c r="E208" s="169" t="s">
        <v>1</v>
      </c>
      <c r="F208" s="170" t="s">
        <v>236</v>
      </c>
      <c r="H208" s="169" t="s">
        <v>1</v>
      </c>
      <c r="I208" s="171"/>
      <c r="L208" s="167"/>
      <c r="M208" s="172"/>
      <c r="N208" s="173"/>
      <c r="O208" s="173"/>
      <c r="P208" s="173"/>
      <c r="Q208" s="173"/>
      <c r="R208" s="173"/>
      <c r="S208" s="173"/>
      <c r="T208" s="174"/>
      <c r="AT208" s="169" t="s">
        <v>135</v>
      </c>
      <c r="AU208" s="169" t="s">
        <v>89</v>
      </c>
      <c r="AV208" s="13" t="s">
        <v>80</v>
      </c>
      <c r="AW208" s="13" t="s">
        <v>29</v>
      </c>
      <c r="AX208" s="13" t="s">
        <v>72</v>
      </c>
      <c r="AY208" s="169" t="s">
        <v>127</v>
      </c>
    </row>
    <row r="209" spans="1:65" s="13" customFormat="1" ht="22.5" x14ac:dyDescent="0.2">
      <c r="B209" s="167"/>
      <c r="D209" s="168" t="s">
        <v>135</v>
      </c>
      <c r="E209" s="169" t="s">
        <v>1</v>
      </c>
      <c r="F209" s="170" t="s">
        <v>237</v>
      </c>
      <c r="H209" s="169" t="s">
        <v>1</v>
      </c>
      <c r="I209" s="171"/>
      <c r="L209" s="167"/>
      <c r="M209" s="172"/>
      <c r="N209" s="173"/>
      <c r="O209" s="173"/>
      <c r="P209" s="173"/>
      <c r="Q209" s="173"/>
      <c r="R209" s="173"/>
      <c r="S209" s="173"/>
      <c r="T209" s="174"/>
      <c r="AT209" s="169" t="s">
        <v>135</v>
      </c>
      <c r="AU209" s="169" t="s">
        <v>89</v>
      </c>
      <c r="AV209" s="13" t="s">
        <v>80</v>
      </c>
      <c r="AW209" s="13" t="s">
        <v>29</v>
      </c>
      <c r="AX209" s="13" t="s">
        <v>72</v>
      </c>
      <c r="AY209" s="169" t="s">
        <v>127</v>
      </c>
    </row>
    <row r="210" spans="1:65" s="14" customFormat="1" x14ac:dyDescent="0.2">
      <c r="B210" s="175"/>
      <c r="D210" s="168" t="s">
        <v>135</v>
      </c>
      <c r="E210" s="176" t="s">
        <v>1</v>
      </c>
      <c r="F210" s="177" t="s">
        <v>238</v>
      </c>
      <c r="H210" s="178">
        <v>563.5</v>
      </c>
      <c r="I210" s="179"/>
      <c r="L210" s="175"/>
      <c r="M210" s="180"/>
      <c r="N210" s="181"/>
      <c r="O210" s="181"/>
      <c r="P210" s="181"/>
      <c r="Q210" s="181"/>
      <c r="R210" s="181"/>
      <c r="S210" s="181"/>
      <c r="T210" s="182"/>
      <c r="AT210" s="176" t="s">
        <v>135</v>
      </c>
      <c r="AU210" s="176" t="s">
        <v>89</v>
      </c>
      <c r="AV210" s="14" t="s">
        <v>89</v>
      </c>
      <c r="AW210" s="14" t="s">
        <v>29</v>
      </c>
      <c r="AX210" s="14" t="s">
        <v>72</v>
      </c>
      <c r="AY210" s="176" t="s">
        <v>127</v>
      </c>
    </row>
    <row r="211" spans="1:65" s="16" customFormat="1" x14ac:dyDescent="0.2">
      <c r="B211" s="191"/>
      <c r="D211" s="168" t="s">
        <v>135</v>
      </c>
      <c r="E211" s="192" t="s">
        <v>1</v>
      </c>
      <c r="F211" s="193" t="s">
        <v>140</v>
      </c>
      <c r="H211" s="194">
        <v>563.5</v>
      </c>
      <c r="I211" s="195"/>
      <c r="L211" s="191"/>
      <c r="M211" s="196"/>
      <c r="N211" s="197"/>
      <c r="O211" s="197"/>
      <c r="P211" s="197"/>
      <c r="Q211" s="197"/>
      <c r="R211" s="197"/>
      <c r="S211" s="197"/>
      <c r="T211" s="198"/>
      <c r="AT211" s="192" t="s">
        <v>135</v>
      </c>
      <c r="AU211" s="192" t="s">
        <v>89</v>
      </c>
      <c r="AV211" s="16" t="s">
        <v>133</v>
      </c>
      <c r="AW211" s="16" t="s">
        <v>29</v>
      </c>
      <c r="AX211" s="16" t="s">
        <v>80</v>
      </c>
      <c r="AY211" s="192" t="s">
        <v>127</v>
      </c>
    </row>
    <row r="212" spans="1:65" s="2" customFormat="1" ht="24.2" customHeight="1" x14ac:dyDescent="0.2">
      <c r="A212" s="33"/>
      <c r="B212" s="152"/>
      <c r="C212" s="199" t="s">
        <v>239</v>
      </c>
      <c r="D212" s="199" t="s">
        <v>240</v>
      </c>
      <c r="E212" s="200" t="s">
        <v>241</v>
      </c>
      <c r="F212" s="201" t="s">
        <v>242</v>
      </c>
      <c r="G212" s="202" t="s">
        <v>87</v>
      </c>
      <c r="H212" s="203">
        <v>648.02499999999998</v>
      </c>
      <c r="I212" s="204"/>
      <c r="J212" s="205">
        <f>ROUND(I212*H212,2)</f>
        <v>0</v>
      </c>
      <c r="K212" s="206"/>
      <c r="L212" s="207"/>
      <c r="M212" s="208" t="s">
        <v>1</v>
      </c>
      <c r="N212" s="209" t="s">
        <v>38</v>
      </c>
      <c r="O212" s="62"/>
      <c r="P212" s="163">
        <f>O212*H212</f>
        <v>0</v>
      </c>
      <c r="Q212" s="163">
        <v>5.0000000000000001E-4</v>
      </c>
      <c r="R212" s="163">
        <f>Q212*H212</f>
        <v>0.32401249999999998</v>
      </c>
      <c r="S212" s="163">
        <v>0</v>
      </c>
      <c r="T212" s="164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5" t="s">
        <v>177</v>
      </c>
      <c r="AT212" s="165" t="s">
        <v>240</v>
      </c>
      <c r="AU212" s="165" t="s">
        <v>89</v>
      </c>
      <c r="AY212" s="18" t="s">
        <v>127</v>
      </c>
      <c r="BE212" s="166">
        <f>IF(N212="základná",J212,0)</f>
        <v>0</v>
      </c>
      <c r="BF212" s="166">
        <f>IF(N212="znížená",J212,0)</f>
        <v>0</v>
      </c>
      <c r="BG212" s="166">
        <f>IF(N212="zákl. prenesená",J212,0)</f>
        <v>0</v>
      </c>
      <c r="BH212" s="166">
        <f>IF(N212="zníž. prenesená",J212,0)</f>
        <v>0</v>
      </c>
      <c r="BI212" s="166">
        <f>IF(N212="nulová",J212,0)</f>
        <v>0</v>
      </c>
      <c r="BJ212" s="18" t="s">
        <v>89</v>
      </c>
      <c r="BK212" s="166">
        <f>ROUND(I212*H212,2)</f>
        <v>0</v>
      </c>
      <c r="BL212" s="18" t="s">
        <v>133</v>
      </c>
      <c r="BM212" s="165" t="s">
        <v>243</v>
      </c>
    </row>
    <row r="213" spans="1:65" s="14" customFormat="1" x14ac:dyDescent="0.2">
      <c r="B213" s="175"/>
      <c r="D213" s="168" t="s">
        <v>135</v>
      </c>
      <c r="F213" s="177" t="s">
        <v>244</v>
      </c>
      <c r="H213" s="178">
        <v>648.02499999999998</v>
      </c>
      <c r="I213" s="179"/>
      <c r="L213" s="175"/>
      <c r="M213" s="180"/>
      <c r="N213" s="181"/>
      <c r="O213" s="181"/>
      <c r="P213" s="181"/>
      <c r="Q213" s="181"/>
      <c r="R213" s="181"/>
      <c r="S213" s="181"/>
      <c r="T213" s="182"/>
      <c r="AT213" s="176" t="s">
        <v>135</v>
      </c>
      <c r="AU213" s="176" t="s">
        <v>89</v>
      </c>
      <c r="AV213" s="14" t="s">
        <v>89</v>
      </c>
      <c r="AW213" s="14" t="s">
        <v>3</v>
      </c>
      <c r="AX213" s="14" t="s">
        <v>80</v>
      </c>
      <c r="AY213" s="176" t="s">
        <v>127</v>
      </c>
    </row>
    <row r="214" spans="1:65" s="2" customFormat="1" ht="33" customHeight="1" x14ac:dyDescent="0.2">
      <c r="A214" s="33"/>
      <c r="B214" s="152"/>
      <c r="C214" s="153" t="s">
        <v>245</v>
      </c>
      <c r="D214" s="153" t="s">
        <v>129</v>
      </c>
      <c r="E214" s="154" t="s">
        <v>246</v>
      </c>
      <c r="F214" s="155" t="s">
        <v>247</v>
      </c>
      <c r="G214" s="156" t="s">
        <v>87</v>
      </c>
      <c r="H214" s="157">
        <v>563.5</v>
      </c>
      <c r="I214" s="158"/>
      <c r="J214" s="159">
        <f>ROUND(I214*H214,2)</f>
        <v>0</v>
      </c>
      <c r="K214" s="160"/>
      <c r="L214" s="34"/>
      <c r="M214" s="161" t="s">
        <v>1</v>
      </c>
      <c r="N214" s="162" t="s">
        <v>38</v>
      </c>
      <c r="O214" s="62"/>
      <c r="P214" s="163">
        <f>O214*H214</f>
        <v>0</v>
      </c>
      <c r="Q214" s="163">
        <v>0.1118</v>
      </c>
      <c r="R214" s="163">
        <f>Q214*H214</f>
        <v>62.999299999999998</v>
      </c>
      <c r="S214" s="163">
        <v>0</v>
      </c>
      <c r="T214" s="164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5" t="s">
        <v>133</v>
      </c>
      <c r="AT214" s="165" t="s">
        <v>129</v>
      </c>
      <c r="AU214" s="165" t="s">
        <v>89</v>
      </c>
      <c r="AY214" s="18" t="s">
        <v>127</v>
      </c>
      <c r="BE214" s="166">
        <f>IF(N214="základná",J214,0)</f>
        <v>0</v>
      </c>
      <c r="BF214" s="166">
        <f>IF(N214="znížená",J214,0)</f>
        <v>0</v>
      </c>
      <c r="BG214" s="166">
        <f>IF(N214="zákl. prenesená",J214,0)</f>
        <v>0</v>
      </c>
      <c r="BH214" s="166">
        <f>IF(N214="zníž. prenesená",J214,0)</f>
        <v>0</v>
      </c>
      <c r="BI214" s="166">
        <f>IF(N214="nulová",J214,0)</f>
        <v>0</v>
      </c>
      <c r="BJ214" s="18" t="s">
        <v>89</v>
      </c>
      <c r="BK214" s="166">
        <f>ROUND(I214*H214,2)</f>
        <v>0</v>
      </c>
      <c r="BL214" s="18" t="s">
        <v>133</v>
      </c>
      <c r="BM214" s="165" t="s">
        <v>248</v>
      </c>
    </row>
    <row r="215" spans="1:65" s="13" customFormat="1" x14ac:dyDescent="0.2">
      <c r="B215" s="167"/>
      <c r="D215" s="168" t="s">
        <v>135</v>
      </c>
      <c r="E215" s="169" t="s">
        <v>1</v>
      </c>
      <c r="F215" s="170" t="s">
        <v>146</v>
      </c>
      <c r="H215" s="169" t="s">
        <v>1</v>
      </c>
      <c r="I215" s="171"/>
      <c r="L215" s="167"/>
      <c r="M215" s="172"/>
      <c r="N215" s="173"/>
      <c r="O215" s="173"/>
      <c r="P215" s="173"/>
      <c r="Q215" s="173"/>
      <c r="R215" s="173"/>
      <c r="S215" s="173"/>
      <c r="T215" s="174"/>
      <c r="AT215" s="169" t="s">
        <v>135</v>
      </c>
      <c r="AU215" s="169" t="s">
        <v>89</v>
      </c>
      <c r="AV215" s="13" t="s">
        <v>80</v>
      </c>
      <c r="AW215" s="13" t="s">
        <v>29</v>
      </c>
      <c r="AX215" s="13" t="s">
        <v>72</v>
      </c>
      <c r="AY215" s="169" t="s">
        <v>127</v>
      </c>
    </row>
    <row r="216" spans="1:65" s="13" customFormat="1" x14ac:dyDescent="0.2">
      <c r="B216" s="167"/>
      <c r="D216" s="168" t="s">
        <v>135</v>
      </c>
      <c r="E216" s="169" t="s">
        <v>1</v>
      </c>
      <c r="F216" s="170" t="s">
        <v>249</v>
      </c>
      <c r="H216" s="169" t="s">
        <v>1</v>
      </c>
      <c r="I216" s="171"/>
      <c r="L216" s="167"/>
      <c r="M216" s="172"/>
      <c r="N216" s="173"/>
      <c r="O216" s="173"/>
      <c r="P216" s="173"/>
      <c r="Q216" s="173"/>
      <c r="R216" s="173"/>
      <c r="S216" s="173"/>
      <c r="T216" s="174"/>
      <c r="AT216" s="169" t="s">
        <v>135</v>
      </c>
      <c r="AU216" s="169" t="s">
        <v>89</v>
      </c>
      <c r="AV216" s="13" t="s">
        <v>80</v>
      </c>
      <c r="AW216" s="13" t="s">
        <v>29</v>
      </c>
      <c r="AX216" s="13" t="s">
        <v>72</v>
      </c>
      <c r="AY216" s="169" t="s">
        <v>127</v>
      </c>
    </row>
    <row r="217" spans="1:65" s="13" customFormat="1" x14ac:dyDescent="0.2">
      <c r="B217" s="167"/>
      <c r="D217" s="168" t="s">
        <v>135</v>
      </c>
      <c r="E217" s="169" t="s">
        <v>1</v>
      </c>
      <c r="F217" s="170" t="s">
        <v>250</v>
      </c>
      <c r="H217" s="169" t="s">
        <v>1</v>
      </c>
      <c r="I217" s="171"/>
      <c r="L217" s="167"/>
      <c r="M217" s="172"/>
      <c r="N217" s="173"/>
      <c r="O217" s="173"/>
      <c r="P217" s="173"/>
      <c r="Q217" s="173"/>
      <c r="R217" s="173"/>
      <c r="S217" s="173"/>
      <c r="T217" s="174"/>
      <c r="AT217" s="169" t="s">
        <v>135</v>
      </c>
      <c r="AU217" s="169" t="s">
        <v>89</v>
      </c>
      <c r="AV217" s="13" t="s">
        <v>80</v>
      </c>
      <c r="AW217" s="13" t="s">
        <v>29</v>
      </c>
      <c r="AX217" s="13" t="s">
        <v>72</v>
      </c>
      <c r="AY217" s="169" t="s">
        <v>127</v>
      </c>
    </row>
    <row r="218" spans="1:65" s="14" customFormat="1" x14ac:dyDescent="0.2">
      <c r="B218" s="175"/>
      <c r="D218" s="168" t="s">
        <v>135</v>
      </c>
      <c r="E218" s="176" t="s">
        <v>1</v>
      </c>
      <c r="F218" s="177" t="s">
        <v>238</v>
      </c>
      <c r="H218" s="178">
        <v>563.5</v>
      </c>
      <c r="I218" s="179"/>
      <c r="L218" s="175"/>
      <c r="M218" s="180"/>
      <c r="N218" s="181"/>
      <c r="O218" s="181"/>
      <c r="P218" s="181"/>
      <c r="Q218" s="181"/>
      <c r="R218" s="181"/>
      <c r="S218" s="181"/>
      <c r="T218" s="182"/>
      <c r="AT218" s="176" t="s">
        <v>135</v>
      </c>
      <c r="AU218" s="176" t="s">
        <v>89</v>
      </c>
      <c r="AV218" s="14" t="s">
        <v>89</v>
      </c>
      <c r="AW218" s="14" t="s">
        <v>29</v>
      </c>
      <c r="AX218" s="14" t="s">
        <v>72</v>
      </c>
      <c r="AY218" s="176" t="s">
        <v>127</v>
      </c>
    </row>
    <row r="219" spans="1:65" s="16" customFormat="1" x14ac:dyDescent="0.2">
      <c r="B219" s="191"/>
      <c r="D219" s="168" t="s">
        <v>135</v>
      </c>
      <c r="E219" s="192" t="s">
        <v>1</v>
      </c>
      <c r="F219" s="193" t="s">
        <v>140</v>
      </c>
      <c r="H219" s="194">
        <v>563.5</v>
      </c>
      <c r="I219" s="195"/>
      <c r="L219" s="191"/>
      <c r="M219" s="196"/>
      <c r="N219" s="197"/>
      <c r="O219" s="197"/>
      <c r="P219" s="197"/>
      <c r="Q219" s="197"/>
      <c r="R219" s="197"/>
      <c r="S219" s="197"/>
      <c r="T219" s="198"/>
      <c r="AT219" s="192" t="s">
        <v>135</v>
      </c>
      <c r="AU219" s="192" t="s">
        <v>89</v>
      </c>
      <c r="AV219" s="16" t="s">
        <v>133</v>
      </c>
      <c r="AW219" s="16" t="s">
        <v>29</v>
      </c>
      <c r="AX219" s="16" t="s">
        <v>80</v>
      </c>
      <c r="AY219" s="192" t="s">
        <v>127</v>
      </c>
    </row>
    <row r="220" spans="1:65" s="2" customFormat="1" ht="33" customHeight="1" x14ac:dyDescent="0.2">
      <c r="A220" s="33"/>
      <c r="B220" s="152"/>
      <c r="C220" s="153" t="s">
        <v>7</v>
      </c>
      <c r="D220" s="153" t="s">
        <v>129</v>
      </c>
      <c r="E220" s="154" t="s">
        <v>251</v>
      </c>
      <c r="F220" s="155" t="s">
        <v>252</v>
      </c>
      <c r="G220" s="156" t="s">
        <v>87</v>
      </c>
      <c r="H220" s="157">
        <v>2254</v>
      </c>
      <c r="I220" s="158"/>
      <c r="J220" s="159">
        <f>ROUND(I220*H220,2)</f>
        <v>0</v>
      </c>
      <c r="K220" s="160"/>
      <c r="L220" s="34"/>
      <c r="M220" s="161" t="s">
        <v>1</v>
      </c>
      <c r="N220" s="162" t="s">
        <v>38</v>
      </c>
      <c r="O220" s="62"/>
      <c r="P220" s="163">
        <f>O220*H220</f>
        <v>0</v>
      </c>
      <c r="Q220" s="163">
        <v>5.1000000000000004E-4</v>
      </c>
      <c r="R220" s="163">
        <f>Q220*H220</f>
        <v>1.14954</v>
      </c>
      <c r="S220" s="163">
        <v>0</v>
      </c>
      <c r="T220" s="164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5" t="s">
        <v>133</v>
      </c>
      <c r="AT220" s="165" t="s">
        <v>129</v>
      </c>
      <c r="AU220" s="165" t="s">
        <v>89</v>
      </c>
      <c r="AY220" s="18" t="s">
        <v>127</v>
      </c>
      <c r="BE220" s="166">
        <f>IF(N220="základná",J220,0)</f>
        <v>0</v>
      </c>
      <c r="BF220" s="166">
        <f>IF(N220="znížená",J220,0)</f>
        <v>0</v>
      </c>
      <c r="BG220" s="166">
        <f>IF(N220="zákl. prenesená",J220,0)</f>
        <v>0</v>
      </c>
      <c r="BH220" s="166">
        <f>IF(N220="zníž. prenesená",J220,0)</f>
        <v>0</v>
      </c>
      <c r="BI220" s="166">
        <f>IF(N220="nulová",J220,0)</f>
        <v>0</v>
      </c>
      <c r="BJ220" s="18" t="s">
        <v>89</v>
      </c>
      <c r="BK220" s="166">
        <f>ROUND(I220*H220,2)</f>
        <v>0</v>
      </c>
      <c r="BL220" s="18" t="s">
        <v>133</v>
      </c>
      <c r="BM220" s="165" t="s">
        <v>253</v>
      </c>
    </row>
    <row r="221" spans="1:65" s="13" customFormat="1" x14ac:dyDescent="0.2">
      <c r="B221" s="167"/>
      <c r="D221" s="168" t="s">
        <v>135</v>
      </c>
      <c r="E221" s="169" t="s">
        <v>1</v>
      </c>
      <c r="F221" s="170" t="s">
        <v>254</v>
      </c>
      <c r="H221" s="169" t="s">
        <v>1</v>
      </c>
      <c r="I221" s="171"/>
      <c r="L221" s="167"/>
      <c r="M221" s="172"/>
      <c r="N221" s="173"/>
      <c r="O221" s="173"/>
      <c r="P221" s="173"/>
      <c r="Q221" s="173"/>
      <c r="R221" s="173"/>
      <c r="S221" s="173"/>
      <c r="T221" s="174"/>
      <c r="AT221" s="169" t="s">
        <v>135</v>
      </c>
      <c r="AU221" s="169" t="s">
        <v>89</v>
      </c>
      <c r="AV221" s="13" t="s">
        <v>80</v>
      </c>
      <c r="AW221" s="13" t="s">
        <v>29</v>
      </c>
      <c r="AX221" s="13" t="s">
        <v>72</v>
      </c>
      <c r="AY221" s="169" t="s">
        <v>127</v>
      </c>
    </row>
    <row r="222" spans="1:65" s="13" customFormat="1" x14ac:dyDescent="0.2">
      <c r="B222" s="167"/>
      <c r="D222" s="168" t="s">
        <v>135</v>
      </c>
      <c r="E222" s="169" t="s">
        <v>1</v>
      </c>
      <c r="F222" s="170" t="s">
        <v>255</v>
      </c>
      <c r="H222" s="169" t="s">
        <v>1</v>
      </c>
      <c r="I222" s="171"/>
      <c r="L222" s="167"/>
      <c r="M222" s="172"/>
      <c r="N222" s="173"/>
      <c r="O222" s="173"/>
      <c r="P222" s="173"/>
      <c r="Q222" s="173"/>
      <c r="R222" s="173"/>
      <c r="S222" s="173"/>
      <c r="T222" s="174"/>
      <c r="AT222" s="169" t="s">
        <v>135</v>
      </c>
      <c r="AU222" s="169" t="s">
        <v>89</v>
      </c>
      <c r="AV222" s="13" t="s">
        <v>80</v>
      </c>
      <c r="AW222" s="13" t="s">
        <v>29</v>
      </c>
      <c r="AX222" s="13" t="s">
        <v>72</v>
      </c>
      <c r="AY222" s="169" t="s">
        <v>127</v>
      </c>
    </row>
    <row r="223" spans="1:65" s="13" customFormat="1" x14ac:dyDescent="0.2">
      <c r="B223" s="167"/>
      <c r="D223" s="168" t="s">
        <v>135</v>
      </c>
      <c r="E223" s="169" t="s">
        <v>1</v>
      </c>
      <c r="F223" s="170" t="s">
        <v>256</v>
      </c>
      <c r="H223" s="169" t="s">
        <v>1</v>
      </c>
      <c r="I223" s="171"/>
      <c r="L223" s="167"/>
      <c r="M223" s="172"/>
      <c r="N223" s="173"/>
      <c r="O223" s="173"/>
      <c r="P223" s="173"/>
      <c r="Q223" s="173"/>
      <c r="R223" s="173"/>
      <c r="S223" s="173"/>
      <c r="T223" s="174"/>
      <c r="AT223" s="169" t="s">
        <v>135</v>
      </c>
      <c r="AU223" s="169" t="s">
        <v>89</v>
      </c>
      <c r="AV223" s="13" t="s">
        <v>80</v>
      </c>
      <c r="AW223" s="13" t="s">
        <v>29</v>
      </c>
      <c r="AX223" s="13" t="s">
        <v>72</v>
      </c>
      <c r="AY223" s="169" t="s">
        <v>127</v>
      </c>
    </row>
    <row r="224" spans="1:65" s="14" customFormat="1" x14ac:dyDescent="0.2">
      <c r="B224" s="175"/>
      <c r="D224" s="168" t="s">
        <v>135</v>
      </c>
      <c r="E224" s="176" t="s">
        <v>1</v>
      </c>
      <c r="F224" s="177" t="s">
        <v>85</v>
      </c>
      <c r="H224" s="178">
        <v>2254</v>
      </c>
      <c r="I224" s="179"/>
      <c r="L224" s="175"/>
      <c r="M224" s="180"/>
      <c r="N224" s="181"/>
      <c r="O224" s="181"/>
      <c r="P224" s="181"/>
      <c r="Q224" s="181"/>
      <c r="R224" s="181"/>
      <c r="S224" s="181"/>
      <c r="T224" s="182"/>
      <c r="AT224" s="176" t="s">
        <v>135</v>
      </c>
      <c r="AU224" s="176" t="s">
        <v>89</v>
      </c>
      <c r="AV224" s="14" t="s">
        <v>89</v>
      </c>
      <c r="AW224" s="14" t="s">
        <v>29</v>
      </c>
      <c r="AX224" s="14" t="s">
        <v>72</v>
      </c>
      <c r="AY224" s="176" t="s">
        <v>127</v>
      </c>
    </row>
    <row r="225" spans="1:65" s="16" customFormat="1" x14ac:dyDescent="0.2">
      <c r="B225" s="191"/>
      <c r="D225" s="168" t="s">
        <v>135</v>
      </c>
      <c r="E225" s="192" t="s">
        <v>1</v>
      </c>
      <c r="F225" s="193" t="s">
        <v>140</v>
      </c>
      <c r="H225" s="194">
        <v>2254</v>
      </c>
      <c r="I225" s="195"/>
      <c r="L225" s="191"/>
      <c r="M225" s="196"/>
      <c r="N225" s="197"/>
      <c r="O225" s="197"/>
      <c r="P225" s="197"/>
      <c r="Q225" s="197"/>
      <c r="R225" s="197"/>
      <c r="S225" s="197"/>
      <c r="T225" s="198"/>
      <c r="AT225" s="192" t="s">
        <v>135</v>
      </c>
      <c r="AU225" s="192" t="s">
        <v>89</v>
      </c>
      <c r="AV225" s="16" t="s">
        <v>133</v>
      </c>
      <c r="AW225" s="16" t="s">
        <v>29</v>
      </c>
      <c r="AX225" s="16" t="s">
        <v>80</v>
      </c>
      <c r="AY225" s="192" t="s">
        <v>127</v>
      </c>
    </row>
    <row r="226" spans="1:65" s="2" customFormat="1" ht="33" customHeight="1" x14ac:dyDescent="0.2">
      <c r="A226" s="33"/>
      <c r="B226" s="152"/>
      <c r="C226" s="153" t="s">
        <v>257</v>
      </c>
      <c r="D226" s="153" t="s">
        <v>129</v>
      </c>
      <c r="E226" s="154" t="s">
        <v>258</v>
      </c>
      <c r="F226" s="155" t="s">
        <v>259</v>
      </c>
      <c r="G226" s="156" t="s">
        <v>87</v>
      </c>
      <c r="H226" s="157">
        <v>2254</v>
      </c>
      <c r="I226" s="158"/>
      <c r="J226" s="159">
        <f>ROUND(I226*H226,2)</f>
        <v>0</v>
      </c>
      <c r="K226" s="160"/>
      <c r="L226" s="34"/>
      <c r="M226" s="161" t="s">
        <v>1</v>
      </c>
      <c r="N226" s="162" t="s">
        <v>38</v>
      </c>
      <c r="O226" s="62"/>
      <c r="P226" s="163">
        <f>O226*H226</f>
        <v>0</v>
      </c>
      <c r="Q226" s="163">
        <v>0.12966</v>
      </c>
      <c r="R226" s="163">
        <f>Q226*H226</f>
        <v>292.25364000000002</v>
      </c>
      <c r="S226" s="163">
        <v>0</v>
      </c>
      <c r="T226" s="164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5" t="s">
        <v>133</v>
      </c>
      <c r="AT226" s="165" t="s">
        <v>129</v>
      </c>
      <c r="AU226" s="165" t="s">
        <v>89</v>
      </c>
      <c r="AY226" s="18" t="s">
        <v>127</v>
      </c>
      <c r="BE226" s="166">
        <f>IF(N226="základná",J226,0)</f>
        <v>0</v>
      </c>
      <c r="BF226" s="166">
        <f>IF(N226="znížená",J226,0)</f>
        <v>0</v>
      </c>
      <c r="BG226" s="166">
        <f>IF(N226="zákl. prenesená",J226,0)</f>
        <v>0</v>
      </c>
      <c r="BH226" s="166">
        <f>IF(N226="zníž. prenesená",J226,0)</f>
        <v>0</v>
      </c>
      <c r="BI226" s="166">
        <f>IF(N226="nulová",J226,0)</f>
        <v>0</v>
      </c>
      <c r="BJ226" s="18" t="s">
        <v>89</v>
      </c>
      <c r="BK226" s="166">
        <f>ROUND(I226*H226,2)</f>
        <v>0</v>
      </c>
      <c r="BL226" s="18" t="s">
        <v>133</v>
      </c>
      <c r="BM226" s="165" t="s">
        <v>260</v>
      </c>
    </row>
    <row r="227" spans="1:65" s="13" customFormat="1" x14ac:dyDescent="0.2">
      <c r="B227" s="167"/>
      <c r="D227" s="168" t="s">
        <v>135</v>
      </c>
      <c r="E227" s="169" t="s">
        <v>1</v>
      </c>
      <c r="F227" s="170" t="s">
        <v>254</v>
      </c>
      <c r="H227" s="169" t="s">
        <v>1</v>
      </c>
      <c r="I227" s="171"/>
      <c r="L227" s="167"/>
      <c r="M227" s="172"/>
      <c r="N227" s="173"/>
      <c r="O227" s="173"/>
      <c r="P227" s="173"/>
      <c r="Q227" s="173"/>
      <c r="R227" s="173"/>
      <c r="S227" s="173"/>
      <c r="T227" s="174"/>
      <c r="AT227" s="169" t="s">
        <v>135</v>
      </c>
      <c r="AU227" s="169" t="s">
        <v>89</v>
      </c>
      <c r="AV227" s="13" t="s">
        <v>80</v>
      </c>
      <c r="AW227" s="13" t="s">
        <v>29</v>
      </c>
      <c r="AX227" s="13" t="s">
        <v>72</v>
      </c>
      <c r="AY227" s="169" t="s">
        <v>127</v>
      </c>
    </row>
    <row r="228" spans="1:65" s="13" customFormat="1" x14ac:dyDescent="0.2">
      <c r="B228" s="167"/>
      <c r="D228" s="168" t="s">
        <v>135</v>
      </c>
      <c r="E228" s="169" t="s">
        <v>1</v>
      </c>
      <c r="F228" s="170" t="s">
        <v>255</v>
      </c>
      <c r="H228" s="169" t="s">
        <v>1</v>
      </c>
      <c r="I228" s="171"/>
      <c r="L228" s="167"/>
      <c r="M228" s="172"/>
      <c r="N228" s="173"/>
      <c r="O228" s="173"/>
      <c r="P228" s="173"/>
      <c r="Q228" s="173"/>
      <c r="R228" s="173"/>
      <c r="S228" s="173"/>
      <c r="T228" s="174"/>
      <c r="AT228" s="169" t="s">
        <v>135</v>
      </c>
      <c r="AU228" s="169" t="s">
        <v>89</v>
      </c>
      <c r="AV228" s="13" t="s">
        <v>80</v>
      </c>
      <c r="AW228" s="13" t="s">
        <v>29</v>
      </c>
      <c r="AX228" s="13" t="s">
        <v>72</v>
      </c>
      <c r="AY228" s="169" t="s">
        <v>127</v>
      </c>
    </row>
    <row r="229" spans="1:65" s="14" customFormat="1" x14ac:dyDescent="0.2">
      <c r="B229" s="175"/>
      <c r="D229" s="168" t="s">
        <v>135</v>
      </c>
      <c r="E229" s="176" t="s">
        <v>1</v>
      </c>
      <c r="F229" s="177" t="s">
        <v>85</v>
      </c>
      <c r="H229" s="178">
        <v>2254</v>
      </c>
      <c r="I229" s="179"/>
      <c r="L229" s="175"/>
      <c r="M229" s="180"/>
      <c r="N229" s="181"/>
      <c r="O229" s="181"/>
      <c r="P229" s="181"/>
      <c r="Q229" s="181"/>
      <c r="R229" s="181"/>
      <c r="S229" s="181"/>
      <c r="T229" s="182"/>
      <c r="AT229" s="176" t="s">
        <v>135</v>
      </c>
      <c r="AU229" s="176" t="s">
        <v>89</v>
      </c>
      <c r="AV229" s="14" t="s">
        <v>89</v>
      </c>
      <c r="AW229" s="14" t="s">
        <v>29</v>
      </c>
      <c r="AX229" s="14" t="s">
        <v>72</v>
      </c>
      <c r="AY229" s="176" t="s">
        <v>127</v>
      </c>
    </row>
    <row r="230" spans="1:65" s="16" customFormat="1" x14ac:dyDescent="0.2">
      <c r="B230" s="191"/>
      <c r="D230" s="168" t="s">
        <v>135</v>
      </c>
      <c r="E230" s="192" t="s">
        <v>1</v>
      </c>
      <c r="F230" s="193" t="s">
        <v>261</v>
      </c>
      <c r="H230" s="194">
        <v>2254</v>
      </c>
      <c r="I230" s="195"/>
      <c r="L230" s="191"/>
      <c r="M230" s="196"/>
      <c r="N230" s="197"/>
      <c r="O230" s="197"/>
      <c r="P230" s="197"/>
      <c r="Q230" s="197"/>
      <c r="R230" s="197"/>
      <c r="S230" s="197"/>
      <c r="T230" s="198"/>
      <c r="AT230" s="192" t="s">
        <v>135</v>
      </c>
      <c r="AU230" s="192" t="s">
        <v>89</v>
      </c>
      <c r="AV230" s="16" t="s">
        <v>133</v>
      </c>
      <c r="AW230" s="16" t="s">
        <v>29</v>
      </c>
      <c r="AX230" s="16" t="s">
        <v>80</v>
      </c>
      <c r="AY230" s="192" t="s">
        <v>127</v>
      </c>
    </row>
    <row r="231" spans="1:65" s="12" customFormat="1" ht="22.9" customHeight="1" x14ac:dyDescent="0.2">
      <c r="B231" s="139"/>
      <c r="D231" s="140" t="s">
        <v>71</v>
      </c>
      <c r="E231" s="150" t="s">
        <v>177</v>
      </c>
      <c r="F231" s="150" t="s">
        <v>262</v>
      </c>
      <c r="I231" s="142"/>
      <c r="J231" s="151">
        <f>BK231</f>
        <v>0</v>
      </c>
      <c r="L231" s="139"/>
      <c r="M231" s="144"/>
      <c r="N231" s="145"/>
      <c r="O231" s="145"/>
      <c r="P231" s="146">
        <f>SUM(P232:P237)</f>
        <v>0</v>
      </c>
      <c r="Q231" s="145"/>
      <c r="R231" s="146">
        <f>SUM(R232:R237)</f>
        <v>29.97672</v>
      </c>
      <c r="S231" s="145"/>
      <c r="T231" s="147">
        <f>SUM(T232:T237)</f>
        <v>0</v>
      </c>
      <c r="AR231" s="140" t="s">
        <v>80</v>
      </c>
      <c r="AT231" s="148" t="s">
        <v>71</v>
      </c>
      <c r="AU231" s="148" t="s">
        <v>80</v>
      </c>
      <c r="AY231" s="140" t="s">
        <v>127</v>
      </c>
      <c r="BK231" s="149">
        <f>SUM(BK232:BK237)</f>
        <v>0</v>
      </c>
    </row>
    <row r="232" spans="1:65" s="2" customFormat="1" ht="24.2" customHeight="1" x14ac:dyDescent="0.2">
      <c r="A232" s="33"/>
      <c r="B232" s="152"/>
      <c r="C232" s="153" t="s">
        <v>263</v>
      </c>
      <c r="D232" s="153" t="s">
        <v>129</v>
      </c>
      <c r="E232" s="154" t="s">
        <v>264</v>
      </c>
      <c r="F232" s="155" t="s">
        <v>265</v>
      </c>
      <c r="G232" s="156" t="s">
        <v>266</v>
      </c>
      <c r="H232" s="157">
        <v>73</v>
      </c>
      <c r="I232" s="158"/>
      <c r="J232" s="159">
        <f>ROUND(I232*H232,2)</f>
        <v>0</v>
      </c>
      <c r="K232" s="160"/>
      <c r="L232" s="34"/>
      <c r="M232" s="161" t="s">
        <v>1</v>
      </c>
      <c r="N232" s="162" t="s">
        <v>38</v>
      </c>
      <c r="O232" s="62"/>
      <c r="P232" s="163">
        <f>O232*H232</f>
        <v>0</v>
      </c>
      <c r="Q232" s="163">
        <v>0.41064000000000001</v>
      </c>
      <c r="R232" s="163">
        <f>Q232*H232</f>
        <v>29.97672</v>
      </c>
      <c r="S232" s="163">
        <v>0</v>
      </c>
      <c r="T232" s="164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5" t="s">
        <v>133</v>
      </c>
      <c r="AT232" s="165" t="s">
        <v>129</v>
      </c>
      <c r="AU232" s="165" t="s">
        <v>89</v>
      </c>
      <c r="AY232" s="18" t="s">
        <v>127</v>
      </c>
      <c r="BE232" s="166">
        <f>IF(N232="základná",J232,0)</f>
        <v>0</v>
      </c>
      <c r="BF232" s="166">
        <f>IF(N232="znížená",J232,0)</f>
        <v>0</v>
      </c>
      <c r="BG232" s="166">
        <f>IF(N232="zákl. prenesená",J232,0)</f>
        <v>0</v>
      </c>
      <c r="BH232" s="166">
        <f>IF(N232="zníž. prenesená",J232,0)</f>
        <v>0</v>
      </c>
      <c r="BI232" s="166">
        <f>IF(N232="nulová",J232,0)</f>
        <v>0</v>
      </c>
      <c r="BJ232" s="18" t="s">
        <v>89</v>
      </c>
      <c r="BK232" s="166">
        <f>ROUND(I232*H232,2)</f>
        <v>0</v>
      </c>
      <c r="BL232" s="18" t="s">
        <v>133</v>
      </c>
      <c r="BM232" s="165" t="s">
        <v>267</v>
      </c>
    </row>
    <row r="233" spans="1:65" s="13" customFormat="1" x14ac:dyDescent="0.2">
      <c r="B233" s="167"/>
      <c r="D233" s="168" t="s">
        <v>135</v>
      </c>
      <c r="E233" s="169" t="s">
        <v>1</v>
      </c>
      <c r="F233" s="170" t="s">
        <v>268</v>
      </c>
      <c r="H233" s="169" t="s">
        <v>1</v>
      </c>
      <c r="I233" s="171"/>
      <c r="L233" s="167"/>
      <c r="M233" s="172"/>
      <c r="N233" s="173"/>
      <c r="O233" s="173"/>
      <c r="P233" s="173"/>
      <c r="Q233" s="173"/>
      <c r="R233" s="173"/>
      <c r="S233" s="173"/>
      <c r="T233" s="174"/>
      <c r="AT233" s="169" t="s">
        <v>135</v>
      </c>
      <c r="AU233" s="169" t="s">
        <v>89</v>
      </c>
      <c r="AV233" s="13" t="s">
        <v>80</v>
      </c>
      <c r="AW233" s="13" t="s">
        <v>29</v>
      </c>
      <c r="AX233" s="13" t="s">
        <v>72</v>
      </c>
      <c r="AY233" s="169" t="s">
        <v>127</v>
      </c>
    </row>
    <row r="234" spans="1:65" s="13" customFormat="1" x14ac:dyDescent="0.2">
      <c r="B234" s="167"/>
      <c r="D234" s="168" t="s">
        <v>135</v>
      </c>
      <c r="E234" s="169" t="s">
        <v>1</v>
      </c>
      <c r="F234" s="170" t="s">
        <v>269</v>
      </c>
      <c r="H234" s="169" t="s">
        <v>1</v>
      </c>
      <c r="I234" s="171"/>
      <c r="L234" s="167"/>
      <c r="M234" s="172"/>
      <c r="N234" s="173"/>
      <c r="O234" s="173"/>
      <c r="P234" s="173"/>
      <c r="Q234" s="173"/>
      <c r="R234" s="173"/>
      <c r="S234" s="173"/>
      <c r="T234" s="174"/>
      <c r="AT234" s="169" t="s">
        <v>135</v>
      </c>
      <c r="AU234" s="169" t="s">
        <v>89</v>
      </c>
      <c r="AV234" s="13" t="s">
        <v>80</v>
      </c>
      <c r="AW234" s="13" t="s">
        <v>29</v>
      </c>
      <c r="AX234" s="13" t="s">
        <v>72</v>
      </c>
      <c r="AY234" s="169" t="s">
        <v>127</v>
      </c>
    </row>
    <row r="235" spans="1:65" s="14" customFormat="1" x14ac:dyDescent="0.2">
      <c r="B235" s="175"/>
      <c r="D235" s="168" t="s">
        <v>135</v>
      </c>
      <c r="E235" s="176" t="s">
        <v>1</v>
      </c>
      <c r="F235" s="177" t="s">
        <v>270</v>
      </c>
      <c r="H235" s="178">
        <v>73</v>
      </c>
      <c r="I235" s="179"/>
      <c r="L235" s="175"/>
      <c r="M235" s="180"/>
      <c r="N235" s="181"/>
      <c r="O235" s="181"/>
      <c r="P235" s="181"/>
      <c r="Q235" s="181"/>
      <c r="R235" s="181"/>
      <c r="S235" s="181"/>
      <c r="T235" s="182"/>
      <c r="AT235" s="176" t="s">
        <v>135</v>
      </c>
      <c r="AU235" s="176" t="s">
        <v>89</v>
      </c>
      <c r="AV235" s="14" t="s">
        <v>89</v>
      </c>
      <c r="AW235" s="14" t="s">
        <v>29</v>
      </c>
      <c r="AX235" s="14" t="s">
        <v>72</v>
      </c>
      <c r="AY235" s="176" t="s">
        <v>127</v>
      </c>
    </row>
    <row r="236" spans="1:65" s="15" customFormat="1" x14ac:dyDescent="0.2">
      <c r="B236" s="183"/>
      <c r="D236" s="168" t="s">
        <v>135</v>
      </c>
      <c r="E236" s="184" t="s">
        <v>1</v>
      </c>
      <c r="F236" s="185" t="s">
        <v>138</v>
      </c>
      <c r="H236" s="186">
        <v>73</v>
      </c>
      <c r="I236" s="187"/>
      <c r="L236" s="183"/>
      <c r="M236" s="188"/>
      <c r="N236" s="189"/>
      <c r="O236" s="189"/>
      <c r="P236" s="189"/>
      <c r="Q236" s="189"/>
      <c r="R236" s="189"/>
      <c r="S236" s="189"/>
      <c r="T236" s="190"/>
      <c r="AT236" s="184" t="s">
        <v>135</v>
      </c>
      <c r="AU236" s="184" t="s">
        <v>89</v>
      </c>
      <c r="AV236" s="15" t="s">
        <v>139</v>
      </c>
      <c r="AW236" s="15" t="s">
        <v>29</v>
      </c>
      <c r="AX236" s="15" t="s">
        <v>72</v>
      </c>
      <c r="AY236" s="184" t="s">
        <v>127</v>
      </c>
    </row>
    <row r="237" spans="1:65" s="16" customFormat="1" x14ac:dyDescent="0.2">
      <c r="B237" s="191"/>
      <c r="D237" s="168" t="s">
        <v>135</v>
      </c>
      <c r="E237" s="192" t="s">
        <v>1</v>
      </c>
      <c r="F237" s="193" t="s">
        <v>140</v>
      </c>
      <c r="H237" s="194">
        <v>73</v>
      </c>
      <c r="I237" s="195"/>
      <c r="L237" s="191"/>
      <c r="M237" s="196"/>
      <c r="N237" s="197"/>
      <c r="O237" s="197"/>
      <c r="P237" s="197"/>
      <c r="Q237" s="197"/>
      <c r="R237" s="197"/>
      <c r="S237" s="197"/>
      <c r="T237" s="198"/>
      <c r="AT237" s="192" t="s">
        <v>135</v>
      </c>
      <c r="AU237" s="192" t="s">
        <v>89</v>
      </c>
      <c r="AV237" s="16" t="s">
        <v>133</v>
      </c>
      <c r="AW237" s="16" t="s">
        <v>29</v>
      </c>
      <c r="AX237" s="16" t="s">
        <v>80</v>
      </c>
      <c r="AY237" s="192" t="s">
        <v>127</v>
      </c>
    </row>
    <row r="238" spans="1:65" s="12" customFormat="1" ht="22.9" customHeight="1" x14ac:dyDescent="0.2">
      <c r="B238" s="139"/>
      <c r="D238" s="140" t="s">
        <v>71</v>
      </c>
      <c r="E238" s="150" t="s">
        <v>185</v>
      </c>
      <c r="F238" s="150" t="s">
        <v>271</v>
      </c>
      <c r="I238" s="142"/>
      <c r="J238" s="151">
        <f>BK238</f>
        <v>0</v>
      </c>
      <c r="L238" s="139"/>
      <c r="M238" s="144"/>
      <c r="N238" s="145"/>
      <c r="O238" s="145"/>
      <c r="P238" s="146">
        <f>SUM(P239:P281)</f>
        <v>0</v>
      </c>
      <c r="Q238" s="145"/>
      <c r="R238" s="146">
        <f>SUM(R239:R281)</f>
        <v>261.05740678000001</v>
      </c>
      <c r="S238" s="145"/>
      <c r="T238" s="147">
        <f>SUM(T239:T281)</f>
        <v>0</v>
      </c>
      <c r="AR238" s="140" t="s">
        <v>80</v>
      </c>
      <c r="AT238" s="148" t="s">
        <v>71</v>
      </c>
      <c r="AU238" s="148" t="s">
        <v>80</v>
      </c>
      <c r="AY238" s="140" t="s">
        <v>127</v>
      </c>
      <c r="BK238" s="149">
        <f>SUM(BK239:BK281)</f>
        <v>0</v>
      </c>
    </row>
    <row r="239" spans="1:65" s="2" customFormat="1" ht="33" customHeight="1" x14ac:dyDescent="0.2">
      <c r="A239" s="33"/>
      <c r="B239" s="152"/>
      <c r="C239" s="153" t="s">
        <v>272</v>
      </c>
      <c r="D239" s="153" t="s">
        <v>129</v>
      </c>
      <c r="E239" s="154" t="s">
        <v>273</v>
      </c>
      <c r="F239" s="155" t="s">
        <v>274</v>
      </c>
      <c r="G239" s="156" t="s">
        <v>132</v>
      </c>
      <c r="H239" s="157">
        <v>63.942</v>
      </c>
      <c r="I239" s="158"/>
      <c r="J239" s="159">
        <f>ROUND(I239*H239,2)</f>
        <v>0</v>
      </c>
      <c r="K239" s="160"/>
      <c r="L239" s="34"/>
      <c r="M239" s="161" t="s">
        <v>1</v>
      </c>
      <c r="N239" s="162" t="s">
        <v>38</v>
      </c>
      <c r="O239" s="62"/>
      <c r="P239" s="163">
        <f>O239*H239</f>
        <v>0</v>
      </c>
      <c r="Q239" s="163">
        <v>2.2010900000000002</v>
      </c>
      <c r="R239" s="163">
        <f>Q239*H239</f>
        <v>140.74209678000003</v>
      </c>
      <c r="S239" s="163">
        <v>0</v>
      </c>
      <c r="T239" s="164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5" t="s">
        <v>133</v>
      </c>
      <c r="AT239" s="165" t="s">
        <v>129</v>
      </c>
      <c r="AU239" s="165" t="s">
        <v>89</v>
      </c>
      <c r="AY239" s="18" t="s">
        <v>127</v>
      </c>
      <c r="BE239" s="166">
        <f>IF(N239="základná",J239,0)</f>
        <v>0</v>
      </c>
      <c r="BF239" s="166">
        <f>IF(N239="znížená",J239,0)</f>
        <v>0</v>
      </c>
      <c r="BG239" s="166">
        <f>IF(N239="zákl. prenesená",J239,0)</f>
        <v>0</v>
      </c>
      <c r="BH239" s="166">
        <f>IF(N239="zníž. prenesená",J239,0)</f>
        <v>0</v>
      </c>
      <c r="BI239" s="166">
        <f>IF(N239="nulová",J239,0)</f>
        <v>0</v>
      </c>
      <c r="BJ239" s="18" t="s">
        <v>89</v>
      </c>
      <c r="BK239" s="166">
        <f>ROUND(I239*H239,2)</f>
        <v>0</v>
      </c>
      <c r="BL239" s="18" t="s">
        <v>133</v>
      </c>
      <c r="BM239" s="165" t="s">
        <v>275</v>
      </c>
    </row>
    <row r="240" spans="1:65" s="13" customFormat="1" x14ac:dyDescent="0.2">
      <c r="B240" s="167"/>
      <c r="D240" s="168" t="s">
        <v>135</v>
      </c>
      <c r="E240" s="169" t="s">
        <v>1</v>
      </c>
      <c r="F240" s="170" t="s">
        <v>276</v>
      </c>
      <c r="H240" s="169" t="s">
        <v>1</v>
      </c>
      <c r="I240" s="171"/>
      <c r="L240" s="167"/>
      <c r="M240" s="172"/>
      <c r="N240" s="173"/>
      <c r="O240" s="173"/>
      <c r="P240" s="173"/>
      <c r="Q240" s="173"/>
      <c r="R240" s="173"/>
      <c r="S240" s="173"/>
      <c r="T240" s="174"/>
      <c r="AT240" s="169" t="s">
        <v>135</v>
      </c>
      <c r="AU240" s="169" t="s">
        <v>89</v>
      </c>
      <c r="AV240" s="13" t="s">
        <v>80</v>
      </c>
      <c r="AW240" s="13" t="s">
        <v>29</v>
      </c>
      <c r="AX240" s="13" t="s">
        <v>72</v>
      </c>
      <c r="AY240" s="169" t="s">
        <v>127</v>
      </c>
    </row>
    <row r="241" spans="1:65" s="14" customFormat="1" x14ac:dyDescent="0.2">
      <c r="B241" s="175"/>
      <c r="D241" s="168" t="s">
        <v>135</v>
      </c>
      <c r="E241" s="176" t="s">
        <v>1</v>
      </c>
      <c r="F241" s="177" t="s">
        <v>277</v>
      </c>
      <c r="H241" s="178">
        <v>3.371</v>
      </c>
      <c r="I241" s="179"/>
      <c r="L241" s="175"/>
      <c r="M241" s="180"/>
      <c r="N241" s="181"/>
      <c r="O241" s="181"/>
      <c r="P241" s="181"/>
      <c r="Q241" s="181"/>
      <c r="R241" s="181"/>
      <c r="S241" s="181"/>
      <c r="T241" s="182"/>
      <c r="AT241" s="176" t="s">
        <v>135</v>
      </c>
      <c r="AU241" s="176" t="s">
        <v>89</v>
      </c>
      <c r="AV241" s="14" t="s">
        <v>89</v>
      </c>
      <c r="AW241" s="14" t="s">
        <v>29</v>
      </c>
      <c r="AX241" s="14" t="s">
        <v>72</v>
      </c>
      <c r="AY241" s="176" t="s">
        <v>127</v>
      </c>
    </row>
    <row r="242" spans="1:65" s="14" customFormat="1" x14ac:dyDescent="0.2">
      <c r="B242" s="175"/>
      <c r="D242" s="168" t="s">
        <v>135</v>
      </c>
      <c r="E242" s="176" t="s">
        <v>1</v>
      </c>
      <c r="F242" s="177" t="s">
        <v>278</v>
      </c>
      <c r="H242" s="178">
        <v>0.77200000000000002</v>
      </c>
      <c r="I242" s="179"/>
      <c r="L242" s="175"/>
      <c r="M242" s="180"/>
      <c r="N242" s="181"/>
      <c r="O242" s="181"/>
      <c r="P242" s="181"/>
      <c r="Q242" s="181"/>
      <c r="R242" s="181"/>
      <c r="S242" s="181"/>
      <c r="T242" s="182"/>
      <c r="AT242" s="176" t="s">
        <v>135</v>
      </c>
      <c r="AU242" s="176" t="s">
        <v>89</v>
      </c>
      <c r="AV242" s="14" t="s">
        <v>89</v>
      </c>
      <c r="AW242" s="14" t="s">
        <v>29</v>
      </c>
      <c r="AX242" s="14" t="s">
        <v>72</v>
      </c>
      <c r="AY242" s="176" t="s">
        <v>127</v>
      </c>
    </row>
    <row r="243" spans="1:65" s="14" customFormat="1" x14ac:dyDescent="0.2">
      <c r="B243" s="175"/>
      <c r="D243" s="168" t="s">
        <v>135</v>
      </c>
      <c r="E243" s="176" t="s">
        <v>1</v>
      </c>
      <c r="F243" s="177" t="s">
        <v>279</v>
      </c>
      <c r="H243" s="178">
        <v>1.5589999999999999</v>
      </c>
      <c r="I243" s="179"/>
      <c r="L243" s="175"/>
      <c r="M243" s="180"/>
      <c r="N243" s="181"/>
      <c r="O243" s="181"/>
      <c r="P243" s="181"/>
      <c r="Q243" s="181"/>
      <c r="R243" s="181"/>
      <c r="S243" s="181"/>
      <c r="T243" s="182"/>
      <c r="AT243" s="176" t="s">
        <v>135</v>
      </c>
      <c r="AU243" s="176" t="s">
        <v>89</v>
      </c>
      <c r="AV243" s="14" t="s">
        <v>89</v>
      </c>
      <c r="AW243" s="14" t="s">
        <v>29</v>
      </c>
      <c r="AX243" s="14" t="s">
        <v>72</v>
      </c>
      <c r="AY243" s="176" t="s">
        <v>127</v>
      </c>
    </row>
    <row r="244" spans="1:65" s="14" customFormat="1" x14ac:dyDescent="0.2">
      <c r="B244" s="175"/>
      <c r="D244" s="168" t="s">
        <v>135</v>
      </c>
      <c r="E244" s="176" t="s">
        <v>1</v>
      </c>
      <c r="F244" s="177" t="s">
        <v>280</v>
      </c>
      <c r="H244" s="178">
        <v>0.81899999999999995</v>
      </c>
      <c r="I244" s="179"/>
      <c r="L244" s="175"/>
      <c r="M244" s="180"/>
      <c r="N244" s="181"/>
      <c r="O244" s="181"/>
      <c r="P244" s="181"/>
      <c r="Q244" s="181"/>
      <c r="R244" s="181"/>
      <c r="S244" s="181"/>
      <c r="T244" s="182"/>
      <c r="AT244" s="176" t="s">
        <v>135</v>
      </c>
      <c r="AU244" s="176" t="s">
        <v>89</v>
      </c>
      <c r="AV244" s="14" t="s">
        <v>89</v>
      </c>
      <c r="AW244" s="14" t="s">
        <v>29</v>
      </c>
      <c r="AX244" s="14" t="s">
        <v>72</v>
      </c>
      <c r="AY244" s="176" t="s">
        <v>127</v>
      </c>
    </row>
    <row r="245" spans="1:65" s="14" customFormat="1" x14ac:dyDescent="0.2">
      <c r="B245" s="175"/>
      <c r="D245" s="168" t="s">
        <v>135</v>
      </c>
      <c r="E245" s="176" t="s">
        <v>1</v>
      </c>
      <c r="F245" s="177" t="s">
        <v>281</v>
      </c>
      <c r="H245" s="178">
        <v>0.83499999999999996</v>
      </c>
      <c r="I245" s="179"/>
      <c r="L245" s="175"/>
      <c r="M245" s="180"/>
      <c r="N245" s="181"/>
      <c r="O245" s="181"/>
      <c r="P245" s="181"/>
      <c r="Q245" s="181"/>
      <c r="R245" s="181"/>
      <c r="S245" s="181"/>
      <c r="T245" s="182"/>
      <c r="AT245" s="176" t="s">
        <v>135</v>
      </c>
      <c r="AU245" s="176" t="s">
        <v>89</v>
      </c>
      <c r="AV245" s="14" t="s">
        <v>89</v>
      </c>
      <c r="AW245" s="14" t="s">
        <v>29</v>
      </c>
      <c r="AX245" s="14" t="s">
        <v>72</v>
      </c>
      <c r="AY245" s="176" t="s">
        <v>127</v>
      </c>
    </row>
    <row r="246" spans="1:65" s="14" customFormat="1" x14ac:dyDescent="0.2">
      <c r="B246" s="175"/>
      <c r="D246" s="168" t="s">
        <v>135</v>
      </c>
      <c r="E246" s="176" t="s">
        <v>1</v>
      </c>
      <c r="F246" s="177" t="s">
        <v>282</v>
      </c>
      <c r="H246" s="178">
        <v>1.9059999999999999</v>
      </c>
      <c r="I246" s="179"/>
      <c r="L246" s="175"/>
      <c r="M246" s="180"/>
      <c r="N246" s="181"/>
      <c r="O246" s="181"/>
      <c r="P246" s="181"/>
      <c r="Q246" s="181"/>
      <c r="R246" s="181"/>
      <c r="S246" s="181"/>
      <c r="T246" s="182"/>
      <c r="AT246" s="176" t="s">
        <v>135</v>
      </c>
      <c r="AU246" s="176" t="s">
        <v>89</v>
      </c>
      <c r="AV246" s="14" t="s">
        <v>89</v>
      </c>
      <c r="AW246" s="14" t="s">
        <v>29</v>
      </c>
      <c r="AX246" s="14" t="s">
        <v>72</v>
      </c>
      <c r="AY246" s="176" t="s">
        <v>127</v>
      </c>
    </row>
    <row r="247" spans="1:65" s="14" customFormat="1" x14ac:dyDescent="0.2">
      <c r="B247" s="175"/>
      <c r="D247" s="168" t="s">
        <v>135</v>
      </c>
      <c r="E247" s="176" t="s">
        <v>1</v>
      </c>
      <c r="F247" s="177" t="s">
        <v>283</v>
      </c>
      <c r="H247" s="178">
        <v>1.0549999999999999</v>
      </c>
      <c r="I247" s="179"/>
      <c r="L247" s="175"/>
      <c r="M247" s="180"/>
      <c r="N247" s="181"/>
      <c r="O247" s="181"/>
      <c r="P247" s="181"/>
      <c r="Q247" s="181"/>
      <c r="R247" s="181"/>
      <c r="S247" s="181"/>
      <c r="T247" s="182"/>
      <c r="AT247" s="176" t="s">
        <v>135</v>
      </c>
      <c r="AU247" s="176" t="s">
        <v>89</v>
      </c>
      <c r="AV247" s="14" t="s">
        <v>89</v>
      </c>
      <c r="AW247" s="14" t="s">
        <v>29</v>
      </c>
      <c r="AX247" s="14" t="s">
        <v>72</v>
      </c>
      <c r="AY247" s="176" t="s">
        <v>127</v>
      </c>
    </row>
    <row r="248" spans="1:65" s="15" customFormat="1" x14ac:dyDescent="0.2">
      <c r="B248" s="183"/>
      <c r="D248" s="168" t="s">
        <v>135</v>
      </c>
      <c r="E248" s="184" t="s">
        <v>1</v>
      </c>
      <c r="F248" s="185" t="s">
        <v>284</v>
      </c>
      <c r="H248" s="186">
        <v>10.317</v>
      </c>
      <c r="I248" s="187"/>
      <c r="L248" s="183"/>
      <c r="M248" s="188"/>
      <c r="N248" s="189"/>
      <c r="O248" s="189"/>
      <c r="P248" s="189"/>
      <c r="Q248" s="189"/>
      <c r="R248" s="189"/>
      <c r="S248" s="189"/>
      <c r="T248" s="190"/>
      <c r="AT248" s="184" t="s">
        <v>135</v>
      </c>
      <c r="AU248" s="184" t="s">
        <v>89</v>
      </c>
      <c r="AV248" s="15" t="s">
        <v>139</v>
      </c>
      <c r="AW248" s="15" t="s">
        <v>29</v>
      </c>
      <c r="AX248" s="15" t="s">
        <v>72</v>
      </c>
      <c r="AY248" s="184" t="s">
        <v>127</v>
      </c>
    </row>
    <row r="249" spans="1:65" s="14" customFormat="1" x14ac:dyDescent="0.2">
      <c r="B249" s="175"/>
      <c r="D249" s="168" t="s">
        <v>135</v>
      </c>
      <c r="E249" s="176" t="s">
        <v>1</v>
      </c>
      <c r="F249" s="177" t="s">
        <v>285</v>
      </c>
      <c r="H249" s="178">
        <v>33.825000000000003</v>
      </c>
      <c r="I249" s="179"/>
      <c r="L249" s="175"/>
      <c r="M249" s="180"/>
      <c r="N249" s="181"/>
      <c r="O249" s="181"/>
      <c r="P249" s="181"/>
      <c r="Q249" s="181"/>
      <c r="R249" s="181"/>
      <c r="S249" s="181"/>
      <c r="T249" s="182"/>
      <c r="AT249" s="176" t="s">
        <v>135</v>
      </c>
      <c r="AU249" s="176" t="s">
        <v>89</v>
      </c>
      <c r="AV249" s="14" t="s">
        <v>89</v>
      </c>
      <c r="AW249" s="14" t="s">
        <v>29</v>
      </c>
      <c r="AX249" s="14" t="s">
        <v>72</v>
      </c>
      <c r="AY249" s="176" t="s">
        <v>127</v>
      </c>
    </row>
    <row r="250" spans="1:65" s="15" customFormat="1" x14ac:dyDescent="0.2">
      <c r="B250" s="183"/>
      <c r="D250" s="168" t="s">
        <v>135</v>
      </c>
      <c r="E250" s="184" t="s">
        <v>1</v>
      </c>
      <c r="F250" s="185" t="s">
        <v>138</v>
      </c>
      <c r="H250" s="186">
        <v>33.825000000000003</v>
      </c>
      <c r="I250" s="187"/>
      <c r="L250" s="183"/>
      <c r="M250" s="188"/>
      <c r="N250" s="189"/>
      <c r="O250" s="189"/>
      <c r="P250" s="189"/>
      <c r="Q250" s="189"/>
      <c r="R250" s="189"/>
      <c r="S250" s="189"/>
      <c r="T250" s="190"/>
      <c r="AT250" s="184" t="s">
        <v>135</v>
      </c>
      <c r="AU250" s="184" t="s">
        <v>89</v>
      </c>
      <c r="AV250" s="15" t="s">
        <v>139</v>
      </c>
      <c r="AW250" s="15" t="s">
        <v>29</v>
      </c>
      <c r="AX250" s="15" t="s">
        <v>72</v>
      </c>
      <c r="AY250" s="184" t="s">
        <v>127</v>
      </c>
    </row>
    <row r="251" spans="1:65" s="14" customFormat="1" x14ac:dyDescent="0.2">
      <c r="B251" s="175"/>
      <c r="D251" s="168" t="s">
        <v>135</v>
      </c>
      <c r="E251" s="176" t="s">
        <v>1</v>
      </c>
      <c r="F251" s="177" t="s">
        <v>286</v>
      </c>
      <c r="H251" s="178">
        <v>19.8</v>
      </c>
      <c r="I251" s="179"/>
      <c r="L251" s="175"/>
      <c r="M251" s="180"/>
      <c r="N251" s="181"/>
      <c r="O251" s="181"/>
      <c r="P251" s="181"/>
      <c r="Q251" s="181"/>
      <c r="R251" s="181"/>
      <c r="S251" s="181"/>
      <c r="T251" s="182"/>
      <c r="AT251" s="176" t="s">
        <v>135</v>
      </c>
      <c r="AU251" s="176" t="s">
        <v>89</v>
      </c>
      <c r="AV251" s="14" t="s">
        <v>89</v>
      </c>
      <c r="AW251" s="14" t="s">
        <v>29</v>
      </c>
      <c r="AX251" s="14" t="s">
        <v>72</v>
      </c>
      <c r="AY251" s="176" t="s">
        <v>127</v>
      </c>
    </row>
    <row r="252" spans="1:65" s="15" customFormat="1" x14ac:dyDescent="0.2">
      <c r="B252" s="183"/>
      <c r="D252" s="168" t="s">
        <v>135</v>
      </c>
      <c r="E252" s="184" t="s">
        <v>1</v>
      </c>
      <c r="F252" s="185" t="s">
        <v>287</v>
      </c>
      <c r="H252" s="186">
        <v>19.8</v>
      </c>
      <c r="I252" s="187"/>
      <c r="L252" s="183"/>
      <c r="M252" s="188"/>
      <c r="N252" s="189"/>
      <c r="O252" s="189"/>
      <c r="P252" s="189"/>
      <c r="Q252" s="189"/>
      <c r="R252" s="189"/>
      <c r="S252" s="189"/>
      <c r="T252" s="190"/>
      <c r="AT252" s="184" t="s">
        <v>135</v>
      </c>
      <c r="AU252" s="184" t="s">
        <v>89</v>
      </c>
      <c r="AV252" s="15" t="s">
        <v>139</v>
      </c>
      <c r="AW252" s="15" t="s">
        <v>29</v>
      </c>
      <c r="AX252" s="15" t="s">
        <v>72</v>
      </c>
      <c r="AY252" s="184" t="s">
        <v>127</v>
      </c>
    </row>
    <row r="253" spans="1:65" s="16" customFormat="1" x14ac:dyDescent="0.2">
      <c r="B253" s="191"/>
      <c r="D253" s="168" t="s">
        <v>135</v>
      </c>
      <c r="E253" s="192" t="s">
        <v>1</v>
      </c>
      <c r="F253" s="193" t="s">
        <v>140</v>
      </c>
      <c r="H253" s="194">
        <v>63.942000000000007</v>
      </c>
      <c r="I253" s="195"/>
      <c r="L253" s="191"/>
      <c r="M253" s="196"/>
      <c r="N253" s="197"/>
      <c r="O253" s="197"/>
      <c r="P253" s="197"/>
      <c r="Q253" s="197"/>
      <c r="R253" s="197"/>
      <c r="S253" s="197"/>
      <c r="T253" s="198"/>
      <c r="AT253" s="192" t="s">
        <v>135</v>
      </c>
      <c r="AU253" s="192" t="s">
        <v>89</v>
      </c>
      <c r="AV253" s="16" t="s">
        <v>133</v>
      </c>
      <c r="AW253" s="16" t="s">
        <v>29</v>
      </c>
      <c r="AX253" s="16" t="s">
        <v>80</v>
      </c>
      <c r="AY253" s="192" t="s">
        <v>127</v>
      </c>
    </row>
    <row r="254" spans="1:65" s="2" customFormat="1" ht="33" customHeight="1" x14ac:dyDescent="0.2">
      <c r="A254" s="33"/>
      <c r="B254" s="152"/>
      <c r="C254" s="153" t="s">
        <v>288</v>
      </c>
      <c r="D254" s="153" t="s">
        <v>129</v>
      </c>
      <c r="E254" s="154" t="s">
        <v>289</v>
      </c>
      <c r="F254" s="155" t="s">
        <v>290</v>
      </c>
      <c r="G254" s="156" t="s">
        <v>153</v>
      </c>
      <c r="H254" s="157">
        <v>325</v>
      </c>
      <c r="I254" s="158"/>
      <c r="J254" s="159">
        <f>ROUND(I254*H254,2)</f>
        <v>0</v>
      </c>
      <c r="K254" s="160"/>
      <c r="L254" s="34"/>
      <c r="M254" s="161" t="s">
        <v>1</v>
      </c>
      <c r="N254" s="162" t="s">
        <v>38</v>
      </c>
      <c r="O254" s="62"/>
      <c r="P254" s="163">
        <f>O254*H254</f>
        <v>0</v>
      </c>
      <c r="Q254" s="163">
        <v>0.15223</v>
      </c>
      <c r="R254" s="163">
        <f>Q254*H254</f>
        <v>49.47475</v>
      </c>
      <c r="S254" s="163">
        <v>0</v>
      </c>
      <c r="T254" s="164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5" t="s">
        <v>133</v>
      </c>
      <c r="AT254" s="165" t="s">
        <v>129</v>
      </c>
      <c r="AU254" s="165" t="s">
        <v>89</v>
      </c>
      <c r="AY254" s="18" t="s">
        <v>127</v>
      </c>
      <c r="BE254" s="166">
        <f>IF(N254="základná",J254,0)</f>
        <v>0</v>
      </c>
      <c r="BF254" s="166">
        <f>IF(N254="znížená",J254,0)</f>
        <v>0</v>
      </c>
      <c r="BG254" s="166">
        <f>IF(N254="zákl. prenesená",J254,0)</f>
        <v>0</v>
      </c>
      <c r="BH254" s="166">
        <f>IF(N254="zníž. prenesená",J254,0)</f>
        <v>0</v>
      </c>
      <c r="BI254" s="166">
        <f>IF(N254="nulová",J254,0)</f>
        <v>0</v>
      </c>
      <c r="BJ254" s="18" t="s">
        <v>89</v>
      </c>
      <c r="BK254" s="166">
        <f>ROUND(I254*H254,2)</f>
        <v>0</v>
      </c>
      <c r="BL254" s="18" t="s">
        <v>133</v>
      </c>
      <c r="BM254" s="165" t="s">
        <v>291</v>
      </c>
    </row>
    <row r="255" spans="1:65" s="14" customFormat="1" x14ac:dyDescent="0.2">
      <c r="B255" s="175"/>
      <c r="D255" s="168" t="s">
        <v>135</v>
      </c>
      <c r="E255" s="176" t="s">
        <v>1</v>
      </c>
      <c r="F255" s="177" t="s">
        <v>292</v>
      </c>
      <c r="H255" s="178">
        <v>120</v>
      </c>
      <c r="I255" s="179"/>
      <c r="L255" s="175"/>
      <c r="M255" s="180"/>
      <c r="N255" s="181"/>
      <c r="O255" s="181"/>
      <c r="P255" s="181"/>
      <c r="Q255" s="181"/>
      <c r="R255" s="181"/>
      <c r="S255" s="181"/>
      <c r="T255" s="182"/>
      <c r="AT255" s="176" t="s">
        <v>135</v>
      </c>
      <c r="AU255" s="176" t="s">
        <v>89</v>
      </c>
      <c r="AV255" s="14" t="s">
        <v>89</v>
      </c>
      <c r="AW255" s="14" t="s">
        <v>29</v>
      </c>
      <c r="AX255" s="14" t="s">
        <v>72</v>
      </c>
      <c r="AY255" s="176" t="s">
        <v>127</v>
      </c>
    </row>
    <row r="256" spans="1:65" s="14" customFormat="1" x14ac:dyDescent="0.2">
      <c r="B256" s="175"/>
      <c r="D256" s="168" t="s">
        <v>135</v>
      </c>
      <c r="E256" s="176" t="s">
        <v>1</v>
      </c>
      <c r="F256" s="177" t="s">
        <v>293</v>
      </c>
      <c r="H256" s="178">
        <v>205</v>
      </c>
      <c r="I256" s="179"/>
      <c r="L256" s="175"/>
      <c r="M256" s="180"/>
      <c r="N256" s="181"/>
      <c r="O256" s="181"/>
      <c r="P256" s="181"/>
      <c r="Q256" s="181"/>
      <c r="R256" s="181"/>
      <c r="S256" s="181"/>
      <c r="T256" s="182"/>
      <c r="AT256" s="176" t="s">
        <v>135</v>
      </c>
      <c r="AU256" s="176" t="s">
        <v>89</v>
      </c>
      <c r="AV256" s="14" t="s">
        <v>89</v>
      </c>
      <c r="AW256" s="14" t="s">
        <v>29</v>
      </c>
      <c r="AX256" s="14" t="s">
        <v>72</v>
      </c>
      <c r="AY256" s="176" t="s">
        <v>127</v>
      </c>
    </row>
    <row r="257" spans="1:65" s="16" customFormat="1" x14ac:dyDescent="0.2">
      <c r="B257" s="191"/>
      <c r="D257" s="168" t="s">
        <v>135</v>
      </c>
      <c r="E257" s="192" t="s">
        <v>1</v>
      </c>
      <c r="F257" s="193" t="s">
        <v>294</v>
      </c>
      <c r="H257" s="194">
        <v>325</v>
      </c>
      <c r="I257" s="195"/>
      <c r="L257" s="191"/>
      <c r="M257" s="196"/>
      <c r="N257" s="197"/>
      <c r="O257" s="197"/>
      <c r="P257" s="197"/>
      <c r="Q257" s="197"/>
      <c r="R257" s="197"/>
      <c r="S257" s="197"/>
      <c r="T257" s="198"/>
      <c r="AT257" s="192" t="s">
        <v>135</v>
      </c>
      <c r="AU257" s="192" t="s">
        <v>89</v>
      </c>
      <c r="AV257" s="16" t="s">
        <v>133</v>
      </c>
      <c r="AW257" s="16" t="s">
        <v>29</v>
      </c>
      <c r="AX257" s="16" t="s">
        <v>80</v>
      </c>
      <c r="AY257" s="192" t="s">
        <v>127</v>
      </c>
    </row>
    <row r="258" spans="1:65" s="2" customFormat="1" ht="24.2" customHeight="1" x14ac:dyDescent="0.2">
      <c r="A258" s="33"/>
      <c r="B258" s="152"/>
      <c r="C258" s="199" t="s">
        <v>295</v>
      </c>
      <c r="D258" s="199" t="s">
        <v>240</v>
      </c>
      <c r="E258" s="200" t="s">
        <v>296</v>
      </c>
      <c r="F258" s="201" t="s">
        <v>297</v>
      </c>
      <c r="G258" s="202" t="s">
        <v>266</v>
      </c>
      <c r="H258" s="203">
        <v>121</v>
      </c>
      <c r="I258" s="204"/>
      <c r="J258" s="205">
        <f>ROUND(I258*H258,2)</f>
        <v>0</v>
      </c>
      <c r="K258" s="206"/>
      <c r="L258" s="207"/>
      <c r="M258" s="208" t="s">
        <v>1</v>
      </c>
      <c r="N258" s="209" t="s">
        <v>38</v>
      </c>
      <c r="O258" s="62"/>
      <c r="P258" s="163">
        <f>O258*H258</f>
        <v>0</v>
      </c>
      <c r="Q258" s="163">
        <v>0.09</v>
      </c>
      <c r="R258" s="163">
        <f>Q258*H258</f>
        <v>10.889999999999999</v>
      </c>
      <c r="S258" s="163">
        <v>0</v>
      </c>
      <c r="T258" s="164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5" t="s">
        <v>177</v>
      </c>
      <c r="AT258" s="165" t="s">
        <v>240</v>
      </c>
      <c r="AU258" s="165" t="s">
        <v>89</v>
      </c>
      <c r="AY258" s="18" t="s">
        <v>127</v>
      </c>
      <c r="BE258" s="166">
        <f>IF(N258="základná",J258,0)</f>
        <v>0</v>
      </c>
      <c r="BF258" s="166">
        <f>IF(N258="znížená",J258,0)</f>
        <v>0</v>
      </c>
      <c r="BG258" s="166">
        <f>IF(N258="zákl. prenesená",J258,0)</f>
        <v>0</v>
      </c>
      <c r="BH258" s="166">
        <f>IF(N258="zníž. prenesená",J258,0)</f>
        <v>0</v>
      </c>
      <c r="BI258" s="166">
        <f>IF(N258="nulová",J258,0)</f>
        <v>0</v>
      </c>
      <c r="BJ258" s="18" t="s">
        <v>89</v>
      </c>
      <c r="BK258" s="166">
        <f>ROUND(I258*H258,2)</f>
        <v>0</v>
      </c>
      <c r="BL258" s="18" t="s">
        <v>133</v>
      </c>
      <c r="BM258" s="165" t="s">
        <v>298</v>
      </c>
    </row>
    <row r="259" spans="1:65" s="14" customFormat="1" x14ac:dyDescent="0.2">
      <c r="B259" s="175"/>
      <c r="D259" s="168" t="s">
        <v>135</v>
      </c>
      <c r="E259" s="176" t="s">
        <v>1</v>
      </c>
      <c r="F259" s="177" t="s">
        <v>299</v>
      </c>
      <c r="H259" s="178">
        <v>121.2</v>
      </c>
      <c r="I259" s="179"/>
      <c r="L259" s="175"/>
      <c r="M259" s="180"/>
      <c r="N259" s="181"/>
      <c r="O259" s="181"/>
      <c r="P259" s="181"/>
      <c r="Q259" s="181"/>
      <c r="R259" s="181"/>
      <c r="S259" s="181"/>
      <c r="T259" s="182"/>
      <c r="AT259" s="176" t="s">
        <v>135</v>
      </c>
      <c r="AU259" s="176" t="s">
        <v>89</v>
      </c>
      <c r="AV259" s="14" t="s">
        <v>89</v>
      </c>
      <c r="AW259" s="14" t="s">
        <v>29</v>
      </c>
      <c r="AX259" s="14" t="s">
        <v>72</v>
      </c>
      <c r="AY259" s="176" t="s">
        <v>127</v>
      </c>
    </row>
    <row r="260" spans="1:65" s="14" customFormat="1" x14ac:dyDescent="0.2">
      <c r="B260" s="175"/>
      <c r="D260" s="168" t="s">
        <v>135</v>
      </c>
      <c r="E260" s="176" t="s">
        <v>1</v>
      </c>
      <c r="F260" s="177" t="s">
        <v>300</v>
      </c>
      <c r="H260" s="178">
        <v>-0.2</v>
      </c>
      <c r="I260" s="179"/>
      <c r="L260" s="175"/>
      <c r="M260" s="180"/>
      <c r="N260" s="181"/>
      <c r="O260" s="181"/>
      <c r="P260" s="181"/>
      <c r="Q260" s="181"/>
      <c r="R260" s="181"/>
      <c r="S260" s="181"/>
      <c r="T260" s="182"/>
      <c r="AT260" s="176" t="s">
        <v>135</v>
      </c>
      <c r="AU260" s="176" t="s">
        <v>89</v>
      </c>
      <c r="AV260" s="14" t="s">
        <v>89</v>
      </c>
      <c r="AW260" s="14" t="s">
        <v>29</v>
      </c>
      <c r="AX260" s="14" t="s">
        <v>72</v>
      </c>
      <c r="AY260" s="176" t="s">
        <v>127</v>
      </c>
    </row>
    <row r="261" spans="1:65" s="16" customFormat="1" x14ac:dyDescent="0.2">
      <c r="B261" s="191"/>
      <c r="D261" s="168" t="s">
        <v>135</v>
      </c>
      <c r="E261" s="192" t="s">
        <v>1</v>
      </c>
      <c r="F261" s="193" t="s">
        <v>140</v>
      </c>
      <c r="H261" s="194">
        <v>121</v>
      </c>
      <c r="I261" s="195"/>
      <c r="L261" s="191"/>
      <c r="M261" s="196"/>
      <c r="N261" s="197"/>
      <c r="O261" s="197"/>
      <c r="P261" s="197"/>
      <c r="Q261" s="197"/>
      <c r="R261" s="197"/>
      <c r="S261" s="197"/>
      <c r="T261" s="198"/>
      <c r="AT261" s="192" t="s">
        <v>135</v>
      </c>
      <c r="AU261" s="192" t="s">
        <v>89</v>
      </c>
      <c r="AV261" s="16" t="s">
        <v>133</v>
      </c>
      <c r="AW261" s="16" t="s">
        <v>29</v>
      </c>
      <c r="AX261" s="16" t="s">
        <v>80</v>
      </c>
      <c r="AY261" s="192" t="s">
        <v>127</v>
      </c>
    </row>
    <row r="262" spans="1:65" s="2" customFormat="1" ht="33" customHeight="1" x14ac:dyDescent="0.2">
      <c r="A262" s="33"/>
      <c r="B262" s="152"/>
      <c r="C262" s="153" t="s">
        <v>301</v>
      </c>
      <c r="D262" s="153" t="s">
        <v>129</v>
      </c>
      <c r="E262" s="154" t="s">
        <v>302</v>
      </c>
      <c r="F262" s="155" t="s">
        <v>303</v>
      </c>
      <c r="G262" s="156" t="s">
        <v>87</v>
      </c>
      <c r="H262" s="157">
        <v>38.674999999999997</v>
      </c>
      <c r="I262" s="158"/>
      <c r="J262" s="159">
        <f>ROUND(I262*H262,2)</f>
        <v>0</v>
      </c>
      <c r="K262" s="160"/>
      <c r="L262" s="34"/>
      <c r="M262" s="161" t="s">
        <v>1</v>
      </c>
      <c r="N262" s="162" t="s">
        <v>38</v>
      </c>
      <c r="O262" s="62"/>
      <c r="P262" s="163">
        <f>O262*H262</f>
        <v>0</v>
      </c>
      <c r="Q262" s="163">
        <v>1.2E-2</v>
      </c>
      <c r="R262" s="163">
        <f>Q262*H262</f>
        <v>0.46409999999999996</v>
      </c>
      <c r="S262" s="163">
        <v>0</v>
      </c>
      <c r="T262" s="164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65" t="s">
        <v>133</v>
      </c>
      <c r="AT262" s="165" t="s">
        <v>129</v>
      </c>
      <c r="AU262" s="165" t="s">
        <v>89</v>
      </c>
      <c r="AY262" s="18" t="s">
        <v>127</v>
      </c>
      <c r="BE262" s="166">
        <f>IF(N262="základná",J262,0)</f>
        <v>0</v>
      </c>
      <c r="BF262" s="166">
        <f>IF(N262="znížená",J262,0)</f>
        <v>0</v>
      </c>
      <c r="BG262" s="166">
        <f>IF(N262="zákl. prenesená",J262,0)</f>
        <v>0</v>
      </c>
      <c r="BH262" s="166">
        <f>IF(N262="zníž. prenesená",J262,0)</f>
        <v>0</v>
      </c>
      <c r="BI262" s="166">
        <f>IF(N262="nulová",J262,0)</f>
        <v>0</v>
      </c>
      <c r="BJ262" s="18" t="s">
        <v>89</v>
      </c>
      <c r="BK262" s="166">
        <f>ROUND(I262*H262,2)</f>
        <v>0</v>
      </c>
      <c r="BL262" s="18" t="s">
        <v>133</v>
      </c>
      <c r="BM262" s="165" t="s">
        <v>304</v>
      </c>
    </row>
    <row r="263" spans="1:65" s="14" customFormat="1" x14ac:dyDescent="0.2">
      <c r="B263" s="175"/>
      <c r="D263" s="168" t="s">
        <v>135</v>
      </c>
      <c r="E263" s="176" t="s">
        <v>1</v>
      </c>
      <c r="F263" s="177" t="s">
        <v>305</v>
      </c>
      <c r="H263" s="178">
        <v>3.2749999999999999</v>
      </c>
      <c r="I263" s="179"/>
      <c r="L263" s="175"/>
      <c r="M263" s="180"/>
      <c r="N263" s="181"/>
      <c r="O263" s="181"/>
      <c r="P263" s="181"/>
      <c r="Q263" s="181"/>
      <c r="R263" s="181"/>
      <c r="S263" s="181"/>
      <c r="T263" s="182"/>
      <c r="AT263" s="176" t="s">
        <v>135</v>
      </c>
      <c r="AU263" s="176" t="s">
        <v>89</v>
      </c>
      <c r="AV263" s="14" t="s">
        <v>89</v>
      </c>
      <c r="AW263" s="14" t="s">
        <v>29</v>
      </c>
      <c r="AX263" s="14" t="s">
        <v>72</v>
      </c>
      <c r="AY263" s="176" t="s">
        <v>127</v>
      </c>
    </row>
    <row r="264" spans="1:65" s="15" customFormat="1" x14ac:dyDescent="0.2">
      <c r="B264" s="183"/>
      <c r="D264" s="168" t="s">
        <v>135</v>
      </c>
      <c r="E264" s="184" t="s">
        <v>1</v>
      </c>
      <c r="F264" s="185" t="s">
        <v>306</v>
      </c>
      <c r="H264" s="186">
        <v>3.2749999999999999</v>
      </c>
      <c r="I264" s="187"/>
      <c r="L264" s="183"/>
      <c r="M264" s="188"/>
      <c r="N264" s="189"/>
      <c r="O264" s="189"/>
      <c r="P264" s="189"/>
      <c r="Q264" s="189"/>
      <c r="R264" s="189"/>
      <c r="S264" s="189"/>
      <c r="T264" s="190"/>
      <c r="AT264" s="184" t="s">
        <v>135</v>
      </c>
      <c r="AU264" s="184" t="s">
        <v>89</v>
      </c>
      <c r="AV264" s="15" t="s">
        <v>139</v>
      </c>
      <c r="AW264" s="15" t="s">
        <v>29</v>
      </c>
      <c r="AX264" s="15" t="s">
        <v>72</v>
      </c>
      <c r="AY264" s="184" t="s">
        <v>127</v>
      </c>
    </row>
    <row r="265" spans="1:65" s="13" customFormat="1" x14ac:dyDescent="0.2">
      <c r="B265" s="167"/>
      <c r="D265" s="168" t="s">
        <v>135</v>
      </c>
      <c r="E265" s="169" t="s">
        <v>1</v>
      </c>
      <c r="F265" s="170" t="s">
        <v>307</v>
      </c>
      <c r="H265" s="169" t="s">
        <v>1</v>
      </c>
      <c r="I265" s="171"/>
      <c r="L265" s="167"/>
      <c r="M265" s="172"/>
      <c r="N265" s="173"/>
      <c r="O265" s="173"/>
      <c r="P265" s="173"/>
      <c r="Q265" s="173"/>
      <c r="R265" s="173"/>
      <c r="S265" s="173"/>
      <c r="T265" s="174"/>
      <c r="AT265" s="169" t="s">
        <v>135</v>
      </c>
      <c r="AU265" s="169" t="s">
        <v>89</v>
      </c>
      <c r="AV265" s="13" t="s">
        <v>80</v>
      </c>
      <c r="AW265" s="13" t="s">
        <v>29</v>
      </c>
      <c r="AX265" s="13" t="s">
        <v>72</v>
      </c>
      <c r="AY265" s="169" t="s">
        <v>127</v>
      </c>
    </row>
    <row r="266" spans="1:65" s="14" customFormat="1" x14ac:dyDescent="0.2">
      <c r="B266" s="175"/>
      <c r="D266" s="168" t="s">
        <v>135</v>
      </c>
      <c r="E266" s="176" t="s">
        <v>1</v>
      </c>
      <c r="F266" s="177" t="s">
        <v>308</v>
      </c>
      <c r="H266" s="178">
        <v>17.649999999999999</v>
      </c>
      <c r="I266" s="179"/>
      <c r="L266" s="175"/>
      <c r="M266" s="180"/>
      <c r="N266" s="181"/>
      <c r="O266" s="181"/>
      <c r="P266" s="181"/>
      <c r="Q266" s="181"/>
      <c r="R266" s="181"/>
      <c r="S266" s="181"/>
      <c r="T266" s="182"/>
      <c r="AT266" s="176" t="s">
        <v>135</v>
      </c>
      <c r="AU266" s="176" t="s">
        <v>89</v>
      </c>
      <c r="AV266" s="14" t="s">
        <v>89</v>
      </c>
      <c r="AW266" s="14" t="s">
        <v>29</v>
      </c>
      <c r="AX266" s="14" t="s">
        <v>72</v>
      </c>
      <c r="AY266" s="176" t="s">
        <v>127</v>
      </c>
    </row>
    <row r="267" spans="1:65" s="15" customFormat="1" x14ac:dyDescent="0.2">
      <c r="B267" s="183"/>
      <c r="D267" s="168" t="s">
        <v>135</v>
      </c>
      <c r="E267" s="184" t="s">
        <v>1</v>
      </c>
      <c r="F267" s="185" t="s">
        <v>138</v>
      </c>
      <c r="H267" s="186">
        <v>17.649999999999999</v>
      </c>
      <c r="I267" s="187"/>
      <c r="L267" s="183"/>
      <c r="M267" s="188"/>
      <c r="N267" s="189"/>
      <c r="O267" s="189"/>
      <c r="P267" s="189"/>
      <c r="Q267" s="189"/>
      <c r="R267" s="189"/>
      <c r="S267" s="189"/>
      <c r="T267" s="190"/>
      <c r="AT267" s="184" t="s">
        <v>135</v>
      </c>
      <c r="AU267" s="184" t="s">
        <v>89</v>
      </c>
      <c r="AV267" s="15" t="s">
        <v>139</v>
      </c>
      <c r="AW267" s="15" t="s">
        <v>29</v>
      </c>
      <c r="AX267" s="15" t="s">
        <v>72</v>
      </c>
      <c r="AY267" s="184" t="s">
        <v>127</v>
      </c>
    </row>
    <row r="268" spans="1:65" s="13" customFormat="1" x14ac:dyDescent="0.2">
      <c r="B268" s="167"/>
      <c r="D268" s="168" t="s">
        <v>135</v>
      </c>
      <c r="E268" s="169" t="s">
        <v>1</v>
      </c>
      <c r="F268" s="170" t="s">
        <v>309</v>
      </c>
      <c r="H268" s="169" t="s">
        <v>1</v>
      </c>
      <c r="I268" s="171"/>
      <c r="L268" s="167"/>
      <c r="M268" s="172"/>
      <c r="N268" s="173"/>
      <c r="O268" s="173"/>
      <c r="P268" s="173"/>
      <c r="Q268" s="173"/>
      <c r="R268" s="173"/>
      <c r="S268" s="173"/>
      <c r="T268" s="174"/>
      <c r="AT268" s="169" t="s">
        <v>135</v>
      </c>
      <c r="AU268" s="169" t="s">
        <v>89</v>
      </c>
      <c r="AV268" s="13" t="s">
        <v>80</v>
      </c>
      <c r="AW268" s="13" t="s">
        <v>29</v>
      </c>
      <c r="AX268" s="13" t="s">
        <v>72</v>
      </c>
      <c r="AY268" s="169" t="s">
        <v>127</v>
      </c>
    </row>
    <row r="269" spans="1:65" s="14" customFormat="1" x14ac:dyDescent="0.2">
      <c r="B269" s="175"/>
      <c r="D269" s="168" t="s">
        <v>135</v>
      </c>
      <c r="E269" s="176" t="s">
        <v>1</v>
      </c>
      <c r="F269" s="177" t="s">
        <v>310</v>
      </c>
      <c r="H269" s="178">
        <v>17.75</v>
      </c>
      <c r="I269" s="179"/>
      <c r="L269" s="175"/>
      <c r="M269" s="180"/>
      <c r="N269" s="181"/>
      <c r="O269" s="181"/>
      <c r="P269" s="181"/>
      <c r="Q269" s="181"/>
      <c r="R269" s="181"/>
      <c r="S269" s="181"/>
      <c r="T269" s="182"/>
      <c r="AT269" s="176" t="s">
        <v>135</v>
      </c>
      <c r="AU269" s="176" t="s">
        <v>89</v>
      </c>
      <c r="AV269" s="14" t="s">
        <v>89</v>
      </c>
      <c r="AW269" s="14" t="s">
        <v>29</v>
      </c>
      <c r="AX269" s="14" t="s">
        <v>72</v>
      </c>
      <c r="AY269" s="176" t="s">
        <v>127</v>
      </c>
    </row>
    <row r="270" spans="1:65" s="15" customFormat="1" x14ac:dyDescent="0.2">
      <c r="B270" s="183"/>
      <c r="D270" s="168" t="s">
        <v>135</v>
      </c>
      <c r="E270" s="184" t="s">
        <v>1</v>
      </c>
      <c r="F270" s="185" t="s">
        <v>138</v>
      </c>
      <c r="H270" s="186">
        <v>17.75</v>
      </c>
      <c r="I270" s="187"/>
      <c r="L270" s="183"/>
      <c r="M270" s="188"/>
      <c r="N270" s="189"/>
      <c r="O270" s="189"/>
      <c r="P270" s="189"/>
      <c r="Q270" s="189"/>
      <c r="R270" s="189"/>
      <c r="S270" s="189"/>
      <c r="T270" s="190"/>
      <c r="AT270" s="184" t="s">
        <v>135</v>
      </c>
      <c r="AU270" s="184" t="s">
        <v>89</v>
      </c>
      <c r="AV270" s="15" t="s">
        <v>139</v>
      </c>
      <c r="AW270" s="15" t="s">
        <v>29</v>
      </c>
      <c r="AX270" s="15" t="s">
        <v>72</v>
      </c>
      <c r="AY270" s="184" t="s">
        <v>127</v>
      </c>
    </row>
    <row r="271" spans="1:65" s="13" customFormat="1" x14ac:dyDescent="0.2">
      <c r="B271" s="167"/>
      <c r="D271" s="168" t="s">
        <v>135</v>
      </c>
      <c r="E271" s="169" t="s">
        <v>1</v>
      </c>
      <c r="F271" s="170" t="s">
        <v>311</v>
      </c>
      <c r="H271" s="169" t="s">
        <v>1</v>
      </c>
      <c r="I271" s="171"/>
      <c r="L271" s="167"/>
      <c r="M271" s="172"/>
      <c r="N271" s="173"/>
      <c r="O271" s="173"/>
      <c r="P271" s="173"/>
      <c r="Q271" s="173"/>
      <c r="R271" s="173"/>
      <c r="S271" s="173"/>
      <c r="T271" s="174"/>
      <c r="AT271" s="169" t="s">
        <v>135</v>
      </c>
      <c r="AU271" s="169" t="s">
        <v>89</v>
      </c>
      <c r="AV271" s="13" t="s">
        <v>80</v>
      </c>
      <c r="AW271" s="13" t="s">
        <v>29</v>
      </c>
      <c r="AX271" s="13" t="s">
        <v>72</v>
      </c>
      <c r="AY271" s="169" t="s">
        <v>127</v>
      </c>
    </row>
    <row r="272" spans="1:65" s="16" customFormat="1" x14ac:dyDescent="0.2">
      <c r="B272" s="191"/>
      <c r="D272" s="168" t="s">
        <v>135</v>
      </c>
      <c r="E272" s="192" t="s">
        <v>1</v>
      </c>
      <c r="F272" s="193" t="s">
        <v>312</v>
      </c>
      <c r="H272" s="194">
        <v>38.674999999999997</v>
      </c>
      <c r="I272" s="195"/>
      <c r="L272" s="191"/>
      <c r="M272" s="196"/>
      <c r="N272" s="197"/>
      <c r="O272" s="197"/>
      <c r="P272" s="197"/>
      <c r="Q272" s="197"/>
      <c r="R272" s="197"/>
      <c r="S272" s="197"/>
      <c r="T272" s="198"/>
      <c r="AT272" s="192" t="s">
        <v>135</v>
      </c>
      <c r="AU272" s="192" t="s">
        <v>89</v>
      </c>
      <c r="AV272" s="16" t="s">
        <v>133</v>
      </c>
      <c r="AW272" s="16" t="s">
        <v>29</v>
      </c>
      <c r="AX272" s="16" t="s">
        <v>80</v>
      </c>
      <c r="AY272" s="192" t="s">
        <v>127</v>
      </c>
    </row>
    <row r="273" spans="1:65" s="2" customFormat="1" ht="24.2" customHeight="1" x14ac:dyDescent="0.2">
      <c r="A273" s="33"/>
      <c r="B273" s="152"/>
      <c r="C273" s="153" t="s">
        <v>313</v>
      </c>
      <c r="D273" s="153" t="s">
        <v>129</v>
      </c>
      <c r="E273" s="154" t="s">
        <v>314</v>
      </c>
      <c r="F273" s="155" t="s">
        <v>315</v>
      </c>
      <c r="G273" s="156" t="s">
        <v>87</v>
      </c>
      <c r="H273" s="157">
        <v>193</v>
      </c>
      <c r="I273" s="158"/>
      <c r="J273" s="159">
        <f>ROUND(I273*H273,2)</f>
        <v>0</v>
      </c>
      <c r="K273" s="160"/>
      <c r="L273" s="34"/>
      <c r="M273" s="161" t="s">
        <v>1</v>
      </c>
      <c r="N273" s="162" t="s">
        <v>38</v>
      </c>
      <c r="O273" s="62"/>
      <c r="P273" s="163">
        <f>O273*H273</f>
        <v>0</v>
      </c>
      <c r="Q273" s="163">
        <v>8.4000000000000005E-2</v>
      </c>
      <c r="R273" s="163">
        <f>Q273*H273</f>
        <v>16.212</v>
      </c>
      <c r="S273" s="163">
        <v>0</v>
      </c>
      <c r="T273" s="164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5" t="s">
        <v>133</v>
      </c>
      <c r="AT273" s="165" t="s">
        <v>129</v>
      </c>
      <c r="AU273" s="165" t="s">
        <v>89</v>
      </c>
      <c r="AY273" s="18" t="s">
        <v>127</v>
      </c>
      <c r="BE273" s="166">
        <f>IF(N273="základná",J273,0)</f>
        <v>0</v>
      </c>
      <c r="BF273" s="166">
        <f>IF(N273="znížená",J273,0)</f>
        <v>0</v>
      </c>
      <c r="BG273" s="166">
        <f>IF(N273="zákl. prenesená",J273,0)</f>
        <v>0</v>
      </c>
      <c r="BH273" s="166">
        <f>IF(N273="zníž. prenesená",J273,0)</f>
        <v>0</v>
      </c>
      <c r="BI273" s="166">
        <f>IF(N273="nulová",J273,0)</f>
        <v>0</v>
      </c>
      <c r="BJ273" s="18" t="s">
        <v>89</v>
      </c>
      <c r="BK273" s="166">
        <f>ROUND(I273*H273,2)</f>
        <v>0</v>
      </c>
      <c r="BL273" s="18" t="s">
        <v>133</v>
      </c>
      <c r="BM273" s="165" t="s">
        <v>316</v>
      </c>
    </row>
    <row r="274" spans="1:65" s="14" customFormat="1" x14ac:dyDescent="0.2">
      <c r="B274" s="175"/>
      <c r="D274" s="168" t="s">
        <v>135</v>
      </c>
      <c r="E274" s="176" t="s">
        <v>1</v>
      </c>
      <c r="F274" s="177" t="s">
        <v>317</v>
      </c>
      <c r="H274" s="178">
        <v>88.25</v>
      </c>
      <c r="I274" s="179"/>
      <c r="L274" s="175"/>
      <c r="M274" s="180"/>
      <c r="N274" s="181"/>
      <c r="O274" s="181"/>
      <c r="P274" s="181"/>
      <c r="Q274" s="181"/>
      <c r="R274" s="181"/>
      <c r="S274" s="181"/>
      <c r="T274" s="182"/>
      <c r="AT274" s="176" t="s">
        <v>135</v>
      </c>
      <c r="AU274" s="176" t="s">
        <v>89</v>
      </c>
      <c r="AV274" s="14" t="s">
        <v>89</v>
      </c>
      <c r="AW274" s="14" t="s">
        <v>29</v>
      </c>
      <c r="AX274" s="14" t="s">
        <v>72</v>
      </c>
      <c r="AY274" s="176" t="s">
        <v>127</v>
      </c>
    </row>
    <row r="275" spans="1:65" s="14" customFormat="1" x14ac:dyDescent="0.2">
      <c r="B275" s="175"/>
      <c r="D275" s="168" t="s">
        <v>135</v>
      </c>
      <c r="E275" s="176" t="s">
        <v>1</v>
      </c>
      <c r="F275" s="177" t="s">
        <v>318</v>
      </c>
      <c r="H275" s="178">
        <v>88.75</v>
      </c>
      <c r="I275" s="179"/>
      <c r="L275" s="175"/>
      <c r="M275" s="180"/>
      <c r="N275" s="181"/>
      <c r="O275" s="181"/>
      <c r="P275" s="181"/>
      <c r="Q275" s="181"/>
      <c r="R275" s="181"/>
      <c r="S275" s="181"/>
      <c r="T275" s="182"/>
      <c r="AT275" s="176" t="s">
        <v>135</v>
      </c>
      <c r="AU275" s="176" t="s">
        <v>89</v>
      </c>
      <c r="AV275" s="14" t="s">
        <v>89</v>
      </c>
      <c r="AW275" s="14" t="s">
        <v>29</v>
      </c>
      <c r="AX275" s="14" t="s">
        <v>72</v>
      </c>
      <c r="AY275" s="176" t="s">
        <v>127</v>
      </c>
    </row>
    <row r="276" spans="1:65" s="15" customFormat="1" x14ac:dyDescent="0.2">
      <c r="B276" s="183"/>
      <c r="D276" s="168" t="s">
        <v>135</v>
      </c>
      <c r="E276" s="184" t="s">
        <v>1</v>
      </c>
      <c r="F276" s="185" t="s">
        <v>138</v>
      </c>
      <c r="H276" s="186">
        <v>177</v>
      </c>
      <c r="I276" s="187"/>
      <c r="L276" s="183"/>
      <c r="M276" s="188"/>
      <c r="N276" s="189"/>
      <c r="O276" s="189"/>
      <c r="P276" s="189"/>
      <c r="Q276" s="189"/>
      <c r="R276" s="189"/>
      <c r="S276" s="189"/>
      <c r="T276" s="190"/>
      <c r="AT276" s="184" t="s">
        <v>135</v>
      </c>
      <c r="AU276" s="184" t="s">
        <v>89</v>
      </c>
      <c r="AV276" s="15" t="s">
        <v>139</v>
      </c>
      <c r="AW276" s="15" t="s">
        <v>29</v>
      </c>
      <c r="AX276" s="15" t="s">
        <v>72</v>
      </c>
      <c r="AY276" s="184" t="s">
        <v>127</v>
      </c>
    </row>
    <row r="277" spans="1:65" s="14" customFormat="1" x14ac:dyDescent="0.2">
      <c r="B277" s="175"/>
      <c r="D277" s="168" t="s">
        <v>135</v>
      </c>
      <c r="E277" s="176" t="s">
        <v>1</v>
      </c>
      <c r="F277" s="177" t="s">
        <v>319</v>
      </c>
      <c r="H277" s="178">
        <v>16</v>
      </c>
      <c r="I277" s="179"/>
      <c r="L277" s="175"/>
      <c r="M277" s="180"/>
      <c r="N277" s="181"/>
      <c r="O277" s="181"/>
      <c r="P277" s="181"/>
      <c r="Q277" s="181"/>
      <c r="R277" s="181"/>
      <c r="S277" s="181"/>
      <c r="T277" s="182"/>
      <c r="AT277" s="176" t="s">
        <v>135</v>
      </c>
      <c r="AU277" s="176" t="s">
        <v>89</v>
      </c>
      <c r="AV277" s="14" t="s">
        <v>89</v>
      </c>
      <c r="AW277" s="14" t="s">
        <v>29</v>
      </c>
      <c r="AX277" s="14" t="s">
        <v>72</v>
      </c>
      <c r="AY277" s="176" t="s">
        <v>127</v>
      </c>
    </row>
    <row r="278" spans="1:65" s="15" customFormat="1" x14ac:dyDescent="0.2">
      <c r="B278" s="183"/>
      <c r="D278" s="168" t="s">
        <v>135</v>
      </c>
      <c r="E278" s="184" t="s">
        <v>1</v>
      </c>
      <c r="F278" s="185" t="s">
        <v>138</v>
      </c>
      <c r="H278" s="186">
        <v>16</v>
      </c>
      <c r="I278" s="187"/>
      <c r="L278" s="183"/>
      <c r="M278" s="188"/>
      <c r="N278" s="189"/>
      <c r="O278" s="189"/>
      <c r="P278" s="189"/>
      <c r="Q278" s="189"/>
      <c r="R278" s="189"/>
      <c r="S278" s="189"/>
      <c r="T278" s="190"/>
      <c r="AT278" s="184" t="s">
        <v>135</v>
      </c>
      <c r="AU278" s="184" t="s">
        <v>89</v>
      </c>
      <c r="AV278" s="15" t="s">
        <v>139</v>
      </c>
      <c r="AW278" s="15" t="s">
        <v>29</v>
      </c>
      <c r="AX278" s="15" t="s">
        <v>72</v>
      </c>
      <c r="AY278" s="184" t="s">
        <v>127</v>
      </c>
    </row>
    <row r="279" spans="1:65" s="16" customFormat="1" x14ac:dyDescent="0.2">
      <c r="B279" s="191"/>
      <c r="D279" s="168" t="s">
        <v>135</v>
      </c>
      <c r="E279" s="192" t="s">
        <v>1</v>
      </c>
      <c r="F279" s="193" t="s">
        <v>320</v>
      </c>
      <c r="H279" s="194">
        <v>193</v>
      </c>
      <c r="I279" s="195"/>
      <c r="L279" s="191"/>
      <c r="M279" s="196"/>
      <c r="N279" s="197"/>
      <c r="O279" s="197"/>
      <c r="P279" s="197"/>
      <c r="Q279" s="197"/>
      <c r="R279" s="197"/>
      <c r="S279" s="197"/>
      <c r="T279" s="198"/>
      <c r="AT279" s="192" t="s">
        <v>135</v>
      </c>
      <c r="AU279" s="192" t="s">
        <v>89</v>
      </c>
      <c r="AV279" s="16" t="s">
        <v>133</v>
      </c>
      <c r="AW279" s="16" t="s">
        <v>29</v>
      </c>
      <c r="AX279" s="16" t="s">
        <v>80</v>
      </c>
      <c r="AY279" s="192" t="s">
        <v>127</v>
      </c>
    </row>
    <row r="280" spans="1:65" s="2" customFormat="1" ht="16.5" customHeight="1" x14ac:dyDescent="0.2">
      <c r="A280" s="33"/>
      <c r="B280" s="152"/>
      <c r="C280" s="199" t="s">
        <v>321</v>
      </c>
      <c r="D280" s="199" t="s">
        <v>240</v>
      </c>
      <c r="E280" s="200" t="s">
        <v>322</v>
      </c>
      <c r="F280" s="201" t="s">
        <v>323</v>
      </c>
      <c r="G280" s="202" t="s">
        <v>87</v>
      </c>
      <c r="H280" s="203">
        <v>194.93</v>
      </c>
      <c r="I280" s="204"/>
      <c r="J280" s="205">
        <f>ROUND(I280*H280,2)</f>
        <v>0</v>
      </c>
      <c r="K280" s="206"/>
      <c r="L280" s="207"/>
      <c r="M280" s="208" t="s">
        <v>1</v>
      </c>
      <c r="N280" s="209" t="s">
        <v>38</v>
      </c>
      <c r="O280" s="62"/>
      <c r="P280" s="163">
        <f>O280*H280</f>
        <v>0</v>
      </c>
      <c r="Q280" s="163">
        <v>0.222</v>
      </c>
      <c r="R280" s="163">
        <f>Q280*H280</f>
        <v>43.274460000000005</v>
      </c>
      <c r="S280" s="163">
        <v>0</v>
      </c>
      <c r="T280" s="164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65" t="s">
        <v>177</v>
      </c>
      <c r="AT280" s="165" t="s">
        <v>240</v>
      </c>
      <c r="AU280" s="165" t="s">
        <v>89</v>
      </c>
      <c r="AY280" s="18" t="s">
        <v>127</v>
      </c>
      <c r="BE280" s="166">
        <f>IF(N280="základná",J280,0)</f>
        <v>0</v>
      </c>
      <c r="BF280" s="166">
        <f>IF(N280="znížená",J280,0)</f>
        <v>0</v>
      </c>
      <c r="BG280" s="166">
        <f>IF(N280="zákl. prenesená",J280,0)</f>
        <v>0</v>
      </c>
      <c r="BH280" s="166">
        <f>IF(N280="zníž. prenesená",J280,0)</f>
        <v>0</v>
      </c>
      <c r="BI280" s="166">
        <f>IF(N280="nulová",J280,0)</f>
        <v>0</v>
      </c>
      <c r="BJ280" s="18" t="s">
        <v>89</v>
      </c>
      <c r="BK280" s="166">
        <f>ROUND(I280*H280,2)</f>
        <v>0</v>
      </c>
      <c r="BL280" s="18" t="s">
        <v>133</v>
      </c>
      <c r="BM280" s="165" t="s">
        <v>324</v>
      </c>
    </row>
    <row r="281" spans="1:65" s="14" customFormat="1" x14ac:dyDescent="0.2">
      <c r="B281" s="175"/>
      <c r="D281" s="168" t="s">
        <v>135</v>
      </c>
      <c r="F281" s="177" t="s">
        <v>325</v>
      </c>
      <c r="H281" s="178">
        <v>194.93</v>
      </c>
      <c r="I281" s="179"/>
      <c r="L281" s="175"/>
      <c r="M281" s="180"/>
      <c r="N281" s="181"/>
      <c r="O281" s="181"/>
      <c r="P281" s="181"/>
      <c r="Q281" s="181"/>
      <c r="R281" s="181"/>
      <c r="S281" s="181"/>
      <c r="T281" s="182"/>
      <c r="AT281" s="176" t="s">
        <v>135</v>
      </c>
      <c r="AU281" s="176" t="s">
        <v>89</v>
      </c>
      <c r="AV281" s="14" t="s">
        <v>89</v>
      </c>
      <c r="AW281" s="14" t="s">
        <v>3</v>
      </c>
      <c r="AX281" s="14" t="s">
        <v>80</v>
      </c>
      <c r="AY281" s="176" t="s">
        <v>127</v>
      </c>
    </row>
    <row r="282" spans="1:65" s="12" customFormat="1" ht="22.9" customHeight="1" x14ac:dyDescent="0.2">
      <c r="B282" s="139"/>
      <c r="D282" s="140" t="s">
        <v>71</v>
      </c>
      <c r="E282" s="150" t="s">
        <v>326</v>
      </c>
      <c r="F282" s="150" t="s">
        <v>327</v>
      </c>
      <c r="I282" s="142"/>
      <c r="J282" s="151">
        <f>BK282</f>
        <v>0</v>
      </c>
      <c r="L282" s="139"/>
      <c r="M282" s="144"/>
      <c r="N282" s="145"/>
      <c r="O282" s="145"/>
      <c r="P282" s="146">
        <f>SUM(P283:P284)</f>
        <v>0</v>
      </c>
      <c r="Q282" s="145"/>
      <c r="R282" s="146">
        <f>SUM(R283:R284)</f>
        <v>0</v>
      </c>
      <c r="S282" s="145"/>
      <c r="T282" s="147">
        <f>SUM(T283:T284)</f>
        <v>0</v>
      </c>
      <c r="AR282" s="140" t="s">
        <v>80</v>
      </c>
      <c r="AT282" s="148" t="s">
        <v>71</v>
      </c>
      <c r="AU282" s="148" t="s">
        <v>80</v>
      </c>
      <c r="AY282" s="140" t="s">
        <v>127</v>
      </c>
      <c r="BK282" s="149">
        <f>SUM(BK283:BK284)</f>
        <v>0</v>
      </c>
    </row>
    <row r="283" spans="1:65" s="2" customFormat="1" ht="24.2" customHeight="1" x14ac:dyDescent="0.2">
      <c r="A283" s="33"/>
      <c r="B283" s="152"/>
      <c r="C283" s="153" t="s">
        <v>328</v>
      </c>
      <c r="D283" s="153" t="s">
        <v>129</v>
      </c>
      <c r="E283" s="154" t="s">
        <v>329</v>
      </c>
      <c r="F283" s="155" t="s">
        <v>330</v>
      </c>
      <c r="G283" s="156" t="s">
        <v>331</v>
      </c>
      <c r="H283" s="157">
        <v>1</v>
      </c>
      <c r="I283" s="158"/>
      <c r="J283" s="159">
        <f>ROUND(I283*H283,2)</f>
        <v>0</v>
      </c>
      <c r="K283" s="160"/>
      <c r="L283" s="34"/>
      <c r="M283" s="161" t="s">
        <v>1</v>
      </c>
      <c r="N283" s="162" t="s">
        <v>38</v>
      </c>
      <c r="O283" s="62"/>
      <c r="P283" s="163">
        <f>O283*H283</f>
        <v>0</v>
      </c>
      <c r="Q283" s="163">
        <v>0</v>
      </c>
      <c r="R283" s="163">
        <f>Q283*H283</f>
        <v>0</v>
      </c>
      <c r="S283" s="163">
        <v>0</v>
      </c>
      <c r="T283" s="164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65" t="s">
        <v>133</v>
      </c>
      <c r="AT283" s="165" t="s">
        <v>129</v>
      </c>
      <c r="AU283" s="165" t="s">
        <v>89</v>
      </c>
      <c r="AY283" s="18" t="s">
        <v>127</v>
      </c>
      <c r="BE283" s="166">
        <f>IF(N283="základná",J283,0)</f>
        <v>0</v>
      </c>
      <c r="BF283" s="166">
        <f>IF(N283="znížená",J283,0)</f>
        <v>0</v>
      </c>
      <c r="BG283" s="166">
        <f>IF(N283="zákl. prenesená",J283,0)</f>
        <v>0</v>
      </c>
      <c r="BH283" s="166">
        <f>IF(N283="zníž. prenesená",J283,0)</f>
        <v>0</v>
      </c>
      <c r="BI283" s="166">
        <f>IF(N283="nulová",J283,0)</f>
        <v>0</v>
      </c>
      <c r="BJ283" s="18" t="s">
        <v>89</v>
      </c>
      <c r="BK283" s="166">
        <f>ROUND(I283*H283,2)</f>
        <v>0</v>
      </c>
      <c r="BL283" s="18" t="s">
        <v>133</v>
      </c>
      <c r="BM283" s="165" t="s">
        <v>332</v>
      </c>
    </row>
    <row r="284" spans="1:65" s="14" customFormat="1" x14ac:dyDescent="0.2">
      <c r="B284" s="175"/>
      <c r="D284" s="168" t="s">
        <v>135</v>
      </c>
      <c r="E284" s="176" t="s">
        <v>1</v>
      </c>
      <c r="F284" s="177" t="s">
        <v>80</v>
      </c>
      <c r="H284" s="178">
        <v>1</v>
      </c>
      <c r="I284" s="179"/>
      <c r="L284" s="175"/>
      <c r="M284" s="180"/>
      <c r="N284" s="181"/>
      <c r="O284" s="181"/>
      <c r="P284" s="181"/>
      <c r="Q284" s="181"/>
      <c r="R284" s="181"/>
      <c r="S284" s="181"/>
      <c r="T284" s="182"/>
      <c r="AT284" s="176" t="s">
        <v>135</v>
      </c>
      <c r="AU284" s="176" t="s">
        <v>89</v>
      </c>
      <c r="AV284" s="14" t="s">
        <v>89</v>
      </c>
      <c r="AW284" s="14" t="s">
        <v>29</v>
      </c>
      <c r="AX284" s="14" t="s">
        <v>80</v>
      </c>
      <c r="AY284" s="176" t="s">
        <v>127</v>
      </c>
    </row>
    <row r="285" spans="1:65" s="12" customFormat="1" ht="22.9" customHeight="1" x14ac:dyDescent="0.2">
      <c r="B285" s="139"/>
      <c r="D285" s="140" t="s">
        <v>71</v>
      </c>
      <c r="E285" s="150" t="s">
        <v>333</v>
      </c>
      <c r="F285" s="150" t="s">
        <v>271</v>
      </c>
      <c r="I285" s="142"/>
      <c r="J285" s="151">
        <f>BK285</f>
        <v>0</v>
      </c>
      <c r="L285" s="139"/>
      <c r="M285" s="144"/>
      <c r="N285" s="145"/>
      <c r="O285" s="145"/>
      <c r="P285" s="146">
        <f>SUM(P286:P301)</f>
        <v>0</v>
      </c>
      <c r="Q285" s="145"/>
      <c r="R285" s="146">
        <f>SUM(R286:R301)</f>
        <v>0.77855050000000003</v>
      </c>
      <c r="S285" s="145"/>
      <c r="T285" s="147">
        <f>SUM(T286:T301)</f>
        <v>0</v>
      </c>
      <c r="AR285" s="140" t="s">
        <v>80</v>
      </c>
      <c r="AT285" s="148" t="s">
        <v>71</v>
      </c>
      <c r="AU285" s="148" t="s">
        <v>80</v>
      </c>
      <c r="AY285" s="140" t="s">
        <v>127</v>
      </c>
      <c r="BK285" s="149">
        <f>SUM(BK286:BK301)</f>
        <v>0</v>
      </c>
    </row>
    <row r="286" spans="1:65" s="2" customFormat="1" ht="33" customHeight="1" x14ac:dyDescent="0.2">
      <c r="A286" s="33"/>
      <c r="B286" s="152"/>
      <c r="C286" s="153" t="s">
        <v>334</v>
      </c>
      <c r="D286" s="153" t="s">
        <v>129</v>
      </c>
      <c r="E286" s="154" t="s">
        <v>335</v>
      </c>
      <c r="F286" s="155" t="s">
        <v>336</v>
      </c>
      <c r="G286" s="156" t="s">
        <v>153</v>
      </c>
      <c r="H286" s="157">
        <v>324</v>
      </c>
      <c r="I286" s="158"/>
      <c r="J286" s="159">
        <f>ROUND(I286*H286,2)</f>
        <v>0</v>
      </c>
      <c r="K286" s="160"/>
      <c r="L286" s="34"/>
      <c r="M286" s="161" t="s">
        <v>1</v>
      </c>
      <c r="N286" s="162" t="s">
        <v>38</v>
      </c>
      <c r="O286" s="62"/>
      <c r="P286" s="163">
        <f>O286*H286</f>
        <v>0</v>
      </c>
      <c r="Q286" s="163">
        <v>1.4999999999999999E-4</v>
      </c>
      <c r="R286" s="163">
        <f>Q286*H286</f>
        <v>4.8599999999999997E-2</v>
      </c>
      <c r="S286" s="163">
        <v>0</v>
      </c>
      <c r="T286" s="164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65" t="s">
        <v>133</v>
      </c>
      <c r="AT286" s="165" t="s">
        <v>129</v>
      </c>
      <c r="AU286" s="165" t="s">
        <v>89</v>
      </c>
      <c r="AY286" s="18" t="s">
        <v>127</v>
      </c>
      <c r="BE286" s="166">
        <f>IF(N286="základná",J286,0)</f>
        <v>0</v>
      </c>
      <c r="BF286" s="166">
        <f>IF(N286="znížená",J286,0)</f>
        <v>0</v>
      </c>
      <c r="BG286" s="166">
        <f>IF(N286="zákl. prenesená",J286,0)</f>
        <v>0</v>
      </c>
      <c r="BH286" s="166">
        <f>IF(N286="zníž. prenesená",J286,0)</f>
        <v>0</v>
      </c>
      <c r="BI286" s="166">
        <f>IF(N286="nulová",J286,0)</f>
        <v>0</v>
      </c>
      <c r="BJ286" s="18" t="s">
        <v>89</v>
      </c>
      <c r="BK286" s="166">
        <f>ROUND(I286*H286,2)</f>
        <v>0</v>
      </c>
      <c r="BL286" s="18" t="s">
        <v>133</v>
      </c>
      <c r="BM286" s="165" t="s">
        <v>337</v>
      </c>
    </row>
    <row r="287" spans="1:65" s="14" customFormat="1" x14ac:dyDescent="0.2">
      <c r="B287" s="175"/>
      <c r="D287" s="168" t="s">
        <v>135</v>
      </c>
      <c r="E287" s="176" t="s">
        <v>1</v>
      </c>
      <c r="F287" s="177" t="s">
        <v>338</v>
      </c>
      <c r="H287" s="178">
        <v>324</v>
      </c>
      <c r="I287" s="179"/>
      <c r="L287" s="175"/>
      <c r="M287" s="180"/>
      <c r="N287" s="181"/>
      <c r="O287" s="181"/>
      <c r="P287" s="181"/>
      <c r="Q287" s="181"/>
      <c r="R287" s="181"/>
      <c r="S287" s="181"/>
      <c r="T287" s="182"/>
      <c r="AT287" s="176" t="s">
        <v>135</v>
      </c>
      <c r="AU287" s="176" t="s">
        <v>89</v>
      </c>
      <c r="AV287" s="14" t="s">
        <v>89</v>
      </c>
      <c r="AW287" s="14" t="s">
        <v>29</v>
      </c>
      <c r="AX287" s="14" t="s">
        <v>72</v>
      </c>
      <c r="AY287" s="176" t="s">
        <v>127</v>
      </c>
    </row>
    <row r="288" spans="1:65" s="16" customFormat="1" x14ac:dyDescent="0.2">
      <c r="B288" s="191"/>
      <c r="D288" s="168" t="s">
        <v>135</v>
      </c>
      <c r="E288" s="192" t="s">
        <v>1</v>
      </c>
      <c r="F288" s="193" t="s">
        <v>140</v>
      </c>
      <c r="H288" s="194">
        <v>324</v>
      </c>
      <c r="I288" s="195"/>
      <c r="L288" s="191"/>
      <c r="M288" s="196"/>
      <c r="N288" s="197"/>
      <c r="O288" s="197"/>
      <c r="P288" s="197"/>
      <c r="Q288" s="197"/>
      <c r="R288" s="197"/>
      <c r="S288" s="197"/>
      <c r="T288" s="198"/>
      <c r="AT288" s="192" t="s">
        <v>135</v>
      </c>
      <c r="AU288" s="192" t="s">
        <v>89</v>
      </c>
      <c r="AV288" s="16" t="s">
        <v>133</v>
      </c>
      <c r="AW288" s="16" t="s">
        <v>29</v>
      </c>
      <c r="AX288" s="16" t="s">
        <v>80</v>
      </c>
      <c r="AY288" s="192" t="s">
        <v>127</v>
      </c>
    </row>
    <row r="289" spans="1:65" s="2" customFormat="1" ht="37.9" customHeight="1" x14ac:dyDescent="0.2">
      <c r="A289" s="33"/>
      <c r="B289" s="152"/>
      <c r="C289" s="153" t="s">
        <v>339</v>
      </c>
      <c r="D289" s="153" t="s">
        <v>129</v>
      </c>
      <c r="E289" s="154" t="s">
        <v>340</v>
      </c>
      <c r="F289" s="155" t="s">
        <v>341</v>
      </c>
      <c r="G289" s="156" t="s">
        <v>153</v>
      </c>
      <c r="H289" s="157">
        <v>245</v>
      </c>
      <c r="I289" s="158"/>
      <c r="J289" s="159">
        <f>ROUND(I289*H289,2)</f>
        <v>0</v>
      </c>
      <c r="K289" s="160"/>
      <c r="L289" s="34"/>
      <c r="M289" s="161" t="s">
        <v>1</v>
      </c>
      <c r="N289" s="162" t="s">
        <v>38</v>
      </c>
      <c r="O289" s="62"/>
      <c r="P289" s="163">
        <f>O289*H289</f>
        <v>0</v>
      </c>
      <c r="Q289" s="163">
        <v>5.0000000000000002E-5</v>
      </c>
      <c r="R289" s="163">
        <f>Q289*H289</f>
        <v>1.225E-2</v>
      </c>
      <c r="S289" s="163">
        <v>0</v>
      </c>
      <c r="T289" s="164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5" t="s">
        <v>133</v>
      </c>
      <c r="AT289" s="165" t="s">
        <v>129</v>
      </c>
      <c r="AU289" s="165" t="s">
        <v>89</v>
      </c>
      <c r="AY289" s="18" t="s">
        <v>127</v>
      </c>
      <c r="BE289" s="166">
        <f>IF(N289="základná",J289,0)</f>
        <v>0</v>
      </c>
      <c r="BF289" s="166">
        <f>IF(N289="znížená",J289,0)</f>
        <v>0</v>
      </c>
      <c r="BG289" s="166">
        <f>IF(N289="zákl. prenesená",J289,0)</f>
        <v>0</v>
      </c>
      <c r="BH289" s="166">
        <f>IF(N289="zníž. prenesená",J289,0)</f>
        <v>0</v>
      </c>
      <c r="BI289" s="166">
        <f>IF(N289="nulová",J289,0)</f>
        <v>0</v>
      </c>
      <c r="BJ289" s="18" t="s">
        <v>89</v>
      </c>
      <c r="BK289" s="166">
        <f>ROUND(I289*H289,2)</f>
        <v>0</v>
      </c>
      <c r="BL289" s="18" t="s">
        <v>133</v>
      </c>
      <c r="BM289" s="165" t="s">
        <v>342</v>
      </c>
    </row>
    <row r="290" spans="1:65" s="14" customFormat="1" x14ac:dyDescent="0.2">
      <c r="B290" s="175"/>
      <c r="D290" s="168" t="s">
        <v>135</v>
      </c>
      <c r="E290" s="176" t="s">
        <v>1</v>
      </c>
      <c r="F290" s="177" t="s">
        <v>343</v>
      </c>
      <c r="H290" s="178">
        <v>245</v>
      </c>
      <c r="I290" s="179"/>
      <c r="L290" s="175"/>
      <c r="M290" s="180"/>
      <c r="N290" s="181"/>
      <c r="O290" s="181"/>
      <c r="P290" s="181"/>
      <c r="Q290" s="181"/>
      <c r="R290" s="181"/>
      <c r="S290" s="181"/>
      <c r="T290" s="182"/>
      <c r="AT290" s="176" t="s">
        <v>135</v>
      </c>
      <c r="AU290" s="176" t="s">
        <v>89</v>
      </c>
      <c r="AV290" s="14" t="s">
        <v>89</v>
      </c>
      <c r="AW290" s="14" t="s">
        <v>29</v>
      </c>
      <c r="AX290" s="14" t="s">
        <v>72</v>
      </c>
      <c r="AY290" s="176" t="s">
        <v>127</v>
      </c>
    </row>
    <row r="291" spans="1:65" s="16" customFormat="1" x14ac:dyDescent="0.2">
      <c r="B291" s="191"/>
      <c r="D291" s="168" t="s">
        <v>135</v>
      </c>
      <c r="E291" s="192" t="s">
        <v>1</v>
      </c>
      <c r="F291" s="193" t="s">
        <v>140</v>
      </c>
      <c r="H291" s="194">
        <v>245</v>
      </c>
      <c r="I291" s="195"/>
      <c r="L291" s="191"/>
      <c r="M291" s="196"/>
      <c r="N291" s="197"/>
      <c r="O291" s="197"/>
      <c r="P291" s="197"/>
      <c r="Q291" s="197"/>
      <c r="R291" s="197"/>
      <c r="S291" s="197"/>
      <c r="T291" s="198"/>
      <c r="AT291" s="192" t="s">
        <v>135</v>
      </c>
      <c r="AU291" s="192" t="s">
        <v>89</v>
      </c>
      <c r="AV291" s="16" t="s">
        <v>133</v>
      </c>
      <c r="AW291" s="16" t="s">
        <v>29</v>
      </c>
      <c r="AX291" s="16" t="s">
        <v>80</v>
      </c>
      <c r="AY291" s="192" t="s">
        <v>127</v>
      </c>
    </row>
    <row r="292" spans="1:65" s="2" customFormat="1" ht="24.2" customHeight="1" x14ac:dyDescent="0.2">
      <c r="A292" s="33"/>
      <c r="B292" s="152"/>
      <c r="C292" s="153" t="s">
        <v>344</v>
      </c>
      <c r="D292" s="153" t="s">
        <v>129</v>
      </c>
      <c r="E292" s="154" t="s">
        <v>345</v>
      </c>
      <c r="F292" s="155" t="s">
        <v>346</v>
      </c>
      <c r="G292" s="156" t="s">
        <v>153</v>
      </c>
      <c r="H292" s="157">
        <v>93</v>
      </c>
      <c r="I292" s="158"/>
      <c r="J292" s="159">
        <f>ROUND(I292*H292,2)</f>
        <v>0</v>
      </c>
      <c r="K292" s="160"/>
      <c r="L292" s="34"/>
      <c r="M292" s="161" t="s">
        <v>1</v>
      </c>
      <c r="N292" s="162" t="s">
        <v>38</v>
      </c>
      <c r="O292" s="62"/>
      <c r="P292" s="163">
        <f>O292*H292</f>
        <v>0</v>
      </c>
      <c r="Q292" s="163">
        <v>4.0000000000000003E-5</v>
      </c>
      <c r="R292" s="163">
        <f>Q292*H292</f>
        <v>3.7200000000000002E-3</v>
      </c>
      <c r="S292" s="163">
        <v>0</v>
      </c>
      <c r="T292" s="164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65" t="s">
        <v>133</v>
      </c>
      <c r="AT292" s="165" t="s">
        <v>129</v>
      </c>
      <c r="AU292" s="165" t="s">
        <v>89</v>
      </c>
      <c r="AY292" s="18" t="s">
        <v>127</v>
      </c>
      <c r="BE292" s="166">
        <f>IF(N292="základná",J292,0)</f>
        <v>0</v>
      </c>
      <c r="BF292" s="166">
        <f>IF(N292="znížená",J292,0)</f>
        <v>0</v>
      </c>
      <c r="BG292" s="166">
        <f>IF(N292="zákl. prenesená",J292,0)</f>
        <v>0</v>
      </c>
      <c r="BH292" s="166">
        <f>IF(N292="zníž. prenesená",J292,0)</f>
        <v>0</v>
      </c>
      <c r="BI292" s="166">
        <f>IF(N292="nulová",J292,0)</f>
        <v>0</v>
      </c>
      <c r="BJ292" s="18" t="s">
        <v>89</v>
      </c>
      <c r="BK292" s="166">
        <f>ROUND(I292*H292,2)</f>
        <v>0</v>
      </c>
      <c r="BL292" s="18" t="s">
        <v>133</v>
      </c>
      <c r="BM292" s="165" t="s">
        <v>347</v>
      </c>
    </row>
    <row r="293" spans="1:65" s="14" customFormat="1" x14ac:dyDescent="0.2">
      <c r="B293" s="175"/>
      <c r="D293" s="168" t="s">
        <v>135</v>
      </c>
      <c r="E293" s="176" t="s">
        <v>1</v>
      </c>
      <c r="F293" s="177" t="s">
        <v>348</v>
      </c>
      <c r="H293" s="178">
        <v>93</v>
      </c>
      <c r="I293" s="179"/>
      <c r="L293" s="175"/>
      <c r="M293" s="180"/>
      <c r="N293" s="181"/>
      <c r="O293" s="181"/>
      <c r="P293" s="181"/>
      <c r="Q293" s="181"/>
      <c r="R293" s="181"/>
      <c r="S293" s="181"/>
      <c r="T293" s="182"/>
      <c r="AT293" s="176" t="s">
        <v>135</v>
      </c>
      <c r="AU293" s="176" t="s">
        <v>89</v>
      </c>
      <c r="AV293" s="14" t="s">
        <v>89</v>
      </c>
      <c r="AW293" s="14" t="s">
        <v>29</v>
      </c>
      <c r="AX293" s="14" t="s">
        <v>72</v>
      </c>
      <c r="AY293" s="176" t="s">
        <v>127</v>
      </c>
    </row>
    <row r="294" spans="1:65" s="16" customFormat="1" x14ac:dyDescent="0.2">
      <c r="B294" s="191"/>
      <c r="D294" s="168" t="s">
        <v>135</v>
      </c>
      <c r="E294" s="192" t="s">
        <v>1</v>
      </c>
      <c r="F294" s="193" t="s">
        <v>140</v>
      </c>
      <c r="H294" s="194">
        <v>93</v>
      </c>
      <c r="I294" s="195"/>
      <c r="L294" s="191"/>
      <c r="M294" s="196"/>
      <c r="N294" s="197"/>
      <c r="O294" s="197"/>
      <c r="P294" s="197"/>
      <c r="Q294" s="197"/>
      <c r="R294" s="197"/>
      <c r="S294" s="197"/>
      <c r="T294" s="198"/>
      <c r="AT294" s="192" t="s">
        <v>135</v>
      </c>
      <c r="AU294" s="192" t="s">
        <v>89</v>
      </c>
      <c r="AV294" s="16" t="s">
        <v>133</v>
      </c>
      <c r="AW294" s="16" t="s">
        <v>29</v>
      </c>
      <c r="AX294" s="16" t="s">
        <v>80</v>
      </c>
      <c r="AY294" s="192" t="s">
        <v>127</v>
      </c>
    </row>
    <row r="295" spans="1:65" s="2" customFormat="1" ht="24.2" customHeight="1" x14ac:dyDescent="0.2">
      <c r="A295" s="33"/>
      <c r="B295" s="152"/>
      <c r="C295" s="153" t="s">
        <v>349</v>
      </c>
      <c r="D295" s="153" t="s">
        <v>129</v>
      </c>
      <c r="E295" s="154" t="s">
        <v>350</v>
      </c>
      <c r="F295" s="155" t="s">
        <v>351</v>
      </c>
      <c r="G295" s="156" t="s">
        <v>87</v>
      </c>
      <c r="H295" s="157">
        <v>153.875</v>
      </c>
      <c r="I295" s="158"/>
      <c r="J295" s="159">
        <f>ROUND(I295*H295,2)</f>
        <v>0</v>
      </c>
      <c r="K295" s="160"/>
      <c r="L295" s="34"/>
      <c r="M295" s="161" t="s">
        <v>1</v>
      </c>
      <c r="N295" s="162" t="s">
        <v>38</v>
      </c>
      <c r="O295" s="62"/>
      <c r="P295" s="163">
        <f>O295*H295</f>
        <v>0</v>
      </c>
      <c r="Q295" s="163">
        <v>1.3999999999999999E-4</v>
      </c>
      <c r="R295" s="163">
        <f>Q295*H295</f>
        <v>2.1542499999999999E-2</v>
      </c>
      <c r="S295" s="163">
        <v>0</v>
      </c>
      <c r="T295" s="164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5" t="s">
        <v>133</v>
      </c>
      <c r="AT295" s="165" t="s">
        <v>129</v>
      </c>
      <c r="AU295" s="165" t="s">
        <v>89</v>
      </c>
      <c r="AY295" s="18" t="s">
        <v>127</v>
      </c>
      <c r="BE295" s="166">
        <f>IF(N295="základná",J295,0)</f>
        <v>0</v>
      </c>
      <c r="BF295" s="166">
        <f>IF(N295="znížená",J295,0)</f>
        <v>0</v>
      </c>
      <c r="BG295" s="166">
        <f>IF(N295="zákl. prenesená",J295,0)</f>
        <v>0</v>
      </c>
      <c r="BH295" s="166">
        <f>IF(N295="zníž. prenesená",J295,0)</f>
        <v>0</v>
      </c>
      <c r="BI295" s="166">
        <f>IF(N295="nulová",J295,0)</f>
        <v>0</v>
      </c>
      <c r="BJ295" s="18" t="s">
        <v>89</v>
      </c>
      <c r="BK295" s="166">
        <f>ROUND(I295*H295,2)</f>
        <v>0</v>
      </c>
      <c r="BL295" s="18" t="s">
        <v>133</v>
      </c>
      <c r="BM295" s="165" t="s">
        <v>352</v>
      </c>
    </row>
    <row r="296" spans="1:65" s="14" customFormat="1" x14ac:dyDescent="0.2">
      <c r="B296" s="175"/>
      <c r="D296" s="168" t="s">
        <v>135</v>
      </c>
      <c r="E296" s="176" t="s">
        <v>1</v>
      </c>
      <c r="F296" s="177" t="s">
        <v>353</v>
      </c>
      <c r="H296" s="178">
        <v>81</v>
      </c>
      <c r="I296" s="179"/>
      <c r="L296" s="175"/>
      <c r="M296" s="180"/>
      <c r="N296" s="181"/>
      <c r="O296" s="181"/>
      <c r="P296" s="181"/>
      <c r="Q296" s="181"/>
      <c r="R296" s="181"/>
      <c r="S296" s="181"/>
      <c r="T296" s="182"/>
      <c r="AT296" s="176" t="s">
        <v>135</v>
      </c>
      <c r="AU296" s="176" t="s">
        <v>89</v>
      </c>
      <c r="AV296" s="14" t="s">
        <v>89</v>
      </c>
      <c r="AW296" s="14" t="s">
        <v>29</v>
      </c>
      <c r="AX296" s="14" t="s">
        <v>72</v>
      </c>
      <c r="AY296" s="176" t="s">
        <v>127</v>
      </c>
    </row>
    <row r="297" spans="1:65" s="14" customFormat="1" x14ac:dyDescent="0.2">
      <c r="B297" s="175"/>
      <c r="D297" s="168" t="s">
        <v>135</v>
      </c>
      <c r="E297" s="176" t="s">
        <v>1</v>
      </c>
      <c r="F297" s="177" t="s">
        <v>354</v>
      </c>
      <c r="H297" s="178">
        <v>61.25</v>
      </c>
      <c r="I297" s="179"/>
      <c r="L297" s="175"/>
      <c r="M297" s="180"/>
      <c r="N297" s="181"/>
      <c r="O297" s="181"/>
      <c r="P297" s="181"/>
      <c r="Q297" s="181"/>
      <c r="R297" s="181"/>
      <c r="S297" s="181"/>
      <c r="T297" s="182"/>
      <c r="AT297" s="176" t="s">
        <v>135</v>
      </c>
      <c r="AU297" s="176" t="s">
        <v>89</v>
      </c>
      <c r="AV297" s="14" t="s">
        <v>89</v>
      </c>
      <c r="AW297" s="14" t="s">
        <v>29</v>
      </c>
      <c r="AX297" s="14" t="s">
        <v>72</v>
      </c>
      <c r="AY297" s="176" t="s">
        <v>127</v>
      </c>
    </row>
    <row r="298" spans="1:65" s="14" customFormat="1" x14ac:dyDescent="0.2">
      <c r="B298" s="175"/>
      <c r="D298" s="168" t="s">
        <v>135</v>
      </c>
      <c r="E298" s="176" t="s">
        <v>1</v>
      </c>
      <c r="F298" s="177" t="s">
        <v>355</v>
      </c>
      <c r="H298" s="178">
        <v>11.625</v>
      </c>
      <c r="I298" s="179"/>
      <c r="L298" s="175"/>
      <c r="M298" s="180"/>
      <c r="N298" s="181"/>
      <c r="O298" s="181"/>
      <c r="P298" s="181"/>
      <c r="Q298" s="181"/>
      <c r="R298" s="181"/>
      <c r="S298" s="181"/>
      <c r="T298" s="182"/>
      <c r="AT298" s="176" t="s">
        <v>135</v>
      </c>
      <c r="AU298" s="176" t="s">
        <v>89</v>
      </c>
      <c r="AV298" s="14" t="s">
        <v>89</v>
      </c>
      <c r="AW298" s="14" t="s">
        <v>29</v>
      </c>
      <c r="AX298" s="14" t="s">
        <v>72</v>
      </c>
      <c r="AY298" s="176" t="s">
        <v>127</v>
      </c>
    </row>
    <row r="299" spans="1:65" s="16" customFormat="1" x14ac:dyDescent="0.2">
      <c r="B299" s="191"/>
      <c r="D299" s="168" t="s">
        <v>135</v>
      </c>
      <c r="E299" s="192" t="s">
        <v>1</v>
      </c>
      <c r="F299" s="193" t="s">
        <v>140</v>
      </c>
      <c r="H299" s="194">
        <v>153.875</v>
      </c>
      <c r="I299" s="195"/>
      <c r="L299" s="191"/>
      <c r="M299" s="196"/>
      <c r="N299" s="197"/>
      <c r="O299" s="197"/>
      <c r="P299" s="197"/>
      <c r="Q299" s="197"/>
      <c r="R299" s="197"/>
      <c r="S299" s="197"/>
      <c r="T299" s="198"/>
      <c r="AT299" s="192" t="s">
        <v>135</v>
      </c>
      <c r="AU299" s="192" t="s">
        <v>89</v>
      </c>
      <c r="AV299" s="16" t="s">
        <v>133</v>
      </c>
      <c r="AW299" s="16" t="s">
        <v>29</v>
      </c>
      <c r="AX299" s="16" t="s">
        <v>80</v>
      </c>
      <c r="AY299" s="192" t="s">
        <v>127</v>
      </c>
    </row>
    <row r="300" spans="1:65" s="2" customFormat="1" ht="24.2" customHeight="1" x14ac:dyDescent="0.2">
      <c r="A300" s="33"/>
      <c r="B300" s="152"/>
      <c r="C300" s="199" t="s">
        <v>356</v>
      </c>
      <c r="D300" s="199" t="s">
        <v>240</v>
      </c>
      <c r="E300" s="200" t="s">
        <v>357</v>
      </c>
      <c r="F300" s="201" t="s">
        <v>358</v>
      </c>
      <c r="G300" s="202" t="s">
        <v>359</v>
      </c>
      <c r="H300" s="203">
        <v>692.43799999999999</v>
      </c>
      <c r="I300" s="204"/>
      <c r="J300" s="205">
        <f>ROUND(I300*H300,2)</f>
        <v>0</v>
      </c>
      <c r="K300" s="206"/>
      <c r="L300" s="207"/>
      <c r="M300" s="208" t="s">
        <v>1</v>
      </c>
      <c r="N300" s="209" t="s">
        <v>38</v>
      </c>
      <c r="O300" s="62"/>
      <c r="P300" s="163">
        <f>O300*H300</f>
        <v>0</v>
      </c>
      <c r="Q300" s="163">
        <v>1E-3</v>
      </c>
      <c r="R300" s="163">
        <f>Q300*H300</f>
        <v>0.692438</v>
      </c>
      <c r="S300" s="163">
        <v>0</v>
      </c>
      <c r="T300" s="164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5" t="s">
        <v>177</v>
      </c>
      <c r="AT300" s="165" t="s">
        <v>240</v>
      </c>
      <c r="AU300" s="165" t="s">
        <v>89</v>
      </c>
      <c r="AY300" s="18" t="s">
        <v>127</v>
      </c>
      <c r="BE300" s="166">
        <f>IF(N300="základná",J300,0)</f>
        <v>0</v>
      </c>
      <c r="BF300" s="166">
        <f>IF(N300="znížená",J300,0)</f>
        <v>0</v>
      </c>
      <c r="BG300" s="166">
        <f>IF(N300="zákl. prenesená",J300,0)</f>
        <v>0</v>
      </c>
      <c r="BH300" s="166">
        <f>IF(N300="zníž. prenesená",J300,0)</f>
        <v>0</v>
      </c>
      <c r="BI300" s="166">
        <f>IF(N300="nulová",J300,0)</f>
        <v>0</v>
      </c>
      <c r="BJ300" s="18" t="s">
        <v>89</v>
      </c>
      <c r="BK300" s="166">
        <f>ROUND(I300*H300,2)</f>
        <v>0</v>
      </c>
      <c r="BL300" s="18" t="s">
        <v>133</v>
      </c>
      <c r="BM300" s="165" t="s">
        <v>360</v>
      </c>
    </row>
    <row r="301" spans="1:65" s="14" customFormat="1" x14ac:dyDescent="0.2">
      <c r="B301" s="175"/>
      <c r="D301" s="168" t="s">
        <v>135</v>
      </c>
      <c r="F301" s="177" t="s">
        <v>361</v>
      </c>
      <c r="H301" s="178">
        <v>692.43799999999999</v>
      </c>
      <c r="I301" s="179"/>
      <c r="L301" s="175"/>
      <c r="M301" s="180"/>
      <c r="N301" s="181"/>
      <c r="O301" s="181"/>
      <c r="P301" s="181"/>
      <c r="Q301" s="181"/>
      <c r="R301" s="181"/>
      <c r="S301" s="181"/>
      <c r="T301" s="182"/>
      <c r="AT301" s="176" t="s">
        <v>135</v>
      </c>
      <c r="AU301" s="176" t="s">
        <v>89</v>
      </c>
      <c r="AV301" s="14" t="s">
        <v>89</v>
      </c>
      <c r="AW301" s="14" t="s">
        <v>3</v>
      </c>
      <c r="AX301" s="14" t="s">
        <v>80</v>
      </c>
      <c r="AY301" s="176" t="s">
        <v>127</v>
      </c>
    </row>
    <row r="302" spans="1:65" s="12" customFormat="1" ht="22.9" customHeight="1" x14ac:dyDescent="0.2">
      <c r="B302" s="139"/>
      <c r="D302" s="140" t="s">
        <v>71</v>
      </c>
      <c r="E302" s="150" t="s">
        <v>362</v>
      </c>
      <c r="F302" s="150" t="s">
        <v>363</v>
      </c>
      <c r="I302" s="142"/>
      <c r="J302" s="151">
        <f>BK302</f>
        <v>0</v>
      </c>
      <c r="L302" s="139"/>
      <c r="M302" s="144"/>
      <c r="N302" s="145"/>
      <c r="O302" s="145"/>
      <c r="P302" s="146">
        <f>SUM(P303:P304)</f>
        <v>0</v>
      </c>
      <c r="Q302" s="145"/>
      <c r="R302" s="146">
        <f>SUM(R303:R304)</f>
        <v>0</v>
      </c>
      <c r="S302" s="145"/>
      <c r="T302" s="147">
        <f>SUM(T303:T304)</f>
        <v>0</v>
      </c>
      <c r="AR302" s="140" t="s">
        <v>80</v>
      </c>
      <c r="AT302" s="148" t="s">
        <v>71</v>
      </c>
      <c r="AU302" s="148" t="s">
        <v>80</v>
      </c>
      <c r="AY302" s="140" t="s">
        <v>127</v>
      </c>
      <c r="BK302" s="149">
        <f>SUM(BK303:BK304)</f>
        <v>0</v>
      </c>
    </row>
    <row r="303" spans="1:65" s="2" customFormat="1" ht="24.2" customHeight="1" x14ac:dyDescent="0.2">
      <c r="A303" s="33"/>
      <c r="B303" s="152"/>
      <c r="C303" s="153" t="s">
        <v>364</v>
      </c>
      <c r="D303" s="153" t="s">
        <v>129</v>
      </c>
      <c r="E303" s="154" t="s">
        <v>365</v>
      </c>
      <c r="F303" s="155" t="s">
        <v>366</v>
      </c>
      <c r="G303" s="156" t="s">
        <v>202</v>
      </c>
      <c r="H303" s="157">
        <v>648.76499999999999</v>
      </c>
      <c r="I303" s="158"/>
      <c r="J303" s="159">
        <f>ROUND(I303*H303,2)</f>
        <v>0</v>
      </c>
      <c r="K303" s="160"/>
      <c r="L303" s="34"/>
      <c r="M303" s="161" t="s">
        <v>1</v>
      </c>
      <c r="N303" s="162" t="s">
        <v>38</v>
      </c>
      <c r="O303" s="62"/>
      <c r="P303" s="163">
        <f>O303*H303</f>
        <v>0</v>
      </c>
      <c r="Q303" s="163">
        <v>0</v>
      </c>
      <c r="R303" s="163">
        <f>Q303*H303</f>
        <v>0</v>
      </c>
      <c r="S303" s="163">
        <v>0</v>
      </c>
      <c r="T303" s="164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5" t="s">
        <v>133</v>
      </c>
      <c r="AT303" s="165" t="s">
        <v>129</v>
      </c>
      <c r="AU303" s="165" t="s">
        <v>89</v>
      </c>
      <c r="AY303" s="18" t="s">
        <v>127</v>
      </c>
      <c r="BE303" s="166">
        <f>IF(N303="základná",J303,0)</f>
        <v>0</v>
      </c>
      <c r="BF303" s="166">
        <f>IF(N303="znížená",J303,0)</f>
        <v>0</v>
      </c>
      <c r="BG303" s="166">
        <f>IF(N303="zákl. prenesená",J303,0)</f>
        <v>0</v>
      </c>
      <c r="BH303" s="166">
        <f>IF(N303="zníž. prenesená",J303,0)</f>
        <v>0</v>
      </c>
      <c r="BI303" s="166">
        <f>IF(N303="nulová",J303,0)</f>
        <v>0</v>
      </c>
      <c r="BJ303" s="18" t="s">
        <v>89</v>
      </c>
      <c r="BK303" s="166">
        <f>ROUND(I303*H303,2)</f>
        <v>0</v>
      </c>
      <c r="BL303" s="18" t="s">
        <v>133</v>
      </c>
      <c r="BM303" s="165" t="s">
        <v>367</v>
      </c>
    </row>
    <row r="304" spans="1:65" s="2" customFormat="1" ht="49.15" customHeight="1" x14ac:dyDescent="0.2">
      <c r="A304" s="33"/>
      <c r="B304" s="152"/>
      <c r="C304" s="153" t="s">
        <v>368</v>
      </c>
      <c r="D304" s="153" t="s">
        <v>129</v>
      </c>
      <c r="E304" s="154" t="s">
        <v>369</v>
      </c>
      <c r="F304" s="155" t="s">
        <v>370</v>
      </c>
      <c r="G304" s="156" t="s">
        <v>202</v>
      </c>
      <c r="H304" s="157">
        <v>648.76499999999999</v>
      </c>
      <c r="I304" s="158"/>
      <c r="J304" s="159">
        <f>ROUND(I304*H304,2)</f>
        <v>0</v>
      </c>
      <c r="K304" s="160"/>
      <c r="L304" s="34"/>
      <c r="M304" s="210" t="s">
        <v>1</v>
      </c>
      <c r="N304" s="211" t="s">
        <v>38</v>
      </c>
      <c r="O304" s="212"/>
      <c r="P304" s="213">
        <f>O304*H304</f>
        <v>0</v>
      </c>
      <c r="Q304" s="213">
        <v>0</v>
      </c>
      <c r="R304" s="213">
        <f>Q304*H304</f>
        <v>0</v>
      </c>
      <c r="S304" s="213">
        <v>0</v>
      </c>
      <c r="T304" s="214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65" t="s">
        <v>133</v>
      </c>
      <c r="AT304" s="165" t="s">
        <v>129</v>
      </c>
      <c r="AU304" s="165" t="s">
        <v>89</v>
      </c>
      <c r="AY304" s="18" t="s">
        <v>127</v>
      </c>
      <c r="BE304" s="166">
        <f>IF(N304="základná",J304,0)</f>
        <v>0</v>
      </c>
      <c r="BF304" s="166">
        <f>IF(N304="znížená",J304,0)</f>
        <v>0</v>
      </c>
      <c r="BG304" s="166">
        <f>IF(N304="zákl. prenesená",J304,0)</f>
        <v>0</v>
      </c>
      <c r="BH304" s="166">
        <f>IF(N304="zníž. prenesená",J304,0)</f>
        <v>0</v>
      </c>
      <c r="BI304" s="166">
        <f>IF(N304="nulová",J304,0)</f>
        <v>0</v>
      </c>
      <c r="BJ304" s="18" t="s">
        <v>89</v>
      </c>
      <c r="BK304" s="166">
        <f>ROUND(I304*H304,2)</f>
        <v>0</v>
      </c>
      <c r="BL304" s="18" t="s">
        <v>133</v>
      </c>
      <c r="BM304" s="165" t="s">
        <v>371</v>
      </c>
    </row>
    <row r="305" spans="1:65" s="2" customFormat="1" ht="49.15" customHeight="1" x14ac:dyDescent="0.2">
      <c r="A305" s="215"/>
      <c r="B305" s="152"/>
      <c r="C305" s="12"/>
      <c r="D305" s="140" t="s">
        <v>71</v>
      </c>
      <c r="E305" s="150" t="s">
        <v>425</v>
      </c>
      <c r="F305" s="150" t="s">
        <v>426</v>
      </c>
      <c r="G305" s="12"/>
      <c r="H305" s="12"/>
      <c r="I305" s="142"/>
      <c r="J305" s="218">
        <f>BK305</f>
        <v>0</v>
      </c>
      <c r="K305" s="216"/>
      <c r="L305" s="34"/>
      <c r="M305" s="217"/>
      <c r="N305" s="162"/>
      <c r="O305" s="62"/>
      <c r="P305" s="163"/>
      <c r="Q305" s="163"/>
      <c r="R305" s="163"/>
      <c r="S305" s="163"/>
      <c r="T305" s="163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R305" s="165"/>
      <c r="AT305" s="165"/>
      <c r="AU305" s="165"/>
      <c r="AY305" s="18"/>
      <c r="BE305" s="166"/>
      <c r="BF305" s="166"/>
      <c r="BG305" s="166"/>
      <c r="BH305" s="166"/>
      <c r="BI305" s="166"/>
      <c r="BJ305" s="18"/>
      <c r="BK305" s="166"/>
      <c r="BL305" s="18"/>
      <c r="BM305" s="165"/>
    </row>
    <row r="306" spans="1:65" s="2" customFormat="1" ht="12" x14ac:dyDescent="0.2">
      <c r="A306" s="215"/>
      <c r="B306" s="152"/>
      <c r="C306" s="153">
        <v>37</v>
      </c>
      <c r="D306" s="153" t="s">
        <v>129</v>
      </c>
      <c r="E306" s="154" t="s">
        <v>427</v>
      </c>
      <c r="F306" s="155" t="s">
        <v>428</v>
      </c>
      <c r="G306" s="156" t="s">
        <v>331</v>
      </c>
      <c r="H306" s="157">
        <v>1</v>
      </c>
      <c r="I306" s="219"/>
      <c r="J306" s="157">
        <f t="shared" ref="J306:J309" si="0">ROUND(I306*H306,2)</f>
        <v>0</v>
      </c>
      <c r="K306" s="216"/>
      <c r="L306" s="34"/>
      <c r="M306" s="217"/>
      <c r="N306" s="162"/>
      <c r="O306" s="62"/>
      <c r="P306" s="163"/>
      <c r="Q306" s="163"/>
      <c r="R306" s="163"/>
      <c r="S306" s="163"/>
      <c r="T306" s="163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R306" s="165"/>
      <c r="AT306" s="165"/>
      <c r="AU306" s="165"/>
      <c r="AY306" s="18"/>
      <c r="BE306" s="166"/>
      <c r="BF306" s="166"/>
      <c r="BG306" s="166"/>
      <c r="BH306" s="166"/>
      <c r="BI306" s="166"/>
      <c r="BJ306" s="18"/>
      <c r="BK306" s="166"/>
      <c r="BL306" s="18"/>
      <c r="BM306" s="165"/>
    </row>
    <row r="307" spans="1:65" s="2" customFormat="1" ht="24" x14ac:dyDescent="0.2">
      <c r="A307" s="215"/>
      <c r="B307" s="152"/>
      <c r="C307" s="153">
        <v>38</v>
      </c>
      <c r="D307" s="153" t="s">
        <v>129</v>
      </c>
      <c r="E307" s="154" t="s">
        <v>429</v>
      </c>
      <c r="F307" s="155" t="s">
        <v>430</v>
      </c>
      <c r="G307" s="156" t="s">
        <v>431</v>
      </c>
      <c r="H307" s="157">
        <v>1</v>
      </c>
      <c r="I307" s="219"/>
      <c r="J307" s="157">
        <f t="shared" si="0"/>
        <v>0</v>
      </c>
      <c r="K307" s="216"/>
      <c r="L307" s="34"/>
      <c r="M307" s="217"/>
      <c r="N307" s="162"/>
      <c r="O307" s="62"/>
      <c r="P307" s="163"/>
      <c r="Q307" s="163"/>
      <c r="R307" s="163"/>
      <c r="S307" s="163"/>
      <c r="T307" s="163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R307" s="165"/>
      <c r="AT307" s="165"/>
      <c r="AU307" s="165"/>
      <c r="AY307" s="18"/>
      <c r="BE307" s="166"/>
      <c r="BF307" s="166"/>
      <c r="BG307" s="166"/>
      <c r="BH307" s="166"/>
      <c r="BI307" s="166"/>
      <c r="BJ307" s="18"/>
      <c r="BK307" s="166"/>
      <c r="BL307" s="18"/>
      <c r="BM307" s="165"/>
    </row>
    <row r="308" spans="1:65" s="2" customFormat="1" ht="12" x14ac:dyDescent="0.2">
      <c r="A308" s="215"/>
      <c r="B308" s="152"/>
      <c r="C308" s="153">
        <v>39</v>
      </c>
      <c r="D308" s="153" t="s">
        <v>129</v>
      </c>
      <c r="E308" s="154" t="s">
        <v>432</v>
      </c>
      <c r="F308" s="155" t="s">
        <v>433</v>
      </c>
      <c r="G308" s="156" t="s">
        <v>331</v>
      </c>
      <c r="H308" s="157">
        <v>1</v>
      </c>
      <c r="I308" s="219"/>
      <c r="J308" s="157">
        <f t="shared" si="0"/>
        <v>0</v>
      </c>
      <c r="K308" s="216"/>
      <c r="L308" s="34"/>
      <c r="M308" s="217"/>
      <c r="N308" s="162"/>
      <c r="O308" s="62"/>
      <c r="P308" s="163"/>
      <c r="Q308" s="163"/>
      <c r="R308" s="163"/>
      <c r="S308" s="163"/>
      <c r="T308" s="163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R308" s="165"/>
      <c r="AT308" s="165"/>
      <c r="AU308" s="165"/>
      <c r="AY308" s="18"/>
      <c r="BE308" s="166"/>
      <c r="BF308" s="166"/>
      <c r="BG308" s="166"/>
      <c r="BH308" s="166"/>
      <c r="BI308" s="166"/>
      <c r="BJ308" s="18"/>
      <c r="BK308" s="166"/>
      <c r="BL308" s="18"/>
      <c r="BM308" s="165"/>
    </row>
    <row r="309" spans="1:65" s="2" customFormat="1" ht="12" x14ac:dyDescent="0.2">
      <c r="A309" s="215"/>
      <c r="B309" s="152"/>
      <c r="C309" s="153">
        <v>40</v>
      </c>
      <c r="D309" s="153" t="s">
        <v>129</v>
      </c>
      <c r="E309" s="154" t="s">
        <v>434</v>
      </c>
      <c r="F309" s="155" t="s">
        <v>435</v>
      </c>
      <c r="G309" s="156" t="s">
        <v>331</v>
      </c>
      <c r="H309" s="157">
        <v>1</v>
      </c>
      <c r="I309" s="219"/>
      <c r="J309" s="157">
        <f t="shared" si="0"/>
        <v>0</v>
      </c>
      <c r="K309" s="216"/>
      <c r="L309" s="34"/>
      <c r="M309" s="217"/>
      <c r="N309" s="162"/>
      <c r="O309" s="62"/>
      <c r="P309" s="163"/>
      <c r="Q309" s="163"/>
      <c r="R309" s="163"/>
      <c r="S309" s="163"/>
      <c r="T309" s="163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R309" s="165"/>
      <c r="AT309" s="165"/>
      <c r="AU309" s="165"/>
      <c r="AY309" s="18"/>
      <c r="BE309" s="166"/>
      <c r="BF309" s="166"/>
      <c r="BG309" s="166"/>
      <c r="BH309" s="166"/>
      <c r="BI309" s="166"/>
      <c r="BJ309" s="18"/>
      <c r="BK309" s="166"/>
      <c r="BL309" s="18"/>
      <c r="BM309" s="165"/>
    </row>
    <row r="310" spans="1:65" s="2" customFormat="1" ht="6.95" customHeight="1" x14ac:dyDescent="0.2">
      <c r="A310" s="33"/>
      <c r="B310" s="51"/>
      <c r="C310" s="52"/>
      <c r="D310" s="52"/>
      <c r="E310" s="52"/>
      <c r="F310" s="52"/>
      <c r="G310" s="52"/>
      <c r="H310" s="52"/>
      <c r="I310" s="52"/>
      <c r="J310" s="52"/>
      <c r="K310" s="52"/>
      <c r="L310" s="34"/>
      <c r="M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</row>
  </sheetData>
  <autoFilter ref="C127:K304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5"/>
  <sheetViews>
    <sheetView showGridLines="0" tabSelected="1" view="pageBreakPreview" zoomScale="140" zoomScaleNormal="100" zoomScaleSheetLayoutView="140" workbookViewId="0">
      <selection activeCell="C2" sqref="C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 x14ac:dyDescent="0.2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8" t="s">
        <v>84</v>
      </c>
      <c r="AZ2" s="97" t="s">
        <v>372</v>
      </c>
      <c r="BA2" s="97" t="s">
        <v>373</v>
      </c>
      <c r="BB2" s="97" t="s">
        <v>87</v>
      </c>
      <c r="BC2" s="97" t="s">
        <v>374</v>
      </c>
      <c r="BD2" s="97" t="s">
        <v>89</v>
      </c>
    </row>
    <row r="3" spans="1:5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56" s="1" customFormat="1" ht="24.95" customHeight="1" x14ac:dyDescent="0.2">
      <c r="B4" s="21"/>
      <c r="D4" s="22" t="s">
        <v>94</v>
      </c>
      <c r="L4" s="21"/>
      <c r="M4" s="98" t="s">
        <v>9</v>
      </c>
      <c r="AT4" s="18" t="s">
        <v>3</v>
      </c>
    </row>
    <row r="5" spans="1:56" s="1" customFormat="1" ht="6.95" customHeight="1" x14ac:dyDescent="0.2">
      <c r="B5" s="21"/>
      <c r="L5" s="21"/>
    </row>
    <row r="6" spans="1:56" s="1" customFormat="1" ht="12" customHeight="1" x14ac:dyDescent="0.2">
      <c r="B6" s="21"/>
      <c r="D6" s="28" t="s">
        <v>14</v>
      </c>
      <c r="L6" s="21"/>
    </row>
    <row r="7" spans="1:56" s="1" customFormat="1" ht="16.5" customHeight="1" x14ac:dyDescent="0.2">
      <c r="B7" s="21"/>
      <c r="E7" s="263" t="str">
        <f>'Rekapitulácia stavby'!K6</f>
        <v>OBNOVA MIESTNÝCH KOMUNIKÁCIÍ ulica Kasalova</v>
      </c>
      <c r="F7" s="264"/>
      <c r="G7" s="264"/>
      <c r="H7" s="264"/>
      <c r="L7" s="21"/>
    </row>
    <row r="8" spans="1:56" s="2" customFormat="1" ht="12" customHeight="1" x14ac:dyDescent="0.2">
      <c r="A8" s="33"/>
      <c r="B8" s="34"/>
      <c r="C8" s="33"/>
      <c r="D8" s="28" t="s">
        <v>95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 x14ac:dyDescent="0.2">
      <c r="A9" s="33"/>
      <c r="B9" s="34"/>
      <c r="C9" s="33"/>
      <c r="D9" s="33"/>
      <c r="E9" s="232" t="s">
        <v>375</v>
      </c>
      <c r="F9" s="265"/>
      <c r="G9" s="265"/>
      <c r="H9" s="265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x14ac:dyDescent="0.2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 x14ac:dyDescent="0.2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 x14ac:dyDescent="0.2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28" t="s">
        <v>20</v>
      </c>
      <c r="J12" s="59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 x14ac:dyDescent="0.2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 x14ac:dyDescent="0.2">
      <c r="A14" s="33"/>
      <c r="B14" s="34"/>
      <c r="C14" s="33"/>
      <c r="D14" s="28" t="s">
        <v>21</v>
      </c>
      <c r="E14" s="33"/>
      <c r="F14" s="33"/>
      <c r="G14" s="33"/>
      <c r="H14" s="33"/>
      <c r="I14" s="28" t="s">
        <v>22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 x14ac:dyDescent="0.2">
      <c r="A15" s="33"/>
      <c r="B15" s="34"/>
      <c r="C15" s="33"/>
      <c r="D15" s="33"/>
      <c r="E15" s="26" t="s">
        <v>23</v>
      </c>
      <c r="F15" s="33"/>
      <c r="G15" s="33"/>
      <c r="H15" s="33"/>
      <c r="I15" s="28" t="s">
        <v>24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 x14ac:dyDescent="0.2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 x14ac:dyDescent="0.2">
      <c r="A17" s="33"/>
      <c r="B17" s="34"/>
      <c r="C17" s="33"/>
      <c r="D17" s="28" t="s">
        <v>25</v>
      </c>
      <c r="E17" s="33"/>
      <c r="F17" s="33"/>
      <c r="G17" s="33"/>
      <c r="H17" s="33"/>
      <c r="I17" s="28" t="s">
        <v>22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 x14ac:dyDescent="0.2">
      <c r="A18" s="33"/>
      <c r="B18" s="34"/>
      <c r="C18" s="33"/>
      <c r="D18" s="33"/>
      <c r="E18" s="266" t="str">
        <f>'Rekapitulácia stavby'!E14</f>
        <v>Vyplň údaj</v>
      </c>
      <c r="F18" s="267"/>
      <c r="G18" s="267"/>
      <c r="H18" s="267"/>
      <c r="I18" s="28" t="s">
        <v>24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 x14ac:dyDescent="0.2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 x14ac:dyDescent="0.2">
      <c r="A20" s="33"/>
      <c r="B20" s="34"/>
      <c r="C20" s="33"/>
      <c r="D20" s="28" t="s">
        <v>27</v>
      </c>
      <c r="E20" s="33"/>
      <c r="F20" s="33"/>
      <c r="G20" s="33"/>
      <c r="H20" s="33"/>
      <c r="I20" s="28" t="s">
        <v>22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 x14ac:dyDescent="0.2">
      <c r="A21" s="33"/>
      <c r="B21" s="34"/>
      <c r="C21" s="33"/>
      <c r="D21" s="33"/>
      <c r="E21" s="26" t="s">
        <v>28</v>
      </c>
      <c r="F21" s="33"/>
      <c r="G21" s="33"/>
      <c r="H21" s="33"/>
      <c r="I21" s="28" t="s">
        <v>24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 x14ac:dyDescent="0.2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 x14ac:dyDescent="0.2">
      <c r="A23" s="33"/>
      <c r="B23" s="34"/>
      <c r="C23" s="33"/>
      <c r="D23" s="28" t="s">
        <v>30</v>
      </c>
      <c r="E23" s="33"/>
      <c r="F23" s="33"/>
      <c r="G23" s="33"/>
      <c r="H23" s="33"/>
      <c r="I23" s="28" t="s">
        <v>22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 x14ac:dyDescent="0.2">
      <c r="A24" s="33"/>
      <c r="B24" s="34"/>
      <c r="C24" s="33"/>
      <c r="D24" s="33"/>
      <c r="E24" s="26"/>
      <c r="F24" s="33"/>
      <c r="G24" s="33"/>
      <c r="H24" s="33"/>
      <c r="I24" s="28" t="s">
        <v>24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 x14ac:dyDescent="0.2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 x14ac:dyDescent="0.2">
      <c r="A26" s="33"/>
      <c r="B26" s="34"/>
      <c r="C26" s="33"/>
      <c r="D26" s="28" t="s">
        <v>31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 x14ac:dyDescent="0.2">
      <c r="A27" s="99"/>
      <c r="B27" s="100"/>
      <c r="C27" s="99"/>
      <c r="D27" s="99"/>
      <c r="E27" s="259" t="s">
        <v>1</v>
      </c>
      <c r="F27" s="259"/>
      <c r="G27" s="259"/>
      <c r="H27" s="259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 x14ac:dyDescent="0.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 x14ac:dyDescent="0.2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 x14ac:dyDescent="0.2">
      <c r="A30" s="33"/>
      <c r="B30" s="34"/>
      <c r="C30" s="33"/>
      <c r="D30" s="102" t="s">
        <v>32</v>
      </c>
      <c r="E30" s="33"/>
      <c r="F30" s="33"/>
      <c r="G30" s="33"/>
      <c r="H30" s="33"/>
      <c r="I30" s="33"/>
      <c r="J30" s="75">
        <f>ROUND(J123,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 x14ac:dyDescent="0.2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 x14ac:dyDescent="0.2">
      <c r="A32" s="33"/>
      <c r="B32" s="34"/>
      <c r="C32" s="33"/>
      <c r="D32" s="33"/>
      <c r="E32" s="33"/>
      <c r="F32" s="37" t="s">
        <v>34</v>
      </c>
      <c r="G32" s="33"/>
      <c r="H32" s="33"/>
      <c r="I32" s="37" t="s">
        <v>33</v>
      </c>
      <c r="J32" s="37" t="s">
        <v>35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 x14ac:dyDescent="0.2">
      <c r="A33" s="33"/>
      <c r="B33" s="34"/>
      <c r="C33" s="33"/>
      <c r="D33" s="103" t="s">
        <v>36</v>
      </c>
      <c r="E33" s="39" t="s">
        <v>37</v>
      </c>
      <c r="F33" s="104">
        <f>ROUND((SUM(BE123:BE174)),  2)</f>
        <v>0</v>
      </c>
      <c r="G33" s="105"/>
      <c r="H33" s="105"/>
      <c r="I33" s="106">
        <v>0.2</v>
      </c>
      <c r="J33" s="104">
        <f>ROUND(((SUM(BE123:BE174))*I33),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 x14ac:dyDescent="0.2">
      <c r="A34" s="33"/>
      <c r="B34" s="34"/>
      <c r="C34" s="33"/>
      <c r="D34" s="33"/>
      <c r="E34" s="39" t="s">
        <v>38</v>
      </c>
      <c r="F34" s="104">
        <f>ROUND((SUM(BF123:BF174)),  2)</f>
        <v>0</v>
      </c>
      <c r="G34" s="105"/>
      <c r="H34" s="105"/>
      <c r="I34" s="106">
        <v>0.2</v>
      </c>
      <c r="J34" s="104">
        <f>ROUND(((SUM(BF123:BF174))*I34),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 x14ac:dyDescent="0.2">
      <c r="A35" s="33"/>
      <c r="B35" s="34"/>
      <c r="C35" s="33"/>
      <c r="D35" s="33"/>
      <c r="E35" s="28" t="s">
        <v>39</v>
      </c>
      <c r="F35" s="107">
        <f>ROUND((SUM(BG123:BG174)),  2)</f>
        <v>0</v>
      </c>
      <c r="G35" s="33"/>
      <c r="H35" s="33"/>
      <c r="I35" s="108">
        <v>0.2</v>
      </c>
      <c r="J35" s="107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 x14ac:dyDescent="0.2">
      <c r="A36" s="33"/>
      <c r="B36" s="34"/>
      <c r="C36" s="33"/>
      <c r="D36" s="33"/>
      <c r="E36" s="28" t="s">
        <v>40</v>
      </c>
      <c r="F36" s="107">
        <f>ROUND((SUM(BH123:BH174)),  2)</f>
        <v>0</v>
      </c>
      <c r="G36" s="33"/>
      <c r="H36" s="33"/>
      <c r="I36" s="108">
        <v>0.2</v>
      </c>
      <c r="J36" s="107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 x14ac:dyDescent="0.2">
      <c r="A37" s="33"/>
      <c r="B37" s="34"/>
      <c r="C37" s="33"/>
      <c r="D37" s="33"/>
      <c r="E37" s="39" t="s">
        <v>41</v>
      </c>
      <c r="F37" s="104">
        <f>ROUND((SUM(BI123:BI174)),  2)</f>
        <v>0</v>
      </c>
      <c r="G37" s="105"/>
      <c r="H37" s="105"/>
      <c r="I37" s="106">
        <v>0</v>
      </c>
      <c r="J37" s="104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 x14ac:dyDescent="0.2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 x14ac:dyDescent="0.2">
      <c r="A39" s="33"/>
      <c r="B39" s="34"/>
      <c r="C39" s="109"/>
      <c r="D39" s="110" t="s">
        <v>42</v>
      </c>
      <c r="E39" s="64"/>
      <c r="F39" s="64"/>
      <c r="G39" s="111" t="s">
        <v>43</v>
      </c>
      <c r="H39" s="112" t="s">
        <v>44</v>
      </c>
      <c r="I39" s="64"/>
      <c r="J39" s="113">
        <f>SUM(J30:J37)</f>
        <v>0</v>
      </c>
      <c r="K39" s="114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 x14ac:dyDescent="0.2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6"/>
      <c r="D50" s="47" t="s">
        <v>45</v>
      </c>
      <c r="E50" s="48"/>
      <c r="F50" s="48"/>
      <c r="G50" s="47" t="s">
        <v>46</v>
      </c>
      <c r="H50" s="48"/>
      <c r="I50" s="48"/>
      <c r="J50" s="48"/>
      <c r="K50" s="48"/>
      <c r="L50" s="46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3"/>
      <c r="B61" s="34"/>
      <c r="C61" s="33"/>
      <c r="D61" s="49" t="s">
        <v>47</v>
      </c>
      <c r="E61" s="36"/>
      <c r="F61" s="115" t="s">
        <v>48</v>
      </c>
      <c r="G61" s="49" t="s">
        <v>47</v>
      </c>
      <c r="H61" s="36"/>
      <c r="I61" s="36"/>
      <c r="J61" s="116" t="s">
        <v>48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3"/>
      <c r="B65" s="34"/>
      <c r="C65" s="33"/>
      <c r="D65" s="47" t="s">
        <v>49</v>
      </c>
      <c r="E65" s="50"/>
      <c r="F65" s="50"/>
      <c r="G65" s="47" t="s">
        <v>50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3"/>
      <c r="B76" s="34"/>
      <c r="C76" s="33"/>
      <c r="D76" s="49" t="s">
        <v>47</v>
      </c>
      <c r="E76" s="36"/>
      <c r="F76" s="115" t="s">
        <v>48</v>
      </c>
      <c r="G76" s="49" t="s">
        <v>47</v>
      </c>
      <c r="H76" s="36"/>
      <c r="I76" s="36"/>
      <c r="J76" s="116" t="s">
        <v>48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 x14ac:dyDescent="0.2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 x14ac:dyDescent="0.2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 x14ac:dyDescent="0.2">
      <c r="A82" s="33"/>
      <c r="B82" s="34"/>
      <c r="C82" s="22" t="s">
        <v>97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 x14ac:dyDescent="0.2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 x14ac:dyDescent="0.2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 x14ac:dyDescent="0.2">
      <c r="A85" s="33"/>
      <c r="B85" s="34"/>
      <c r="C85" s="33"/>
      <c r="D85" s="33"/>
      <c r="E85" s="263" t="str">
        <f>E7</f>
        <v>OBNOVA MIESTNÝCH KOMUNIKÁCIÍ ulica Kasalova</v>
      </c>
      <c r="F85" s="264"/>
      <c r="G85" s="264"/>
      <c r="H85" s="264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 x14ac:dyDescent="0.2">
      <c r="A86" s="33"/>
      <c r="B86" s="34"/>
      <c r="C86" s="28" t="s">
        <v>95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 x14ac:dyDescent="0.2">
      <c r="A87" s="33"/>
      <c r="B87" s="34"/>
      <c r="C87" s="33"/>
      <c r="D87" s="33"/>
      <c r="E87" s="232" t="str">
        <f>E9</f>
        <v xml:space="preserve">SO02 - SO02 CHodník   ulica Kasalova </v>
      </c>
      <c r="F87" s="265"/>
      <c r="G87" s="265"/>
      <c r="H87" s="265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 x14ac:dyDescent="0.2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 x14ac:dyDescent="0.2">
      <c r="A89" s="33"/>
      <c r="B89" s="34"/>
      <c r="C89" s="28" t="s">
        <v>18</v>
      </c>
      <c r="D89" s="33"/>
      <c r="E89" s="33"/>
      <c r="F89" s="26" t="str">
        <f>F12</f>
        <v xml:space="preserve">Nitra ul. Kasalova </v>
      </c>
      <c r="G89" s="33"/>
      <c r="H89" s="33"/>
      <c r="I89" s="28" t="s">
        <v>20</v>
      </c>
      <c r="J89" s="59" t="str">
        <f>IF(J12="","",J12)</f>
        <v/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 x14ac:dyDescent="0.2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 x14ac:dyDescent="0.2">
      <c r="A91" s="33"/>
      <c r="B91" s="34"/>
      <c r="C91" s="28" t="s">
        <v>21</v>
      </c>
      <c r="D91" s="33"/>
      <c r="E91" s="33"/>
      <c r="F91" s="26" t="str">
        <f>E15</f>
        <v xml:space="preserve">Mesto Nitra, Štefánikova tr.60, Nitra </v>
      </c>
      <c r="G91" s="33"/>
      <c r="H91" s="33"/>
      <c r="I91" s="28" t="s">
        <v>27</v>
      </c>
      <c r="J91" s="31" t="str">
        <f>E21</f>
        <v xml:space="preserve">Ing.Ján VÝBOCH 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 x14ac:dyDescent="0.2">
      <c r="A92" s="33"/>
      <c r="B92" s="34"/>
      <c r="C92" s="28" t="s">
        <v>25</v>
      </c>
      <c r="D92" s="33"/>
      <c r="E92" s="33"/>
      <c r="F92" s="26" t="str">
        <f>IF(E18="","",E18)</f>
        <v>Vyplň údaj</v>
      </c>
      <c r="G92" s="33"/>
      <c r="H92" s="33"/>
      <c r="I92" s="28" t="s">
        <v>30</v>
      </c>
      <c r="J92" s="31">
        <f>E24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 x14ac:dyDescent="0.2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 x14ac:dyDescent="0.2">
      <c r="A94" s="33"/>
      <c r="B94" s="34"/>
      <c r="C94" s="117" t="s">
        <v>98</v>
      </c>
      <c r="D94" s="109"/>
      <c r="E94" s="109"/>
      <c r="F94" s="109"/>
      <c r="G94" s="109"/>
      <c r="H94" s="109"/>
      <c r="I94" s="109"/>
      <c r="J94" s="118" t="s">
        <v>99</v>
      </c>
      <c r="K94" s="109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 x14ac:dyDescent="0.2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 x14ac:dyDescent="0.2">
      <c r="A96" s="33"/>
      <c r="B96" s="34"/>
      <c r="C96" s="119" t="s">
        <v>100</v>
      </c>
      <c r="D96" s="33"/>
      <c r="E96" s="33"/>
      <c r="F96" s="33"/>
      <c r="G96" s="33"/>
      <c r="H96" s="33"/>
      <c r="I96" s="33"/>
      <c r="J96" s="75">
        <f>J123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101</v>
      </c>
    </row>
    <row r="97" spans="1:31" s="9" customFormat="1" ht="24.95" customHeight="1" x14ac:dyDescent="0.2">
      <c r="B97" s="120"/>
      <c r="D97" s="121" t="s">
        <v>102</v>
      </c>
      <c r="E97" s="122"/>
      <c r="F97" s="122"/>
      <c r="G97" s="122"/>
      <c r="H97" s="122"/>
      <c r="I97" s="122"/>
      <c r="J97" s="123">
        <f>J124</f>
        <v>0</v>
      </c>
      <c r="L97" s="120"/>
    </row>
    <row r="98" spans="1:31" s="10" customFormat="1" ht="19.899999999999999" customHeight="1" x14ac:dyDescent="0.2">
      <c r="B98" s="124"/>
      <c r="D98" s="125" t="s">
        <v>103</v>
      </c>
      <c r="E98" s="126"/>
      <c r="F98" s="126"/>
      <c r="G98" s="126"/>
      <c r="H98" s="126"/>
      <c r="I98" s="126"/>
      <c r="J98" s="127">
        <f>J125</f>
        <v>0</v>
      </c>
      <c r="L98" s="124"/>
    </row>
    <row r="99" spans="1:31" s="10" customFormat="1" ht="19.899999999999999" customHeight="1" x14ac:dyDescent="0.2">
      <c r="B99" s="124"/>
      <c r="D99" s="125" t="s">
        <v>107</v>
      </c>
      <c r="E99" s="126"/>
      <c r="F99" s="126"/>
      <c r="G99" s="126"/>
      <c r="H99" s="126"/>
      <c r="I99" s="126"/>
      <c r="J99" s="127">
        <f>J133</f>
        <v>0</v>
      </c>
      <c r="L99" s="124"/>
    </row>
    <row r="100" spans="1:31" s="10" customFormat="1" ht="19.899999999999999" customHeight="1" x14ac:dyDescent="0.2">
      <c r="B100" s="124"/>
      <c r="D100" s="125" t="s">
        <v>109</v>
      </c>
      <c r="E100" s="126"/>
      <c r="F100" s="126"/>
      <c r="G100" s="126"/>
      <c r="H100" s="126"/>
      <c r="I100" s="126"/>
      <c r="J100" s="127">
        <f>J154</f>
        <v>0</v>
      </c>
      <c r="L100" s="124"/>
    </row>
    <row r="101" spans="1:31" s="10" customFormat="1" ht="19.899999999999999" customHeight="1" x14ac:dyDescent="0.2">
      <c r="B101" s="124"/>
      <c r="D101" s="125" t="s">
        <v>106</v>
      </c>
      <c r="E101" s="126"/>
      <c r="F101" s="126"/>
      <c r="G101" s="126"/>
      <c r="H101" s="126"/>
      <c r="I101" s="126"/>
      <c r="J101" s="127">
        <f>J160</f>
        <v>0</v>
      </c>
      <c r="L101" s="124"/>
    </row>
    <row r="102" spans="1:31" s="10" customFormat="1" ht="19.899999999999999" customHeight="1" x14ac:dyDescent="0.2">
      <c r="B102" s="124"/>
      <c r="D102" s="125" t="s">
        <v>105</v>
      </c>
      <c r="E102" s="126"/>
      <c r="F102" s="126"/>
      <c r="G102" s="126"/>
      <c r="H102" s="126"/>
      <c r="I102" s="126"/>
      <c r="J102" s="127">
        <f>J167</f>
        <v>0</v>
      </c>
      <c r="L102" s="124"/>
    </row>
    <row r="103" spans="1:31" s="10" customFormat="1" ht="19.899999999999999" customHeight="1" x14ac:dyDescent="0.2">
      <c r="B103" s="124"/>
      <c r="D103" s="125" t="s">
        <v>112</v>
      </c>
      <c r="E103" s="126"/>
      <c r="F103" s="126"/>
      <c r="G103" s="126"/>
      <c r="H103" s="126"/>
      <c r="I103" s="126"/>
      <c r="J103" s="127">
        <f>J172</f>
        <v>0</v>
      </c>
      <c r="L103" s="124"/>
    </row>
    <row r="104" spans="1:31" s="2" customFormat="1" ht="21.75" customHeight="1" x14ac:dyDescent="0.2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 x14ac:dyDescent="0.2">
      <c r="A105" s="33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6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 x14ac:dyDescent="0.2">
      <c r="A109" s="33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 x14ac:dyDescent="0.2">
      <c r="A110" s="33"/>
      <c r="B110" s="34"/>
      <c r="C110" s="22" t="s">
        <v>113</v>
      </c>
      <c r="D110" s="33"/>
      <c r="E110" s="33"/>
      <c r="F110" s="33"/>
      <c r="G110" s="33"/>
      <c r="H110" s="33"/>
      <c r="I110" s="33"/>
      <c r="J110" s="33"/>
      <c r="K110" s="33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 x14ac:dyDescent="0.2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 x14ac:dyDescent="0.2">
      <c r="A112" s="33"/>
      <c r="B112" s="34"/>
      <c r="C112" s="28" t="s">
        <v>14</v>
      </c>
      <c r="D112" s="33"/>
      <c r="E112" s="33"/>
      <c r="F112" s="33"/>
      <c r="G112" s="33"/>
      <c r="H112" s="33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 x14ac:dyDescent="0.2">
      <c r="A113" s="33"/>
      <c r="B113" s="34"/>
      <c r="C113" s="33"/>
      <c r="D113" s="33"/>
      <c r="E113" s="263" t="str">
        <f>E7</f>
        <v>OBNOVA MIESTNÝCH KOMUNIKÁCIÍ ulica Kasalova</v>
      </c>
      <c r="F113" s="264"/>
      <c r="G113" s="264"/>
      <c r="H113" s="264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 x14ac:dyDescent="0.2">
      <c r="A114" s="33"/>
      <c r="B114" s="34"/>
      <c r="C114" s="28" t="s">
        <v>95</v>
      </c>
      <c r="D114" s="33"/>
      <c r="E114" s="33"/>
      <c r="F114" s="33"/>
      <c r="G114" s="33"/>
      <c r="H114" s="33"/>
      <c r="I114" s="33"/>
      <c r="J114" s="33"/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 x14ac:dyDescent="0.2">
      <c r="A115" s="33"/>
      <c r="B115" s="34"/>
      <c r="C115" s="33"/>
      <c r="D115" s="33"/>
      <c r="E115" s="232" t="str">
        <f>E9</f>
        <v xml:space="preserve">SO02 - SO02 CHodník   ulica Kasalova </v>
      </c>
      <c r="F115" s="265"/>
      <c r="G115" s="265"/>
      <c r="H115" s="265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 x14ac:dyDescent="0.2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 x14ac:dyDescent="0.2">
      <c r="A117" s="33"/>
      <c r="B117" s="34"/>
      <c r="C117" s="28" t="s">
        <v>18</v>
      </c>
      <c r="D117" s="33"/>
      <c r="E117" s="33"/>
      <c r="F117" s="26" t="str">
        <f>F12</f>
        <v xml:space="preserve">Nitra ul. Kasalova </v>
      </c>
      <c r="G117" s="33"/>
      <c r="H117" s="33"/>
      <c r="I117" s="28" t="s">
        <v>20</v>
      </c>
      <c r="J117" s="59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 x14ac:dyDescent="0.2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 x14ac:dyDescent="0.2">
      <c r="A119" s="33"/>
      <c r="B119" s="34"/>
      <c r="C119" s="28" t="s">
        <v>21</v>
      </c>
      <c r="D119" s="33"/>
      <c r="E119" s="33"/>
      <c r="F119" s="26" t="str">
        <f>E15</f>
        <v xml:space="preserve">Mesto Nitra, Štefánikova tr.60, Nitra </v>
      </c>
      <c r="G119" s="33"/>
      <c r="H119" s="33"/>
      <c r="I119" s="28" t="s">
        <v>27</v>
      </c>
      <c r="J119" s="31" t="str">
        <f>E21</f>
        <v xml:space="preserve">Ing.Ján VÝBOCH </v>
      </c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 x14ac:dyDescent="0.2">
      <c r="A120" s="33"/>
      <c r="B120" s="34"/>
      <c r="C120" s="28" t="s">
        <v>25</v>
      </c>
      <c r="D120" s="33"/>
      <c r="E120" s="33"/>
      <c r="F120" s="26" t="str">
        <f>IF(E18="","",E18)</f>
        <v>Vyplň údaj</v>
      </c>
      <c r="G120" s="33"/>
      <c r="H120" s="33"/>
      <c r="I120" s="28" t="s">
        <v>30</v>
      </c>
      <c r="J120" s="31">
        <f>E24</f>
        <v>0</v>
      </c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 x14ac:dyDescent="0.2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 x14ac:dyDescent="0.2">
      <c r="A122" s="128"/>
      <c r="B122" s="129"/>
      <c r="C122" s="130" t="s">
        <v>114</v>
      </c>
      <c r="D122" s="131" t="s">
        <v>57</v>
      </c>
      <c r="E122" s="131" t="s">
        <v>53</v>
      </c>
      <c r="F122" s="131" t="s">
        <v>54</v>
      </c>
      <c r="G122" s="131" t="s">
        <v>115</v>
      </c>
      <c r="H122" s="131" t="s">
        <v>116</v>
      </c>
      <c r="I122" s="131" t="s">
        <v>117</v>
      </c>
      <c r="J122" s="132" t="s">
        <v>99</v>
      </c>
      <c r="K122" s="133" t="s">
        <v>118</v>
      </c>
      <c r="L122" s="134"/>
      <c r="M122" s="66" t="s">
        <v>1</v>
      </c>
      <c r="N122" s="67" t="s">
        <v>36</v>
      </c>
      <c r="O122" s="67" t="s">
        <v>119</v>
      </c>
      <c r="P122" s="67" t="s">
        <v>120</v>
      </c>
      <c r="Q122" s="67" t="s">
        <v>121</v>
      </c>
      <c r="R122" s="67" t="s">
        <v>122</v>
      </c>
      <c r="S122" s="67" t="s">
        <v>123</v>
      </c>
      <c r="T122" s="68" t="s">
        <v>124</v>
      </c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</row>
    <row r="123" spans="1:65" s="2" customFormat="1" ht="22.9" customHeight="1" x14ac:dyDescent="0.25">
      <c r="A123" s="33"/>
      <c r="B123" s="34"/>
      <c r="C123" s="73" t="s">
        <v>100</v>
      </c>
      <c r="D123" s="33"/>
      <c r="E123" s="33"/>
      <c r="F123" s="33"/>
      <c r="G123" s="33"/>
      <c r="H123" s="33"/>
      <c r="I123" s="33"/>
      <c r="J123" s="135">
        <f>BK123</f>
        <v>0</v>
      </c>
      <c r="K123" s="33"/>
      <c r="L123" s="34"/>
      <c r="M123" s="69"/>
      <c r="N123" s="60"/>
      <c r="O123" s="70"/>
      <c r="P123" s="136">
        <f>P124</f>
        <v>0</v>
      </c>
      <c r="Q123" s="70"/>
      <c r="R123" s="136">
        <f>R124</f>
        <v>128.60812500000003</v>
      </c>
      <c r="S123" s="70"/>
      <c r="T123" s="137">
        <f>T124</f>
        <v>105.61799999999999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71</v>
      </c>
      <c r="AU123" s="18" t="s">
        <v>101</v>
      </c>
      <c r="BK123" s="138">
        <f>BK124</f>
        <v>0</v>
      </c>
    </row>
    <row r="124" spans="1:65" s="12" customFormat="1" ht="25.9" customHeight="1" x14ac:dyDescent="0.2">
      <c r="B124" s="139"/>
      <c r="D124" s="140" t="s">
        <v>71</v>
      </c>
      <c r="E124" s="141" t="s">
        <v>125</v>
      </c>
      <c r="F124" s="141" t="s">
        <v>126</v>
      </c>
      <c r="I124" s="142"/>
      <c r="J124" s="143">
        <f>BK124</f>
        <v>0</v>
      </c>
      <c r="L124" s="139"/>
      <c r="M124" s="144"/>
      <c r="N124" s="145"/>
      <c r="O124" s="145"/>
      <c r="P124" s="146">
        <f>P125+P133+P154+P160+P167+P172</f>
        <v>0</v>
      </c>
      <c r="Q124" s="145"/>
      <c r="R124" s="146">
        <f>R125+R133+R154+R160+R167+R172</f>
        <v>128.60812500000003</v>
      </c>
      <c r="S124" s="145"/>
      <c r="T124" s="147">
        <f>T125+T133+T154+T160+T167+T172</f>
        <v>105.61799999999999</v>
      </c>
      <c r="AR124" s="140" t="s">
        <v>80</v>
      </c>
      <c r="AT124" s="148" t="s">
        <v>71</v>
      </c>
      <c r="AU124" s="148" t="s">
        <v>72</v>
      </c>
      <c r="AY124" s="140" t="s">
        <v>127</v>
      </c>
      <c r="BK124" s="149">
        <f>BK125+BK133+BK154+BK160+BK167+BK172</f>
        <v>0</v>
      </c>
    </row>
    <row r="125" spans="1:65" s="12" customFormat="1" ht="22.9" customHeight="1" x14ac:dyDescent="0.2">
      <c r="B125" s="139"/>
      <c r="D125" s="140" t="s">
        <v>71</v>
      </c>
      <c r="E125" s="150" t="s">
        <v>80</v>
      </c>
      <c r="F125" s="150" t="s">
        <v>128</v>
      </c>
      <c r="I125" s="142"/>
      <c r="J125" s="151">
        <f>BK125</f>
        <v>0</v>
      </c>
      <c r="L125" s="139"/>
      <c r="M125" s="144"/>
      <c r="N125" s="145"/>
      <c r="O125" s="145"/>
      <c r="P125" s="146">
        <f>SUM(P126:P132)</f>
        <v>0</v>
      </c>
      <c r="Q125" s="145"/>
      <c r="R125" s="146">
        <f>SUM(R126:R132)</f>
        <v>7.8909999999999994E-2</v>
      </c>
      <c r="S125" s="145"/>
      <c r="T125" s="147">
        <f>SUM(T126:T132)</f>
        <v>105.61799999999999</v>
      </c>
      <c r="AR125" s="140" t="s">
        <v>80</v>
      </c>
      <c r="AT125" s="148" t="s">
        <v>71</v>
      </c>
      <c r="AU125" s="148" t="s">
        <v>80</v>
      </c>
      <c r="AY125" s="140" t="s">
        <v>127</v>
      </c>
      <c r="BK125" s="149">
        <f>SUM(BK126:BK132)</f>
        <v>0</v>
      </c>
    </row>
    <row r="126" spans="1:65" s="2" customFormat="1" ht="24.2" customHeight="1" x14ac:dyDescent="0.2">
      <c r="A126" s="33"/>
      <c r="B126" s="152"/>
      <c r="C126" s="153" t="s">
        <v>80</v>
      </c>
      <c r="D126" s="153" t="s">
        <v>129</v>
      </c>
      <c r="E126" s="154" t="s">
        <v>376</v>
      </c>
      <c r="F126" s="155" t="s">
        <v>377</v>
      </c>
      <c r="G126" s="156" t="s">
        <v>87</v>
      </c>
      <c r="H126" s="157">
        <v>607</v>
      </c>
      <c r="I126" s="158"/>
      <c r="J126" s="159">
        <f>ROUND(I126*H126,2)</f>
        <v>0</v>
      </c>
      <c r="K126" s="160"/>
      <c r="L126" s="34"/>
      <c r="M126" s="161" t="s">
        <v>1</v>
      </c>
      <c r="N126" s="162" t="s">
        <v>38</v>
      </c>
      <c r="O126" s="62"/>
      <c r="P126" s="163">
        <f>O126*H126</f>
        <v>0</v>
      </c>
      <c r="Q126" s="163">
        <v>0</v>
      </c>
      <c r="R126" s="163">
        <f>Q126*H126</f>
        <v>0</v>
      </c>
      <c r="S126" s="163">
        <v>9.8000000000000004E-2</v>
      </c>
      <c r="T126" s="164">
        <f>S126*H126</f>
        <v>59.486000000000004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5" t="s">
        <v>133</v>
      </c>
      <c r="AT126" s="165" t="s">
        <v>129</v>
      </c>
      <c r="AU126" s="165" t="s">
        <v>89</v>
      </c>
      <c r="AY126" s="18" t="s">
        <v>127</v>
      </c>
      <c r="BE126" s="166">
        <f>IF(N126="základná",J126,0)</f>
        <v>0</v>
      </c>
      <c r="BF126" s="166">
        <f>IF(N126="znížená",J126,0)</f>
        <v>0</v>
      </c>
      <c r="BG126" s="166">
        <f>IF(N126="zákl. prenesená",J126,0)</f>
        <v>0</v>
      </c>
      <c r="BH126" s="166">
        <f>IF(N126="zníž. prenesená",J126,0)</f>
        <v>0</v>
      </c>
      <c r="BI126" s="166">
        <f>IF(N126="nulová",J126,0)</f>
        <v>0</v>
      </c>
      <c r="BJ126" s="18" t="s">
        <v>89</v>
      </c>
      <c r="BK126" s="166">
        <f>ROUND(I126*H126,2)</f>
        <v>0</v>
      </c>
      <c r="BL126" s="18" t="s">
        <v>133</v>
      </c>
      <c r="BM126" s="165" t="s">
        <v>378</v>
      </c>
    </row>
    <row r="127" spans="1:65" s="13" customFormat="1" x14ac:dyDescent="0.2">
      <c r="B127" s="167"/>
      <c r="D127" s="168" t="s">
        <v>135</v>
      </c>
      <c r="E127" s="169" t="s">
        <v>1</v>
      </c>
      <c r="F127" s="170" t="s">
        <v>379</v>
      </c>
      <c r="H127" s="169" t="s">
        <v>1</v>
      </c>
      <c r="I127" s="171"/>
      <c r="L127" s="167"/>
      <c r="M127" s="172"/>
      <c r="N127" s="173"/>
      <c r="O127" s="173"/>
      <c r="P127" s="173"/>
      <c r="Q127" s="173"/>
      <c r="R127" s="173"/>
      <c r="S127" s="173"/>
      <c r="T127" s="174"/>
      <c r="AT127" s="169" t="s">
        <v>135</v>
      </c>
      <c r="AU127" s="169" t="s">
        <v>89</v>
      </c>
      <c r="AV127" s="13" t="s">
        <v>80</v>
      </c>
      <c r="AW127" s="13" t="s">
        <v>29</v>
      </c>
      <c r="AX127" s="13" t="s">
        <v>72</v>
      </c>
      <c r="AY127" s="169" t="s">
        <v>127</v>
      </c>
    </row>
    <row r="128" spans="1:65" s="14" customFormat="1" hidden="1" x14ac:dyDescent="0.2">
      <c r="B128" s="175"/>
      <c r="D128" s="168" t="s">
        <v>135</v>
      </c>
      <c r="E128" s="176" t="s">
        <v>1</v>
      </c>
      <c r="F128" s="177" t="s">
        <v>374</v>
      </c>
      <c r="H128" s="178">
        <v>607</v>
      </c>
      <c r="I128" s="179"/>
      <c r="L128" s="175"/>
      <c r="M128" s="180"/>
      <c r="N128" s="181"/>
      <c r="O128" s="181"/>
      <c r="P128" s="181"/>
      <c r="Q128" s="181"/>
      <c r="R128" s="181"/>
      <c r="S128" s="181"/>
      <c r="T128" s="182"/>
      <c r="AT128" s="176" t="s">
        <v>135</v>
      </c>
      <c r="AU128" s="176" t="s">
        <v>89</v>
      </c>
      <c r="AV128" s="14" t="s">
        <v>89</v>
      </c>
      <c r="AW128" s="14" t="s">
        <v>29</v>
      </c>
      <c r="AX128" s="14" t="s">
        <v>72</v>
      </c>
      <c r="AY128" s="176" t="s">
        <v>127</v>
      </c>
    </row>
    <row r="129" spans="1:65" s="16" customFormat="1" hidden="1" x14ac:dyDescent="0.2">
      <c r="B129" s="191"/>
      <c r="D129" s="168" t="s">
        <v>135</v>
      </c>
      <c r="E129" s="192" t="s">
        <v>372</v>
      </c>
      <c r="F129" s="193" t="s">
        <v>140</v>
      </c>
      <c r="H129" s="194">
        <v>607</v>
      </c>
      <c r="I129" s="195"/>
      <c r="L129" s="191"/>
      <c r="M129" s="196"/>
      <c r="N129" s="197"/>
      <c r="O129" s="197"/>
      <c r="P129" s="197"/>
      <c r="Q129" s="197"/>
      <c r="R129" s="197"/>
      <c r="S129" s="197"/>
      <c r="T129" s="198"/>
      <c r="AT129" s="192" t="s">
        <v>135</v>
      </c>
      <c r="AU129" s="192" t="s">
        <v>89</v>
      </c>
      <c r="AV129" s="16" t="s">
        <v>133</v>
      </c>
      <c r="AW129" s="16" t="s">
        <v>29</v>
      </c>
      <c r="AX129" s="16" t="s">
        <v>80</v>
      </c>
      <c r="AY129" s="192" t="s">
        <v>127</v>
      </c>
    </row>
    <row r="130" spans="1:65" s="2" customFormat="1" ht="37.9" customHeight="1" x14ac:dyDescent="0.2">
      <c r="A130" s="33"/>
      <c r="B130" s="152"/>
      <c r="C130" s="153" t="s">
        <v>89</v>
      </c>
      <c r="D130" s="153" t="s">
        <v>129</v>
      </c>
      <c r="E130" s="154" t="s">
        <v>380</v>
      </c>
      <c r="F130" s="155" t="s">
        <v>381</v>
      </c>
      <c r="G130" s="156" t="s">
        <v>87</v>
      </c>
      <c r="H130" s="157">
        <v>607</v>
      </c>
      <c r="I130" s="158"/>
      <c r="J130" s="159">
        <f>ROUND(I130*H130,2)</f>
        <v>0</v>
      </c>
      <c r="K130" s="160"/>
      <c r="L130" s="34"/>
      <c r="M130" s="161" t="s">
        <v>1</v>
      </c>
      <c r="N130" s="162" t="s">
        <v>38</v>
      </c>
      <c r="O130" s="62"/>
      <c r="P130" s="163">
        <f>O130*H130</f>
        <v>0</v>
      </c>
      <c r="Q130" s="163">
        <v>1.2999999999999999E-4</v>
      </c>
      <c r="R130" s="163">
        <f>Q130*H130</f>
        <v>7.8909999999999994E-2</v>
      </c>
      <c r="S130" s="163">
        <v>7.5999999999999998E-2</v>
      </c>
      <c r="T130" s="164">
        <f>S130*H130</f>
        <v>46.131999999999998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5" t="s">
        <v>133</v>
      </c>
      <c r="AT130" s="165" t="s">
        <v>129</v>
      </c>
      <c r="AU130" s="165" t="s">
        <v>89</v>
      </c>
      <c r="AY130" s="18" t="s">
        <v>127</v>
      </c>
      <c r="BE130" s="166">
        <f>IF(N130="základná",J130,0)</f>
        <v>0</v>
      </c>
      <c r="BF130" s="166">
        <f>IF(N130="znížená",J130,0)</f>
        <v>0</v>
      </c>
      <c r="BG130" s="166">
        <f>IF(N130="zákl. prenesená",J130,0)</f>
        <v>0</v>
      </c>
      <c r="BH130" s="166">
        <f>IF(N130="zníž. prenesená",J130,0)</f>
        <v>0</v>
      </c>
      <c r="BI130" s="166">
        <f>IF(N130="nulová",J130,0)</f>
        <v>0</v>
      </c>
      <c r="BJ130" s="18" t="s">
        <v>89</v>
      </c>
      <c r="BK130" s="166">
        <f>ROUND(I130*H130,2)</f>
        <v>0</v>
      </c>
      <c r="BL130" s="18" t="s">
        <v>133</v>
      </c>
      <c r="BM130" s="165" t="s">
        <v>382</v>
      </c>
    </row>
    <row r="131" spans="1:65" s="14" customFormat="1" hidden="1" x14ac:dyDescent="0.2">
      <c r="B131" s="175"/>
      <c r="D131" s="168" t="s">
        <v>135</v>
      </c>
      <c r="E131" s="176" t="s">
        <v>1</v>
      </c>
      <c r="F131" s="177" t="s">
        <v>372</v>
      </c>
      <c r="H131" s="178">
        <v>607</v>
      </c>
      <c r="I131" s="179"/>
      <c r="L131" s="175"/>
      <c r="M131" s="180"/>
      <c r="N131" s="181"/>
      <c r="O131" s="181"/>
      <c r="P131" s="181"/>
      <c r="Q131" s="181"/>
      <c r="R131" s="181"/>
      <c r="S131" s="181"/>
      <c r="T131" s="182"/>
      <c r="AT131" s="176" t="s">
        <v>135</v>
      </c>
      <c r="AU131" s="176" t="s">
        <v>89</v>
      </c>
      <c r="AV131" s="14" t="s">
        <v>89</v>
      </c>
      <c r="AW131" s="14" t="s">
        <v>29</v>
      </c>
      <c r="AX131" s="14" t="s">
        <v>72</v>
      </c>
      <c r="AY131" s="176" t="s">
        <v>127</v>
      </c>
    </row>
    <row r="132" spans="1:65" s="16" customFormat="1" hidden="1" x14ac:dyDescent="0.2">
      <c r="B132" s="191"/>
      <c r="D132" s="168" t="s">
        <v>135</v>
      </c>
      <c r="E132" s="192" t="s">
        <v>1</v>
      </c>
      <c r="F132" s="193" t="s">
        <v>140</v>
      </c>
      <c r="H132" s="194">
        <v>607</v>
      </c>
      <c r="I132" s="195"/>
      <c r="L132" s="191"/>
      <c r="M132" s="196"/>
      <c r="N132" s="197"/>
      <c r="O132" s="197"/>
      <c r="P132" s="197"/>
      <c r="Q132" s="197"/>
      <c r="R132" s="197"/>
      <c r="S132" s="197"/>
      <c r="T132" s="198"/>
      <c r="AT132" s="192" t="s">
        <v>135</v>
      </c>
      <c r="AU132" s="192" t="s">
        <v>89</v>
      </c>
      <c r="AV132" s="16" t="s">
        <v>133</v>
      </c>
      <c r="AW132" s="16" t="s">
        <v>29</v>
      </c>
      <c r="AX132" s="16" t="s">
        <v>80</v>
      </c>
      <c r="AY132" s="192" t="s">
        <v>127</v>
      </c>
    </row>
    <row r="133" spans="1:65" s="12" customFormat="1" ht="22.9" customHeight="1" x14ac:dyDescent="0.2">
      <c r="B133" s="139"/>
      <c r="D133" s="140" t="s">
        <v>71</v>
      </c>
      <c r="E133" s="150" t="s">
        <v>157</v>
      </c>
      <c r="F133" s="150" t="s">
        <v>231</v>
      </c>
      <c r="I133" s="142"/>
      <c r="J133" s="151">
        <f>BK133</f>
        <v>0</v>
      </c>
      <c r="L133" s="139"/>
      <c r="M133" s="144"/>
      <c r="N133" s="145"/>
      <c r="O133" s="145"/>
      <c r="P133" s="146">
        <f>SUM(P134:P153)</f>
        <v>0</v>
      </c>
      <c r="Q133" s="145"/>
      <c r="R133" s="146">
        <f>SUM(R134:R153)</f>
        <v>128.52921500000002</v>
      </c>
      <c r="S133" s="145"/>
      <c r="T133" s="147">
        <f>SUM(T134:T153)</f>
        <v>0</v>
      </c>
      <c r="AR133" s="140" t="s">
        <v>80</v>
      </c>
      <c r="AT133" s="148" t="s">
        <v>71</v>
      </c>
      <c r="AU133" s="148" t="s">
        <v>80</v>
      </c>
      <c r="AY133" s="140" t="s">
        <v>127</v>
      </c>
      <c r="BK133" s="149">
        <f>SUM(BK134:BK153)</f>
        <v>0</v>
      </c>
    </row>
    <row r="134" spans="1:65" s="2" customFormat="1" ht="33" customHeight="1" x14ac:dyDescent="0.2">
      <c r="A134" s="33"/>
      <c r="B134" s="152"/>
      <c r="C134" s="153" t="s">
        <v>139</v>
      </c>
      <c r="D134" s="153" t="s">
        <v>129</v>
      </c>
      <c r="E134" s="154" t="s">
        <v>383</v>
      </c>
      <c r="F134" s="155" t="s">
        <v>384</v>
      </c>
      <c r="G134" s="156" t="s">
        <v>87</v>
      </c>
      <c r="H134" s="157">
        <v>91.05</v>
      </c>
      <c r="I134" s="158"/>
      <c r="J134" s="159">
        <f>ROUND(I134*H134,2)</f>
        <v>0</v>
      </c>
      <c r="K134" s="160"/>
      <c r="L134" s="34"/>
      <c r="M134" s="161" t="s">
        <v>1</v>
      </c>
      <c r="N134" s="162" t="s">
        <v>38</v>
      </c>
      <c r="O134" s="62"/>
      <c r="P134" s="163">
        <f>O134*H134</f>
        <v>0</v>
      </c>
      <c r="Q134" s="163">
        <v>0.37080000000000002</v>
      </c>
      <c r="R134" s="163">
        <f>Q134*H134</f>
        <v>33.761340000000004</v>
      </c>
      <c r="S134" s="163">
        <v>0</v>
      </c>
      <c r="T134" s="164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5" t="s">
        <v>133</v>
      </c>
      <c r="AT134" s="165" t="s">
        <v>129</v>
      </c>
      <c r="AU134" s="165" t="s">
        <v>89</v>
      </c>
      <c r="AY134" s="18" t="s">
        <v>127</v>
      </c>
      <c r="BE134" s="166">
        <f>IF(N134="základná",J134,0)</f>
        <v>0</v>
      </c>
      <c r="BF134" s="166">
        <f>IF(N134="znížená",J134,0)</f>
        <v>0</v>
      </c>
      <c r="BG134" s="166">
        <f>IF(N134="zákl. prenesená",J134,0)</f>
        <v>0</v>
      </c>
      <c r="BH134" s="166">
        <f>IF(N134="zníž. prenesená",J134,0)</f>
        <v>0</v>
      </c>
      <c r="BI134" s="166">
        <f>IF(N134="nulová",J134,0)</f>
        <v>0</v>
      </c>
      <c r="BJ134" s="18" t="s">
        <v>89</v>
      </c>
      <c r="BK134" s="166">
        <f>ROUND(I134*H134,2)</f>
        <v>0</v>
      </c>
      <c r="BL134" s="18" t="s">
        <v>133</v>
      </c>
      <c r="BM134" s="165" t="s">
        <v>385</v>
      </c>
    </row>
    <row r="135" spans="1:65" s="13" customFormat="1" x14ac:dyDescent="0.2">
      <c r="B135" s="167"/>
      <c r="D135" s="168" t="s">
        <v>135</v>
      </c>
      <c r="E135" s="169" t="s">
        <v>1</v>
      </c>
      <c r="F135" s="170" t="s">
        <v>423</v>
      </c>
      <c r="H135" s="169" t="s">
        <v>1</v>
      </c>
      <c r="I135" s="171"/>
      <c r="L135" s="167"/>
      <c r="M135" s="172"/>
      <c r="N135" s="173"/>
      <c r="O135" s="173"/>
      <c r="P135" s="173"/>
      <c r="Q135" s="173"/>
      <c r="R135" s="173"/>
      <c r="S135" s="173"/>
      <c r="T135" s="174"/>
      <c r="AT135" s="169" t="s">
        <v>135</v>
      </c>
      <c r="AU135" s="169" t="s">
        <v>89</v>
      </c>
      <c r="AV135" s="13" t="s">
        <v>80</v>
      </c>
      <c r="AW135" s="13" t="s">
        <v>29</v>
      </c>
      <c r="AX135" s="13" t="s">
        <v>72</v>
      </c>
      <c r="AY135" s="169" t="s">
        <v>127</v>
      </c>
    </row>
    <row r="136" spans="1:65" s="14" customFormat="1" hidden="1" x14ac:dyDescent="0.2">
      <c r="B136" s="175"/>
      <c r="D136" s="168" t="s">
        <v>135</v>
      </c>
      <c r="E136" s="176" t="s">
        <v>1</v>
      </c>
      <c r="F136" s="177" t="s">
        <v>386</v>
      </c>
      <c r="H136" s="178">
        <v>91.05</v>
      </c>
      <c r="I136" s="179"/>
      <c r="L136" s="175"/>
      <c r="M136" s="180"/>
      <c r="N136" s="181"/>
      <c r="O136" s="181"/>
      <c r="P136" s="181"/>
      <c r="Q136" s="181"/>
      <c r="R136" s="181"/>
      <c r="S136" s="181"/>
      <c r="T136" s="182"/>
      <c r="AT136" s="176" t="s">
        <v>135</v>
      </c>
      <c r="AU136" s="176" t="s">
        <v>89</v>
      </c>
      <c r="AV136" s="14" t="s">
        <v>89</v>
      </c>
      <c r="AW136" s="14" t="s">
        <v>29</v>
      </c>
      <c r="AX136" s="14" t="s">
        <v>72</v>
      </c>
      <c r="AY136" s="176" t="s">
        <v>127</v>
      </c>
    </row>
    <row r="137" spans="1:65" s="16" customFormat="1" hidden="1" x14ac:dyDescent="0.2">
      <c r="B137" s="191"/>
      <c r="D137" s="168" t="s">
        <v>135</v>
      </c>
      <c r="E137" s="192" t="s">
        <v>1</v>
      </c>
      <c r="F137" s="193" t="s">
        <v>140</v>
      </c>
      <c r="H137" s="194">
        <v>91.05</v>
      </c>
      <c r="I137" s="195"/>
      <c r="L137" s="191"/>
      <c r="M137" s="196"/>
      <c r="N137" s="197"/>
      <c r="O137" s="197"/>
      <c r="P137" s="197"/>
      <c r="Q137" s="197"/>
      <c r="R137" s="197"/>
      <c r="S137" s="197"/>
      <c r="T137" s="198"/>
      <c r="AT137" s="192" t="s">
        <v>135</v>
      </c>
      <c r="AU137" s="192" t="s">
        <v>89</v>
      </c>
      <c r="AV137" s="16" t="s">
        <v>133</v>
      </c>
      <c r="AW137" s="16" t="s">
        <v>29</v>
      </c>
      <c r="AX137" s="16" t="s">
        <v>80</v>
      </c>
      <c r="AY137" s="192" t="s">
        <v>127</v>
      </c>
    </row>
    <row r="138" spans="1:65" s="2" customFormat="1" ht="24.2" customHeight="1" x14ac:dyDescent="0.2">
      <c r="A138" s="33"/>
      <c r="B138" s="152"/>
      <c r="C138" s="153" t="s">
        <v>133</v>
      </c>
      <c r="D138" s="153" t="s">
        <v>129</v>
      </c>
      <c r="E138" s="154" t="s">
        <v>387</v>
      </c>
      <c r="F138" s="155" t="s">
        <v>388</v>
      </c>
      <c r="G138" s="156" t="s">
        <v>87</v>
      </c>
      <c r="H138" s="157">
        <v>91.05</v>
      </c>
      <c r="I138" s="158"/>
      <c r="J138" s="159">
        <f>ROUND(I138*H138,2)</f>
        <v>0</v>
      </c>
      <c r="K138" s="160"/>
      <c r="L138" s="34"/>
      <c r="M138" s="161" t="s">
        <v>1</v>
      </c>
      <c r="N138" s="162" t="s">
        <v>38</v>
      </c>
      <c r="O138" s="62"/>
      <c r="P138" s="163">
        <f>O138*H138</f>
        <v>0</v>
      </c>
      <c r="Q138" s="163">
        <v>0.24156</v>
      </c>
      <c r="R138" s="163">
        <f>Q138*H138</f>
        <v>21.994038</v>
      </c>
      <c r="S138" s="163">
        <v>0</v>
      </c>
      <c r="T138" s="164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5" t="s">
        <v>133</v>
      </c>
      <c r="AT138" s="165" t="s">
        <v>129</v>
      </c>
      <c r="AU138" s="165" t="s">
        <v>89</v>
      </c>
      <c r="AY138" s="18" t="s">
        <v>127</v>
      </c>
      <c r="BE138" s="166">
        <f>IF(N138="základná",J138,0)</f>
        <v>0</v>
      </c>
      <c r="BF138" s="166">
        <f>IF(N138="znížená",J138,0)</f>
        <v>0</v>
      </c>
      <c r="BG138" s="166">
        <f>IF(N138="zákl. prenesená",J138,0)</f>
        <v>0</v>
      </c>
      <c r="BH138" s="166">
        <f>IF(N138="zníž. prenesená",J138,0)</f>
        <v>0</v>
      </c>
      <c r="BI138" s="166">
        <f>IF(N138="nulová",J138,0)</f>
        <v>0</v>
      </c>
      <c r="BJ138" s="18" t="s">
        <v>89</v>
      </c>
      <c r="BK138" s="166">
        <f>ROUND(I138*H138,2)</f>
        <v>0</v>
      </c>
      <c r="BL138" s="18" t="s">
        <v>133</v>
      </c>
      <c r="BM138" s="165" t="s">
        <v>389</v>
      </c>
    </row>
    <row r="139" spans="1:65" s="14" customFormat="1" x14ac:dyDescent="0.2">
      <c r="B139" s="175"/>
      <c r="D139" s="168" t="s">
        <v>135</v>
      </c>
      <c r="E139" s="176" t="s">
        <v>1</v>
      </c>
      <c r="F139" s="177" t="s">
        <v>390</v>
      </c>
      <c r="H139" s="178">
        <v>91.05</v>
      </c>
      <c r="I139" s="179"/>
      <c r="L139" s="175"/>
      <c r="M139" s="180"/>
      <c r="N139" s="181"/>
      <c r="O139" s="181"/>
      <c r="P139" s="181"/>
      <c r="Q139" s="181"/>
      <c r="R139" s="181"/>
      <c r="S139" s="181"/>
      <c r="T139" s="182"/>
      <c r="AT139" s="176" t="s">
        <v>135</v>
      </c>
      <c r="AU139" s="176" t="s">
        <v>89</v>
      </c>
      <c r="AV139" s="14" t="s">
        <v>89</v>
      </c>
      <c r="AW139" s="14" t="s">
        <v>29</v>
      </c>
      <c r="AX139" s="14" t="s">
        <v>72</v>
      </c>
      <c r="AY139" s="176" t="s">
        <v>127</v>
      </c>
    </row>
    <row r="140" spans="1:65" s="16" customFormat="1" hidden="1" x14ac:dyDescent="0.2">
      <c r="B140" s="191"/>
      <c r="D140" s="168" t="s">
        <v>135</v>
      </c>
      <c r="E140" s="192" t="s">
        <v>1</v>
      </c>
      <c r="F140" s="193" t="s">
        <v>140</v>
      </c>
      <c r="H140" s="194">
        <v>91.05</v>
      </c>
      <c r="I140" s="195"/>
      <c r="L140" s="191"/>
      <c r="M140" s="196"/>
      <c r="N140" s="197"/>
      <c r="O140" s="197"/>
      <c r="P140" s="197"/>
      <c r="Q140" s="197"/>
      <c r="R140" s="197"/>
      <c r="S140" s="197"/>
      <c r="T140" s="198"/>
      <c r="AT140" s="192" t="s">
        <v>135</v>
      </c>
      <c r="AU140" s="192" t="s">
        <v>89</v>
      </c>
      <c r="AV140" s="16" t="s">
        <v>133</v>
      </c>
      <c r="AW140" s="16" t="s">
        <v>29</v>
      </c>
      <c r="AX140" s="16" t="s">
        <v>80</v>
      </c>
      <c r="AY140" s="192" t="s">
        <v>127</v>
      </c>
    </row>
    <row r="141" spans="1:65" s="2" customFormat="1" ht="24.2" customHeight="1" x14ac:dyDescent="0.2">
      <c r="A141" s="33"/>
      <c r="B141" s="152"/>
      <c r="C141" s="153" t="s">
        <v>157</v>
      </c>
      <c r="D141" s="153" t="s">
        <v>129</v>
      </c>
      <c r="E141" s="154" t="s">
        <v>391</v>
      </c>
      <c r="F141" s="155" t="s">
        <v>392</v>
      </c>
      <c r="G141" s="156" t="s">
        <v>87</v>
      </c>
      <c r="H141" s="157">
        <v>91.05</v>
      </c>
      <c r="I141" s="158"/>
      <c r="J141" s="159">
        <f>ROUND(I141*H141,2)</f>
        <v>0</v>
      </c>
      <c r="K141" s="160"/>
      <c r="L141" s="34"/>
      <c r="M141" s="161" t="s">
        <v>1</v>
      </c>
      <c r="N141" s="162" t="s">
        <v>38</v>
      </c>
      <c r="O141" s="62"/>
      <c r="P141" s="163">
        <f>O141*H141</f>
        <v>0</v>
      </c>
      <c r="Q141" s="163">
        <v>0.10434</v>
      </c>
      <c r="R141" s="163">
        <f>Q141*H141</f>
        <v>9.5001569999999997</v>
      </c>
      <c r="S141" s="163">
        <v>0</v>
      </c>
      <c r="T141" s="164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5" t="s">
        <v>133</v>
      </c>
      <c r="AT141" s="165" t="s">
        <v>129</v>
      </c>
      <c r="AU141" s="165" t="s">
        <v>89</v>
      </c>
      <c r="AY141" s="18" t="s">
        <v>127</v>
      </c>
      <c r="BE141" s="166">
        <f>IF(N141="základná",J141,0)</f>
        <v>0</v>
      </c>
      <c r="BF141" s="166">
        <f>IF(N141="znížená",J141,0)</f>
        <v>0</v>
      </c>
      <c r="BG141" s="166">
        <f>IF(N141="zákl. prenesená",J141,0)</f>
        <v>0</v>
      </c>
      <c r="BH141" s="166">
        <f>IF(N141="zníž. prenesená",J141,0)</f>
        <v>0</v>
      </c>
      <c r="BI141" s="166">
        <f>IF(N141="nulová",J141,0)</f>
        <v>0</v>
      </c>
      <c r="BJ141" s="18" t="s">
        <v>89</v>
      </c>
      <c r="BK141" s="166">
        <f>ROUND(I141*H141,2)</f>
        <v>0</v>
      </c>
      <c r="BL141" s="18" t="s">
        <v>133</v>
      </c>
      <c r="BM141" s="165" t="s">
        <v>393</v>
      </c>
    </row>
    <row r="142" spans="1:65" s="13" customFormat="1" x14ac:dyDescent="0.2">
      <c r="B142" s="167"/>
      <c r="D142" s="168" t="s">
        <v>135</v>
      </c>
      <c r="E142" s="169" t="s">
        <v>1</v>
      </c>
      <c r="F142" s="170" t="s">
        <v>394</v>
      </c>
      <c r="H142" s="169" t="s">
        <v>1</v>
      </c>
      <c r="I142" s="171"/>
      <c r="L142" s="167"/>
      <c r="M142" s="172"/>
      <c r="N142" s="173"/>
      <c r="O142" s="173"/>
      <c r="P142" s="173"/>
      <c r="Q142" s="173"/>
      <c r="R142" s="173"/>
      <c r="S142" s="173"/>
      <c r="T142" s="174"/>
      <c r="AT142" s="169" t="s">
        <v>135</v>
      </c>
      <c r="AU142" s="169" t="s">
        <v>89</v>
      </c>
      <c r="AV142" s="13" t="s">
        <v>80</v>
      </c>
      <c r="AW142" s="13" t="s">
        <v>29</v>
      </c>
      <c r="AX142" s="13" t="s">
        <v>72</v>
      </c>
      <c r="AY142" s="169" t="s">
        <v>127</v>
      </c>
    </row>
    <row r="143" spans="1:65" s="13" customFormat="1" x14ac:dyDescent="0.2">
      <c r="B143" s="167"/>
      <c r="D143" s="168" t="s">
        <v>135</v>
      </c>
      <c r="E143" s="169" t="s">
        <v>1</v>
      </c>
      <c r="F143" s="170" t="s">
        <v>395</v>
      </c>
      <c r="H143" s="169" t="s">
        <v>1</v>
      </c>
      <c r="I143" s="171"/>
      <c r="L143" s="167"/>
      <c r="M143" s="172"/>
      <c r="N143" s="173"/>
      <c r="O143" s="173"/>
      <c r="P143" s="173"/>
      <c r="Q143" s="173"/>
      <c r="R143" s="173"/>
      <c r="S143" s="173"/>
      <c r="T143" s="174"/>
      <c r="AT143" s="169" t="s">
        <v>135</v>
      </c>
      <c r="AU143" s="169" t="s">
        <v>89</v>
      </c>
      <c r="AV143" s="13" t="s">
        <v>80</v>
      </c>
      <c r="AW143" s="13" t="s">
        <v>29</v>
      </c>
      <c r="AX143" s="13" t="s">
        <v>72</v>
      </c>
      <c r="AY143" s="169" t="s">
        <v>127</v>
      </c>
    </row>
    <row r="144" spans="1:65" s="14" customFormat="1" x14ac:dyDescent="0.2">
      <c r="B144" s="175"/>
      <c r="D144" s="168" t="s">
        <v>135</v>
      </c>
      <c r="E144" s="176" t="s">
        <v>1</v>
      </c>
      <c r="F144" s="177" t="s">
        <v>396</v>
      </c>
      <c r="H144" s="178">
        <v>91.05</v>
      </c>
      <c r="I144" s="179"/>
      <c r="L144" s="175"/>
      <c r="M144" s="180"/>
      <c r="N144" s="181"/>
      <c r="O144" s="181"/>
      <c r="P144" s="181"/>
      <c r="Q144" s="181"/>
      <c r="R144" s="181"/>
      <c r="S144" s="181"/>
      <c r="T144" s="182"/>
      <c r="AT144" s="176" t="s">
        <v>135</v>
      </c>
      <c r="AU144" s="176" t="s">
        <v>89</v>
      </c>
      <c r="AV144" s="14" t="s">
        <v>89</v>
      </c>
      <c r="AW144" s="14" t="s">
        <v>29</v>
      </c>
      <c r="AX144" s="14" t="s">
        <v>72</v>
      </c>
      <c r="AY144" s="176" t="s">
        <v>127</v>
      </c>
    </row>
    <row r="145" spans="1:65" s="16" customFormat="1" hidden="1" x14ac:dyDescent="0.2">
      <c r="B145" s="191"/>
      <c r="D145" s="168" t="s">
        <v>135</v>
      </c>
      <c r="E145" s="192" t="s">
        <v>1</v>
      </c>
      <c r="F145" s="193" t="s">
        <v>140</v>
      </c>
      <c r="H145" s="194">
        <v>91.05</v>
      </c>
      <c r="I145" s="195"/>
      <c r="L145" s="191"/>
      <c r="M145" s="196"/>
      <c r="N145" s="197"/>
      <c r="O145" s="197"/>
      <c r="P145" s="197"/>
      <c r="Q145" s="197"/>
      <c r="R145" s="197"/>
      <c r="S145" s="197"/>
      <c r="T145" s="198"/>
      <c r="AT145" s="192" t="s">
        <v>135</v>
      </c>
      <c r="AU145" s="192" t="s">
        <v>89</v>
      </c>
      <c r="AV145" s="16" t="s">
        <v>133</v>
      </c>
      <c r="AW145" s="16" t="s">
        <v>29</v>
      </c>
      <c r="AX145" s="16" t="s">
        <v>80</v>
      </c>
      <c r="AY145" s="192" t="s">
        <v>127</v>
      </c>
    </row>
    <row r="146" spans="1:65" s="2" customFormat="1" ht="33" customHeight="1" x14ac:dyDescent="0.2">
      <c r="A146" s="33"/>
      <c r="B146" s="152"/>
      <c r="C146" s="153" t="s">
        <v>162</v>
      </c>
      <c r="D146" s="153" t="s">
        <v>129</v>
      </c>
      <c r="E146" s="154" t="s">
        <v>397</v>
      </c>
      <c r="F146" s="155" t="s">
        <v>398</v>
      </c>
      <c r="G146" s="156" t="s">
        <v>87</v>
      </c>
      <c r="H146" s="157">
        <v>607</v>
      </c>
      <c r="I146" s="158"/>
      <c r="J146" s="159">
        <f>ROUND(I146*H146,2)</f>
        <v>0</v>
      </c>
      <c r="K146" s="160"/>
      <c r="L146" s="34"/>
      <c r="M146" s="161" t="s">
        <v>1</v>
      </c>
      <c r="N146" s="162" t="s">
        <v>38</v>
      </c>
      <c r="O146" s="62"/>
      <c r="P146" s="163">
        <f>O146*H146</f>
        <v>0</v>
      </c>
      <c r="Q146" s="163">
        <v>5.1000000000000004E-4</v>
      </c>
      <c r="R146" s="163">
        <f>Q146*H146</f>
        <v>0.30957000000000001</v>
      </c>
      <c r="S146" s="163">
        <v>0</v>
      </c>
      <c r="T146" s="164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5" t="s">
        <v>133</v>
      </c>
      <c r="AT146" s="165" t="s">
        <v>129</v>
      </c>
      <c r="AU146" s="165" t="s">
        <v>89</v>
      </c>
      <c r="AY146" s="18" t="s">
        <v>127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8" t="s">
        <v>89</v>
      </c>
      <c r="BK146" s="166">
        <f>ROUND(I146*H146,2)</f>
        <v>0</v>
      </c>
      <c r="BL146" s="18" t="s">
        <v>133</v>
      </c>
      <c r="BM146" s="165" t="s">
        <v>399</v>
      </c>
    </row>
    <row r="147" spans="1:65" s="14" customFormat="1" hidden="1" x14ac:dyDescent="0.2">
      <c r="B147" s="175"/>
      <c r="D147" s="168" t="s">
        <v>135</v>
      </c>
      <c r="E147" s="176" t="s">
        <v>1</v>
      </c>
      <c r="F147" s="177" t="s">
        <v>372</v>
      </c>
      <c r="H147" s="178">
        <v>607</v>
      </c>
      <c r="I147" s="179"/>
      <c r="L147" s="175"/>
      <c r="M147" s="180"/>
      <c r="N147" s="181"/>
      <c r="O147" s="181"/>
      <c r="P147" s="181"/>
      <c r="Q147" s="181"/>
      <c r="R147" s="181"/>
      <c r="S147" s="181"/>
      <c r="T147" s="182"/>
      <c r="AT147" s="176" t="s">
        <v>135</v>
      </c>
      <c r="AU147" s="176" t="s">
        <v>89</v>
      </c>
      <c r="AV147" s="14" t="s">
        <v>89</v>
      </c>
      <c r="AW147" s="14" t="s">
        <v>29</v>
      </c>
      <c r="AX147" s="14" t="s">
        <v>72</v>
      </c>
      <c r="AY147" s="176" t="s">
        <v>127</v>
      </c>
    </row>
    <row r="148" spans="1:65" s="16" customFormat="1" hidden="1" x14ac:dyDescent="0.2">
      <c r="B148" s="191"/>
      <c r="D148" s="168" t="s">
        <v>135</v>
      </c>
      <c r="E148" s="192" t="s">
        <v>1</v>
      </c>
      <c r="F148" s="193" t="s">
        <v>140</v>
      </c>
      <c r="H148" s="194">
        <v>607</v>
      </c>
      <c r="I148" s="195"/>
      <c r="L148" s="191"/>
      <c r="M148" s="196"/>
      <c r="N148" s="197"/>
      <c r="O148" s="197"/>
      <c r="P148" s="197"/>
      <c r="Q148" s="197"/>
      <c r="R148" s="197"/>
      <c r="S148" s="197"/>
      <c r="T148" s="198"/>
      <c r="AT148" s="192" t="s">
        <v>135</v>
      </c>
      <c r="AU148" s="192" t="s">
        <v>89</v>
      </c>
      <c r="AV148" s="16" t="s">
        <v>133</v>
      </c>
      <c r="AW148" s="16" t="s">
        <v>29</v>
      </c>
      <c r="AX148" s="16" t="s">
        <v>80</v>
      </c>
      <c r="AY148" s="192" t="s">
        <v>127</v>
      </c>
    </row>
    <row r="149" spans="1:65" s="2" customFormat="1" ht="33" customHeight="1" x14ac:dyDescent="0.2">
      <c r="A149" s="33"/>
      <c r="B149" s="152"/>
      <c r="C149" s="153" t="s">
        <v>167</v>
      </c>
      <c r="D149" s="153" t="s">
        <v>129</v>
      </c>
      <c r="E149" s="154" t="s">
        <v>400</v>
      </c>
      <c r="F149" s="155" t="s">
        <v>401</v>
      </c>
      <c r="G149" s="156" t="s">
        <v>87</v>
      </c>
      <c r="H149" s="157">
        <v>607</v>
      </c>
      <c r="I149" s="158"/>
      <c r="J149" s="159">
        <f>ROUND(I149*H149,2)</f>
        <v>0</v>
      </c>
      <c r="K149" s="160"/>
      <c r="L149" s="34"/>
      <c r="M149" s="161" t="s">
        <v>1</v>
      </c>
      <c r="N149" s="162" t="s">
        <v>38</v>
      </c>
      <c r="O149" s="62"/>
      <c r="P149" s="163">
        <f>O149*H149</f>
        <v>0</v>
      </c>
      <c r="Q149" s="163">
        <v>0.10373</v>
      </c>
      <c r="R149" s="163">
        <f>Q149*H149</f>
        <v>62.964110000000005</v>
      </c>
      <c r="S149" s="163">
        <v>0</v>
      </c>
      <c r="T149" s="164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5" t="s">
        <v>133</v>
      </c>
      <c r="AT149" s="165" t="s">
        <v>129</v>
      </c>
      <c r="AU149" s="165" t="s">
        <v>89</v>
      </c>
      <c r="AY149" s="18" t="s">
        <v>127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8" t="s">
        <v>89</v>
      </c>
      <c r="BK149" s="166">
        <f>ROUND(I149*H149,2)</f>
        <v>0</v>
      </c>
      <c r="BL149" s="18" t="s">
        <v>133</v>
      </c>
      <c r="BM149" s="165" t="s">
        <v>402</v>
      </c>
    </row>
    <row r="150" spans="1:65" s="13" customFormat="1" x14ac:dyDescent="0.2">
      <c r="B150" s="167"/>
      <c r="D150" s="168" t="s">
        <v>135</v>
      </c>
      <c r="E150" s="169" t="s">
        <v>1</v>
      </c>
      <c r="F150" s="170" t="s">
        <v>403</v>
      </c>
      <c r="H150" s="169" t="s">
        <v>1</v>
      </c>
      <c r="I150" s="171"/>
      <c r="L150" s="167"/>
      <c r="M150" s="172"/>
      <c r="N150" s="173"/>
      <c r="O150" s="173"/>
      <c r="P150" s="173"/>
      <c r="Q150" s="173"/>
      <c r="R150" s="173"/>
      <c r="S150" s="173"/>
      <c r="T150" s="174"/>
      <c r="AT150" s="169" t="s">
        <v>135</v>
      </c>
      <c r="AU150" s="169" t="s">
        <v>89</v>
      </c>
      <c r="AV150" s="13" t="s">
        <v>80</v>
      </c>
      <c r="AW150" s="13" t="s">
        <v>29</v>
      </c>
      <c r="AX150" s="13" t="s">
        <v>72</v>
      </c>
      <c r="AY150" s="169" t="s">
        <v>127</v>
      </c>
    </row>
    <row r="151" spans="1:65" s="14" customFormat="1" x14ac:dyDescent="0.2">
      <c r="B151" s="175"/>
      <c r="D151" s="168" t="s">
        <v>135</v>
      </c>
      <c r="E151" s="176" t="s">
        <v>1</v>
      </c>
      <c r="F151" s="177" t="s">
        <v>404</v>
      </c>
      <c r="H151" s="178">
        <v>607</v>
      </c>
      <c r="I151" s="179"/>
      <c r="L151" s="175"/>
      <c r="M151" s="180"/>
      <c r="N151" s="181"/>
      <c r="O151" s="181"/>
      <c r="P151" s="181"/>
      <c r="Q151" s="181"/>
      <c r="R151" s="181"/>
      <c r="S151" s="181"/>
      <c r="T151" s="182"/>
      <c r="AT151" s="176" t="s">
        <v>135</v>
      </c>
      <c r="AU151" s="176" t="s">
        <v>89</v>
      </c>
      <c r="AV151" s="14" t="s">
        <v>89</v>
      </c>
      <c r="AW151" s="14" t="s">
        <v>29</v>
      </c>
      <c r="AX151" s="14" t="s">
        <v>72</v>
      </c>
      <c r="AY151" s="176" t="s">
        <v>127</v>
      </c>
    </row>
    <row r="152" spans="1:65" s="15" customFormat="1" hidden="1" x14ac:dyDescent="0.2">
      <c r="B152" s="183"/>
      <c r="D152" s="168" t="s">
        <v>135</v>
      </c>
      <c r="E152" s="184" t="s">
        <v>1</v>
      </c>
      <c r="F152" s="185" t="s">
        <v>138</v>
      </c>
      <c r="H152" s="186">
        <v>607</v>
      </c>
      <c r="I152" s="187"/>
      <c r="L152" s="183"/>
      <c r="M152" s="188"/>
      <c r="N152" s="189"/>
      <c r="O152" s="189"/>
      <c r="P152" s="189"/>
      <c r="Q152" s="189"/>
      <c r="R152" s="189"/>
      <c r="S152" s="189"/>
      <c r="T152" s="190"/>
      <c r="AT152" s="184" t="s">
        <v>135</v>
      </c>
      <c r="AU152" s="184" t="s">
        <v>89</v>
      </c>
      <c r="AV152" s="15" t="s">
        <v>139</v>
      </c>
      <c r="AW152" s="15" t="s">
        <v>29</v>
      </c>
      <c r="AX152" s="15" t="s">
        <v>72</v>
      </c>
      <c r="AY152" s="184" t="s">
        <v>127</v>
      </c>
    </row>
    <row r="153" spans="1:65" s="16" customFormat="1" hidden="1" x14ac:dyDescent="0.2">
      <c r="B153" s="191"/>
      <c r="D153" s="168" t="s">
        <v>135</v>
      </c>
      <c r="E153" s="192" t="s">
        <v>1</v>
      </c>
      <c r="F153" s="193" t="s">
        <v>140</v>
      </c>
      <c r="H153" s="194">
        <v>607</v>
      </c>
      <c r="I153" s="195"/>
      <c r="L153" s="191"/>
      <c r="M153" s="196"/>
      <c r="N153" s="197"/>
      <c r="O153" s="197"/>
      <c r="P153" s="197"/>
      <c r="Q153" s="197"/>
      <c r="R153" s="197"/>
      <c r="S153" s="197"/>
      <c r="T153" s="198"/>
      <c r="AT153" s="192" t="s">
        <v>135</v>
      </c>
      <c r="AU153" s="192" t="s">
        <v>89</v>
      </c>
      <c r="AV153" s="16" t="s">
        <v>133</v>
      </c>
      <c r="AW153" s="16" t="s">
        <v>29</v>
      </c>
      <c r="AX153" s="16" t="s">
        <v>80</v>
      </c>
      <c r="AY153" s="192" t="s">
        <v>127</v>
      </c>
    </row>
    <row r="154" spans="1:65" s="12" customFormat="1" ht="22.9" customHeight="1" x14ac:dyDescent="0.2">
      <c r="B154" s="139"/>
      <c r="D154" s="140" t="s">
        <v>71</v>
      </c>
      <c r="E154" s="150" t="s">
        <v>185</v>
      </c>
      <c r="F154" s="150" t="s">
        <v>271</v>
      </c>
      <c r="I154" s="142"/>
      <c r="J154" s="151">
        <f>BK154</f>
        <v>0</v>
      </c>
      <c r="L154" s="139"/>
      <c r="M154" s="144"/>
      <c r="N154" s="145"/>
      <c r="O154" s="145"/>
      <c r="P154" s="146">
        <f>SUM(P155:P159)</f>
        <v>0</v>
      </c>
      <c r="Q154" s="145"/>
      <c r="R154" s="146">
        <f>SUM(R155:R159)</f>
        <v>0</v>
      </c>
      <c r="S154" s="145"/>
      <c r="T154" s="147">
        <f>SUM(T155:T159)</f>
        <v>0</v>
      </c>
      <c r="AR154" s="140" t="s">
        <v>80</v>
      </c>
      <c r="AT154" s="148" t="s">
        <v>71</v>
      </c>
      <c r="AU154" s="148" t="s">
        <v>80</v>
      </c>
      <c r="AY154" s="140" t="s">
        <v>127</v>
      </c>
      <c r="BK154" s="149">
        <f>SUM(BK155:BK159)</f>
        <v>0</v>
      </c>
    </row>
    <row r="155" spans="1:65" s="2" customFormat="1" ht="24.2" customHeight="1" x14ac:dyDescent="0.2">
      <c r="A155" s="33"/>
      <c r="B155" s="152"/>
      <c r="C155" s="153" t="s">
        <v>177</v>
      </c>
      <c r="D155" s="153" t="s">
        <v>129</v>
      </c>
      <c r="E155" s="154" t="s">
        <v>405</v>
      </c>
      <c r="F155" s="155" t="s">
        <v>406</v>
      </c>
      <c r="G155" s="156" t="s">
        <v>87</v>
      </c>
      <c r="H155" s="157">
        <v>182.1</v>
      </c>
      <c r="I155" s="158"/>
      <c r="J155" s="159">
        <f>ROUND(I155*H155,2)</f>
        <v>0</v>
      </c>
      <c r="K155" s="160"/>
      <c r="L155" s="34"/>
      <c r="M155" s="161" t="s">
        <v>1</v>
      </c>
      <c r="N155" s="162" t="s">
        <v>38</v>
      </c>
      <c r="O155" s="62"/>
      <c r="P155" s="163">
        <f>O155*H155</f>
        <v>0</v>
      </c>
      <c r="Q155" s="163">
        <v>0</v>
      </c>
      <c r="R155" s="163">
        <f>Q155*H155</f>
        <v>0</v>
      </c>
      <c r="S155" s="163">
        <v>0</v>
      </c>
      <c r="T155" s="164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5" t="s">
        <v>133</v>
      </c>
      <c r="AT155" s="165" t="s">
        <v>129</v>
      </c>
      <c r="AU155" s="165" t="s">
        <v>89</v>
      </c>
      <c r="AY155" s="18" t="s">
        <v>127</v>
      </c>
      <c r="BE155" s="166">
        <f>IF(N155="základná",J155,0)</f>
        <v>0</v>
      </c>
      <c r="BF155" s="166">
        <f>IF(N155="znížená",J155,0)</f>
        <v>0</v>
      </c>
      <c r="BG155" s="166">
        <f>IF(N155="zákl. prenesená",J155,0)</f>
        <v>0</v>
      </c>
      <c r="BH155" s="166">
        <f>IF(N155="zníž. prenesená",J155,0)</f>
        <v>0</v>
      </c>
      <c r="BI155" s="166">
        <f>IF(N155="nulová",J155,0)</f>
        <v>0</v>
      </c>
      <c r="BJ155" s="18" t="s">
        <v>89</v>
      </c>
      <c r="BK155" s="166">
        <f>ROUND(I155*H155,2)</f>
        <v>0</v>
      </c>
      <c r="BL155" s="18" t="s">
        <v>133</v>
      </c>
      <c r="BM155" s="165" t="s">
        <v>407</v>
      </c>
    </row>
    <row r="156" spans="1:65" s="14" customFormat="1" x14ac:dyDescent="0.2">
      <c r="B156" s="175"/>
      <c r="D156" s="168" t="s">
        <v>135</v>
      </c>
      <c r="E156" s="176" t="s">
        <v>1</v>
      </c>
      <c r="F156" s="177" t="s">
        <v>408</v>
      </c>
      <c r="H156" s="178">
        <v>182.1</v>
      </c>
      <c r="I156" s="179"/>
      <c r="L156" s="175"/>
      <c r="M156" s="180"/>
      <c r="N156" s="181"/>
      <c r="O156" s="181"/>
      <c r="P156" s="181"/>
      <c r="Q156" s="181"/>
      <c r="R156" s="181"/>
      <c r="S156" s="181"/>
      <c r="T156" s="182"/>
      <c r="AT156" s="176" t="s">
        <v>135</v>
      </c>
      <c r="AU156" s="176" t="s">
        <v>89</v>
      </c>
      <c r="AV156" s="14" t="s">
        <v>89</v>
      </c>
      <c r="AW156" s="14" t="s">
        <v>29</v>
      </c>
      <c r="AX156" s="14" t="s">
        <v>80</v>
      </c>
      <c r="AY156" s="176" t="s">
        <v>127</v>
      </c>
    </row>
    <row r="157" spans="1:65" s="2" customFormat="1" ht="16.5" customHeight="1" x14ac:dyDescent="0.2">
      <c r="A157" s="33"/>
      <c r="B157" s="152"/>
      <c r="C157" s="153" t="s">
        <v>185</v>
      </c>
      <c r="D157" s="153" t="s">
        <v>129</v>
      </c>
      <c r="E157" s="154" t="s">
        <v>409</v>
      </c>
      <c r="F157" s="155" t="s">
        <v>410</v>
      </c>
      <c r="G157" s="156" t="s">
        <v>87</v>
      </c>
      <c r="H157" s="157">
        <v>607</v>
      </c>
      <c r="I157" s="158"/>
      <c r="J157" s="159">
        <f>ROUND(I157*H157,2)</f>
        <v>0</v>
      </c>
      <c r="K157" s="160"/>
      <c r="L157" s="34"/>
      <c r="M157" s="161" t="s">
        <v>1</v>
      </c>
      <c r="N157" s="162" t="s">
        <v>38</v>
      </c>
      <c r="O157" s="62"/>
      <c r="P157" s="163">
        <f>O157*H157</f>
        <v>0</v>
      </c>
      <c r="Q157" s="163">
        <v>0</v>
      </c>
      <c r="R157" s="163">
        <f>Q157*H157</f>
        <v>0</v>
      </c>
      <c r="S157" s="163">
        <v>0</v>
      </c>
      <c r="T157" s="164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5" t="s">
        <v>133</v>
      </c>
      <c r="AT157" s="165" t="s">
        <v>129</v>
      </c>
      <c r="AU157" s="165" t="s">
        <v>89</v>
      </c>
      <c r="AY157" s="18" t="s">
        <v>127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8" t="s">
        <v>89</v>
      </c>
      <c r="BK157" s="166">
        <f>ROUND(I157*H157,2)</f>
        <v>0</v>
      </c>
      <c r="BL157" s="18" t="s">
        <v>133</v>
      </c>
      <c r="BM157" s="165" t="s">
        <v>411</v>
      </c>
    </row>
    <row r="158" spans="1:65" s="14" customFormat="1" hidden="1" x14ac:dyDescent="0.2">
      <c r="B158" s="175"/>
      <c r="D158" s="168" t="s">
        <v>135</v>
      </c>
      <c r="E158" s="176" t="s">
        <v>1</v>
      </c>
      <c r="F158" s="177" t="s">
        <v>372</v>
      </c>
      <c r="H158" s="178">
        <v>607</v>
      </c>
      <c r="I158" s="179"/>
      <c r="L158" s="175"/>
      <c r="M158" s="180"/>
      <c r="N158" s="181"/>
      <c r="O158" s="181"/>
      <c r="P158" s="181"/>
      <c r="Q158" s="181"/>
      <c r="R158" s="181"/>
      <c r="S158" s="181"/>
      <c r="T158" s="182"/>
      <c r="AT158" s="176" t="s">
        <v>135</v>
      </c>
      <c r="AU158" s="176" t="s">
        <v>89</v>
      </c>
      <c r="AV158" s="14" t="s">
        <v>89</v>
      </c>
      <c r="AW158" s="14" t="s">
        <v>29</v>
      </c>
      <c r="AX158" s="14" t="s">
        <v>72</v>
      </c>
      <c r="AY158" s="176" t="s">
        <v>127</v>
      </c>
    </row>
    <row r="159" spans="1:65" s="16" customFormat="1" hidden="1" x14ac:dyDescent="0.2">
      <c r="B159" s="191"/>
      <c r="D159" s="168" t="s">
        <v>135</v>
      </c>
      <c r="E159" s="192" t="s">
        <v>1</v>
      </c>
      <c r="F159" s="193" t="s">
        <v>140</v>
      </c>
      <c r="H159" s="194">
        <v>607</v>
      </c>
      <c r="I159" s="195"/>
      <c r="L159" s="191"/>
      <c r="M159" s="196"/>
      <c r="N159" s="197"/>
      <c r="O159" s="197"/>
      <c r="P159" s="197"/>
      <c r="Q159" s="197"/>
      <c r="R159" s="197"/>
      <c r="S159" s="197"/>
      <c r="T159" s="198"/>
      <c r="AT159" s="192" t="s">
        <v>135</v>
      </c>
      <c r="AU159" s="192" t="s">
        <v>89</v>
      </c>
      <c r="AV159" s="16" t="s">
        <v>133</v>
      </c>
      <c r="AW159" s="16" t="s">
        <v>29</v>
      </c>
      <c r="AX159" s="16" t="s">
        <v>80</v>
      </c>
      <c r="AY159" s="192" t="s">
        <v>127</v>
      </c>
    </row>
    <row r="160" spans="1:65" s="12" customFormat="1" ht="22.9" customHeight="1" x14ac:dyDescent="0.2">
      <c r="B160" s="139"/>
      <c r="D160" s="140" t="s">
        <v>71</v>
      </c>
      <c r="E160" s="150" t="s">
        <v>213</v>
      </c>
      <c r="F160" s="150" t="s">
        <v>214</v>
      </c>
      <c r="I160" s="142"/>
      <c r="J160" s="151">
        <f>BK160</f>
        <v>0</v>
      </c>
      <c r="L160" s="139"/>
      <c r="M160" s="144"/>
      <c r="N160" s="145"/>
      <c r="O160" s="145"/>
      <c r="P160" s="146">
        <f>SUM(P161:P166)</f>
        <v>0</v>
      </c>
      <c r="Q160" s="145"/>
      <c r="R160" s="146">
        <f>SUM(R161:R166)</f>
        <v>0</v>
      </c>
      <c r="S160" s="145"/>
      <c r="T160" s="147">
        <f>SUM(T161:T166)</f>
        <v>0</v>
      </c>
      <c r="AR160" s="140" t="s">
        <v>80</v>
      </c>
      <c r="AT160" s="148" t="s">
        <v>71</v>
      </c>
      <c r="AU160" s="148" t="s">
        <v>80</v>
      </c>
      <c r="AY160" s="140" t="s">
        <v>127</v>
      </c>
      <c r="BK160" s="149">
        <f>SUM(BK161:BK166)</f>
        <v>0</v>
      </c>
    </row>
    <row r="161" spans="1:65" s="2" customFormat="1" ht="24.2" customHeight="1" x14ac:dyDescent="0.2">
      <c r="A161" s="33"/>
      <c r="B161" s="152"/>
      <c r="C161" s="153" t="s">
        <v>192</v>
      </c>
      <c r="D161" s="153" t="s">
        <v>129</v>
      </c>
      <c r="E161" s="154" t="s">
        <v>221</v>
      </c>
      <c r="F161" s="155" t="s">
        <v>222</v>
      </c>
      <c r="G161" s="156" t="s">
        <v>202</v>
      </c>
      <c r="H161" s="157">
        <v>46.131999999999998</v>
      </c>
      <c r="I161" s="158"/>
      <c r="J161" s="159">
        <f>ROUND(I161*H161,2)</f>
        <v>0</v>
      </c>
      <c r="K161" s="160"/>
      <c r="L161" s="34"/>
      <c r="M161" s="161" t="s">
        <v>1</v>
      </c>
      <c r="N161" s="162" t="s">
        <v>38</v>
      </c>
      <c r="O161" s="62"/>
      <c r="P161" s="163">
        <f>O161*H161</f>
        <v>0</v>
      </c>
      <c r="Q161" s="163">
        <v>0</v>
      </c>
      <c r="R161" s="163">
        <f>Q161*H161</f>
        <v>0</v>
      </c>
      <c r="S161" s="163">
        <v>0</v>
      </c>
      <c r="T161" s="164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5" t="s">
        <v>133</v>
      </c>
      <c r="AT161" s="165" t="s">
        <v>129</v>
      </c>
      <c r="AU161" s="165" t="s">
        <v>89</v>
      </c>
      <c r="AY161" s="18" t="s">
        <v>127</v>
      </c>
      <c r="BE161" s="166">
        <f>IF(N161="základná",J161,0)</f>
        <v>0</v>
      </c>
      <c r="BF161" s="166">
        <f>IF(N161="znížená",J161,0)</f>
        <v>0</v>
      </c>
      <c r="BG161" s="166">
        <f>IF(N161="zákl. prenesená",J161,0)</f>
        <v>0</v>
      </c>
      <c r="BH161" s="166">
        <f>IF(N161="zníž. prenesená",J161,0)</f>
        <v>0</v>
      </c>
      <c r="BI161" s="166">
        <f>IF(N161="nulová",J161,0)</f>
        <v>0</v>
      </c>
      <c r="BJ161" s="18" t="s">
        <v>89</v>
      </c>
      <c r="BK161" s="166">
        <f>ROUND(I161*H161,2)</f>
        <v>0</v>
      </c>
      <c r="BL161" s="18" t="s">
        <v>133</v>
      </c>
      <c r="BM161" s="165" t="s">
        <v>412</v>
      </c>
    </row>
    <row r="162" spans="1:65" s="14" customFormat="1" x14ac:dyDescent="0.2">
      <c r="B162" s="175"/>
      <c r="D162" s="168" t="s">
        <v>135</v>
      </c>
      <c r="E162" s="176" t="s">
        <v>1</v>
      </c>
      <c r="F162" s="177" t="s">
        <v>413</v>
      </c>
      <c r="H162" s="178">
        <v>46.131999999999998</v>
      </c>
      <c r="I162" s="179"/>
      <c r="L162" s="175"/>
      <c r="M162" s="180"/>
      <c r="N162" s="181"/>
      <c r="O162" s="181"/>
      <c r="P162" s="181"/>
      <c r="Q162" s="181"/>
      <c r="R162" s="181"/>
      <c r="S162" s="181"/>
      <c r="T162" s="182"/>
      <c r="AT162" s="176" t="s">
        <v>135</v>
      </c>
      <c r="AU162" s="176" t="s">
        <v>89</v>
      </c>
      <c r="AV162" s="14" t="s">
        <v>89</v>
      </c>
      <c r="AW162" s="14" t="s">
        <v>29</v>
      </c>
      <c r="AX162" s="14" t="s">
        <v>72</v>
      </c>
      <c r="AY162" s="176" t="s">
        <v>127</v>
      </c>
    </row>
    <row r="163" spans="1:65" s="16" customFormat="1" x14ac:dyDescent="0.2">
      <c r="B163" s="191"/>
      <c r="D163" s="168" t="s">
        <v>135</v>
      </c>
      <c r="E163" s="192" t="s">
        <v>1</v>
      </c>
      <c r="F163" s="193" t="s">
        <v>140</v>
      </c>
      <c r="H163" s="194">
        <v>46.131999999999998</v>
      </c>
      <c r="I163" s="195"/>
      <c r="L163" s="191"/>
      <c r="M163" s="196"/>
      <c r="N163" s="197"/>
      <c r="O163" s="197"/>
      <c r="P163" s="197"/>
      <c r="Q163" s="197"/>
      <c r="R163" s="197"/>
      <c r="S163" s="197"/>
      <c r="T163" s="198"/>
      <c r="AT163" s="192" t="s">
        <v>135</v>
      </c>
      <c r="AU163" s="192" t="s">
        <v>89</v>
      </c>
      <c r="AV163" s="16" t="s">
        <v>133</v>
      </c>
      <c r="AW163" s="16" t="s">
        <v>29</v>
      </c>
      <c r="AX163" s="16" t="s">
        <v>80</v>
      </c>
      <c r="AY163" s="192" t="s">
        <v>127</v>
      </c>
    </row>
    <row r="164" spans="1:65" s="2" customFormat="1" ht="24.2" customHeight="1" x14ac:dyDescent="0.2">
      <c r="A164" s="33"/>
      <c r="B164" s="152"/>
      <c r="C164" s="153" t="s">
        <v>199</v>
      </c>
      <c r="D164" s="153" t="s">
        <v>129</v>
      </c>
      <c r="E164" s="154" t="s">
        <v>227</v>
      </c>
      <c r="F164" s="155" t="s">
        <v>228</v>
      </c>
      <c r="G164" s="156" t="s">
        <v>202</v>
      </c>
      <c r="H164" s="157">
        <v>59.485999999999997</v>
      </c>
      <c r="I164" s="158"/>
      <c r="J164" s="159">
        <f>ROUND(I164*H164,2)</f>
        <v>0</v>
      </c>
      <c r="K164" s="160"/>
      <c r="L164" s="34"/>
      <c r="M164" s="161" t="s">
        <v>1</v>
      </c>
      <c r="N164" s="162" t="s">
        <v>38</v>
      </c>
      <c r="O164" s="62"/>
      <c r="P164" s="163">
        <f>O164*H164</f>
        <v>0</v>
      </c>
      <c r="Q164" s="163">
        <v>0</v>
      </c>
      <c r="R164" s="163">
        <f>Q164*H164</f>
        <v>0</v>
      </c>
      <c r="S164" s="163">
        <v>0</v>
      </c>
      <c r="T164" s="164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5" t="s">
        <v>133</v>
      </c>
      <c r="AT164" s="165" t="s">
        <v>129</v>
      </c>
      <c r="AU164" s="165" t="s">
        <v>89</v>
      </c>
      <c r="AY164" s="18" t="s">
        <v>127</v>
      </c>
      <c r="BE164" s="166">
        <f>IF(N164="základná",J164,0)</f>
        <v>0</v>
      </c>
      <c r="BF164" s="166">
        <f>IF(N164="znížená",J164,0)</f>
        <v>0</v>
      </c>
      <c r="BG164" s="166">
        <f>IF(N164="zákl. prenesená",J164,0)</f>
        <v>0</v>
      </c>
      <c r="BH164" s="166">
        <f>IF(N164="zníž. prenesená",J164,0)</f>
        <v>0</v>
      </c>
      <c r="BI164" s="166">
        <f>IF(N164="nulová",J164,0)</f>
        <v>0</v>
      </c>
      <c r="BJ164" s="18" t="s">
        <v>89</v>
      </c>
      <c r="BK164" s="166">
        <f>ROUND(I164*H164,2)</f>
        <v>0</v>
      </c>
      <c r="BL164" s="18" t="s">
        <v>133</v>
      </c>
      <c r="BM164" s="165" t="s">
        <v>414</v>
      </c>
    </row>
    <row r="165" spans="1:65" s="14" customFormat="1" x14ac:dyDescent="0.2">
      <c r="B165" s="175"/>
      <c r="D165" s="168" t="s">
        <v>135</v>
      </c>
      <c r="E165" s="176" t="s">
        <v>1</v>
      </c>
      <c r="F165" s="177" t="s">
        <v>415</v>
      </c>
      <c r="H165" s="178">
        <v>59.485999999999997</v>
      </c>
      <c r="I165" s="179"/>
      <c r="L165" s="175"/>
      <c r="M165" s="180"/>
      <c r="N165" s="181"/>
      <c r="O165" s="181"/>
      <c r="P165" s="181"/>
      <c r="Q165" s="181"/>
      <c r="R165" s="181"/>
      <c r="S165" s="181"/>
      <c r="T165" s="182"/>
      <c r="AT165" s="176" t="s">
        <v>135</v>
      </c>
      <c r="AU165" s="176" t="s">
        <v>89</v>
      </c>
      <c r="AV165" s="14" t="s">
        <v>89</v>
      </c>
      <c r="AW165" s="14" t="s">
        <v>29</v>
      </c>
      <c r="AX165" s="14" t="s">
        <v>72</v>
      </c>
      <c r="AY165" s="176" t="s">
        <v>127</v>
      </c>
    </row>
    <row r="166" spans="1:65" s="16" customFormat="1" x14ac:dyDescent="0.2">
      <c r="B166" s="191"/>
      <c r="D166" s="168" t="s">
        <v>135</v>
      </c>
      <c r="E166" s="192" t="s">
        <v>1</v>
      </c>
      <c r="F166" s="193" t="s">
        <v>140</v>
      </c>
      <c r="H166" s="194">
        <v>59.485999999999997</v>
      </c>
      <c r="I166" s="195"/>
      <c r="L166" s="191"/>
      <c r="M166" s="196"/>
      <c r="N166" s="197"/>
      <c r="O166" s="197"/>
      <c r="P166" s="197"/>
      <c r="Q166" s="197"/>
      <c r="R166" s="197"/>
      <c r="S166" s="197"/>
      <c r="T166" s="198"/>
      <c r="AT166" s="192" t="s">
        <v>135</v>
      </c>
      <c r="AU166" s="192" t="s">
        <v>89</v>
      </c>
      <c r="AV166" s="16" t="s">
        <v>133</v>
      </c>
      <c r="AW166" s="16" t="s">
        <v>29</v>
      </c>
      <c r="AX166" s="16" t="s">
        <v>80</v>
      </c>
      <c r="AY166" s="192" t="s">
        <v>127</v>
      </c>
    </row>
    <row r="167" spans="1:65" s="12" customFormat="1" ht="22.9" customHeight="1" x14ac:dyDescent="0.2">
      <c r="B167" s="139"/>
      <c r="D167" s="140" t="s">
        <v>71</v>
      </c>
      <c r="E167" s="150" t="s">
        <v>197</v>
      </c>
      <c r="F167" s="150" t="s">
        <v>198</v>
      </c>
      <c r="I167" s="142"/>
      <c r="J167" s="151">
        <f>BK167</f>
        <v>0</v>
      </c>
      <c r="L167" s="139"/>
      <c r="M167" s="144"/>
      <c r="N167" s="145"/>
      <c r="O167" s="145"/>
      <c r="P167" s="146">
        <f>SUM(P168:P171)</f>
        <v>0</v>
      </c>
      <c r="Q167" s="145"/>
      <c r="R167" s="146">
        <f>SUM(R168:R171)</f>
        <v>0</v>
      </c>
      <c r="S167" s="145"/>
      <c r="T167" s="147">
        <f>SUM(T168:T171)</f>
        <v>0</v>
      </c>
      <c r="AR167" s="140" t="s">
        <v>80</v>
      </c>
      <c r="AT167" s="148" t="s">
        <v>71</v>
      </c>
      <c r="AU167" s="148" t="s">
        <v>80</v>
      </c>
      <c r="AY167" s="140" t="s">
        <v>127</v>
      </c>
      <c r="BK167" s="149">
        <f>SUM(BK168:BK171)</f>
        <v>0</v>
      </c>
    </row>
    <row r="168" spans="1:65" s="2" customFormat="1" ht="24.2" customHeight="1" x14ac:dyDescent="0.2">
      <c r="A168" s="33"/>
      <c r="B168" s="152"/>
      <c r="C168" s="153" t="s">
        <v>204</v>
      </c>
      <c r="D168" s="153" t="s">
        <v>129</v>
      </c>
      <c r="E168" s="154" t="s">
        <v>200</v>
      </c>
      <c r="F168" s="155" t="s">
        <v>201</v>
      </c>
      <c r="G168" s="156" t="s">
        <v>202</v>
      </c>
      <c r="H168" s="157">
        <v>105.61799999999999</v>
      </c>
      <c r="I168" s="158"/>
      <c r="J168" s="159">
        <f>ROUND(I168*H168,2)</f>
        <v>0</v>
      </c>
      <c r="K168" s="160"/>
      <c r="L168" s="34"/>
      <c r="M168" s="161" t="s">
        <v>1</v>
      </c>
      <c r="N168" s="162" t="s">
        <v>38</v>
      </c>
      <c r="O168" s="62"/>
      <c r="P168" s="163">
        <f>O168*H168</f>
        <v>0</v>
      </c>
      <c r="Q168" s="163">
        <v>0</v>
      </c>
      <c r="R168" s="163">
        <f>Q168*H168</f>
        <v>0</v>
      </c>
      <c r="S168" s="163">
        <v>0</v>
      </c>
      <c r="T168" s="164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5" t="s">
        <v>133</v>
      </c>
      <c r="AT168" s="165" t="s">
        <v>129</v>
      </c>
      <c r="AU168" s="165" t="s">
        <v>89</v>
      </c>
      <c r="AY168" s="18" t="s">
        <v>127</v>
      </c>
      <c r="BE168" s="166">
        <f>IF(N168="základná",J168,0)</f>
        <v>0</v>
      </c>
      <c r="BF168" s="166">
        <f>IF(N168="znížená",J168,0)</f>
        <v>0</v>
      </c>
      <c r="BG168" s="166">
        <f>IF(N168="zákl. prenesená",J168,0)</f>
        <v>0</v>
      </c>
      <c r="BH168" s="166">
        <f>IF(N168="zníž. prenesená",J168,0)</f>
        <v>0</v>
      </c>
      <c r="BI168" s="166">
        <f>IF(N168="nulová",J168,0)</f>
        <v>0</v>
      </c>
      <c r="BJ168" s="18" t="s">
        <v>89</v>
      </c>
      <c r="BK168" s="166">
        <f>ROUND(I168*H168,2)</f>
        <v>0</v>
      </c>
      <c r="BL168" s="18" t="s">
        <v>133</v>
      </c>
      <c r="BM168" s="165" t="s">
        <v>416</v>
      </c>
    </row>
    <row r="169" spans="1:65" s="2" customFormat="1" ht="24.2" customHeight="1" x14ac:dyDescent="0.2">
      <c r="A169" s="33"/>
      <c r="B169" s="152"/>
      <c r="C169" s="153" t="s">
        <v>208</v>
      </c>
      <c r="D169" s="153" t="s">
        <v>129</v>
      </c>
      <c r="E169" s="154" t="s">
        <v>205</v>
      </c>
      <c r="F169" s="155" t="s">
        <v>206</v>
      </c>
      <c r="G169" s="156" t="s">
        <v>202</v>
      </c>
      <c r="H169" s="157">
        <v>105.61799999999999</v>
      </c>
      <c r="I169" s="158"/>
      <c r="J169" s="159">
        <f>ROUND(I169*H169,2)</f>
        <v>0</v>
      </c>
      <c r="K169" s="160"/>
      <c r="L169" s="34"/>
      <c r="M169" s="161" t="s">
        <v>1</v>
      </c>
      <c r="N169" s="162" t="s">
        <v>38</v>
      </c>
      <c r="O169" s="62"/>
      <c r="P169" s="163">
        <f>O169*H169</f>
        <v>0</v>
      </c>
      <c r="Q169" s="163">
        <v>0</v>
      </c>
      <c r="R169" s="163">
        <f>Q169*H169</f>
        <v>0</v>
      </c>
      <c r="S169" s="163">
        <v>0</v>
      </c>
      <c r="T169" s="164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5" t="s">
        <v>133</v>
      </c>
      <c r="AT169" s="165" t="s">
        <v>129</v>
      </c>
      <c r="AU169" s="165" t="s">
        <v>89</v>
      </c>
      <c r="AY169" s="18" t="s">
        <v>127</v>
      </c>
      <c r="BE169" s="166">
        <f>IF(N169="základná",J169,0)</f>
        <v>0</v>
      </c>
      <c r="BF169" s="166">
        <f>IF(N169="znížená",J169,0)</f>
        <v>0</v>
      </c>
      <c r="BG169" s="166">
        <f>IF(N169="zákl. prenesená",J169,0)</f>
        <v>0</v>
      </c>
      <c r="BH169" s="166">
        <f>IF(N169="zníž. prenesená",J169,0)</f>
        <v>0</v>
      </c>
      <c r="BI169" s="166">
        <f>IF(N169="nulová",J169,0)</f>
        <v>0</v>
      </c>
      <c r="BJ169" s="18" t="s">
        <v>89</v>
      </c>
      <c r="BK169" s="166">
        <f>ROUND(I169*H169,2)</f>
        <v>0</v>
      </c>
      <c r="BL169" s="18" t="s">
        <v>133</v>
      </c>
      <c r="BM169" s="165" t="s">
        <v>417</v>
      </c>
    </row>
    <row r="170" spans="1:65" s="2" customFormat="1" ht="24.2" customHeight="1" x14ac:dyDescent="0.2">
      <c r="A170" s="33"/>
      <c r="B170" s="152"/>
      <c r="C170" s="153" t="s">
        <v>215</v>
      </c>
      <c r="D170" s="153" t="s">
        <v>129</v>
      </c>
      <c r="E170" s="154" t="s">
        <v>209</v>
      </c>
      <c r="F170" s="155" t="s">
        <v>210</v>
      </c>
      <c r="G170" s="156" t="s">
        <v>202</v>
      </c>
      <c r="H170" s="157">
        <v>950.56200000000001</v>
      </c>
      <c r="I170" s="158"/>
      <c r="J170" s="159">
        <f>ROUND(I170*H170,2)</f>
        <v>0</v>
      </c>
      <c r="K170" s="160"/>
      <c r="L170" s="34"/>
      <c r="M170" s="161" t="s">
        <v>1</v>
      </c>
      <c r="N170" s="162" t="s">
        <v>38</v>
      </c>
      <c r="O170" s="62"/>
      <c r="P170" s="163">
        <f>O170*H170</f>
        <v>0</v>
      </c>
      <c r="Q170" s="163">
        <v>0</v>
      </c>
      <c r="R170" s="163">
        <f>Q170*H170</f>
        <v>0</v>
      </c>
      <c r="S170" s="163">
        <v>0</v>
      </c>
      <c r="T170" s="164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5" t="s">
        <v>133</v>
      </c>
      <c r="AT170" s="165" t="s">
        <v>129</v>
      </c>
      <c r="AU170" s="165" t="s">
        <v>89</v>
      </c>
      <c r="AY170" s="18" t="s">
        <v>127</v>
      </c>
      <c r="BE170" s="166">
        <f>IF(N170="základná",J170,0)</f>
        <v>0</v>
      </c>
      <c r="BF170" s="166">
        <f>IF(N170="znížená",J170,0)</f>
        <v>0</v>
      </c>
      <c r="BG170" s="166">
        <f>IF(N170="zákl. prenesená",J170,0)</f>
        <v>0</v>
      </c>
      <c r="BH170" s="166">
        <f>IF(N170="zníž. prenesená",J170,0)</f>
        <v>0</v>
      </c>
      <c r="BI170" s="166">
        <f>IF(N170="nulová",J170,0)</f>
        <v>0</v>
      </c>
      <c r="BJ170" s="18" t="s">
        <v>89</v>
      </c>
      <c r="BK170" s="166">
        <f>ROUND(I170*H170,2)</f>
        <v>0</v>
      </c>
      <c r="BL170" s="18" t="s">
        <v>133</v>
      </c>
      <c r="BM170" s="165" t="s">
        <v>418</v>
      </c>
    </row>
    <row r="171" spans="1:65" s="14" customFormat="1" x14ac:dyDescent="0.2">
      <c r="B171" s="175"/>
      <c r="D171" s="168" t="s">
        <v>135</v>
      </c>
      <c r="F171" s="177" t="s">
        <v>419</v>
      </c>
      <c r="H171" s="178">
        <v>950.56200000000001</v>
      </c>
      <c r="I171" s="179"/>
      <c r="L171" s="175"/>
      <c r="M171" s="180"/>
      <c r="N171" s="181"/>
      <c r="O171" s="181"/>
      <c r="P171" s="181"/>
      <c r="Q171" s="181"/>
      <c r="R171" s="181"/>
      <c r="S171" s="181"/>
      <c r="T171" s="182"/>
      <c r="AT171" s="176" t="s">
        <v>135</v>
      </c>
      <c r="AU171" s="176" t="s">
        <v>89</v>
      </c>
      <c r="AV171" s="14" t="s">
        <v>89</v>
      </c>
      <c r="AW171" s="14" t="s">
        <v>3</v>
      </c>
      <c r="AX171" s="14" t="s">
        <v>80</v>
      </c>
      <c r="AY171" s="176" t="s">
        <v>127</v>
      </c>
    </row>
    <row r="172" spans="1:65" s="12" customFormat="1" ht="22.9" customHeight="1" x14ac:dyDescent="0.2">
      <c r="B172" s="139"/>
      <c r="D172" s="140" t="s">
        <v>71</v>
      </c>
      <c r="E172" s="150" t="s">
        <v>362</v>
      </c>
      <c r="F172" s="150" t="s">
        <v>363</v>
      </c>
      <c r="I172" s="142"/>
      <c r="J172" s="151">
        <f>BK172</f>
        <v>0</v>
      </c>
      <c r="L172" s="139"/>
      <c r="M172" s="144"/>
      <c r="N172" s="145"/>
      <c r="O172" s="145"/>
      <c r="P172" s="146">
        <f>SUM(P173:P174)</f>
        <v>0</v>
      </c>
      <c r="Q172" s="145"/>
      <c r="R172" s="146">
        <f>SUM(R173:R174)</f>
        <v>0</v>
      </c>
      <c r="S172" s="145"/>
      <c r="T172" s="147">
        <f>SUM(T173:T174)</f>
        <v>0</v>
      </c>
      <c r="AR172" s="140" t="s">
        <v>80</v>
      </c>
      <c r="AT172" s="148" t="s">
        <v>71</v>
      </c>
      <c r="AU172" s="148" t="s">
        <v>80</v>
      </c>
      <c r="AY172" s="140" t="s">
        <v>127</v>
      </c>
      <c r="BK172" s="149">
        <f>SUM(BK173:BK174)</f>
        <v>0</v>
      </c>
    </row>
    <row r="173" spans="1:65" s="2" customFormat="1" ht="24.2" customHeight="1" x14ac:dyDescent="0.2">
      <c r="A173" s="33"/>
      <c r="B173" s="152"/>
      <c r="C173" s="153" t="s">
        <v>220</v>
      </c>
      <c r="D173" s="153" t="s">
        <v>129</v>
      </c>
      <c r="E173" s="154" t="s">
        <v>365</v>
      </c>
      <c r="F173" s="155" t="s">
        <v>366</v>
      </c>
      <c r="G173" s="156" t="s">
        <v>202</v>
      </c>
      <c r="H173" s="157">
        <v>128.608</v>
      </c>
      <c r="I173" s="158"/>
      <c r="J173" s="159">
        <f>ROUND(I173*H173,2)</f>
        <v>0</v>
      </c>
      <c r="K173" s="160"/>
      <c r="L173" s="34"/>
      <c r="M173" s="161" t="s">
        <v>1</v>
      </c>
      <c r="N173" s="162" t="s">
        <v>38</v>
      </c>
      <c r="O173" s="62"/>
      <c r="P173" s="163">
        <f>O173*H173</f>
        <v>0</v>
      </c>
      <c r="Q173" s="163">
        <v>0</v>
      </c>
      <c r="R173" s="163">
        <f>Q173*H173</f>
        <v>0</v>
      </c>
      <c r="S173" s="163">
        <v>0</v>
      </c>
      <c r="T173" s="164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5" t="s">
        <v>133</v>
      </c>
      <c r="AT173" s="165" t="s">
        <v>129</v>
      </c>
      <c r="AU173" s="165" t="s">
        <v>89</v>
      </c>
      <c r="AY173" s="18" t="s">
        <v>127</v>
      </c>
      <c r="BE173" s="166">
        <f>IF(N173="základná",J173,0)</f>
        <v>0</v>
      </c>
      <c r="BF173" s="166">
        <f>IF(N173="znížená",J173,0)</f>
        <v>0</v>
      </c>
      <c r="BG173" s="166">
        <f>IF(N173="zákl. prenesená",J173,0)</f>
        <v>0</v>
      </c>
      <c r="BH173" s="166">
        <f>IF(N173="zníž. prenesená",J173,0)</f>
        <v>0</v>
      </c>
      <c r="BI173" s="166">
        <f>IF(N173="nulová",J173,0)</f>
        <v>0</v>
      </c>
      <c r="BJ173" s="18" t="s">
        <v>89</v>
      </c>
      <c r="BK173" s="166">
        <f>ROUND(I173*H173,2)</f>
        <v>0</v>
      </c>
      <c r="BL173" s="18" t="s">
        <v>133</v>
      </c>
      <c r="BM173" s="165" t="s">
        <v>420</v>
      </c>
    </row>
    <row r="174" spans="1:65" s="2" customFormat="1" ht="49.15" customHeight="1" x14ac:dyDescent="0.2">
      <c r="A174" s="33"/>
      <c r="B174" s="152"/>
      <c r="C174" s="153" t="s">
        <v>226</v>
      </c>
      <c r="D174" s="153" t="s">
        <v>129</v>
      </c>
      <c r="E174" s="154" t="s">
        <v>369</v>
      </c>
      <c r="F174" s="155" t="s">
        <v>370</v>
      </c>
      <c r="G174" s="156" t="s">
        <v>202</v>
      </c>
      <c r="H174" s="157">
        <v>128.608</v>
      </c>
      <c r="I174" s="158"/>
      <c r="J174" s="159">
        <f>ROUND(I174*H174,2)</f>
        <v>0</v>
      </c>
      <c r="K174" s="160"/>
      <c r="L174" s="34"/>
      <c r="M174" s="210" t="s">
        <v>1</v>
      </c>
      <c r="N174" s="211" t="s">
        <v>38</v>
      </c>
      <c r="O174" s="212"/>
      <c r="P174" s="213">
        <f>O174*H174</f>
        <v>0</v>
      </c>
      <c r="Q174" s="213">
        <v>0</v>
      </c>
      <c r="R174" s="213">
        <f>Q174*H174</f>
        <v>0</v>
      </c>
      <c r="S174" s="213">
        <v>0</v>
      </c>
      <c r="T174" s="214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5" t="s">
        <v>133</v>
      </c>
      <c r="AT174" s="165" t="s">
        <v>129</v>
      </c>
      <c r="AU174" s="165" t="s">
        <v>89</v>
      </c>
      <c r="AY174" s="18" t="s">
        <v>127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8" t="s">
        <v>89</v>
      </c>
      <c r="BK174" s="166">
        <f>ROUND(I174*H174,2)</f>
        <v>0</v>
      </c>
      <c r="BL174" s="18" t="s">
        <v>133</v>
      </c>
      <c r="BM174" s="165" t="s">
        <v>421</v>
      </c>
    </row>
    <row r="175" spans="1:65" s="2" customFormat="1" ht="6.95" customHeight="1" x14ac:dyDescent="0.2">
      <c r="A175" s="33"/>
      <c r="B175" s="51"/>
      <c r="C175" s="52"/>
      <c r="D175" s="52"/>
      <c r="E175" s="52"/>
      <c r="F175" s="52"/>
      <c r="G175" s="52"/>
      <c r="H175" s="52"/>
      <c r="I175" s="52"/>
      <c r="J175" s="52"/>
      <c r="K175" s="52"/>
      <c r="L175" s="34"/>
      <c r="M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</row>
  </sheetData>
  <autoFilter ref="C122:K174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SO01 - SO01 Miestna komun...</vt:lpstr>
      <vt:lpstr>SO02 - SO02 CHodník   uli...</vt:lpstr>
      <vt:lpstr>'Rekapitulácia stavby'!Názvy_tlače</vt:lpstr>
      <vt:lpstr>'SO01 - SO01 Miestna komun...'!Názvy_tlače</vt:lpstr>
      <vt:lpstr>'SO02 - SO02 CHodník   uli...'!Názvy_tlače</vt:lpstr>
      <vt:lpstr>'Rekapitulácia stavby'!Oblasť_tlače</vt:lpstr>
      <vt:lpstr>'SO01 - SO01 Miestna komun...'!Oblasť_tlače</vt:lpstr>
      <vt:lpstr>'SO02 - SO02 CHodník   uli...'!Oblasť_tlače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DESKTOP-K51QAR0\katarina.sinska</dc:creator>
  <cp:lastModifiedBy>Daniš Lukáš, Ing.</cp:lastModifiedBy>
  <cp:lastPrinted>2021-09-19T14:46:49Z</cp:lastPrinted>
  <dcterms:created xsi:type="dcterms:W3CDTF">2021-09-17T10:52:35Z</dcterms:created>
  <dcterms:modified xsi:type="dcterms:W3CDTF">2022-06-28T05:00:39Z</dcterms:modified>
</cp:coreProperties>
</file>