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Vyšný Žipov ZD\VO\E mail\"/>
    </mc:Choice>
  </mc:AlternateContent>
  <bookViews>
    <workbookView xWindow="0" yWindow="0" windowWidth="17970" windowHeight="7890" firstSheet="18" activeTab="25"/>
  </bookViews>
  <sheets>
    <sheet name="Rekapitulácia" sheetId="1" r:id="rId1"/>
    <sheet name="Krycí list stavby" sheetId="2" r:id="rId2"/>
    <sheet name="Kryci_list 13935" sheetId="3" r:id="rId3"/>
    <sheet name="Rekap 13935" sheetId="4" r:id="rId4"/>
    <sheet name="SO 13935" sheetId="5" r:id="rId5"/>
    <sheet name="Kryci_list 13936" sheetId="6" r:id="rId6"/>
    <sheet name="Rekap 13936" sheetId="7" r:id="rId7"/>
    <sheet name="SO 13936" sheetId="8" r:id="rId8"/>
    <sheet name="Kryci_list 13937" sheetId="9" r:id="rId9"/>
    <sheet name="Rekap 13937" sheetId="10" r:id="rId10"/>
    <sheet name="SO 13937" sheetId="11" r:id="rId11"/>
    <sheet name="Kryci_list 13938" sheetId="12" r:id="rId12"/>
    <sheet name="Rekap 13938" sheetId="13" r:id="rId13"/>
    <sheet name="SO 13938" sheetId="14" r:id="rId14"/>
    <sheet name="Kryci_list 13939" sheetId="15" r:id="rId15"/>
    <sheet name="Rekap 13939" sheetId="16" r:id="rId16"/>
    <sheet name="SO 13939" sheetId="17" r:id="rId17"/>
    <sheet name="Kryci_list 13940" sheetId="18" r:id="rId18"/>
    <sheet name="Rekap 13940" sheetId="19" r:id="rId19"/>
    <sheet name="SO 13940" sheetId="20" r:id="rId20"/>
    <sheet name="Kryci_list 13941" sheetId="21" r:id="rId21"/>
    <sheet name="Rekap 13941" sheetId="22" r:id="rId22"/>
    <sheet name="SO 13941" sheetId="23" r:id="rId23"/>
    <sheet name="Kryci_list 13942" sheetId="24" r:id="rId24"/>
    <sheet name="Rekap 13942" sheetId="25" r:id="rId25"/>
    <sheet name="SO 13942" sheetId="26" r:id="rId26"/>
    <sheet name="Kryci_list 13943" sheetId="27" r:id="rId27"/>
    <sheet name="Rekap 13943" sheetId="28" r:id="rId28"/>
    <sheet name="SO 13943" sheetId="29" r:id="rId29"/>
    <sheet name="Kryci_list 13944" sheetId="30" r:id="rId30"/>
    <sheet name="Rekap 13944" sheetId="31" r:id="rId31"/>
    <sheet name="SO 13944" sheetId="32" r:id="rId32"/>
    <sheet name="Kryci_list 13945" sheetId="33" r:id="rId33"/>
    <sheet name="Rekap 13945" sheetId="34" r:id="rId34"/>
    <sheet name="SO 13945" sheetId="35" r:id="rId35"/>
    <sheet name="Kryci_list 13946" sheetId="36" r:id="rId36"/>
    <sheet name="Rekap 13946" sheetId="37" r:id="rId37"/>
    <sheet name="SO 13946" sheetId="38" r:id="rId38"/>
  </sheets>
  <definedNames>
    <definedName name="_xlnm.Print_Titles" localSheetId="3">'Rekap 13935'!$9:$9</definedName>
    <definedName name="_xlnm.Print_Titles" localSheetId="6">'Rekap 13936'!$9:$9</definedName>
    <definedName name="_xlnm.Print_Titles" localSheetId="9">'Rekap 13937'!$9:$9</definedName>
    <definedName name="_xlnm.Print_Titles" localSheetId="12">'Rekap 13938'!$9:$9</definedName>
    <definedName name="_xlnm.Print_Titles" localSheetId="15">'Rekap 13939'!$9:$9</definedName>
    <definedName name="_xlnm.Print_Titles" localSheetId="18">'Rekap 13940'!$9:$9</definedName>
    <definedName name="_xlnm.Print_Titles" localSheetId="21">'Rekap 13941'!$9:$9</definedName>
    <definedName name="_xlnm.Print_Titles" localSheetId="24">'Rekap 13942'!$9:$9</definedName>
    <definedName name="_xlnm.Print_Titles" localSheetId="27">'Rekap 13943'!$9:$9</definedName>
    <definedName name="_xlnm.Print_Titles" localSheetId="30">'Rekap 13944'!$9:$9</definedName>
    <definedName name="_xlnm.Print_Titles" localSheetId="33">'Rekap 13945'!$9:$9</definedName>
    <definedName name="_xlnm.Print_Titles" localSheetId="36">'Rekap 13946'!$9:$9</definedName>
    <definedName name="_xlnm.Print_Titles" localSheetId="4">'SO 13935'!$8:$8</definedName>
    <definedName name="_xlnm.Print_Titles" localSheetId="7">'SO 13936'!$8:$8</definedName>
    <definedName name="_xlnm.Print_Titles" localSheetId="10">'SO 13937'!$8:$8</definedName>
    <definedName name="_xlnm.Print_Titles" localSheetId="13">'SO 13938'!$8:$8</definedName>
    <definedName name="_xlnm.Print_Titles" localSheetId="16">'SO 13939'!$8:$8</definedName>
    <definedName name="_xlnm.Print_Titles" localSheetId="19">'SO 13940'!$8:$8</definedName>
    <definedName name="_xlnm.Print_Titles" localSheetId="22">'SO 13941'!$8:$8</definedName>
    <definedName name="_xlnm.Print_Titles" localSheetId="25">'SO 13942'!$8:$8</definedName>
    <definedName name="_xlnm.Print_Titles" localSheetId="28">'SO 13943'!$8:$8</definedName>
    <definedName name="_xlnm.Print_Titles" localSheetId="31">'SO 13944'!$8:$8</definedName>
    <definedName name="_xlnm.Print_Titles" localSheetId="34">'SO 13945'!$8:$8</definedName>
    <definedName name="_xlnm.Print_Titles" localSheetId="37">'SO 13946'!$8:$8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6" i="2" s="1"/>
  <c r="J20" i="2" s="1"/>
  <c r="D19" i="1"/>
  <c r="J18" i="2" s="1"/>
  <c r="E18" i="1"/>
  <c r="E17" i="1"/>
  <c r="E16" i="1"/>
  <c r="E15" i="1"/>
  <c r="E14" i="1"/>
  <c r="E13" i="1"/>
  <c r="E12" i="1"/>
  <c r="E11" i="1"/>
  <c r="E10" i="1"/>
  <c r="E9" i="1"/>
  <c r="E8" i="1"/>
  <c r="E19" i="1" s="1"/>
  <c r="J17" i="2" s="1"/>
  <c r="E7" i="1"/>
  <c r="J17" i="36"/>
  <c r="K18" i="1"/>
  <c r="I30" i="36"/>
  <c r="J30" i="36" s="1"/>
  <c r="Z70" i="38"/>
  <c r="E22" i="37"/>
  <c r="V67" i="38"/>
  <c r="V69" i="38" s="1"/>
  <c r="F23" i="37" s="1"/>
  <c r="M67" i="38"/>
  <c r="C22" i="37" s="1"/>
  <c r="K66" i="38"/>
  <c r="J66" i="38"/>
  <c r="S66" i="38"/>
  <c r="L66" i="38"/>
  <c r="I66" i="38"/>
  <c r="K65" i="38"/>
  <c r="J65" i="38"/>
  <c r="S65" i="38"/>
  <c r="S67" i="38" s="1"/>
  <c r="F22" i="37" s="1"/>
  <c r="L65" i="38"/>
  <c r="L67" i="38" s="1"/>
  <c r="B22" i="37" s="1"/>
  <c r="I65" i="38"/>
  <c r="P62" i="38"/>
  <c r="E21" i="37" s="1"/>
  <c r="K61" i="38"/>
  <c r="J61" i="38"/>
  <c r="M61" i="38"/>
  <c r="I61" i="38"/>
  <c r="K60" i="38"/>
  <c r="J60" i="38"/>
  <c r="M60" i="38"/>
  <c r="I60" i="38"/>
  <c r="K59" i="38"/>
  <c r="J59" i="38"/>
  <c r="L59" i="38"/>
  <c r="I59" i="38"/>
  <c r="K58" i="38"/>
  <c r="J58" i="38"/>
  <c r="S58" i="38"/>
  <c r="L58" i="38"/>
  <c r="I58" i="38"/>
  <c r="E17" i="37"/>
  <c r="C17" i="37"/>
  <c r="S52" i="38"/>
  <c r="F17" i="37" s="1"/>
  <c r="P52" i="38"/>
  <c r="H52" i="38"/>
  <c r="M52" i="38"/>
  <c r="K51" i="38"/>
  <c r="J51" i="38"/>
  <c r="L51" i="38"/>
  <c r="L52" i="38" s="1"/>
  <c r="B17" i="37" s="1"/>
  <c r="I51" i="38"/>
  <c r="I52" i="38" s="1"/>
  <c r="D17" i="37" s="1"/>
  <c r="P48" i="38"/>
  <c r="E16" i="37" s="1"/>
  <c r="K47" i="38"/>
  <c r="J47" i="38"/>
  <c r="S47" i="38"/>
  <c r="M47" i="38"/>
  <c r="M48" i="38" s="1"/>
  <c r="C16" i="37" s="1"/>
  <c r="I47" i="38"/>
  <c r="K46" i="38"/>
  <c r="J46" i="38"/>
  <c r="S46" i="38"/>
  <c r="S48" i="38" s="1"/>
  <c r="F16" i="37" s="1"/>
  <c r="L46" i="38"/>
  <c r="L48" i="38" s="1"/>
  <c r="B16" i="37" s="1"/>
  <c r="I46" i="38"/>
  <c r="I48" i="38" s="1"/>
  <c r="D16" i="37" s="1"/>
  <c r="E15" i="37"/>
  <c r="C15" i="37"/>
  <c r="P43" i="38"/>
  <c r="H43" i="38"/>
  <c r="M43" i="38"/>
  <c r="K42" i="38"/>
  <c r="J42" i="38"/>
  <c r="S42" i="38"/>
  <c r="L42" i="38"/>
  <c r="I42" i="38"/>
  <c r="K41" i="38"/>
  <c r="J41" i="38"/>
  <c r="S41" i="38"/>
  <c r="S43" i="38" s="1"/>
  <c r="F15" i="37" s="1"/>
  <c r="L41" i="38"/>
  <c r="L43" i="38" s="1"/>
  <c r="B15" i="37" s="1"/>
  <c r="I41" i="38"/>
  <c r="P38" i="38"/>
  <c r="E14" i="37" s="1"/>
  <c r="H38" i="38"/>
  <c r="M38" i="38"/>
  <c r="C14" i="37" s="1"/>
  <c r="K37" i="38"/>
  <c r="J37" i="38"/>
  <c r="S37" i="38"/>
  <c r="S38" i="38" s="1"/>
  <c r="F14" i="37" s="1"/>
  <c r="L37" i="38"/>
  <c r="L38" i="38" s="1"/>
  <c r="B14" i="37" s="1"/>
  <c r="I37" i="38"/>
  <c r="I38" i="38" s="1"/>
  <c r="D14" i="37" s="1"/>
  <c r="P34" i="38"/>
  <c r="E13" i="37" s="1"/>
  <c r="H34" i="38"/>
  <c r="M34" i="38"/>
  <c r="C13" i="37" s="1"/>
  <c r="I34" i="38"/>
  <c r="D13" i="37" s="1"/>
  <c r="K33" i="38"/>
  <c r="J33" i="38"/>
  <c r="S33" i="38"/>
  <c r="S34" i="38" s="1"/>
  <c r="F13" i="37" s="1"/>
  <c r="L33" i="38"/>
  <c r="L34" i="38" s="1"/>
  <c r="B13" i="37" s="1"/>
  <c r="I33" i="38"/>
  <c r="P30" i="38"/>
  <c r="E12" i="37" s="1"/>
  <c r="H30" i="38"/>
  <c r="M30" i="38"/>
  <c r="C12" i="37" s="1"/>
  <c r="K29" i="38"/>
  <c r="J29" i="38"/>
  <c r="L29" i="38"/>
  <c r="I29" i="38"/>
  <c r="K28" i="38"/>
  <c r="J28" i="38"/>
  <c r="S28" i="38"/>
  <c r="L28" i="38"/>
  <c r="I28" i="38"/>
  <c r="K27" i="38"/>
  <c r="J27" i="38"/>
  <c r="S27" i="38"/>
  <c r="L27" i="38"/>
  <c r="I27" i="38"/>
  <c r="K26" i="38"/>
  <c r="J26" i="38"/>
  <c r="L26" i="38"/>
  <c r="I26" i="38"/>
  <c r="K25" i="38"/>
  <c r="J25" i="38"/>
  <c r="S25" i="38"/>
  <c r="L25" i="38"/>
  <c r="I25" i="38"/>
  <c r="K24" i="38"/>
  <c r="J24" i="38"/>
  <c r="S24" i="38"/>
  <c r="S30" i="38" s="1"/>
  <c r="F12" i="37" s="1"/>
  <c r="L24" i="38"/>
  <c r="I24" i="38"/>
  <c r="I30" i="38" s="1"/>
  <c r="D12" i="37" s="1"/>
  <c r="E11" i="37"/>
  <c r="S21" i="38"/>
  <c r="P21" i="38"/>
  <c r="P54" i="38" s="1"/>
  <c r="E18" i="37" s="1"/>
  <c r="K20" i="38"/>
  <c r="J20" i="38"/>
  <c r="M20" i="38"/>
  <c r="H21" i="38" s="1"/>
  <c r="I20" i="38"/>
  <c r="K19" i="38"/>
  <c r="J19" i="38"/>
  <c r="L19" i="38"/>
  <c r="I19" i="38"/>
  <c r="K18" i="38"/>
  <c r="J18" i="38"/>
  <c r="L18" i="38"/>
  <c r="I18" i="38"/>
  <c r="K17" i="38"/>
  <c r="J17" i="38"/>
  <c r="L17" i="38"/>
  <c r="I17" i="38"/>
  <c r="K16" i="38"/>
  <c r="J16" i="38"/>
  <c r="L16" i="38"/>
  <c r="I16" i="38"/>
  <c r="K15" i="38"/>
  <c r="J15" i="38"/>
  <c r="L15" i="38"/>
  <c r="I15" i="38"/>
  <c r="K14" i="38"/>
  <c r="J14" i="38"/>
  <c r="L14" i="38"/>
  <c r="I14" i="38"/>
  <c r="K13" i="38"/>
  <c r="J13" i="38"/>
  <c r="L13" i="38"/>
  <c r="I13" i="38"/>
  <c r="K12" i="38"/>
  <c r="J12" i="38"/>
  <c r="L12" i="38"/>
  <c r="I12" i="38"/>
  <c r="K11" i="38"/>
  <c r="K70" i="38" s="1"/>
  <c r="J11" i="38"/>
  <c r="L11" i="38"/>
  <c r="I11" i="38"/>
  <c r="J20" i="36"/>
  <c r="J17" i="33"/>
  <c r="K17" i="1"/>
  <c r="I30" i="33"/>
  <c r="J30" i="33" s="1"/>
  <c r="Z66" i="35"/>
  <c r="E20" i="34"/>
  <c r="V63" i="35"/>
  <c r="V65" i="35" s="1"/>
  <c r="F21" i="34" s="1"/>
  <c r="M63" i="35"/>
  <c r="C20" i="34" s="1"/>
  <c r="K62" i="35"/>
  <c r="J62" i="35"/>
  <c r="S62" i="35"/>
  <c r="L62" i="35"/>
  <c r="I62" i="35"/>
  <c r="K61" i="35"/>
  <c r="J61" i="35"/>
  <c r="S61" i="35"/>
  <c r="S63" i="35" s="1"/>
  <c r="F20" i="34" s="1"/>
  <c r="L61" i="35"/>
  <c r="L63" i="35" s="1"/>
  <c r="B20" i="34" s="1"/>
  <c r="I61" i="35"/>
  <c r="E19" i="34"/>
  <c r="P58" i="35"/>
  <c r="K57" i="35"/>
  <c r="J57" i="35"/>
  <c r="M57" i="35"/>
  <c r="I57" i="35"/>
  <c r="K56" i="35"/>
  <c r="J56" i="35"/>
  <c r="M56" i="35"/>
  <c r="I56" i="35"/>
  <c r="K55" i="35"/>
  <c r="J55" i="35"/>
  <c r="M55" i="35"/>
  <c r="I55" i="35"/>
  <c r="K54" i="35"/>
  <c r="J54" i="35"/>
  <c r="M54" i="35"/>
  <c r="I54" i="35"/>
  <c r="K53" i="35"/>
  <c r="J53" i="35"/>
  <c r="M53" i="35"/>
  <c r="I53" i="35"/>
  <c r="K52" i="35"/>
  <c r="J52" i="35"/>
  <c r="M52" i="35"/>
  <c r="I52" i="35"/>
  <c r="K51" i="35"/>
  <c r="J51" i="35"/>
  <c r="M51" i="35"/>
  <c r="I51" i="35"/>
  <c r="K50" i="35"/>
  <c r="J50" i="35"/>
  <c r="M50" i="35"/>
  <c r="I50" i="35"/>
  <c r="K49" i="35"/>
  <c r="J49" i="35"/>
  <c r="M49" i="35"/>
  <c r="I49" i="35"/>
  <c r="K48" i="35"/>
  <c r="J48" i="35"/>
  <c r="L48" i="35"/>
  <c r="I48" i="35"/>
  <c r="K47" i="35"/>
  <c r="J47" i="35"/>
  <c r="S47" i="35"/>
  <c r="L47" i="35"/>
  <c r="I47" i="35"/>
  <c r="K46" i="35"/>
  <c r="J46" i="35"/>
  <c r="L46" i="35"/>
  <c r="I46" i="35"/>
  <c r="I58" i="35" s="1"/>
  <c r="D19" i="34" s="1"/>
  <c r="F15" i="34"/>
  <c r="S40" i="35"/>
  <c r="P40" i="35"/>
  <c r="E15" i="34" s="1"/>
  <c r="H40" i="35"/>
  <c r="M40" i="35"/>
  <c r="C15" i="34" s="1"/>
  <c r="K39" i="35"/>
  <c r="J39" i="35"/>
  <c r="L39" i="35"/>
  <c r="L40" i="35" s="1"/>
  <c r="B15" i="34" s="1"/>
  <c r="I39" i="35"/>
  <c r="I40" i="35" s="1"/>
  <c r="D15" i="34" s="1"/>
  <c r="E14" i="34"/>
  <c r="C14" i="34"/>
  <c r="P36" i="35"/>
  <c r="H36" i="35"/>
  <c r="M36" i="35"/>
  <c r="K35" i="35"/>
  <c r="J35" i="35"/>
  <c r="S35" i="35"/>
  <c r="S36" i="35" s="1"/>
  <c r="F14" i="34" s="1"/>
  <c r="L35" i="35"/>
  <c r="I35" i="35"/>
  <c r="K34" i="35"/>
  <c r="J34" i="35"/>
  <c r="S34" i="35"/>
  <c r="L34" i="35"/>
  <c r="I34" i="35"/>
  <c r="I36" i="35" s="1"/>
  <c r="D14" i="34" s="1"/>
  <c r="P31" i="35"/>
  <c r="E13" i="34" s="1"/>
  <c r="H31" i="35"/>
  <c r="M31" i="35"/>
  <c r="C13" i="34" s="1"/>
  <c r="I31" i="35"/>
  <c r="D13" i="34" s="1"/>
  <c r="K30" i="35"/>
  <c r="J30" i="35"/>
  <c r="S30" i="35"/>
  <c r="S31" i="35" s="1"/>
  <c r="F13" i="34" s="1"/>
  <c r="L30" i="35"/>
  <c r="L31" i="35" s="1"/>
  <c r="B13" i="34" s="1"/>
  <c r="I30" i="35"/>
  <c r="P27" i="35"/>
  <c r="E12" i="34" s="1"/>
  <c r="H27" i="35"/>
  <c r="M27" i="35"/>
  <c r="C12" i="34" s="1"/>
  <c r="K26" i="35"/>
  <c r="J26" i="35"/>
  <c r="L26" i="35"/>
  <c r="I26" i="35"/>
  <c r="K25" i="35"/>
  <c r="J25" i="35"/>
  <c r="S25" i="35"/>
  <c r="L25" i="35"/>
  <c r="I25" i="35"/>
  <c r="K24" i="35"/>
  <c r="J24" i="35"/>
  <c r="S24" i="35"/>
  <c r="L24" i="35"/>
  <c r="I24" i="35"/>
  <c r="K23" i="35"/>
  <c r="J23" i="35"/>
  <c r="L23" i="35"/>
  <c r="I23" i="35"/>
  <c r="K22" i="35"/>
  <c r="J22" i="35"/>
  <c r="S22" i="35"/>
  <c r="L22" i="35"/>
  <c r="I22" i="35"/>
  <c r="K21" i="35"/>
  <c r="J21" i="35"/>
  <c r="S21" i="35"/>
  <c r="S27" i="35" s="1"/>
  <c r="F12" i="34" s="1"/>
  <c r="L21" i="35"/>
  <c r="I21" i="35"/>
  <c r="I27" i="35" s="1"/>
  <c r="D12" i="34" s="1"/>
  <c r="E11" i="34"/>
  <c r="C11" i="34"/>
  <c r="S18" i="35"/>
  <c r="P18" i="35"/>
  <c r="P42" i="35" s="1"/>
  <c r="E16" i="34" s="1"/>
  <c r="H18" i="35"/>
  <c r="M18" i="35"/>
  <c r="K17" i="35"/>
  <c r="J17" i="35"/>
  <c r="L17" i="35"/>
  <c r="I17" i="35"/>
  <c r="K16" i="35"/>
  <c r="J16" i="35"/>
  <c r="L16" i="35"/>
  <c r="I16" i="35"/>
  <c r="K15" i="35"/>
  <c r="J15" i="35"/>
  <c r="L15" i="35"/>
  <c r="I15" i="35"/>
  <c r="K14" i="35"/>
  <c r="J14" i="35"/>
  <c r="L14" i="35"/>
  <c r="I14" i="35"/>
  <c r="K13" i="35"/>
  <c r="J13" i="35"/>
  <c r="L13" i="35"/>
  <c r="I13" i="35"/>
  <c r="K12" i="35"/>
  <c r="J12" i="35"/>
  <c r="L12" i="35"/>
  <c r="I12" i="35"/>
  <c r="K11" i="35"/>
  <c r="K66" i="35" s="1"/>
  <c r="J11" i="35"/>
  <c r="L11" i="35"/>
  <c r="I11" i="35"/>
  <c r="J20" i="33"/>
  <c r="J17" i="30"/>
  <c r="K16" i="1"/>
  <c r="I30" i="30"/>
  <c r="J30" i="30" s="1"/>
  <c r="Z39" i="32"/>
  <c r="E12" i="31"/>
  <c r="V36" i="32"/>
  <c r="V38" i="32" s="1"/>
  <c r="F13" i="31" s="1"/>
  <c r="S36" i="32"/>
  <c r="F12" i="31" s="1"/>
  <c r="M36" i="32"/>
  <c r="C12" i="31" s="1"/>
  <c r="K35" i="32"/>
  <c r="J35" i="32"/>
  <c r="L35" i="32"/>
  <c r="I35" i="32"/>
  <c r="K34" i="32"/>
  <c r="J34" i="32"/>
  <c r="L34" i="32"/>
  <c r="I34" i="32"/>
  <c r="K33" i="32"/>
  <c r="J33" i="32"/>
  <c r="L33" i="32"/>
  <c r="I33" i="32"/>
  <c r="K32" i="32"/>
  <c r="J32" i="32"/>
  <c r="L32" i="32"/>
  <c r="L36" i="32" s="1"/>
  <c r="B12" i="31" s="1"/>
  <c r="I32" i="32"/>
  <c r="I36" i="32" s="1"/>
  <c r="D12" i="31" s="1"/>
  <c r="E11" i="31"/>
  <c r="S29" i="32"/>
  <c r="P29" i="32"/>
  <c r="K28" i="32"/>
  <c r="J28" i="32"/>
  <c r="M28" i="32"/>
  <c r="I28" i="32"/>
  <c r="K27" i="32"/>
  <c r="J27" i="32"/>
  <c r="L27" i="32"/>
  <c r="I27" i="32"/>
  <c r="K26" i="32"/>
  <c r="J26" i="32"/>
  <c r="L26" i="32"/>
  <c r="I26" i="32"/>
  <c r="K25" i="32"/>
  <c r="J25" i="32"/>
  <c r="L25" i="32"/>
  <c r="I25" i="32"/>
  <c r="K24" i="32"/>
  <c r="J24" i="32"/>
  <c r="L24" i="32"/>
  <c r="I24" i="32"/>
  <c r="K23" i="32"/>
  <c r="J23" i="32"/>
  <c r="L23" i="32"/>
  <c r="I23" i="32"/>
  <c r="K22" i="32"/>
  <c r="J22" i="32"/>
  <c r="L22" i="32"/>
  <c r="I22" i="32"/>
  <c r="K21" i="32"/>
  <c r="J21" i="32"/>
  <c r="L21" i="32"/>
  <c r="I21" i="32"/>
  <c r="K20" i="32"/>
  <c r="J20" i="32"/>
  <c r="L20" i="32"/>
  <c r="I20" i="32"/>
  <c r="K19" i="32"/>
  <c r="J19" i="32"/>
  <c r="L19" i="32"/>
  <c r="I19" i="32"/>
  <c r="K18" i="32"/>
  <c r="J18" i="32"/>
  <c r="M18" i="32"/>
  <c r="I18" i="32"/>
  <c r="K17" i="32"/>
  <c r="J17" i="32"/>
  <c r="L17" i="32"/>
  <c r="I17" i="32"/>
  <c r="K16" i="32"/>
  <c r="J16" i="32"/>
  <c r="L16" i="32"/>
  <c r="I16" i="32"/>
  <c r="K15" i="32"/>
  <c r="J15" i="32"/>
  <c r="L15" i="32"/>
  <c r="I15" i="32"/>
  <c r="K14" i="32"/>
  <c r="J14" i="32"/>
  <c r="L14" i="32"/>
  <c r="I14" i="32"/>
  <c r="K13" i="32"/>
  <c r="J13" i="32"/>
  <c r="M13" i="32"/>
  <c r="I13" i="32"/>
  <c r="K12" i="32"/>
  <c r="J12" i="32"/>
  <c r="L12" i="32"/>
  <c r="I12" i="32"/>
  <c r="K11" i="32"/>
  <c r="K39" i="32" s="1"/>
  <c r="J11" i="32"/>
  <c r="M11" i="32"/>
  <c r="I11" i="32"/>
  <c r="J20" i="30"/>
  <c r="J17" i="27"/>
  <c r="K15" i="1"/>
  <c r="I30" i="27"/>
  <c r="J30" i="27" s="1"/>
  <c r="Z75" i="29"/>
  <c r="E12" i="28"/>
  <c r="V72" i="29"/>
  <c r="V74" i="29" s="1"/>
  <c r="F13" i="28" s="1"/>
  <c r="S72" i="29"/>
  <c r="F12" i="28" s="1"/>
  <c r="M72" i="29"/>
  <c r="C12" i="28" s="1"/>
  <c r="K71" i="29"/>
  <c r="J71" i="29"/>
  <c r="L71" i="29"/>
  <c r="I71" i="29"/>
  <c r="K70" i="29"/>
  <c r="J70" i="29"/>
  <c r="L70" i="29"/>
  <c r="I70" i="29"/>
  <c r="K69" i="29"/>
  <c r="J69" i="29"/>
  <c r="L69" i="29"/>
  <c r="I69" i="29"/>
  <c r="K68" i="29"/>
  <c r="J68" i="29"/>
  <c r="L68" i="29"/>
  <c r="I68" i="29"/>
  <c r="K67" i="29"/>
  <c r="J67" i="29"/>
  <c r="L67" i="29"/>
  <c r="I67" i="29"/>
  <c r="K66" i="29"/>
  <c r="J66" i="29"/>
  <c r="L66" i="29"/>
  <c r="I66" i="29"/>
  <c r="K65" i="29"/>
  <c r="J65" i="29"/>
  <c r="L65" i="29"/>
  <c r="I65" i="29"/>
  <c r="K64" i="29"/>
  <c r="J64" i="29"/>
  <c r="L64" i="29"/>
  <c r="I64" i="29"/>
  <c r="K63" i="29"/>
  <c r="J63" i="29"/>
  <c r="L63" i="29"/>
  <c r="I63" i="29"/>
  <c r="K62" i="29"/>
  <c r="J62" i="29"/>
  <c r="L62" i="29"/>
  <c r="I62" i="29"/>
  <c r="K61" i="29"/>
  <c r="J61" i="29"/>
  <c r="L61" i="29"/>
  <c r="I61" i="29"/>
  <c r="K60" i="29"/>
  <c r="J60" i="29"/>
  <c r="L60" i="29"/>
  <c r="I60" i="29"/>
  <c r="K59" i="29"/>
  <c r="J59" i="29"/>
  <c r="L59" i="29"/>
  <c r="I59" i="29"/>
  <c r="K58" i="29"/>
  <c r="J58" i="29"/>
  <c r="L58" i="29"/>
  <c r="L72" i="29" s="1"/>
  <c r="B12" i="28" s="1"/>
  <c r="I58" i="29"/>
  <c r="I72" i="29" s="1"/>
  <c r="D12" i="28" s="1"/>
  <c r="E11" i="28"/>
  <c r="S55" i="29"/>
  <c r="P55" i="29"/>
  <c r="K54" i="29"/>
  <c r="J54" i="29"/>
  <c r="M54" i="29"/>
  <c r="I54" i="29"/>
  <c r="K53" i="29"/>
  <c r="J53" i="29"/>
  <c r="L53" i="29"/>
  <c r="I53" i="29"/>
  <c r="K52" i="29"/>
  <c r="J52" i="29"/>
  <c r="L52" i="29"/>
  <c r="I52" i="29"/>
  <c r="K51" i="29"/>
  <c r="J51" i="29"/>
  <c r="L51" i="29"/>
  <c r="I51" i="29"/>
  <c r="K50" i="29"/>
  <c r="J50" i="29"/>
  <c r="L50" i="29"/>
  <c r="I50" i="29"/>
  <c r="K49" i="29"/>
  <c r="J49" i="29"/>
  <c r="L49" i="29"/>
  <c r="I49" i="29"/>
  <c r="K48" i="29"/>
  <c r="J48" i="29"/>
  <c r="L48" i="29"/>
  <c r="I48" i="29"/>
  <c r="K47" i="29"/>
  <c r="J47" i="29"/>
  <c r="L47" i="29"/>
  <c r="I47" i="29"/>
  <c r="K46" i="29"/>
  <c r="J46" i="29"/>
  <c r="L46" i="29"/>
  <c r="I46" i="29"/>
  <c r="K45" i="29"/>
  <c r="J45" i="29"/>
  <c r="L45" i="29"/>
  <c r="I45" i="29"/>
  <c r="K44" i="29"/>
  <c r="J44" i="29"/>
  <c r="L44" i="29"/>
  <c r="I44" i="29"/>
  <c r="K43" i="29"/>
  <c r="J43" i="29"/>
  <c r="L43" i="29"/>
  <c r="I43" i="29"/>
  <c r="K42" i="29"/>
  <c r="J42" i="29"/>
  <c r="L42" i="29"/>
  <c r="I42" i="29"/>
  <c r="K41" i="29"/>
  <c r="J41" i="29"/>
  <c r="L41" i="29"/>
  <c r="I41" i="29"/>
  <c r="K40" i="29"/>
  <c r="J40" i="29"/>
  <c r="L40" i="29"/>
  <c r="I40" i="29"/>
  <c r="K39" i="29"/>
  <c r="J39" i="29"/>
  <c r="L39" i="29"/>
  <c r="I39" i="29"/>
  <c r="K38" i="29"/>
  <c r="J38" i="29"/>
  <c r="L38" i="29"/>
  <c r="I38" i="29"/>
  <c r="K37" i="29"/>
  <c r="J37" i="29"/>
  <c r="L37" i="29"/>
  <c r="I37" i="29"/>
  <c r="K36" i="29"/>
  <c r="J36" i="29"/>
  <c r="L36" i="29"/>
  <c r="I36" i="29"/>
  <c r="K35" i="29"/>
  <c r="J35" i="29"/>
  <c r="L35" i="29"/>
  <c r="I35" i="29"/>
  <c r="K34" i="29"/>
  <c r="J34" i="29"/>
  <c r="L34" i="29"/>
  <c r="I34" i="29"/>
  <c r="K33" i="29"/>
  <c r="J33" i="29"/>
  <c r="L33" i="29"/>
  <c r="I33" i="29"/>
  <c r="K32" i="29"/>
  <c r="J32" i="29"/>
  <c r="L32" i="29"/>
  <c r="I32" i="29"/>
  <c r="K31" i="29"/>
  <c r="J31" i="29"/>
  <c r="L31" i="29"/>
  <c r="I31" i="29"/>
  <c r="K30" i="29"/>
  <c r="J30" i="29"/>
  <c r="L30" i="29"/>
  <c r="I30" i="29"/>
  <c r="K29" i="29"/>
  <c r="J29" i="29"/>
  <c r="L29" i="29"/>
  <c r="I29" i="29"/>
  <c r="K28" i="29"/>
  <c r="J28" i="29"/>
  <c r="L28" i="29"/>
  <c r="I28" i="29"/>
  <c r="K27" i="29"/>
  <c r="J27" i="29"/>
  <c r="L27" i="29"/>
  <c r="I27" i="29"/>
  <c r="K26" i="29"/>
  <c r="J26" i="29"/>
  <c r="L26" i="29"/>
  <c r="I26" i="29"/>
  <c r="K25" i="29"/>
  <c r="J25" i="29"/>
  <c r="L25" i="29"/>
  <c r="I25" i="29"/>
  <c r="K24" i="29"/>
  <c r="J24" i="29"/>
  <c r="L24" i="29"/>
  <c r="I24" i="29"/>
  <c r="K23" i="29"/>
  <c r="J23" i="29"/>
  <c r="L23" i="29"/>
  <c r="I23" i="29"/>
  <c r="K22" i="29"/>
  <c r="J22" i="29"/>
  <c r="M22" i="29"/>
  <c r="I22" i="29"/>
  <c r="K21" i="29"/>
  <c r="J21" i="29"/>
  <c r="L21" i="29"/>
  <c r="I21" i="29"/>
  <c r="K20" i="29"/>
  <c r="J20" i="29"/>
  <c r="M20" i="29"/>
  <c r="I20" i="29"/>
  <c r="K19" i="29"/>
  <c r="J19" i="29"/>
  <c r="L19" i="29"/>
  <c r="I19" i="29"/>
  <c r="K18" i="29"/>
  <c r="J18" i="29"/>
  <c r="L18" i="29"/>
  <c r="I18" i="29"/>
  <c r="K17" i="29"/>
  <c r="J17" i="29"/>
  <c r="L17" i="29"/>
  <c r="I17" i="29"/>
  <c r="K16" i="29"/>
  <c r="J16" i="29"/>
  <c r="L16" i="29"/>
  <c r="I16" i="29"/>
  <c r="K15" i="29"/>
  <c r="J15" i="29"/>
  <c r="L15" i="29"/>
  <c r="I15" i="29"/>
  <c r="K14" i="29"/>
  <c r="J14" i="29"/>
  <c r="L14" i="29"/>
  <c r="I14" i="29"/>
  <c r="K13" i="29"/>
  <c r="J13" i="29"/>
  <c r="L13" i="29"/>
  <c r="I13" i="29"/>
  <c r="K12" i="29"/>
  <c r="J12" i="29"/>
  <c r="L12" i="29"/>
  <c r="I12" i="29"/>
  <c r="K11" i="29"/>
  <c r="K75" i="29" s="1"/>
  <c r="J11" i="29"/>
  <c r="L11" i="29"/>
  <c r="I11" i="29"/>
  <c r="J20" i="27"/>
  <c r="J17" i="24"/>
  <c r="K14" i="1"/>
  <c r="J30" i="24"/>
  <c r="I30" i="24"/>
  <c r="Z52" i="26"/>
  <c r="E18" i="25"/>
  <c r="V49" i="26"/>
  <c r="V51" i="26" s="1"/>
  <c r="F19" i="25" s="1"/>
  <c r="S49" i="26"/>
  <c r="F18" i="25" s="1"/>
  <c r="K48" i="26"/>
  <c r="J48" i="26"/>
  <c r="M48" i="26"/>
  <c r="I48" i="26"/>
  <c r="K47" i="26"/>
  <c r="J47" i="26"/>
  <c r="M47" i="26"/>
  <c r="I47" i="26"/>
  <c r="K46" i="26"/>
  <c r="J46" i="26"/>
  <c r="M46" i="26"/>
  <c r="I46" i="26"/>
  <c r="K45" i="26"/>
  <c r="J45" i="26"/>
  <c r="M45" i="26"/>
  <c r="I45" i="26"/>
  <c r="K44" i="26"/>
  <c r="J44" i="26"/>
  <c r="M44" i="26"/>
  <c r="I44" i="26"/>
  <c r="K43" i="26"/>
  <c r="J43" i="26"/>
  <c r="M43" i="26"/>
  <c r="I43" i="26"/>
  <c r="K42" i="26"/>
  <c r="J42" i="26"/>
  <c r="M42" i="26"/>
  <c r="I42" i="26"/>
  <c r="K41" i="26"/>
  <c r="J41" i="26"/>
  <c r="M41" i="26"/>
  <c r="I41" i="26"/>
  <c r="K40" i="26"/>
  <c r="J40" i="26"/>
  <c r="M40" i="26"/>
  <c r="I40" i="26"/>
  <c r="K39" i="26"/>
  <c r="J39" i="26"/>
  <c r="L39" i="26"/>
  <c r="I39" i="26"/>
  <c r="K38" i="26"/>
  <c r="J38" i="26"/>
  <c r="L38" i="26"/>
  <c r="I38" i="26"/>
  <c r="K37" i="26"/>
  <c r="J37" i="26"/>
  <c r="L37" i="26"/>
  <c r="I37" i="26"/>
  <c r="K36" i="26"/>
  <c r="J36" i="26"/>
  <c r="L36" i="26"/>
  <c r="L49" i="26" s="1"/>
  <c r="B18" i="25" s="1"/>
  <c r="I36" i="26"/>
  <c r="F14" i="25"/>
  <c r="S30" i="26"/>
  <c r="P30" i="26"/>
  <c r="E14" i="25" s="1"/>
  <c r="H30" i="26"/>
  <c r="M30" i="26"/>
  <c r="C14" i="25" s="1"/>
  <c r="K29" i="26"/>
  <c r="J29" i="26"/>
  <c r="L29" i="26"/>
  <c r="L30" i="26" s="1"/>
  <c r="B14" i="25" s="1"/>
  <c r="I29" i="26"/>
  <c r="I30" i="26" s="1"/>
  <c r="D14" i="25" s="1"/>
  <c r="E13" i="25"/>
  <c r="C13" i="25"/>
  <c r="P26" i="26"/>
  <c r="H26" i="26"/>
  <c r="M26" i="26"/>
  <c r="K25" i="26"/>
  <c r="J25" i="26"/>
  <c r="S25" i="26"/>
  <c r="S26" i="26" s="1"/>
  <c r="F13" i="25" s="1"/>
  <c r="L25" i="26"/>
  <c r="L26" i="26" s="1"/>
  <c r="B13" i="25" s="1"/>
  <c r="I25" i="26"/>
  <c r="I26" i="26" s="1"/>
  <c r="D13" i="25" s="1"/>
  <c r="E12" i="25"/>
  <c r="C12" i="25"/>
  <c r="P22" i="26"/>
  <c r="H22" i="26"/>
  <c r="M22" i="26"/>
  <c r="K21" i="26"/>
  <c r="J21" i="26"/>
  <c r="S21" i="26"/>
  <c r="S22" i="26" s="1"/>
  <c r="F12" i="25" s="1"/>
  <c r="L21" i="26"/>
  <c r="I21" i="26"/>
  <c r="K20" i="26"/>
  <c r="J20" i="26"/>
  <c r="L20" i="26"/>
  <c r="L22" i="26" s="1"/>
  <c r="B12" i="25" s="1"/>
  <c r="I20" i="26"/>
  <c r="I22" i="26" s="1"/>
  <c r="D12" i="25" s="1"/>
  <c r="E11" i="25"/>
  <c r="C11" i="25"/>
  <c r="S17" i="26"/>
  <c r="P17" i="26"/>
  <c r="P32" i="26" s="1"/>
  <c r="E15" i="25" s="1"/>
  <c r="H17" i="26"/>
  <c r="M17" i="26"/>
  <c r="K16" i="26"/>
  <c r="J16" i="26"/>
  <c r="L16" i="26"/>
  <c r="I16" i="26"/>
  <c r="K15" i="26"/>
  <c r="J15" i="26"/>
  <c r="L15" i="26"/>
  <c r="I15" i="26"/>
  <c r="K14" i="26"/>
  <c r="J14" i="26"/>
  <c r="L14" i="26"/>
  <c r="I14" i="26"/>
  <c r="K13" i="26"/>
  <c r="J13" i="26"/>
  <c r="L13" i="26"/>
  <c r="I13" i="26"/>
  <c r="K12" i="26"/>
  <c r="J12" i="26"/>
  <c r="L12" i="26"/>
  <c r="I12" i="26"/>
  <c r="K11" i="26"/>
  <c r="K52" i="26" s="1"/>
  <c r="J11" i="26"/>
  <c r="L11" i="26"/>
  <c r="I11" i="26"/>
  <c r="J20" i="24"/>
  <c r="J17" i="21"/>
  <c r="K13" i="1"/>
  <c r="I30" i="21"/>
  <c r="J30" i="21" s="1"/>
  <c r="Z65" i="23"/>
  <c r="E14" i="22"/>
  <c r="V62" i="23"/>
  <c r="V64" i="23" s="1"/>
  <c r="F15" i="22" s="1"/>
  <c r="S62" i="23"/>
  <c r="F14" i="22" s="1"/>
  <c r="M62" i="23"/>
  <c r="C14" i="22" s="1"/>
  <c r="K61" i="23"/>
  <c r="J61" i="23"/>
  <c r="L61" i="23"/>
  <c r="L62" i="23" s="1"/>
  <c r="B14" i="22" s="1"/>
  <c r="I61" i="23"/>
  <c r="I62" i="23" s="1"/>
  <c r="D14" i="22" s="1"/>
  <c r="P58" i="23"/>
  <c r="E13" i="22" s="1"/>
  <c r="K57" i="23"/>
  <c r="J57" i="23"/>
  <c r="L57" i="23"/>
  <c r="I57" i="23"/>
  <c r="K56" i="23"/>
  <c r="J56" i="23"/>
  <c r="L56" i="23"/>
  <c r="I56" i="23"/>
  <c r="K55" i="23"/>
  <c r="J55" i="23"/>
  <c r="L55" i="23"/>
  <c r="I55" i="23"/>
  <c r="K54" i="23"/>
  <c r="J54" i="23"/>
  <c r="L54" i="23"/>
  <c r="I54" i="23"/>
  <c r="K53" i="23"/>
  <c r="J53" i="23"/>
  <c r="L53" i="23"/>
  <c r="I53" i="23"/>
  <c r="K52" i="23"/>
  <c r="J52" i="23"/>
  <c r="L52" i="23"/>
  <c r="I52" i="23"/>
  <c r="K51" i="23"/>
  <c r="J51" i="23"/>
  <c r="L51" i="23"/>
  <c r="I51" i="23"/>
  <c r="K50" i="23"/>
  <c r="J50" i="23"/>
  <c r="L50" i="23"/>
  <c r="I50" i="23"/>
  <c r="K49" i="23"/>
  <c r="J49" i="23"/>
  <c r="L49" i="23"/>
  <c r="I49" i="23"/>
  <c r="K48" i="23"/>
  <c r="J48" i="23"/>
  <c r="S48" i="23"/>
  <c r="L48" i="23"/>
  <c r="I48" i="23"/>
  <c r="K47" i="23"/>
  <c r="J47" i="23"/>
  <c r="S47" i="23"/>
  <c r="L47" i="23"/>
  <c r="I47" i="23"/>
  <c r="K46" i="23"/>
  <c r="J46" i="23"/>
  <c r="S46" i="23"/>
  <c r="L46" i="23"/>
  <c r="I46" i="23"/>
  <c r="K45" i="23"/>
  <c r="J45" i="23"/>
  <c r="L45" i="23"/>
  <c r="I45" i="23"/>
  <c r="K44" i="23"/>
  <c r="J44" i="23"/>
  <c r="L44" i="23"/>
  <c r="I44" i="23"/>
  <c r="K43" i="23"/>
  <c r="J43" i="23"/>
  <c r="M43" i="23"/>
  <c r="M58" i="23" s="1"/>
  <c r="C13" i="22" s="1"/>
  <c r="I43" i="23"/>
  <c r="K42" i="23"/>
  <c r="J42" i="23"/>
  <c r="L42" i="23"/>
  <c r="I42" i="23"/>
  <c r="K41" i="23"/>
  <c r="J41" i="23"/>
  <c r="L41" i="23"/>
  <c r="I41" i="23"/>
  <c r="K40" i="23"/>
  <c r="J40" i="23"/>
  <c r="L40" i="23"/>
  <c r="I40" i="23"/>
  <c r="K39" i="23"/>
  <c r="J39" i="23"/>
  <c r="L39" i="23"/>
  <c r="I39" i="23"/>
  <c r="K38" i="23"/>
  <c r="J38" i="23"/>
  <c r="S38" i="23"/>
  <c r="S58" i="23" s="1"/>
  <c r="F13" i="22" s="1"/>
  <c r="L38" i="23"/>
  <c r="I38" i="23"/>
  <c r="K37" i="23"/>
  <c r="J37" i="23"/>
  <c r="L37" i="23"/>
  <c r="I37" i="23"/>
  <c r="K36" i="23"/>
  <c r="J36" i="23"/>
  <c r="L36" i="23"/>
  <c r="I36" i="23"/>
  <c r="K35" i="23"/>
  <c r="J35" i="23"/>
  <c r="L35" i="23"/>
  <c r="I35" i="23"/>
  <c r="K34" i="23"/>
  <c r="J34" i="23"/>
  <c r="L34" i="23"/>
  <c r="I34" i="23"/>
  <c r="K33" i="23"/>
  <c r="J33" i="23"/>
  <c r="L33" i="23"/>
  <c r="I33" i="23"/>
  <c r="K32" i="23"/>
  <c r="J32" i="23"/>
  <c r="L32" i="23"/>
  <c r="I32" i="23"/>
  <c r="I58" i="23" s="1"/>
  <c r="D13" i="22" s="1"/>
  <c r="E12" i="22"/>
  <c r="C12" i="22"/>
  <c r="P29" i="23"/>
  <c r="H29" i="23"/>
  <c r="M29" i="23"/>
  <c r="K28" i="23"/>
  <c r="J28" i="23"/>
  <c r="L28" i="23"/>
  <c r="I28" i="23"/>
  <c r="K27" i="23"/>
  <c r="J27" i="23"/>
  <c r="L27" i="23"/>
  <c r="I27" i="23"/>
  <c r="K26" i="23"/>
  <c r="J26" i="23"/>
  <c r="S26" i="23"/>
  <c r="S29" i="23" s="1"/>
  <c r="F12" i="22" s="1"/>
  <c r="L26" i="23"/>
  <c r="I26" i="23"/>
  <c r="I29" i="23" s="1"/>
  <c r="D12" i="22" s="1"/>
  <c r="P23" i="23"/>
  <c r="E11" i="22" s="1"/>
  <c r="H23" i="23"/>
  <c r="M23" i="23"/>
  <c r="K22" i="23"/>
  <c r="J22" i="23"/>
  <c r="L22" i="23"/>
  <c r="I22" i="23"/>
  <c r="K21" i="23"/>
  <c r="J21" i="23"/>
  <c r="L21" i="23"/>
  <c r="I21" i="23"/>
  <c r="K20" i="23"/>
  <c r="J20" i="23"/>
  <c r="L20" i="23"/>
  <c r="I20" i="23"/>
  <c r="K19" i="23"/>
  <c r="J19" i="23"/>
  <c r="L19" i="23"/>
  <c r="I19" i="23"/>
  <c r="K18" i="23"/>
  <c r="J18" i="23"/>
  <c r="L18" i="23"/>
  <c r="I18" i="23"/>
  <c r="K17" i="23"/>
  <c r="J17" i="23"/>
  <c r="L17" i="23"/>
  <c r="I17" i="23"/>
  <c r="K16" i="23"/>
  <c r="J16" i="23"/>
  <c r="L16" i="23"/>
  <c r="I16" i="23"/>
  <c r="K15" i="23"/>
  <c r="J15" i="23"/>
  <c r="S15" i="23"/>
  <c r="L15" i="23"/>
  <c r="I15" i="23"/>
  <c r="K14" i="23"/>
  <c r="J14" i="23"/>
  <c r="L14" i="23"/>
  <c r="I14" i="23"/>
  <c r="K13" i="23"/>
  <c r="J13" i="23"/>
  <c r="L13" i="23"/>
  <c r="I13" i="23"/>
  <c r="K12" i="23"/>
  <c r="J12" i="23"/>
  <c r="L12" i="23"/>
  <c r="I12" i="23"/>
  <c r="K11" i="23"/>
  <c r="K65" i="23" s="1"/>
  <c r="J11" i="23"/>
  <c r="L11" i="23"/>
  <c r="I11" i="23"/>
  <c r="J20" i="21"/>
  <c r="J17" i="18"/>
  <c r="K12" i="1"/>
  <c r="I30" i="18"/>
  <c r="J30" i="18" s="1"/>
  <c r="Z49" i="20"/>
  <c r="E15" i="19"/>
  <c r="V46" i="20"/>
  <c r="V48" i="20" s="1"/>
  <c r="F16" i="19" s="1"/>
  <c r="S46" i="20"/>
  <c r="F15" i="19" s="1"/>
  <c r="M46" i="20"/>
  <c r="C15" i="19" s="1"/>
  <c r="K45" i="20"/>
  <c r="J45" i="20"/>
  <c r="L45" i="20"/>
  <c r="I45" i="20"/>
  <c r="K44" i="20"/>
  <c r="J44" i="20"/>
  <c r="L44" i="20"/>
  <c r="I44" i="20"/>
  <c r="K43" i="20"/>
  <c r="J43" i="20"/>
  <c r="L43" i="20"/>
  <c r="I43" i="20"/>
  <c r="K42" i="20"/>
  <c r="J42" i="20"/>
  <c r="L42" i="20"/>
  <c r="I42" i="20"/>
  <c r="K41" i="20"/>
  <c r="J41" i="20"/>
  <c r="L41" i="20"/>
  <c r="I41" i="20"/>
  <c r="K40" i="20"/>
  <c r="J40" i="20"/>
  <c r="L40" i="20"/>
  <c r="L46" i="20" s="1"/>
  <c r="B15" i="19" s="1"/>
  <c r="I40" i="20"/>
  <c r="I46" i="20" s="1"/>
  <c r="D15" i="19" s="1"/>
  <c r="P37" i="20"/>
  <c r="E14" i="19" s="1"/>
  <c r="H37" i="20"/>
  <c r="M37" i="20"/>
  <c r="C14" i="19" s="1"/>
  <c r="K36" i="20"/>
  <c r="J36" i="20"/>
  <c r="S36" i="20"/>
  <c r="L36" i="20"/>
  <c r="I36" i="20"/>
  <c r="K35" i="20"/>
  <c r="J35" i="20"/>
  <c r="L35" i="20"/>
  <c r="I35" i="20"/>
  <c r="K34" i="20"/>
  <c r="J34" i="20"/>
  <c r="L34" i="20"/>
  <c r="I34" i="20"/>
  <c r="K33" i="20"/>
  <c r="J33" i="20"/>
  <c r="L33" i="20"/>
  <c r="I33" i="20"/>
  <c r="K32" i="20"/>
  <c r="J32" i="20"/>
  <c r="S32" i="20"/>
  <c r="S37" i="20" s="1"/>
  <c r="F14" i="19" s="1"/>
  <c r="L32" i="20"/>
  <c r="I32" i="20"/>
  <c r="I37" i="20" s="1"/>
  <c r="D14" i="19" s="1"/>
  <c r="P29" i="20"/>
  <c r="E13" i="19" s="1"/>
  <c r="H29" i="20"/>
  <c r="M29" i="20"/>
  <c r="C13" i="19" s="1"/>
  <c r="K28" i="20"/>
  <c r="J28" i="20"/>
  <c r="S28" i="20"/>
  <c r="S29" i="20" s="1"/>
  <c r="F13" i="19" s="1"/>
  <c r="L28" i="20"/>
  <c r="L29" i="20" s="1"/>
  <c r="B13" i="19" s="1"/>
  <c r="I28" i="20"/>
  <c r="I29" i="20" s="1"/>
  <c r="D13" i="19" s="1"/>
  <c r="P25" i="20"/>
  <c r="E12" i="19" s="1"/>
  <c r="H25" i="20"/>
  <c r="M25" i="20"/>
  <c r="C12" i="19" s="1"/>
  <c r="K24" i="20"/>
  <c r="J24" i="20"/>
  <c r="S24" i="20"/>
  <c r="S25" i="20" s="1"/>
  <c r="F12" i="19" s="1"/>
  <c r="L24" i="20"/>
  <c r="L25" i="20" s="1"/>
  <c r="B12" i="19" s="1"/>
  <c r="I24" i="20"/>
  <c r="I25" i="20" s="1"/>
  <c r="D12" i="19" s="1"/>
  <c r="P21" i="20"/>
  <c r="E11" i="19" s="1"/>
  <c r="H21" i="20"/>
  <c r="M21" i="20"/>
  <c r="M48" i="20" s="1"/>
  <c r="C16" i="19" s="1"/>
  <c r="K20" i="20"/>
  <c r="J20" i="20"/>
  <c r="L20" i="20"/>
  <c r="I20" i="20"/>
  <c r="K19" i="20"/>
  <c r="J19" i="20"/>
  <c r="L19" i="20"/>
  <c r="I19" i="20"/>
  <c r="K18" i="20"/>
  <c r="J18" i="20"/>
  <c r="L18" i="20"/>
  <c r="I18" i="20"/>
  <c r="K17" i="20"/>
  <c r="J17" i="20"/>
  <c r="L17" i="20"/>
  <c r="I17" i="20"/>
  <c r="K16" i="20"/>
  <c r="J16" i="20"/>
  <c r="L16" i="20"/>
  <c r="I16" i="20"/>
  <c r="K15" i="20"/>
  <c r="J15" i="20"/>
  <c r="S15" i="20"/>
  <c r="L15" i="20"/>
  <c r="I15" i="20"/>
  <c r="K14" i="20"/>
  <c r="J14" i="20"/>
  <c r="L14" i="20"/>
  <c r="I14" i="20"/>
  <c r="K13" i="20"/>
  <c r="J13" i="20"/>
  <c r="L13" i="20"/>
  <c r="I13" i="20"/>
  <c r="K12" i="20"/>
  <c r="J12" i="20"/>
  <c r="L12" i="20"/>
  <c r="I12" i="20"/>
  <c r="K11" i="20"/>
  <c r="K49" i="20" s="1"/>
  <c r="J11" i="20"/>
  <c r="L11" i="20"/>
  <c r="I11" i="20"/>
  <c r="J20" i="18"/>
  <c r="J17" i="15"/>
  <c r="K11" i="1"/>
  <c r="I30" i="15"/>
  <c r="J30" i="15" s="1"/>
  <c r="Z86" i="17"/>
  <c r="E19" i="16"/>
  <c r="V83" i="17"/>
  <c r="V85" i="17" s="1"/>
  <c r="F20" i="16" s="1"/>
  <c r="S83" i="17"/>
  <c r="F19" i="16" s="1"/>
  <c r="M83" i="17"/>
  <c r="M85" i="17" s="1"/>
  <c r="C20" i="16" s="1"/>
  <c r="E17" i="15" s="1"/>
  <c r="K82" i="17"/>
  <c r="J82" i="17"/>
  <c r="L82" i="17"/>
  <c r="L83" i="17" s="1"/>
  <c r="B19" i="16" s="1"/>
  <c r="I82" i="17"/>
  <c r="S76" i="17"/>
  <c r="F15" i="16" s="1"/>
  <c r="P76" i="17"/>
  <c r="E15" i="16" s="1"/>
  <c r="H76" i="17"/>
  <c r="M76" i="17"/>
  <c r="C15" i="16" s="1"/>
  <c r="K75" i="17"/>
  <c r="J75" i="17"/>
  <c r="L75" i="17"/>
  <c r="I75" i="17"/>
  <c r="K74" i="17"/>
  <c r="J74" i="17"/>
  <c r="L74" i="17"/>
  <c r="L76" i="17" s="1"/>
  <c r="B15" i="16" s="1"/>
  <c r="I74" i="17"/>
  <c r="I76" i="17" s="1"/>
  <c r="D15" i="16" s="1"/>
  <c r="P71" i="17"/>
  <c r="E14" i="16" s="1"/>
  <c r="H71" i="17"/>
  <c r="M71" i="17"/>
  <c r="C14" i="16" s="1"/>
  <c r="K70" i="17"/>
  <c r="J70" i="17"/>
  <c r="L70" i="17"/>
  <c r="I70" i="17"/>
  <c r="K69" i="17"/>
  <c r="J69" i="17"/>
  <c r="L69" i="17"/>
  <c r="I69" i="17"/>
  <c r="K68" i="17"/>
  <c r="J68" i="17"/>
  <c r="L68" i="17"/>
  <c r="I68" i="17"/>
  <c r="K67" i="17"/>
  <c r="J67" i="17"/>
  <c r="L67" i="17"/>
  <c r="I67" i="17"/>
  <c r="K66" i="17"/>
  <c r="J66" i="17"/>
  <c r="L66" i="17"/>
  <c r="I66" i="17"/>
  <c r="K65" i="17"/>
  <c r="J65" i="17"/>
  <c r="L65" i="17"/>
  <c r="I65" i="17"/>
  <c r="K64" i="17"/>
  <c r="J64" i="17"/>
  <c r="L64" i="17"/>
  <c r="I64" i="17"/>
  <c r="K63" i="17"/>
  <c r="J63" i="17"/>
  <c r="S63" i="17"/>
  <c r="L63" i="17"/>
  <c r="I63" i="17"/>
  <c r="K62" i="17"/>
  <c r="J62" i="17"/>
  <c r="L62" i="17"/>
  <c r="I62" i="17"/>
  <c r="K61" i="17"/>
  <c r="J61" i="17"/>
  <c r="L61" i="17"/>
  <c r="I61" i="17"/>
  <c r="K60" i="17"/>
  <c r="J60" i="17"/>
  <c r="S60" i="17"/>
  <c r="L60" i="17"/>
  <c r="I60" i="17"/>
  <c r="K59" i="17"/>
  <c r="J59" i="17"/>
  <c r="L59" i="17"/>
  <c r="I59" i="17"/>
  <c r="K58" i="17"/>
  <c r="J58" i="17"/>
  <c r="L58" i="17"/>
  <c r="I58" i="17"/>
  <c r="K57" i="17"/>
  <c r="J57" i="17"/>
  <c r="S57" i="17"/>
  <c r="L57" i="17"/>
  <c r="I57" i="17"/>
  <c r="K56" i="17"/>
  <c r="J56" i="17"/>
  <c r="L56" i="17"/>
  <c r="I56" i="17"/>
  <c r="K55" i="17"/>
  <c r="J55" i="17"/>
  <c r="L55" i="17"/>
  <c r="I55" i="17"/>
  <c r="K54" i="17"/>
  <c r="J54" i="17"/>
  <c r="S54" i="17"/>
  <c r="L54" i="17"/>
  <c r="I54" i="17"/>
  <c r="K53" i="17"/>
  <c r="J53" i="17"/>
  <c r="L53" i="17"/>
  <c r="I53" i="17"/>
  <c r="K52" i="17"/>
  <c r="J52" i="17"/>
  <c r="L52" i="17"/>
  <c r="I52" i="17"/>
  <c r="K51" i="17"/>
  <c r="J51" i="17"/>
  <c r="S51" i="17"/>
  <c r="L51" i="17"/>
  <c r="I51" i="17"/>
  <c r="K50" i="17"/>
  <c r="J50" i="17"/>
  <c r="S50" i="17"/>
  <c r="L50" i="17"/>
  <c r="I50" i="17"/>
  <c r="K49" i="17"/>
  <c r="J49" i="17"/>
  <c r="S49" i="17"/>
  <c r="L49" i="17"/>
  <c r="I49" i="17"/>
  <c r="K48" i="17"/>
  <c r="J48" i="17"/>
  <c r="S48" i="17"/>
  <c r="L48" i="17"/>
  <c r="I48" i="17"/>
  <c r="K47" i="17"/>
  <c r="J47" i="17"/>
  <c r="L47" i="17"/>
  <c r="I47" i="17"/>
  <c r="K46" i="17"/>
  <c r="J46" i="17"/>
  <c r="L46" i="17"/>
  <c r="I46" i="17"/>
  <c r="K45" i="17"/>
  <c r="J45" i="17"/>
  <c r="L45" i="17"/>
  <c r="I45" i="17"/>
  <c r="K44" i="17"/>
  <c r="J44" i="17"/>
  <c r="L44" i="17"/>
  <c r="I44" i="17"/>
  <c r="K43" i="17"/>
  <c r="J43" i="17"/>
  <c r="L43" i="17"/>
  <c r="I43" i="17"/>
  <c r="K42" i="17"/>
  <c r="J42" i="17"/>
  <c r="S42" i="17"/>
  <c r="L42" i="17"/>
  <c r="I42" i="17"/>
  <c r="K41" i="17"/>
  <c r="J41" i="17"/>
  <c r="S41" i="17"/>
  <c r="L41" i="17"/>
  <c r="I41" i="17"/>
  <c r="K40" i="17"/>
  <c r="J40" i="17"/>
  <c r="L40" i="17"/>
  <c r="I40" i="17"/>
  <c r="K39" i="17"/>
  <c r="J39" i="17"/>
  <c r="L39" i="17"/>
  <c r="I39" i="17"/>
  <c r="K38" i="17"/>
  <c r="J38" i="17"/>
  <c r="S38" i="17"/>
  <c r="S71" i="17" s="1"/>
  <c r="F14" i="16" s="1"/>
  <c r="L38" i="17"/>
  <c r="L71" i="17" s="1"/>
  <c r="B14" i="16" s="1"/>
  <c r="I38" i="17"/>
  <c r="P35" i="17"/>
  <c r="E13" i="16" s="1"/>
  <c r="H35" i="17"/>
  <c r="M35" i="17"/>
  <c r="C13" i="16" s="1"/>
  <c r="K34" i="17"/>
  <c r="J34" i="17"/>
  <c r="S34" i="17"/>
  <c r="L34" i="17"/>
  <c r="I34" i="17"/>
  <c r="K33" i="17"/>
  <c r="J33" i="17"/>
  <c r="L33" i="17"/>
  <c r="I33" i="17"/>
  <c r="K32" i="17"/>
  <c r="J32" i="17"/>
  <c r="L32" i="17"/>
  <c r="I32" i="17"/>
  <c r="K31" i="17"/>
  <c r="J31" i="17"/>
  <c r="S31" i="17"/>
  <c r="L31" i="17"/>
  <c r="I31" i="17"/>
  <c r="K30" i="17"/>
  <c r="J30" i="17"/>
  <c r="S30" i="17"/>
  <c r="S35" i="17" s="1"/>
  <c r="F13" i="16" s="1"/>
  <c r="L30" i="17"/>
  <c r="L35" i="17" s="1"/>
  <c r="B13" i="16" s="1"/>
  <c r="I30" i="17"/>
  <c r="F12" i="16"/>
  <c r="S27" i="17"/>
  <c r="P27" i="17"/>
  <c r="E12" i="16" s="1"/>
  <c r="H27" i="17"/>
  <c r="M27" i="17"/>
  <c r="C12" i="16" s="1"/>
  <c r="K26" i="17"/>
  <c r="J26" i="17"/>
  <c r="L26" i="17"/>
  <c r="L27" i="17" s="1"/>
  <c r="B12" i="16" s="1"/>
  <c r="I26" i="17"/>
  <c r="I27" i="17" s="1"/>
  <c r="D12" i="16" s="1"/>
  <c r="E11" i="16"/>
  <c r="C11" i="16"/>
  <c r="S23" i="17"/>
  <c r="P23" i="17"/>
  <c r="P78" i="17" s="1"/>
  <c r="E16" i="16" s="1"/>
  <c r="H23" i="17"/>
  <c r="M23" i="17"/>
  <c r="K22" i="17"/>
  <c r="J22" i="17"/>
  <c r="L22" i="17"/>
  <c r="I22" i="17"/>
  <c r="K21" i="17"/>
  <c r="J21" i="17"/>
  <c r="L21" i="17"/>
  <c r="I21" i="17"/>
  <c r="K20" i="17"/>
  <c r="J20" i="17"/>
  <c r="L20" i="17"/>
  <c r="I20" i="17"/>
  <c r="K19" i="17"/>
  <c r="J19" i="17"/>
  <c r="L19" i="17"/>
  <c r="I19" i="17"/>
  <c r="K18" i="17"/>
  <c r="J18" i="17"/>
  <c r="L18" i="17"/>
  <c r="I18" i="17"/>
  <c r="K17" i="17"/>
  <c r="J17" i="17"/>
  <c r="L17" i="17"/>
  <c r="I17" i="17"/>
  <c r="K16" i="17"/>
  <c r="J16" i="17"/>
  <c r="L16" i="17"/>
  <c r="I16" i="17"/>
  <c r="K15" i="17"/>
  <c r="J15" i="17"/>
  <c r="L15" i="17"/>
  <c r="I15" i="17"/>
  <c r="K14" i="17"/>
  <c r="J14" i="17"/>
  <c r="L14" i="17"/>
  <c r="I14" i="17"/>
  <c r="K13" i="17"/>
  <c r="J13" i="17"/>
  <c r="L13" i="17"/>
  <c r="I13" i="17"/>
  <c r="K12" i="17"/>
  <c r="J12" i="17"/>
  <c r="L12" i="17"/>
  <c r="I12" i="17"/>
  <c r="K11" i="17"/>
  <c r="K86" i="17" s="1"/>
  <c r="J11" i="17"/>
  <c r="L11" i="17"/>
  <c r="I11" i="17"/>
  <c r="J20" i="15"/>
  <c r="J17" i="12"/>
  <c r="K10" i="1"/>
  <c r="I30" i="12"/>
  <c r="J30" i="12" s="1"/>
  <c r="Z65" i="14"/>
  <c r="E19" i="13"/>
  <c r="V62" i="14"/>
  <c r="V64" i="14" s="1"/>
  <c r="F20" i="13" s="1"/>
  <c r="S62" i="14"/>
  <c r="F19" i="13" s="1"/>
  <c r="M62" i="14"/>
  <c r="C19" i="13" s="1"/>
  <c r="K61" i="14"/>
  <c r="J61" i="14"/>
  <c r="L61" i="14"/>
  <c r="I61" i="14"/>
  <c r="K60" i="14"/>
  <c r="J60" i="14"/>
  <c r="L60" i="14"/>
  <c r="L62" i="14" s="1"/>
  <c r="B19" i="13" s="1"/>
  <c r="I60" i="14"/>
  <c r="I62" i="14" s="1"/>
  <c r="D19" i="13" s="1"/>
  <c r="P57" i="14"/>
  <c r="E18" i="13" s="1"/>
  <c r="H57" i="14"/>
  <c r="M57" i="14"/>
  <c r="C18" i="13" s="1"/>
  <c r="K56" i="14"/>
  <c r="J56" i="14"/>
  <c r="L56" i="14"/>
  <c r="I56" i="14"/>
  <c r="K55" i="14"/>
  <c r="J55" i="14"/>
  <c r="S55" i="14"/>
  <c r="L55" i="14"/>
  <c r="I55" i="14"/>
  <c r="K54" i="14"/>
  <c r="J54" i="14"/>
  <c r="S54" i="14"/>
  <c r="L54" i="14"/>
  <c r="I54" i="14"/>
  <c r="K53" i="14"/>
  <c r="J53" i="14"/>
  <c r="L53" i="14"/>
  <c r="I53" i="14"/>
  <c r="K52" i="14"/>
  <c r="J52" i="14"/>
  <c r="L52" i="14"/>
  <c r="I52" i="14"/>
  <c r="K51" i="14"/>
  <c r="J51" i="14"/>
  <c r="L51" i="14"/>
  <c r="I51" i="14"/>
  <c r="K50" i="14"/>
  <c r="J50" i="14"/>
  <c r="L50" i="14"/>
  <c r="I50" i="14"/>
  <c r="K49" i="14"/>
  <c r="J49" i="14"/>
  <c r="L49" i="14"/>
  <c r="I49" i="14"/>
  <c r="K48" i="14"/>
  <c r="J48" i="14"/>
  <c r="L48" i="14"/>
  <c r="I48" i="14"/>
  <c r="K47" i="14"/>
  <c r="J47" i="14"/>
  <c r="S47" i="14"/>
  <c r="L47" i="14"/>
  <c r="I47" i="14"/>
  <c r="K46" i="14"/>
  <c r="J46" i="14"/>
  <c r="S46" i="14"/>
  <c r="L46" i="14"/>
  <c r="I46" i="14"/>
  <c r="K45" i="14"/>
  <c r="J45" i="14"/>
  <c r="S45" i="14"/>
  <c r="L45" i="14"/>
  <c r="I45" i="14"/>
  <c r="K44" i="14"/>
  <c r="J44" i="14"/>
  <c r="S44" i="14"/>
  <c r="L44" i="14"/>
  <c r="I44" i="14"/>
  <c r="K43" i="14"/>
  <c r="J43" i="14"/>
  <c r="S43" i="14"/>
  <c r="S57" i="14" s="1"/>
  <c r="F18" i="13" s="1"/>
  <c r="L43" i="14"/>
  <c r="L57" i="14" s="1"/>
  <c r="B18" i="13" s="1"/>
  <c r="I43" i="14"/>
  <c r="P40" i="14"/>
  <c r="E17" i="13" s="1"/>
  <c r="H40" i="14"/>
  <c r="M40" i="14"/>
  <c r="M64" i="14" s="1"/>
  <c r="C20" i="13" s="1"/>
  <c r="E17" i="12" s="1"/>
  <c r="K39" i="14"/>
  <c r="J39" i="14"/>
  <c r="L39" i="14"/>
  <c r="I39" i="14"/>
  <c r="K38" i="14"/>
  <c r="J38" i="14"/>
  <c r="L38" i="14"/>
  <c r="I38" i="14"/>
  <c r="K37" i="14"/>
  <c r="J37" i="14"/>
  <c r="L37" i="14"/>
  <c r="I37" i="14"/>
  <c r="K36" i="14"/>
  <c r="J36" i="14"/>
  <c r="S36" i="14"/>
  <c r="L36" i="14"/>
  <c r="I36" i="14"/>
  <c r="K35" i="14"/>
  <c r="J35" i="14"/>
  <c r="S35" i="14"/>
  <c r="L35" i="14"/>
  <c r="I35" i="14"/>
  <c r="K34" i="14"/>
  <c r="J34" i="14"/>
  <c r="S34" i="14"/>
  <c r="L34" i="14"/>
  <c r="I34" i="14"/>
  <c r="K33" i="14"/>
  <c r="J33" i="14"/>
  <c r="S33" i="14"/>
  <c r="L33" i="14"/>
  <c r="I33" i="14"/>
  <c r="K32" i="14"/>
  <c r="J32" i="14"/>
  <c r="S32" i="14"/>
  <c r="L32" i="14"/>
  <c r="I32" i="14"/>
  <c r="K31" i="14"/>
  <c r="J31" i="14"/>
  <c r="S31" i="14"/>
  <c r="L31" i="14"/>
  <c r="I31" i="14"/>
  <c r="I40" i="14" s="1"/>
  <c r="D17" i="13" s="1"/>
  <c r="F13" i="13"/>
  <c r="S25" i="14"/>
  <c r="P25" i="14"/>
  <c r="E13" i="13" s="1"/>
  <c r="M25" i="14"/>
  <c r="C13" i="13" s="1"/>
  <c r="K24" i="14"/>
  <c r="J24" i="14"/>
  <c r="M24" i="14"/>
  <c r="H25" i="14" s="1"/>
  <c r="I24" i="14"/>
  <c r="K23" i="14"/>
  <c r="J23" i="14"/>
  <c r="L23" i="14"/>
  <c r="L25" i="14" s="1"/>
  <c r="B13" i="13" s="1"/>
  <c r="I23" i="14"/>
  <c r="I25" i="14" s="1"/>
  <c r="D13" i="13" s="1"/>
  <c r="E12" i="13"/>
  <c r="C12" i="13"/>
  <c r="P20" i="14"/>
  <c r="H20" i="14"/>
  <c r="M20" i="14"/>
  <c r="K19" i="14"/>
  <c r="J19" i="14"/>
  <c r="L19" i="14"/>
  <c r="I19" i="14"/>
  <c r="K18" i="14"/>
  <c r="J18" i="14"/>
  <c r="L18" i="14"/>
  <c r="L20" i="14" s="1"/>
  <c r="B12" i="13" s="1"/>
  <c r="I18" i="14"/>
  <c r="K17" i="14"/>
  <c r="J17" i="14"/>
  <c r="S17" i="14"/>
  <c r="S20" i="14" s="1"/>
  <c r="F12" i="13" s="1"/>
  <c r="L17" i="14"/>
  <c r="I17" i="14"/>
  <c r="I20" i="14" s="1"/>
  <c r="D12" i="13" s="1"/>
  <c r="E11" i="13"/>
  <c r="C11" i="13"/>
  <c r="S14" i="14"/>
  <c r="P14" i="14"/>
  <c r="P27" i="14" s="1"/>
  <c r="E14" i="13" s="1"/>
  <c r="H14" i="14"/>
  <c r="M14" i="14"/>
  <c r="M27" i="14" s="1"/>
  <c r="C14" i="13" s="1"/>
  <c r="K13" i="14"/>
  <c r="J13" i="14"/>
  <c r="L13" i="14"/>
  <c r="I13" i="14"/>
  <c r="K12" i="14"/>
  <c r="J12" i="14"/>
  <c r="L12" i="14"/>
  <c r="I12" i="14"/>
  <c r="K11" i="14"/>
  <c r="K65" i="14" s="1"/>
  <c r="J11" i="14"/>
  <c r="L11" i="14"/>
  <c r="I11" i="14"/>
  <c r="J20" i="12"/>
  <c r="J17" i="9"/>
  <c r="K9" i="1"/>
  <c r="I30" i="9"/>
  <c r="J30" i="9" s="1"/>
  <c r="Z70" i="11"/>
  <c r="E12" i="10"/>
  <c r="V67" i="11"/>
  <c r="V69" i="11" s="1"/>
  <c r="F13" i="10" s="1"/>
  <c r="S67" i="11"/>
  <c r="F12" i="10" s="1"/>
  <c r="M67" i="11"/>
  <c r="C12" i="10" s="1"/>
  <c r="K66" i="11"/>
  <c r="J66" i="11"/>
  <c r="L66" i="11"/>
  <c r="I66" i="11"/>
  <c r="K65" i="11"/>
  <c r="J65" i="11"/>
  <c r="L65" i="11"/>
  <c r="I65" i="11"/>
  <c r="K64" i="11"/>
  <c r="J64" i="11"/>
  <c r="L64" i="11"/>
  <c r="L67" i="11" s="1"/>
  <c r="B12" i="10" s="1"/>
  <c r="I64" i="11"/>
  <c r="I67" i="11" s="1"/>
  <c r="D12" i="10" s="1"/>
  <c r="E11" i="10"/>
  <c r="S61" i="11"/>
  <c r="P61" i="11"/>
  <c r="K60" i="11"/>
  <c r="J60" i="11"/>
  <c r="M60" i="11"/>
  <c r="I60" i="11"/>
  <c r="K59" i="11"/>
  <c r="J59" i="11"/>
  <c r="L59" i="11"/>
  <c r="I59" i="11"/>
  <c r="K58" i="11"/>
  <c r="J58" i="11"/>
  <c r="L58" i="11"/>
  <c r="I58" i="11"/>
  <c r="K57" i="11"/>
  <c r="J57" i="11"/>
  <c r="L57" i="11"/>
  <c r="I57" i="11"/>
  <c r="K56" i="11"/>
  <c r="J56" i="11"/>
  <c r="L56" i="11"/>
  <c r="I56" i="11"/>
  <c r="K55" i="11"/>
  <c r="J55" i="11"/>
  <c r="L55" i="11"/>
  <c r="I55" i="11"/>
  <c r="K54" i="11"/>
  <c r="J54" i="11"/>
  <c r="L54" i="11"/>
  <c r="I54" i="11"/>
  <c r="K53" i="11"/>
  <c r="J53" i="11"/>
  <c r="L53" i="11"/>
  <c r="I53" i="11"/>
  <c r="K52" i="11"/>
  <c r="J52" i="11"/>
  <c r="L52" i="11"/>
  <c r="I52" i="11"/>
  <c r="K51" i="11"/>
  <c r="J51" i="11"/>
  <c r="L51" i="11"/>
  <c r="I51" i="11"/>
  <c r="K50" i="11"/>
  <c r="J50" i="11"/>
  <c r="L50" i="11"/>
  <c r="I50" i="11"/>
  <c r="K49" i="11"/>
  <c r="J49" i="11"/>
  <c r="L49" i="11"/>
  <c r="I49" i="11"/>
  <c r="K48" i="11"/>
  <c r="J48" i="11"/>
  <c r="L48" i="11"/>
  <c r="I48" i="11"/>
  <c r="K47" i="11"/>
  <c r="J47" i="11"/>
  <c r="L47" i="11"/>
  <c r="I47" i="11"/>
  <c r="K46" i="11"/>
  <c r="J46" i="11"/>
  <c r="M46" i="11"/>
  <c r="I46" i="11"/>
  <c r="K45" i="11"/>
  <c r="J45" i="11"/>
  <c r="L45" i="11"/>
  <c r="I45" i="11"/>
  <c r="K44" i="11"/>
  <c r="J44" i="11"/>
  <c r="L44" i="11"/>
  <c r="I44" i="11"/>
  <c r="K43" i="11"/>
  <c r="J43" i="11"/>
  <c r="L43" i="11"/>
  <c r="I43" i="11"/>
  <c r="K42" i="11"/>
  <c r="J42" i="11"/>
  <c r="L42" i="11"/>
  <c r="I42" i="11"/>
  <c r="K41" i="11"/>
  <c r="J41" i="11"/>
  <c r="L41" i="11"/>
  <c r="I41" i="11"/>
  <c r="K40" i="11"/>
  <c r="J40" i="11"/>
  <c r="L40" i="11"/>
  <c r="I40" i="11"/>
  <c r="K39" i="11"/>
  <c r="J39" i="11"/>
  <c r="L39" i="11"/>
  <c r="I39" i="11"/>
  <c r="K38" i="11"/>
  <c r="J38" i="11"/>
  <c r="L38" i="11"/>
  <c r="I38" i="11"/>
  <c r="K37" i="11"/>
  <c r="J37" i="11"/>
  <c r="L37" i="11"/>
  <c r="I37" i="11"/>
  <c r="K36" i="11"/>
  <c r="J36" i="11"/>
  <c r="L36" i="11"/>
  <c r="I36" i="11"/>
  <c r="K35" i="11"/>
  <c r="J35" i="11"/>
  <c r="L35" i="11"/>
  <c r="I35" i="11"/>
  <c r="K34" i="11"/>
  <c r="J34" i="11"/>
  <c r="M34" i="11"/>
  <c r="I34" i="11"/>
  <c r="K33" i="11"/>
  <c r="J33" i="11"/>
  <c r="L33" i="11"/>
  <c r="I33" i="11"/>
  <c r="K32" i="11"/>
  <c r="J32" i="11"/>
  <c r="L32" i="11"/>
  <c r="I32" i="11"/>
  <c r="K31" i="11"/>
  <c r="J31" i="11"/>
  <c r="L31" i="11"/>
  <c r="I31" i="11"/>
  <c r="K30" i="11"/>
  <c r="J30" i="11"/>
  <c r="M30" i="11"/>
  <c r="I30" i="11"/>
  <c r="K29" i="11"/>
  <c r="J29" i="11"/>
  <c r="L29" i="11"/>
  <c r="I29" i="11"/>
  <c r="K28" i="11"/>
  <c r="J28" i="11"/>
  <c r="L28" i="11"/>
  <c r="I28" i="11"/>
  <c r="K27" i="11"/>
  <c r="J27" i="11"/>
  <c r="L27" i="11"/>
  <c r="I27" i="1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M23" i="11"/>
  <c r="I23" i="11"/>
  <c r="K22" i="11"/>
  <c r="J22" i="11"/>
  <c r="M22" i="11"/>
  <c r="I22" i="11"/>
  <c r="K21" i="11"/>
  <c r="J21" i="11"/>
  <c r="M21" i="11"/>
  <c r="I21" i="11"/>
  <c r="K20" i="11"/>
  <c r="J20" i="11"/>
  <c r="L20" i="11"/>
  <c r="I20" i="11"/>
  <c r="K19" i="11"/>
  <c r="J19" i="11"/>
  <c r="L19" i="11"/>
  <c r="I19" i="11"/>
  <c r="K18" i="11"/>
  <c r="J18" i="11"/>
  <c r="L18" i="11"/>
  <c r="I18" i="11"/>
  <c r="K17" i="11"/>
  <c r="J17" i="11"/>
  <c r="M17" i="11"/>
  <c r="I17" i="11"/>
  <c r="K16" i="11"/>
  <c r="J16" i="11"/>
  <c r="M16" i="11"/>
  <c r="I16" i="11"/>
  <c r="K15" i="11"/>
  <c r="J15" i="11"/>
  <c r="M15" i="11"/>
  <c r="I15" i="11"/>
  <c r="K14" i="11"/>
  <c r="J14" i="11"/>
  <c r="L14" i="11"/>
  <c r="I14" i="11"/>
  <c r="K13" i="11"/>
  <c r="J13" i="11"/>
  <c r="L13" i="11"/>
  <c r="I13" i="11"/>
  <c r="K12" i="11"/>
  <c r="J12" i="11"/>
  <c r="L12" i="11"/>
  <c r="I12" i="11"/>
  <c r="K11" i="11"/>
  <c r="K70" i="11" s="1"/>
  <c r="J11" i="11"/>
  <c r="M11" i="11"/>
  <c r="I11" i="11"/>
  <c r="J20" i="9"/>
  <c r="J17" i="6"/>
  <c r="K8" i="1"/>
  <c r="I30" i="6"/>
  <c r="J30" i="6" s="1"/>
  <c r="Z73" i="8"/>
  <c r="E24" i="7"/>
  <c r="V70" i="8"/>
  <c r="V72" i="8" s="1"/>
  <c r="F25" i="7" s="1"/>
  <c r="K69" i="8"/>
  <c r="J69" i="8"/>
  <c r="L69" i="8"/>
  <c r="I69" i="8"/>
  <c r="K68" i="8"/>
  <c r="J68" i="8"/>
  <c r="S68" i="8"/>
  <c r="S70" i="8" s="1"/>
  <c r="F24" i="7" s="1"/>
  <c r="M68" i="8"/>
  <c r="I68" i="8"/>
  <c r="K67" i="8"/>
  <c r="J67" i="8"/>
  <c r="M67" i="8"/>
  <c r="I67" i="8"/>
  <c r="K66" i="8"/>
  <c r="J66" i="8"/>
  <c r="L66" i="8"/>
  <c r="I66" i="8"/>
  <c r="K65" i="8"/>
  <c r="J65" i="8"/>
  <c r="L65" i="8"/>
  <c r="I65" i="8"/>
  <c r="K64" i="8"/>
  <c r="J64" i="8"/>
  <c r="L64" i="8"/>
  <c r="I64" i="8"/>
  <c r="K63" i="8"/>
  <c r="J63" i="8"/>
  <c r="L63" i="8"/>
  <c r="I63" i="8"/>
  <c r="P57" i="8"/>
  <c r="E20" i="7" s="1"/>
  <c r="H57" i="8"/>
  <c r="M57" i="8"/>
  <c r="C20" i="7" s="1"/>
  <c r="K56" i="8"/>
  <c r="J56" i="8"/>
  <c r="S56" i="8"/>
  <c r="L56" i="8"/>
  <c r="I56" i="8"/>
  <c r="K55" i="8"/>
  <c r="J55" i="8"/>
  <c r="S55" i="8"/>
  <c r="S57" i="8" s="1"/>
  <c r="F20" i="7" s="1"/>
  <c r="L55" i="8"/>
  <c r="L57" i="8" s="1"/>
  <c r="B20" i="7" s="1"/>
  <c r="I55" i="8"/>
  <c r="E19" i="7"/>
  <c r="P52" i="8"/>
  <c r="K51" i="8"/>
  <c r="J51" i="8"/>
  <c r="S51" i="8"/>
  <c r="M51" i="8"/>
  <c r="H52" i="8" s="1"/>
  <c r="I51" i="8"/>
  <c r="K50" i="8"/>
  <c r="J50" i="8"/>
  <c r="L50" i="8"/>
  <c r="I50" i="8"/>
  <c r="K49" i="8"/>
  <c r="J49" i="8"/>
  <c r="S49" i="8"/>
  <c r="S52" i="8" s="1"/>
  <c r="F19" i="7" s="1"/>
  <c r="L49" i="8"/>
  <c r="L52" i="8" s="1"/>
  <c r="B19" i="7" s="1"/>
  <c r="I49" i="8"/>
  <c r="P46" i="8"/>
  <c r="P59" i="8" s="1"/>
  <c r="E21" i="7" s="1"/>
  <c r="H46" i="8"/>
  <c r="M46" i="8"/>
  <c r="K45" i="8"/>
  <c r="J45" i="8"/>
  <c r="L45" i="8"/>
  <c r="I45" i="8"/>
  <c r="K44" i="8"/>
  <c r="J44" i="8"/>
  <c r="S44" i="8"/>
  <c r="L44" i="8"/>
  <c r="I44" i="8"/>
  <c r="K43" i="8"/>
  <c r="J43" i="8"/>
  <c r="S43" i="8"/>
  <c r="L43" i="8"/>
  <c r="I43" i="8"/>
  <c r="K42" i="8"/>
  <c r="J42" i="8"/>
  <c r="S42" i="8"/>
  <c r="L42" i="8"/>
  <c r="I42" i="8"/>
  <c r="K41" i="8"/>
  <c r="J41" i="8"/>
  <c r="S41" i="8"/>
  <c r="L41" i="8"/>
  <c r="I41" i="8"/>
  <c r="K40" i="8"/>
  <c r="J40" i="8"/>
  <c r="S40" i="8"/>
  <c r="L40" i="8"/>
  <c r="I40" i="8"/>
  <c r="K39" i="8"/>
  <c r="J39" i="8"/>
  <c r="S39" i="8"/>
  <c r="L39" i="8"/>
  <c r="I39" i="8"/>
  <c r="I46" i="8" s="1"/>
  <c r="D18" i="7" s="1"/>
  <c r="F14" i="7"/>
  <c r="S33" i="8"/>
  <c r="P33" i="8"/>
  <c r="E14" i="7" s="1"/>
  <c r="H33" i="8"/>
  <c r="M33" i="8"/>
  <c r="C14" i="7" s="1"/>
  <c r="K32" i="8"/>
  <c r="J32" i="8"/>
  <c r="L32" i="8"/>
  <c r="L33" i="8" s="1"/>
  <c r="B14" i="7" s="1"/>
  <c r="I32" i="8"/>
  <c r="I33" i="8" s="1"/>
  <c r="D14" i="7" s="1"/>
  <c r="E13" i="7"/>
  <c r="C13" i="7"/>
  <c r="P29" i="8"/>
  <c r="H29" i="8"/>
  <c r="M29" i="8"/>
  <c r="K28" i="8"/>
  <c r="J28" i="8"/>
  <c r="S28" i="8"/>
  <c r="L28" i="8"/>
  <c r="I28" i="8"/>
  <c r="K27" i="8"/>
  <c r="J27" i="8"/>
  <c r="L27" i="8"/>
  <c r="I27" i="8"/>
  <c r="K26" i="8"/>
  <c r="J26" i="8"/>
  <c r="S26" i="8"/>
  <c r="S29" i="8" s="1"/>
  <c r="F13" i="7" s="1"/>
  <c r="L26" i="8"/>
  <c r="I26" i="8"/>
  <c r="I29" i="8" s="1"/>
  <c r="D13" i="7" s="1"/>
  <c r="P23" i="8"/>
  <c r="E12" i="7" s="1"/>
  <c r="H23" i="8"/>
  <c r="M23" i="8"/>
  <c r="C12" i="7" s="1"/>
  <c r="K22" i="8"/>
  <c r="J22" i="8"/>
  <c r="L22" i="8"/>
  <c r="I22" i="8"/>
  <c r="K21" i="8"/>
  <c r="J21" i="8"/>
  <c r="S21" i="8"/>
  <c r="L21" i="8"/>
  <c r="I21" i="8"/>
  <c r="K20" i="8"/>
  <c r="J20" i="8"/>
  <c r="S20" i="8"/>
  <c r="S23" i="8" s="1"/>
  <c r="F12" i="7" s="1"/>
  <c r="L20" i="8"/>
  <c r="L23" i="8" s="1"/>
  <c r="B12" i="7" s="1"/>
  <c r="I20" i="8"/>
  <c r="E11" i="7"/>
  <c r="C11" i="7"/>
  <c r="S17" i="8"/>
  <c r="P17" i="8"/>
  <c r="P35" i="8" s="1"/>
  <c r="E15" i="7" s="1"/>
  <c r="H17" i="8"/>
  <c r="M17" i="8"/>
  <c r="M35" i="8" s="1"/>
  <c r="C15" i="7" s="1"/>
  <c r="E16" i="6" s="1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73" i="8" s="1"/>
  <c r="J11" i="8"/>
  <c r="L11" i="8"/>
  <c r="I11" i="8"/>
  <c r="J20" i="6"/>
  <c r="J17" i="3"/>
  <c r="K7" i="1"/>
  <c r="I30" i="3"/>
  <c r="J30" i="3" s="1"/>
  <c r="Z65" i="5"/>
  <c r="E16" i="4"/>
  <c r="V62" i="5"/>
  <c r="V64" i="5" s="1"/>
  <c r="F17" i="4" s="1"/>
  <c r="S62" i="5"/>
  <c r="F16" i="4" s="1"/>
  <c r="M62" i="5"/>
  <c r="C16" i="4" s="1"/>
  <c r="K61" i="5"/>
  <c r="J61" i="5"/>
  <c r="L61" i="5"/>
  <c r="L62" i="5" s="1"/>
  <c r="B16" i="4" s="1"/>
  <c r="I61" i="5"/>
  <c r="I62" i="5" s="1"/>
  <c r="D16" i="4" s="1"/>
  <c r="P58" i="5"/>
  <c r="E15" i="4" s="1"/>
  <c r="K57" i="5"/>
  <c r="J57" i="5"/>
  <c r="M57" i="5"/>
  <c r="I57" i="5"/>
  <c r="K56" i="5"/>
  <c r="J56" i="5"/>
  <c r="L56" i="5"/>
  <c r="I56" i="5"/>
  <c r="K55" i="5"/>
  <c r="J55" i="5"/>
  <c r="L55" i="5"/>
  <c r="I55" i="5"/>
  <c r="K54" i="5"/>
  <c r="J54" i="5"/>
  <c r="L54" i="5"/>
  <c r="I54" i="5"/>
  <c r="K53" i="5"/>
  <c r="J53" i="5"/>
  <c r="L53" i="5"/>
  <c r="I53" i="5"/>
  <c r="K52" i="5"/>
  <c r="J52" i="5"/>
  <c r="S52" i="5"/>
  <c r="L52" i="5"/>
  <c r="I52" i="5"/>
  <c r="K51" i="5"/>
  <c r="J51" i="5"/>
  <c r="S51" i="5"/>
  <c r="L51" i="5"/>
  <c r="I51" i="5"/>
  <c r="K50" i="5"/>
  <c r="J50" i="5"/>
  <c r="S50" i="5"/>
  <c r="L50" i="5"/>
  <c r="I50" i="5"/>
  <c r="K49" i="5"/>
  <c r="J49" i="5"/>
  <c r="S49" i="5"/>
  <c r="S58" i="5" s="1"/>
  <c r="F15" i="4" s="1"/>
  <c r="M49" i="5"/>
  <c r="M58" i="5" s="1"/>
  <c r="C15" i="4" s="1"/>
  <c r="I49" i="5"/>
  <c r="K48" i="5"/>
  <c r="J48" i="5"/>
  <c r="L48" i="5"/>
  <c r="L58" i="5" s="1"/>
  <c r="B15" i="4" s="1"/>
  <c r="I48" i="5"/>
  <c r="E14" i="4"/>
  <c r="P45" i="5"/>
  <c r="K44" i="5"/>
  <c r="J44" i="5"/>
  <c r="S44" i="5"/>
  <c r="M44" i="5"/>
  <c r="I44" i="5"/>
  <c r="K43" i="5"/>
  <c r="J43" i="5"/>
  <c r="S43" i="5"/>
  <c r="M43" i="5"/>
  <c r="I43" i="5"/>
  <c r="K42" i="5"/>
  <c r="J42" i="5"/>
  <c r="S42" i="5"/>
  <c r="L42" i="5"/>
  <c r="I42" i="5"/>
  <c r="K41" i="5"/>
  <c r="J41" i="5"/>
  <c r="S41" i="5"/>
  <c r="M41" i="5"/>
  <c r="I41" i="5"/>
  <c r="K40" i="5"/>
  <c r="J40" i="5"/>
  <c r="L40" i="5"/>
  <c r="I40" i="5"/>
  <c r="K39" i="5"/>
  <c r="J39" i="5"/>
  <c r="S39" i="5"/>
  <c r="M39" i="5"/>
  <c r="I39" i="5"/>
  <c r="K38" i="5"/>
  <c r="J38" i="5"/>
  <c r="L38" i="5"/>
  <c r="I38" i="5"/>
  <c r="K37" i="5"/>
  <c r="J37" i="5"/>
  <c r="S37" i="5"/>
  <c r="S45" i="5" s="1"/>
  <c r="F14" i="4" s="1"/>
  <c r="L37" i="5"/>
  <c r="L45" i="5" s="1"/>
  <c r="B14" i="4" s="1"/>
  <c r="I37" i="5"/>
  <c r="P34" i="5"/>
  <c r="E13" i="4" s="1"/>
  <c r="H34" i="5"/>
  <c r="M34" i="5"/>
  <c r="C13" i="4" s="1"/>
  <c r="K33" i="5"/>
  <c r="J33" i="5"/>
  <c r="L33" i="5"/>
  <c r="I33" i="5"/>
  <c r="K32" i="5"/>
  <c r="J32" i="5"/>
  <c r="L32" i="5"/>
  <c r="I32" i="5"/>
  <c r="I34" i="5" s="1"/>
  <c r="D13" i="4" s="1"/>
  <c r="K31" i="5"/>
  <c r="J31" i="5"/>
  <c r="S31" i="5"/>
  <c r="S34" i="5" s="1"/>
  <c r="F13" i="4" s="1"/>
  <c r="L31" i="5"/>
  <c r="L34" i="5" s="1"/>
  <c r="B13" i="4" s="1"/>
  <c r="I31" i="5"/>
  <c r="P28" i="5"/>
  <c r="E12" i="4" s="1"/>
  <c r="H28" i="5"/>
  <c r="M28" i="5"/>
  <c r="C12" i="4" s="1"/>
  <c r="K27" i="5"/>
  <c r="J27" i="5"/>
  <c r="S27" i="5"/>
  <c r="L27" i="5"/>
  <c r="I27" i="5"/>
  <c r="K26" i="5"/>
  <c r="J26" i="5"/>
  <c r="S26" i="5"/>
  <c r="S28" i="5" s="1"/>
  <c r="F12" i="4" s="1"/>
  <c r="L26" i="5"/>
  <c r="I26" i="5"/>
  <c r="I28" i="5" s="1"/>
  <c r="D12" i="4" s="1"/>
  <c r="E11" i="4"/>
  <c r="C11" i="4"/>
  <c r="S23" i="5"/>
  <c r="P23" i="5"/>
  <c r="H23" i="5"/>
  <c r="M23" i="5"/>
  <c r="K22" i="5"/>
  <c r="J22" i="5"/>
  <c r="L22" i="5"/>
  <c r="I22" i="5"/>
  <c r="K21" i="5"/>
  <c r="J21" i="5"/>
  <c r="L21" i="5"/>
  <c r="I21" i="5"/>
  <c r="K20" i="5"/>
  <c r="J20" i="5"/>
  <c r="I20" i="5"/>
  <c r="K19" i="5"/>
  <c r="J19" i="5"/>
  <c r="L19" i="5"/>
  <c r="I19" i="5"/>
  <c r="K18" i="5"/>
  <c r="J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65" i="5" s="1"/>
  <c r="J11" i="5"/>
  <c r="L11" i="5"/>
  <c r="I11" i="5"/>
  <c r="J20" i="3"/>
  <c r="L30" i="38" l="1"/>
  <c r="B12" i="37" s="1"/>
  <c r="I43" i="38"/>
  <c r="D15" i="37" s="1"/>
  <c r="I62" i="38"/>
  <c r="D21" i="37" s="1"/>
  <c r="I67" i="38"/>
  <c r="D22" i="37" s="1"/>
  <c r="L27" i="35"/>
  <c r="B12" i="34" s="1"/>
  <c r="L36" i="35"/>
  <c r="B14" i="34" s="1"/>
  <c r="I63" i="35"/>
  <c r="D20" i="34" s="1"/>
  <c r="L29" i="23"/>
  <c r="B12" i="22" s="1"/>
  <c r="L58" i="23"/>
  <c r="B13" i="22" s="1"/>
  <c r="L37" i="20"/>
  <c r="B14" i="19" s="1"/>
  <c r="I35" i="17"/>
  <c r="D13" i="16" s="1"/>
  <c r="I71" i="17"/>
  <c r="D14" i="16" s="1"/>
  <c r="I57" i="14"/>
  <c r="D18" i="13" s="1"/>
  <c r="I23" i="8"/>
  <c r="D12" i="7" s="1"/>
  <c r="L29" i="8"/>
  <c r="B13" i="7" s="1"/>
  <c r="I52" i="8"/>
  <c r="D19" i="7" s="1"/>
  <c r="I57" i="8"/>
  <c r="D20" i="7" s="1"/>
  <c r="L70" i="8"/>
  <c r="B24" i="7" s="1"/>
  <c r="L28" i="5"/>
  <c r="B12" i="4" s="1"/>
  <c r="I45" i="5"/>
  <c r="D14" i="4" s="1"/>
  <c r="H45" i="5"/>
  <c r="I58" i="5"/>
  <c r="D15" i="4" s="1"/>
  <c r="I21" i="38"/>
  <c r="D11" i="37" s="1"/>
  <c r="M21" i="38"/>
  <c r="C11" i="37" s="1"/>
  <c r="F11" i="37"/>
  <c r="H48" i="38"/>
  <c r="H54" i="38"/>
  <c r="M54" i="38"/>
  <c r="C18" i="37" s="1"/>
  <c r="E16" i="36" s="1"/>
  <c r="S54" i="38"/>
  <c r="F18" i="37" s="1"/>
  <c r="L62" i="38"/>
  <c r="B21" i="37" s="1"/>
  <c r="H62" i="38"/>
  <c r="S62" i="38"/>
  <c r="F21" i="37" s="1"/>
  <c r="I69" i="38"/>
  <c r="D23" i="37" s="1"/>
  <c r="F17" i="36" s="1"/>
  <c r="V70" i="38"/>
  <c r="F25" i="37" s="1"/>
  <c r="L21" i="38"/>
  <c r="B11" i="37" s="1"/>
  <c r="L54" i="38"/>
  <c r="B18" i="37" s="1"/>
  <c r="D16" i="36" s="1"/>
  <c r="M62" i="38"/>
  <c r="C21" i="37" s="1"/>
  <c r="H69" i="38"/>
  <c r="S65" i="35"/>
  <c r="E21" i="34" s="1"/>
  <c r="L18" i="35"/>
  <c r="B11" i="34" s="1"/>
  <c r="H42" i="35"/>
  <c r="M42" i="35"/>
  <c r="C16" i="34" s="1"/>
  <c r="S42" i="35"/>
  <c r="F16" i="34" s="1"/>
  <c r="L58" i="35"/>
  <c r="B19" i="34" s="1"/>
  <c r="H58" i="35"/>
  <c r="S58" i="35"/>
  <c r="F19" i="34" s="1"/>
  <c r="I65" i="35"/>
  <c r="D21" i="34" s="1"/>
  <c r="F17" i="33" s="1"/>
  <c r="V66" i="35"/>
  <c r="F23" i="34" s="1"/>
  <c r="I18" i="35"/>
  <c r="D11" i="34" s="1"/>
  <c r="F11" i="34"/>
  <c r="I42" i="35"/>
  <c r="D16" i="34" s="1"/>
  <c r="F16" i="33" s="1"/>
  <c r="J24" i="33" s="1"/>
  <c r="M58" i="35"/>
  <c r="C19" i="34" s="1"/>
  <c r="E16" i="33"/>
  <c r="F22" i="33"/>
  <c r="F23" i="33"/>
  <c r="S39" i="32"/>
  <c r="E15" i="31" s="1"/>
  <c r="L29" i="32"/>
  <c r="B11" i="31" s="1"/>
  <c r="H29" i="32"/>
  <c r="L38" i="32"/>
  <c r="B13" i="31" s="1"/>
  <c r="D18" i="30" s="1"/>
  <c r="S38" i="32"/>
  <c r="E13" i="31" s="1"/>
  <c r="V39" i="32"/>
  <c r="F15" i="31" s="1"/>
  <c r="I29" i="32"/>
  <c r="D11" i="31" s="1"/>
  <c r="M29" i="32"/>
  <c r="C11" i="31" s="1"/>
  <c r="F11" i="31"/>
  <c r="H38" i="32"/>
  <c r="S75" i="29"/>
  <c r="E15" i="28" s="1"/>
  <c r="L55" i="29"/>
  <c r="B11" i="28" s="1"/>
  <c r="H55" i="29"/>
  <c r="L74" i="29"/>
  <c r="B13" i="28" s="1"/>
  <c r="D18" i="27" s="1"/>
  <c r="S74" i="29"/>
  <c r="E13" i="28" s="1"/>
  <c r="V75" i="29"/>
  <c r="F15" i="28" s="1"/>
  <c r="I55" i="29"/>
  <c r="D11" i="28" s="1"/>
  <c r="M55" i="29"/>
  <c r="C11" i="28" s="1"/>
  <c r="F11" i="28"/>
  <c r="H74" i="29"/>
  <c r="L17" i="26"/>
  <c r="B11" i="25" s="1"/>
  <c r="H32" i="26"/>
  <c r="M32" i="26"/>
  <c r="C15" i="25" s="1"/>
  <c r="S32" i="26"/>
  <c r="F15" i="25" s="1"/>
  <c r="I49" i="26"/>
  <c r="D18" i="25" s="1"/>
  <c r="M49" i="26"/>
  <c r="C18" i="25" s="1"/>
  <c r="L51" i="26"/>
  <c r="B19" i="25" s="1"/>
  <c r="D17" i="24" s="1"/>
  <c r="S51" i="26"/>
  <c r="E19" i="25" s="1"/>
  <c r="V52" i="26"/>
  <c r="F21" i="25" s="1"/>
  <c r="I17" i="26"/>
  <c r="D11" i="25" s="1"/>
  <c r="F11" i="25"/>
  <c r="I32" i="26"/>
  <c r="D15" i="25" s="1"/>
  <c r="F16" i="24" s="1"/>
  <c r="L32" i="26"/>
  <c r="B15" i="25" s="1"/>
  <c r="D16" i="24"/>
  <c r="E16" i="24"/>
  <c r="M64" i="23"/>
  <c r="C15" i="22" s="1"/>
  <c r="I23" i="23"/>
  <c r="D11" i="22" s="1"/>
  <c r="H58" i="23"/>
  <c r="I64" i="23"/>
  <c r="D15" i="22" s="1"/>
  <c r="H65" i="23"/>
  <c r="V65" i="23"/>
  <c r="F17" i="22" s="1"/>
  <c r="L23" i="23"/>
  <c r="B11" i="22" s="1"/>
  <c r="S23" i="23"/>
  <c r="F11" i="22" s="1"/>
  <c r="C11" i="22"/>
  <c r="H64" i="23"/>
  <c r="F16" i="21"/>
  <c r="E16" i="21"/>
  <c r="I21" i="20"/>
  <c r="D11" i="19" s="1"/>
  <c r="H49" i="20"/>
  <c r="M49" i="20"/>
  <c r="C18" i="19" s="1"/>
  <c r="V49" i="20"/>
  <c r="F18" i="19" s="1"/>
  <c r="L21" i="20"/>
  <c r="B11" i="19" s="1"/>
  <c r="S21" i="20"/>
  <c r="F11" i="19" s="1"/>
  <c r="C11" i="19"/>
  <c r="H48" i="20"/>
  <c r="E16" i="18"/>
  <c r="M86" i="17"/>
  <c r="C22" i="16" s="1"/>
  <c r="I23" i="17"/>
  <c r="D11" i="16" s="1"/>
  <c r="F11" i="16"/>
  <c r="H78" i="17"/>
  <c r="M78" i="17"/>
  <c r="C16" i="16" s="1"/>
  <c r="S78" i="17"/>
  <c r="F16" i="16" s="1"/>
  <c r="I83" i="17"/>
  <c r="D19" i="16" s="1"/>
  <c r="C19" i="16"/>
  <c r="L85" i="17"/>
  <c r="B20" i="16" s="1"/>
  <c r="D17" i="15" s="1"/>
  <c r="S85" i="17"/>
  <c r="E20" i="16" s="1"/>
  <c r="H86" i="17"/>
  <c r="V86" i="17"/>
  <c r="F22" i="16" s="1"/>
  <c r="L23" i="17"/>
  <c r="B11" i="16" s="1"/>
  <c r="I78" i="17"/>
  <c r="D16" i="16" s="1"/>
  <c r="F16" i="15" s="1"/>
  <c r="L78" i="17"/>
  <c r="B16" i="16" s="1"/>
  <c r="H85" i="17"/>
  <c r="E16" i="15"/>
  <c r="D16" i="15"/>
  <c r="S64" i="14"/>
  <c r="E20" i="13" s="1"/>
  <c r="S65" i="14"/>
  <c r="E22" i="13" s="1"/>
  <c r="I14" i="14"/>
  <c r="D11" i="13" s="1"/>
  <c r="F11" i="13"/>
  <c r="I27" i="14"/>
  <c r="D14" i="13" s="1"/>
  <c r="L40" i="14"/>
  <c r="B17" i="13" s="1"/>
  <c r="S40" i="14"/>
  <c r="F17" i="13" s="1"/>
  <c r="C17" i="13"/>
  <c r="H65" i="14"/>
  <c r="M65" i="14"/>
  <c r="C22" i="13" s="1"/>
  <c r="V65" i="14"/>
  <c r="F22" i="13" s="1"/>
  <c r="L14" i="14"/>
  <c r="B11" i="13" s="1"/>
  <c r="H27" i="14"/>
  <c r="S27" i="14"/>
  <c r="F14" i="13" s="1"/>
  <c r="H64" i="14"/>
  <c r="F16" i="12"/>
  <c r="E16" i="12"/>
  <c r="L61" i="11"/>
  <c r="B11" i="10" s="1"/>
  <c r="H61" i="11"/>
  <c r="L69" i="11"/>
  <c r="B13" i="10" s="1"/>
  <c r="S69" i="11"/>
  <c r="E13" i="10" s="1"/>
  <c r="V70" i="11"/>
  <c r="F15" i="10" s="1"/>
  <c r="I61" i="11"/>
  <c r="M61" i="11"/>
  <c r="C11" i="10" s="1"/>
  <c r="F11" i="10"/>
  <c r="H69" i="11"/>
  <c r="D18" i="9"/>
  <c r="I17" i="8"/>
  <c r="D11" i="7" s="1"/>
  <c r="F11" i="7"/>
  <c r="I35" i="8"/>
  <c r="D15" i="7" s="1"/>
  <c r="L46" i="8"/>
  <c r="B18" i="7" s="1"/>
  <c r="S46" i="8"/>
  <c r="F18" i="7" s="1"/>
  <c r="C18" i="7"/>
  <c r="E18" i="7"/>
  <c r="M52" i="8"/>
  <c r="C19" i="7" s="1"/>
  <c r="I70" i="8"/>
  <c r="D24" i="7" s="1"/>
  <c r="M70" i="8"/>
  <c r="C24" i="7" s="1"/>
  <c r="L72" i="8"/>
  <c r="B25" i="7" s="1"/>
  <c r="D18" i="6" s="1"/>
  <c r="D18" i="2" s="1"/>
  <c r="S72" i="8"/>
  <c r="E25" i="7" s="1"/>
  <c r="V73" i="8"/>
  <c r="F27" i="7" s="1"/>
  <c r="L17" i="8"/>
  <c r="B11" i="7" s="1"/>
  <c r="H35" i="8"/>
  <c r="S35" i="8"/>
  <c r="F15" i="7" s="1"/>
  <c r="H59" i="8"/>
  <c r="H72" i="8"/>
  <c r="F16" i="6"/>
  <c r="S65" i="5"/>
  <c r="E19" i="4" s="1"/>
  <c r="I23" i="5"/>
  <c r="D11" i="4" s="1"/>
  <c r="F11" i="4"/>
  <c r="M45" i="5"/>
  <c r="C14" i="4" s="1"/>
  <c r="H58" i="5"/>
  <c r="I64" i="5"/>
  <c r="D17" i="4" s="1"/>
  <c r="F16" i="3" s="1"/>
  <c r="S64" i="5"/>
  <c r="E17" i="4" s="1"/>
  <c r="V65" i="5"/>
  <c r="F19" i="4" s="1"/>
  <c r="L23" i="5"/>
  <c r="B11" i="4" s="1"/>
  <c r="H64" i="5"/>
  <c r="M69" i="38" l="1"/>
  <c r="C23" i="37" s="1"/>
  <c r="E17" i="36" s="1"/>
  <c r="J23" i="33"/>
  <c r="L42" i="35"/>
  <c r="B16" i="34" s="1"/>
  <c r="D16" i="33" s="1"/>
  <c r="L64" i="23"/>
  <c r="B15" i="22" s="1"/>
  <c r="D16" i="21" s="1"/>
  <c r="L48" i="20"/>
  <c r="B16" i="19" s="1"/>
  <c r="I64" i="14"/>
  <c r="D20" i="13" s="1"/>
  <c r="F17" i="12" s="1"/>
  <c r="F22" i="12" s="1"/>
  <c r="M69" i="11"/>
  <c r="C13" i="10" s="1"/>
  <c r="E18" i="9" s="1"/>
  <c r="M59" i="8"/>
  <c r="C21" i="7" s="1"/>
  <c r="E17" i="6" s="1"/>
  <c r="I59" i="8"/>
  <c r="D21" i="7" s="1"/>
  <c r="F17" i="6" s="1"/>
  <c r="J22" i="3"/>
  <c r="F16" i="2"/>
  <c r="L64" i="5"/>
  <c r="B17" i="4" s="1"/>
  <c r="D16" i="3" s="1"/>
  <c r="M64" i="5"/>
  <c r="C17" i="4" s="1"/>
  <c r="E16" i="3" s="1"/>
  <c r="E16" i="2" s="1"/>
  <c r="I54" i="38"/>
  <c r="D18" i="37" s="1"/>
  <c r="F16" i="36" s="1"/>
  <c r="H70" i="38"/>
  <c r="L69" i="38"/>
  <c r="B23" i="37" s="1"/>
  <c r="D17" i="36" s="1"/>
  <c r="S69" i="38"/>
  <c r="E23" i="37" s="1"/>
  <c r="M65" i="35"/>
  <c r="C21" i="34" s="1"/>
  <c r="E17" i="33" s="1"/>
  <c r="S66" i="35"/>
  <c r="E23" i="34" s="1"/>
  <c r="J22" i="33"/>
  <c r="F24" i="33"/>
  <c r="J26" i="33" s="1"/>
  <c r="F20" i="33"/>
  <c r="H65" i="35"/>
  <c r="H66" i="35"/>
  <c r="L65" i="35"/>
  <c r="B21" i="34" s="1"/>
  <c r="D17" i="33" s="1"/>
  <c r="I66" i="35"/>
  <c r="L66" i="35"/>
  <c r="B23" i="34" s="1"/>
  <c r="M38" i="32"/>
  <c r="C13" i="31" s="1"/>
  <c r="E18" i="30" s="1"/>
  <c r="I38" i="32"/>
  <c r="D13" i="31" s="1"/>
  <c r="F18" i="30" s="1"/>
  <c r="L39" i="32"/>
  <c r="B15" i="31" s="1"/>
  <c r="I39" i="32"/>
  <c r="L75" i="29"/>
  <c r="B15" i="28" s="1"/>
  <c r="I74" i="29"/>
  <c r="D13" i="28" s="1"/>
  <c r="F18" i="27" s="1"/>
  <c r="M74" i="29"/>
  <c r="C13" i="28" s="1"/>
  <c r="E18" i="27" s="1"/>
  <c r="I75" i="29"/>
  <c r="M51" i="26"/>
  <c r="C19" i="25" s="1"/>
  <c r="E17" i="24" s="1"/>
  <c r="S52" i="26"/>
  <c r="E21" i="25" s="1"/>
  <c r="H51" i="26"/>
  <c r="M52" i="26"/>
  <c r="C21" i="25" s="1"/>
  <c r="I51" i="26"/>
  <c r="L52" i="26"/>
  <c r="B21" i="25" s="1"/>
  <c r="M65" i="23"/>
  <c r="C17" i="22" s="1"/>
  <c r="S64" i="23"/>
  <c r="E15" i="22" s="1"/>
  <c r="L65" i="23"/>
  <c r="B17" i="22" s="1"/>
  <c r="I65" i="23"/>
  <c r="J23" i="21"/>
  <c r="F24" i="21"/>
  <c r="F22" i="21"/>
  <c r="F20" i="21"/>
  <c r="J24" i="21"/>
  <c r="J22" i="21"/>
  <c r="F23" i="21"/>
  <c r="S48" i="20"/>
  <c r="E16" i="19" s="1"/>
  <c r="I48" i="20"/>
  <c r="D16" i="19" s="1"/>
  <c r="F16" i="18" s="1"/>
  <c r="L49" i="20"/>
  <c r="B18" i="19" s="1"/>
  <c r="I49" i="20"/>
  <c r="D16" i="18"/>
  <c r="J24" i="18"/>
  <c r="F24" i="18"/>
  <c r="J23" i="18"/>
  <c r="F22" i="18"/>
  <c r="F20" i="18"/>
  <c r="S86" i="17"/>
  <c r="E22" i="16" s="1"/>
  <c r="I85" i="17"/>
  <c r="D20" i="16" s="1"/>
  <c r="F17" i="15" s="1"/>
  <c r="L86" i="17"/>
  <c r="B22" i="16" s="1"/>
  <c r="I86" i="17"/>
  <c r="F20" i="12"/>
  <c r="L27" i="14"/>
  <c r="B14" i="13" s="1"/>
  <c r="D16" i="12" s="1"/>
  <c r="L64" i="14"/>
  <c r="B20" i="13" s="1"/>
  <c r="D17" i="12" s="1"/>
  <c r="I65" i="14"/>
  <c r="F23" i="12"/>
  <c r="J23" i="12"/>
  <c r="D11" i="10"/>
  <c r="I69" i="11"/>
  <c r="D13" i="10" s="1"/>
  <c r="F18" i="9" s="1"/>
  <c r="S70" i="11"/>
  <c r="E15" i="10" s="1"/>
  <c r="H70" i="11"/>
  <c r="L70" i="11"/>
  <c r="B15" i="10" s="1"/>
  <c r="I70" i="11"/>
  <c r="L35" i="8"/>
  <c r="B15" i="7" s="1"/>
  <c r="D16" i="6" s="1"/>
  <c r="M72" i="8"/>
  <c r="L59" i="8"/>
  <c r="B21" i="7" s="1"/>
  <c r="D17" i="6" s="1"/>
  <c r="I72" i="8"/>
  <c r="D25" i="7" s="1"/>
  <c r="F18" i="6" s="1"/>
  <c r="S59" i="8"/>
  <c r="F21" i="7" s="1"/>
  <c r="F24" i="6"/>
  <c r="J23" i="6"/>
  <c r="M65" i="5"/>
  <c r="C19" i="4" s="1"/>
  <c r="L65" i="5"/>
  <c r="B19" i="4" s="1"/>
  <c r="I65" i="5"/>
  <c r="J24" i="3"/>
  <c r="F24" i="3"/>
  <c r="J23" i="3"/>
  <c r="F22" i="3"/>
  <c r="F20" i="3"/>
  <c r="F23" i="3"/>
  <c r="M70" i="38" l="1"/>
  <c r="C25" i="37" s="1"/>
  <c r="J28" i="33"/>
  <c r="C17" i="1"/>
  <c r="D23" i="34"/>
  <c r="B17" i="1"/>
  <c r="G17" i="1" s="1"/>
  <c r="D15" i="31"/>
  <c r="B16" i="1"/>
  <c r="D15" i="28"/>
  <c r="B15" i="1"/>
  <c r="H52" i="26"/>
  <c r="E17" i="2"/>
  <c r="D17" i="22"/>
  <c r="B13" i="1"/>
  <c r="D18" i="19"/>
  <c r="B12" i="1"/>
  <c r="D16" i="2"/>
  <c r="D22" i="16"/>
  <c r="B11" i="1"/>
  <c r="D22" i="13"/>
  <c r="B10" i="1"/>
  <c r="D17" i="2"/>
  <c r="J24" i="12"/>
  <c r="F24" i="12"/>
  <c r="L65" i="14"/>
  <c r="B22" i="13" s="1"/>
  <c r="J22" i="12"/>
  <c r="F17" i="2"/>
  <c r="D15" i="10"/>
  <c r="B9" i="1"/>
  <c r="M70" i="11"/>
  <c r="C15" i="10" s="1"/>
  <c r="L73" i="8"/>
  <c r="B27" i="7" s="1"/>
  <c r="J24" i="6"/>
  <c r="F18" i="2"/>
  <c r="H73" i="8"/>
  <c r="D19" i="4"/>
  <c r="B7" i="1"/>
  <c r="H65" i="5"/>
  <c r="J24" i="36"/>
  <c r="F22" i="36"/>
  <c r="F23" i="36"/>
  <c r="J22" i="36"/>
  <c r="F24" i="36"/>
  <c r="F20" i="36"/>
  <c r="J23" i="36"/>
  <c r="I70" i="38"/>
  <c r="L70" i="38"/>
  <c r="B25" i="37" s="1"/>
  <c r="S70" i="38"/>
  <c r="E25" i="37" s="1"/>
  <c r="I29" i="33"/>
  <c r="J29" i="33" s="1"/>
  <c r="J31" i="33" s="1"/>
  <c r="M66" i="35"/>
  <c r="C23" i="34" s="1"/>
  <c r="J24" i="30"/>
  <c r="F23" i="30"/>
  <c r="F24" i="30"/>
  <c r="F20" i="30"/>
  <c r="J22" i="30"/>
  <c r="J23" i="30"/>
  <c r="F22" i="30"/>
  <c r="M39" i="32"/>
  <c r="C15" i="31" s="1"/>
  <c r="H39" i="32"/>
  <c r="F24" i="27"/>
  <c r="F20" i="27"/>
  <c r="J22" i="27"/>
  <c r="J23" i="27"/>
  <c r="F22" i="27"/>
  <c r="J24" i="27"/>
  <c r="F23" i="27"/>
  <c r="M75" i="29"/>
  <c r="C15" i="28" s="1"/>
  <c r="H75" i="29"/>
  <c r="D19" i="25"/>
  <c r="F17" i="24" s="1"/>
  <c r="I52" i="26"/>
  <c r="S65" i="23"/>
  <c r="E17" i="22" s="1"/>
  <c r="J26" i="21"/>
  <c r="F23" i="18"/>
  <c r="J26" i="18" s="1"/>
  <c r="J22" i="18"/>
  <c r="S49" i="20"/>
  <c r="E18" i="19" s="1"/>
  <c r="F22" i="15"/>
  <c r="J23" i="15"/>
  <c r="F23" i="15"/>
  <c r="F24" i="15"/>
  <c r="F20" i="15"/>
  <c r="J22" i="15"/>
  <c r="J26" i="15" s="1"/>
  <c r="J24" i="15"/>
  <c r="J26" i="12"/>
  <c r="J24" i="9"/>
  <c r="F23" i="9"/>
  <c r="F24" i="9"/>
  <c r="F20" i="9"/>
  <c r="J22" i="9"/>
  <c r="J23" i="9"/>
  <c r="F22" i="9"/>
  <c r="J22" i="6"/>
  <c r="I73" i="8"/>
  <c r="F22" i="6"/>
  <c r="F23" i="6"/>
  <c r="J26" i="6" s="1"/>
  <c r="F20" i="6"/>
  <c r="S73" i="8"/>
  <c r="E27" i="7" s="1"/>
  <c r="C25" i="7"/>
  <c r="E18" i="6" s="1"/>
  <c r="E18" i="2" s="1"/>
  <c r="M73" i="8"/>
  <c r="C27" i="7" s="1"/>
  <c r="J26" i="3"/>
  <c r="D25" i="37" l="1"/>
  <c r="B18" i="1"/>
  <c r="F20" i="2"/>
  <c r="D21" i="25"/>
  <c r="B14" i="1"/>
  <c r="J28" i="21"/>
  <c r="C13" i="1"/>
  <c r="G13" i="1" s="1"/>
  <c r="J28" i="18"/>
  <c r="C12" i="1"/>
  <c r="G12" i="1" s="1"/>
  <c r="J28" i="15"/>
  <c r="C11" i="1"/>
  <c r="F24" i="2"/>
  <c r="G11" i="1"/>
  <c r="J28" i="12"/>
  <c r="C10" i="1"/>
  <c r="G10" i="1" s="1"/>
  <c r="J28" i="6"/>
  <c r="C8" i="1"/>
  <c r="D27" i="7"/>
  <c r="B8" i="1"/>
  <c r="G8" i="1" s="1"/>
  <c r="J28" i="3"/>
  <c r="C7" i="1"/>
  <c r="B19" i="1"/>
  <c r="G7" i="1"/>
  <c r="J26" i="36"/>
  <c r="J26" i="30"/>
  <c r="J26" i="27"/>
  <c r="F20" i="24"/>
  <c r="J22" i="24"/>
  <c r="J22" i="2" s="1"/>
  <c r="F24" i="24"/>
  <c r="F23" i="24"/>
  <c r="F23" i="2" s="1"/>
  <c r="J24" i="24"/>
  <c r="J24" i="2" s="1"/>
  <c r="F22" i="24"/>
  <c r="F22" i="2" s="1"/>
  <c r="J23" i="24"/>
  <c r="J23" i="2" s="1"/>
  <c r="I29" i="21"/>
  <c r="J29" i="21" s="1"/>
  <c r="J31" i="21" s="1"/>
  <c r="I29" i="18"/>
  <c r="J29" i="18" s="1"/>
  <c r="J31" i="18" s="1"/>
  <c r="I29" i="15"/>
  <c r="J29" i="15" s="1"/>
  <c r="J31" i="15" s="1"/>
  <c r="I29" i="12"/>
  <c r="J29" i="12" s="1"/>
  <c r="J31" i="12" s="1"/>
  <c r="J26" i="9"/>
  <c r="I29" i="6"/>
  <c r="J29" i="6" s="1"/>
  <c r="J31" i="6" s="1"/>
  <c r="I29" i="3"/>
  <c r="J29" i="3" s="1"/>
  <c r="J31" i="3" s="1"/>
  <c r="J28" i="36" l="1"/>
  <c r="C18" i="1"/>
  <c r="G18" i="1" s="1"/>
  <c r="J28" i="30"/>
  <c r="C16" i="1"/>
  <c r="G16" i="1" s="1"/>
  <c r="J28" i="27"/>
  <c r="I29" i="27" s="1"/>
  <c r="J29" i="27" s="1"/>
  <c r="J31" i="27" s="1"/>
  <c r="C15" i="1"/>
  <c r="G15" i="1" s="1"/>
  <c r="J26" i="2"/>
  <c r="J28" i="2" s="1"/>
  <c r="J28" i="9"/>
  <c r="C9" i="1"/>
  <c r="G9" i="1" s="1"/>
  <c r="I29" i="36"/>
  <c r="J29" i="36" s="1"/>
  <c r="J31" i="36" s="1"/>
  <c r="I29" i="30"/>
  <c r="J29" i="30" s="1"/>
  <c r="J31" i="30" s="1"/>
  <c r="J26" i="24"/>
  <c r="I29" i="9"/>
  <c r="J29" i="9" s="1"/>
  <c r="J31" i="9" s="1"/>
  <c r="J28" i="24" l="1"/>
  <c r="C14" i="1"/>
  <c r="G14" i="1" s="1"/>
  <c r="G19" i="1" s="1"/>
  <c r="B20" i="1" s="1"/>
  <c r="I29" i="24"/>
  <c r="J29" i="24" s="1"/>
  <c r="J31" i="24" s="1"/>
  <c r="B21" i="1" l="1"/>
  <c r="G20" i="1"/>
  <c r="G22" i="1" s="1"/>
  <c r="C19" i="1"/>
  <c r="I30" i="2"/>
  <c r="J30" i="2" s="1"/>
  <c r="G21" i="1"/>
  <c r="I29" i="2"/>
  <c r="J29" i="2" s="1"/>
  <c r="J31" i="2" s="1"/>
</calcChain>
</file>

<file path=xl/sharedStrings.xml><?xml version="1.0" encoding="utf-8"?>
<sst xmlns="http://schemas.openxmlformats.org/spreadsheetml/2006/main" count="3242" uniqueCount="866">
  <si>
    <t>Rekapitulácia rozpočtu</t>
  </si>
  <si>
    <t>Stavba VYŠNÝ ŽIPOV - ZBERNÝ DVOR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</si>
  <si>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</si>
  <si>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</si>
  <si>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</si>
  <si>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</si>
  <si>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</si>
  <si>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</si>
  <si>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</si>
  <si>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</si>
  <si>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</si>
  <si>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</si>
  <si>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 xml:space="preserve"> SO 01 Spevnená plocha</t>
  </si>
  <si>
    <t>SO 02 Prístrešok pre kontajnery</t>
  </si>
  <si>
    <t>SO 02 Prístrešok pre kontajnery - ELI</t>
  </si>
  <si>
    <t>SO 04 Obsluha</t>
  </si>
  <si>
    <t>SO 04a Kanalizačná prípojka  dažďová</t>
  </si>
  <si>
    <t>SO 04a Kanalizačná prípojka  splášková</t>
  </si>
  <si>
    <t xml:space="preserve">SO 04b Vodovodná prípojka </t>
  </si>
  <si>
    <t>SO 05 Oplotenie</t>
  </si>
  <si>
    <t>SO 06 Odberné elektrické zariadenie</t>
  </si>
  <si>
    <t xml:space="preserve"> SO 07 Areálové NN rozvody</t>
  </si>
  <si>
    <t>SO 01 Stojisko na parcele 765</t>
  </si>
  <si>
    <t>SO 02 Stojisko na parcele 769/2</t>
  </si>
  <si>
    <t>Krycí list rozpočtu</t>
  </si>
  <si>
    <t xml:space="preserve">Miesto:  </t>
  </si>
  <si>
    <t>Objekt  SO 01 Spevnená plocha</t>
  </si>
  <si>
    <t xml:space="preserve">Ks: </t>
  </si>
  <si>
    <t xml:space="preserve">Zákazka: </t>
  </si>
  <si>
    <t>Spracoval: Ing. Ján Halgaš</t>
  </si>
  <si>
    <t xml:space="preserve">Dňa </t>
  </si>
  <si>
    <t>28.03.2019</t>
  </si>
  <si>
    <t>Odberateľ: Obec Vyšný Žipov</t>
  </si>
  <si>
    <t xml:space="preserve">Projektant: 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</si>
  <si>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</si>
  <si>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</si>
  <si>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</si>
  <si>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</si>
  <si>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</si>
  <si>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</si>
  <si>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</si>
  <si>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</si>
  <si>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</si>
  <si>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</si>
  <si>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</si>
  <si>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</si>
  <si>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</si>
  <si>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</si>
  <si>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</si>
  <si>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</si>
  <si>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</si>
  <si>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</si>
  <si>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</si>
  <si>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</si>
  <si>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</si>
  <si>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</si>
  <si>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</si>
  <si>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</si>
  <si>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</si>
  <si>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</si>
  <si>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</si>
  <si>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</si>
  <si>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</si>
  <si>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</si>
  <si>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</si>
  <si>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</si>
  <si>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</si>
  <si>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</si>
  <si>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</si>
  <si>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</si>
  <si>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</si>
  <si>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</si>
  <si>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</si>
  <si>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28.03.2019</t>
  </si>
  <si>
    <t>Prehľad rozpočtových nákladov</t>
  </si>
  <si>
    <t>Práce HSV</t>
  </si>
  <si>
    <t>ZEMNÉ PRÁCE</t>
  </si>
  <si>
    <t>ZÁKLADY</t>
  </si>
  <si>
    <t>SPEVNENÉ PLOCHY</t>
  </si>
  <si>
    <t>POTRUBNÉ ROZVODY</t>
  </si>
  <si>
    <t>OSTATNÉ PRÁCE</t>
  </si>
  <si>
    <t>PRESUNY HMÔT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</si>
  <si>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</si>
  <si>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</si>
  <si>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</si>
  <si>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</si>
  <si>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</si>
  <si>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</si>
  <si>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</si>
  <si>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</si>
  <si>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</si>
  <si>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Hmotnosť/Mj</t>
  </si>
  <si>
    <t>Hmotnosť</t>
  </si>
  <si>
    <t>Suť</t>
  </si>
  <si>
    <t>Zákazka VYŠNÝ ŽIPOV - ZBERNÝ DVOR</t>
  </si>
  <si>
    <t xml:space="preserve">  1/A 1</t>
  </si>
  <si>
    <t xml:space="preserve"> 122201102</t>
  </si>
  <si>
    <t xml:space="preserve">Odkopávka a prekopávka nezapažená v hornine 3, nad 100 do 1000 m3   </t>
  </si>
  <si>
    <t>m3</t>
  </si>
  <si>
    <t xml:space="preserve"> 122201109</t>
  </si>
  <si>
    <t xml:space="preserve">Odkopávky a prekopávky nezapažené. Príplatok k cenám za lepivosť horniny 3   </t>
  </si>
  <si>
    <t xml:space="preserve"> 132201101</t>
  </si>
  <si>
    <t xml:space="preserve">Výkop ryhy do šírky 600 mm v horn.3 do 100 m3   </t>
  </si>
  <si>
    <t xml:space="preserve"> 132201109</t>
  </si>
  <si>
    <t xml:space="preserve">Príplatok k cene za lepivosť pri hĺbení rýh šírky do 600 mm zapažených i nezapažených s urovnaním dna v hornine 3   </t>
  </si>
  <si>
    <t xml:space="preserve"> 132201202</t>
  </si>
  <si>
    <t xml:space="preserve">Výkop ryhy šírky 600-2000mm horn.3 od 100 do 1000 m3   </t>
  </si>
  <si>
    <t xml:space="preserve"> 132201209</t>
  </si>
  <si>
    <t xml:space="preserve">Hĺbenie rýh š. nad 600 do 2 000 mm zapažených i nezapažených, s urovnaním dna. Príplatok k cenám za lepivosť horniny 3   </t>
  </si>
  <si>
    <t xml:space="preserve"> 162501122</t>
  </si>
  <si>
    <t xml:space="preserve">Vodorovné premiestnenie výkopku  po spevnenej ceste z  horniny tr.1-4, nad 100 do 1000 m3 na vzdialenosť do 3000 m   </t>
  </si>
  <si>
    <t xml:space="preserve"> 171101131</t>
  </si>
  <si>
    <t xml:space="preserve">Uloženie sypaniny do násypu  nesúdržných a súdržných hornín striedavo ukladaných   </t>
  </si>
  <si>
    <t xml:space="preserve"> 171201202</t>
  </si>
  <si>
    <t xml:space="preserve">Uloženie sypaniny na skládky nad 100 dp 1000 m3   </t>
  </si>
  <si>
    <t xml:space="preserve"> 171209002</t>
  </si>
  <si>
    <t xml:space="preserve">Poplatok za skladovanie - zemina a kamenivo (17 05) ostatné   </t>
  </si>
  <si>
    <t>t</t>
  </si>
  <si>
    <t xml:space="preserve"> 174101001</t>
  </si>
  <si>
    <t xml:space="preserve">Zásyp sypaninou so zhutnením jám, šachiet, rýh, zárezov alebo okolo objektov do 100 m3   </t>
  </si>
  <si>
    <t xml:space="preserve"> 181101102</t>
  </si>
  <si>
    <t xml:space="preserve">Úprava pláne v zárezoch v hornine 1-4 so zhutnením   </t>
  </si>
  <si>
    <t>m2</t>
  </si>
  <si>
    <t xml:space="preserve">  2/A 1</t>
  </si>
  <si>
    <t xml:space="preserve"> 212572111</t>
  </si>
  <si>
    <t xml:space="preserve">Lôžko pre trativod zo štrkopiesku triedeného   </t>
  </si>
  <si>
    <t>271/A 1</t>
  </si>
  <si>
    <t xml:space="preserve"> 212752127</t>
  </si>
  <si>
    <t xml:space="preserve">Trativody z flexodrenážnych rúr DN 160   </t>
  </si>
  <si>
    <t>m</t>
  </si>
  <si>
    <t>221/A 1</t>
  </si>
  <si>
    <t xml:space="preserve"> 564251111</t>
  </si>
  <si>
    <t xml:space="preserve">Podklad alebo podsyp zo štrkopiesku s rozprestretím, vlhčením a zhutnením, po zhutnení hr. 150 mm   </t>
  </si>
  <si>
    <t>R/RE</t>
  </si>
  <si>
    <t xml:space="preserve"> 567123110</t>
  </si>
  <si>
    <t xml:space="preserve">Podklad z kameniva spevneného cementom, s rozprestrenm a zhutnením CBGM C 5/6, po zhutnení hr. 100 mm   </t>
  </si>
  <si>
    <t xml:space="preserve"> 581130315</t>
  </si>
  <si>
    <t xml:space="preserve">Kryt cementobetónový cestných komunikácií skupiny CB III pre TDZ IV, V a VI, hr. 200 mm   </t>
  </si>
  <si>
    <t>271/A 3</t>
  </si>
  <si>
    <t xml:space="preserve"> 895941111</t>
  </si>
  <si>
    <t xml:space="preserve">Zriadenie kanalizačného vpustu uličného z betónových dielcov typ UV-50,UVB-50   </t>
  </si>
  <si>
    <t>ks</t>
  </si>
  <si>
    <t xml:space="preserve"> 5922360041</t>
  </si>
  <si>
    <t xml:space="preserve">Uličná vpusť betónová, vrchná časť-prstenec 10 cm TBV 500-60   </t>
  </si>
  <si>
    <t>S/S70</t>
  </si>
  <si>
    <t xml:space="preserve"> 5922360070</t>
  </si>
  <si>
    <t xml:space="preserve">Uličná vpusť betónová, nástavec na dno TBV 500-650   </t>
  </si>
  <si>
    <t xml:space="preserve"> 5922360081</t>
  </si>
  <si>
    <t xml:space="preserve">Uličná vpusť betónová, nástavec na dno TBV 500-350   </t>
  </si>
  <si>
    <t xml:space="preserve"> 5922360010</t>
  </si>
  <si>
    <t xml:space="preserve">Uličná vpusť betónová, spodná časť-dno TBV 5-500   </t>
  </si>
  <si>
    <t xml:space="preserve"> 899203111</t>
  </si>
  <si>
    <t xml:space="preserve">Osadenie liatinovej mreže vrátane rámu a koša na bahno hmotnosti jednotlivo nad 100 do 150 kg   </t>
  </si>
  <si>
    <t>S/S50</t>
  </si>
  <si>
    <t xml:space="preserve"> 5524251000</t>
  </si>
  <si>
    <t xml:space="preserve">Mreža pre vozovku s nálevkou   </t>
  </si>
  <si>
    <t>kus</t>
  </si>
  <si>
    <t xml:space="preserve"> 5551791000</t>
  </si>
  <si>
    <t xml:space="preserve">Koše kovové  na blato a kaly   </t>
  </si>
  <si>
    <t xml:space="preserve"> 917862112</t>
  </si>
  <si>
    <t xml:space="preserve">Osadenie chodník. obrub. betón. stojatého s bočnou oporou z betónu prostého tr. C 16/20 do lôžka   </t>
  </si>
  <si>
    <t xml:space="preserve"> 5922903060</t>
  </si>
  <si>
    <t xml:space="preserve">Obrubník cestný 100/25/15 cm   </t>
  </si>
  <si>
    <t xml:space="preserve"> 919716111</t>
  </si>
  <si>
    <t xml:space="preserve">Oceľová výstuž cementobet. krytu  zo zvar. sietí  hmotnosť do 7,5 kg/m2   </t>
  </si>
  <si>
    <t xml:space="preserve"> 919722111</t>
  </si>
  <si>
    <t xml:space="preserve">Dilatačné škáry rezané v cementobet. kryte priečne rezanie škár šírky 2 až 5 mm   </t>
  </si>
  <si>
    <t xml:space="preserve"> 919722211</t>
  </si>
  <si>
    <t xml:space="preserve">Dilatačné škáry rezané v cementobet. kryte  zaliatie škár za studena, šírky nad 3 do 9 mm   </t>
  </si>
  <si>
    <t xml:space="preserve"> 1116241000</t>
  </si>
  <si>
    <t xml:space="preserve">Modifikovaná asfaltová zálievka   </t>
  </si>
  <si>
    <t>kg</t>
  </si>
  <si>
    <t xml:space="preserve"> 935114444</t>
  </si>
  <si>
    <t xml:space="preserve">Osadenie odvodňovacieho betónového žľabu univerzálneho s ochrannou hranou vnútornej šírky 300 mm a s roštom triedy D 400   </t>
  </si>
  <si>
    <t xml:space="preserve"> 592270018800</t>
  </si>
  <si>
    <t xml:space="preserve"> 592270026000</t>
  </si>
  <si>
    <t xml:space="preserve">Odvodňovací žľab univerzálny BGU-Z SV G NW 300, č. 0, dĺžky 1 m, výšky 340 mm, bez spádu, betónový s liatinovou hranou   </t>
  </si>
  <si>
    <t xml:space="preserve"> 5923001315</t>
  </si>
  <si>
    <t xml:space="preserve">BG-SV Spojovací materiál pre liatinový rošt      Hydro  BG č. 22281   </t>
  </si>
  <si>
    <t xml:space="preserve"> 998224111</t>
  </si>
  <si>
    <t xml:space="preserve">Presun hmôt pre pozemné komunikácie s krytom monolitickým betónovým akejkoľvek dĺžky objektu   </t>
  </si>
  <si>
    <t>Objekt SO 02 Prístrešok pre kontajnery</t>
  </si>
  <si>
    <t>Práce PSV</t>
  </si>
  <si>
    <t>KONŠTRUKCIE KLAMPIARSKE</t>
  </si>
  <si>
    <t>KOVOVÉ DOPLNKOVÉ KONŠTRUKCIE</t>
  </si>
  <si>
    <t>NÁTERY</t>
  </si>
  <si>
    <t>Montážne práce</t>
  </si>
  <si>
    <t>M-43 MONTÁŽ OCEĽOVÝCH KONŠTRUKCIÍ</t>
  </si>
  <si>
    <t xml:space="preserve"> 133201101</t>
  </si>
  <si>
    <t>Výkop šachty zapaženej,a nezapaženej hornina 3 do 100 m3</t>
  </si>
  <si>
    <t xml:space="preserve"> 133201109</t>
  </si>
  <si>
    <t>Hĺbenie šachiet zapažených i nezapažených. Príplatok k cenám za lepivosť horniny 3</t>
  </si>
  <si>
    <t xml:space="preserve"> 162701105</t>
  </si>
  <si>
    <t>Vodorovné premiestnenie výkopku tr.1-4 do 10000 m</t>
  </si>
  <si>
    <t>M3</t>
  </si>
  <si>
    <t xml:space="preserve"> 162701109</t>
  </si>
  <si>
    <t>Príplatok za každých ďalších 1000 m horniny 1-4 po spevnenej ceste</t>
  </si>
  <si>
    <t xml:space="preserve"> 171201201</t>
  </si>
  <si>
    <t>Uloženie sypaniny na skládky do 100 m3</t>
  </si>
  <si>
    <t xml:space="preserve"> 171209991</t>
  </si>
  <si>
    <t>Poplatok za uloženie zeminy na skládku</t>
  </si>
  <si>
    <t xml:space="preserve"> 11/A 1</t>
  </si>
  <si>
    <t xml:space="preserve"> 275313611</t>
  </si>
  <si>
    <t>Betón základových pätiek, prostý tr.C 16/20</t>
  </si>
  <si>
    <t xml:space="preserve"> 275351215</t>
  </si>
  <si>
    <t>Debnenie základových pätiek, zhotovenie-dielce</t>
  </si>
  <si>
    <t xml:space="preserve"> 275351216</t>
  </si>
  <si>
    <t>Debnenie základovýcb pätiek, odstránenie-dielce</t>
  </si>
  <si>
    <t xml:space="preserve">  3/A 1</t>
  </si>
  <si>
    <t xml:space="preserve"> 941941031</t>
  </si>
  <si>
    <t>Montáž lešenia ľahkého pracovného radového s podlahami šírky od 0, 80 do 1,00 m a výšky do 10 m</t>
  </si>
  <si>
    <t xml:space="preserve"> 941941191</t>
  </si>
  <si>
    <t>Príplatok za prvý a každý ďalší i začatý mesiac použitia lešenia k cene -1031</t>
  </si>
  <si>
    <t xml:space="preserve">  3/B 1</t>
  </si>
  <si>
    <t xml:space="preserve"> 941941831</t>
  </si>
  <si>
    <t>Demontáž lešenia ľahkého pracovného radového a s podlahami, šírky 0,80-1,00 m a výšky do 10m</t>
  </si>
  <si>
    <t xml:space="preserve"> 998011001</t>
  </si>
  <si>
    <t>Presun hmôt pre budovy JKSO 801, 803,812,zvislá konštr.z tehál,tvárnic,z kovu výšky do 6 m</t>
  </si>
  <si>
    <t>764/A 6</t>
  </si>
  <si>
    <t xml:space="preserve"> 764751132</t>
  </si>
  <si>
    <t>Odpadné rúry z poplast.plechu koleno BK D 100 mm</t>
  </si>
  <si>
    <t xml:space="preserve"> 764751142</t>
  </si>
  <si>
    <t>Odpadné rúry z poplast.plechu výtokové koleno UTK D 100 mm</t>
  </si>
  <si>
    <t xml:space="preserve"> 764751152</t>
  </si>
  <si>
    <t>Odpadné rúry z poplast.plechu odskok SOKN D 100 mm</t>
  </si>
  <si>
    <t xml:space="preserve"> 764761122</t>
  </si>
  <si>
    <t>Žľaby z poplast.plechu podokapné polkruhové R s hákmi KFL veľkosť 150 mm</t>
  </si>
  <si>
    <t xml:space="preserve"> 764761172</t>
  </si>
  <si>
    <t>Žľaby z poplast.plechu čelo polkruhové RGT veľkosť 150 mm</t>
  </si>
  <si>
    <t xml:space="preserve"> 764761232</t>
  </si>
  <si>
    <t>Žľaby z poplast.plechu kotlík SOK k polkruhovým žľabom veľkosť 150 mm</t>
  </si>
  <si>
    <t>764/A 7</t>
  </si>
  <si>
    <t xml:space="preserve"> 998764201</t>
  </si>
  <si>
    <t>Presun hmôt pre konštrukcie klampiarske v objektoch výšky do 6 m</t>
  </si>
  <si>
    <t>%</t>
  </si>
  <si>
    <t>767/A 3</t>
  </si>
  <si>
    <t xml:space="preserve"> 767652240</t>
  </si>
  <si>
    <t>Montáž vrát otočných, osadených do oceľovej konštrukcie, s plochou nad 13 m2</t>
  </si>
  <si>
    <t xml:space="preserve"> 998767201</t>
  </si>
  <si>
    <t>Presun hmôt pre kovové stavebné doplnkové konštrukcie v objektoch výšky do 6 m</t>
  </si>
  <si>
    <t xml:space="preserve"> 5534485200</t>
  </si>
  <si>
    <t>Vráta oceľové otváravé rozm.4300x4000mm</t>
  </si>
  <si>
    <t>783/A 1</t>
  </si>
  <si>
    <t xml:space="preserve"> 783124520</t>
  </si>
  <si>
    <t>Nátery oceľ.konštr. syntetické dvojnásobné 1x s emailovaním - ok,vráta</t>
  </si>
  <si>
    <t xml:space="preserve"> 783124720</t>
  </si>
  <si>
    <t>Nátery oceľ.konštr. syntetické základný  -2x výmera</t>
  </si>
  <si>
    <t>943/M43</t>
  </si>
  <si>
    <t xml:space="preserve"> 430825101</t>
  </si>
  <si>
    <t>Oplechovanie stien vlnitým plechom, nitované hr.0,60 mm, hmot. 9,17 kg/m2</t>
  </si>
  <si>
    <t xml:space="preserve"> 430826101</t>
  </si>
  <si>
    <t>Krytina striech skrutkovaná s pripevnením k väzniciam, hr.plechu 0,60 mm hmot.9,17 kg/m2</t>
  </si>
  <si>
    <t xml:space="preserve"> 430862007</t>
  </si>
  <si>
    <t>Montáž rôznych dielov OK - druhá cenová krivka do 15 000 kg vrátane</t>
  </si>
  <si>
    <t>R/R10</t>
  </si>
  <si>
    <t xml:space="preserve"> R0000003</t>
  </si>
  <si>
    <t>Náklady na presun pre montážne práce</t>
  </si>
  <si>
    <t>q</t>
  </si>
  <si>
    <t>D/D10</t>
  </si>
  <si>
    <t xml:space="preserve"> D0010006</t>
  </si>
  <si>
    <t>Dodávka OK prístrešku - stlpy,rošt strechy, zavetrovanie  ponuková cena</t>
  </si>
  <si>
    <t>S/S10</t>
  </si>
  <si>
    <t xml:space="preserve"> 1388001100</t>
  </si>
  <si>
    <t>Plech vlnitý poplastovaný T50 profil trapéz štandard - Polyester hr.0,50 mm</t>
  </si>
  <si>
    <t xml:space="preserve"> R0000001</t>
  </si>
  <si>
    <t>Murárska výpomoc pre montážne práce</t>
  </si>
  <si>
    <t>Objekt SO 02 Prístrešok pre kontajnery - ELI</t>
  </si>
  <si>
    <t>M-21 ELEKTROMONTÁŽE</t>
  </si>
  <si>
    <t>M-46 MONTÁŽE ZEMNÝCH PRÁC</t>
  </si>
  <si>
    <t>P/PE</t>
  </si>
  <si>
    <t xml:space="preserve"> 3549000A01</t>
  </si>
  <si>
    <t>Vodic FeZn o 10mm (1m=0,62kg)</t>
  </si>
  <si>
    <t xml:space="preserve"> 3549000A13</t>
  </si>
  <si>
    <t>Lano FeZn o 50mm (1m=0,4kg)</t>
  </si>
  <si>
    <t xml:space="preserve"> 3549020A00</t>
  </si>
  <si>
    <t>Podpera vedenia PV 21</t>
  </si>
  <si>
    <t xml:space="preserve"> 3549021A60</t>
  </si>
  <si>
    <t>Podpera vedenia PV 23</t>
  </si>
  <si>
    <t xml:space="preserve"> 3549040A36</t>
  </si>
  <si>
    <t>Svorka skusobna SZ</t>
  </si>
  <si>
    <t xml:space="preserve"> 3549040A20</t>
  </si>
  <si>
    <t>Svorka spojovacia SS</t>
  </si>
  <si>
    <t xml:space="preserve"> 3549040A34</t>
  </si>
  <si>
    <t>Svorka okapova SO</t>
  </si>
  <si>
    <t xml:space="preserve"> 3549060A30</t>
  </si>
  <si>
    <t>Ochranna trubka OT</t>
  </si>
  <si>
    <t xml:space="preserve"> 3549060A31</t>
  </si>
  <si>
    <t>Drziak ochrannej trubky DOT</t>
  </si>
  <si>
    <t xml:space="preserve"> 341203M001</t>
  </si>
  <si>
    <t>Kabel CYKY-O 2x1,5</t>
  </si>
  <si>
    <t xml:space="preserve"> 341203M101</t>
  </si>
  <si>
    <t>Kabel CYKY-O 3x1,5</t>
  </si>
  <si>
    <t xml:space="preserve"> 341203M100</t>
  </si>
  <si>
    <t>Kabel CYKY-J 3x1,5</t>
  </si>
  <si>
    <t xml:space="preserve"> 341203M301</t>
  </si>
  <si>
    <t>Kabel CYKY-J 5x1,5</t>
  </si>
  <si>
    <t xml:space="preserve"> 341203M320</t>
  </si>
  <si>
    <t>Kabel CYKY-J 5x4</t>
  </si>
  <si>
    <t xml:space="preserve"> 345350T244</t>
  </si>
  <si>
    <t>Spínač rad.1 jednopólový nástenný IP44</t>
  </si>
  <si>
    <t xml:space="preserve"> 345363T244</t>
  </si>
  <si>
    <t>Prepínač rad.5 sériový nástenný IP44</t>
  </si>
  <si>
    <t xml:space="preserve"> 358002D</t>
  </si>
  <si>
    <t xml:space="preserve">Zásuvková skriňa istená 400V/1x16A, 230V/2x16A </t>
  </si>
  <si>
    <t xml:space="preserve"> 345653D512</t>
  </si>
  <si>
    <t xml:space="preserve">Rúrka el-inšt plastová tuhá do 20/17, bez hrdla, siva                                                                 </t>
  </si>
  <si>
    <t xml:space="preserve"> 345659D022</t>
  </si>
  <si>
    <t xml:space="preserve">Príchytka plastová s čelusťami do 20, siva                                                               </t>
  </si>
  <si>
    <t xml:space="preserve"> 345620D600</t>
  </si>
  <si>
    <t xml:space="preserve">Škatuľa KR rozvodná uzatv. IP66 : 6455-11, 4x vstup P16 (5x4/4mm2)                                            </t>
  </si>
  <si>
    <t xml:space="preserve"> 3570</t>
  </si>
  <si>
    <t>Rozvodnica nastenná R02 + výzbroj - viď v.č.5</t>
  </si>
  <si>
    <t xml:space="preserve"> 3483M0370</t>
  </si>
  <si>
    <t>Svietidlo žiarivkové 1x36W, IP 55 + zdroj</t>
  </si>
  <si>
    <t xml:space="preserve"> ST</t>
  </si>
  <si>
    <t>Stratné z metrového materiálu</t>
  </si>
  <si>
    <t xml:space="preserve"> PM</t>
  </si>
  <si>
    <t>Podružný materiál</t>
  </si>
  <si>
    <t>921/M21</t>
  </si>
  <si>
    <t xml:space="preserve"> 210010022</t>
  </si>
  <si>
    <t>Trubka tuha PVC 20mm p.u.</t>
  </si>
  <si>
    <t xml:space="preserve"> 210010351</t>
  </si>
  <si>
    <t>Krabicova rozvodka 6455-11do 4mm2</t>
  </si>
  <si>
    <t xml:space="preserve"> 210100001</t>
  </si>
  <si>
    <t>Ukonč. vodičov v rozv. vč. zapoj. a vodič. koncovky do 2,5</t>
  </si>
  <si>
    <t xml:space="preserve"> 210100002</t>
  </si>
  <si>
    <t>Ukonč. vodičov v rozv. vč. zapoj. a vodič. koncovky do 6</t>
  </si>
  <si>
    <t xml:space="preserve"> 210110021</t>
  </si>
  <si>
    <t>Spinac nastenny 1 polovy do mokra</t>
  </si>
  <si>
    <t xml:space="preserve"> 210110023</t>
  </si>
  <si>
    <t>Spinac nastenny seriovy do mokra</t>
  </si>
  <si>
    <t xml:space="preserve"> 210111105</t>
  </si>
  <si>
    <t>Zasuvková skriňa</t>
  </si>
  <si>
    <t xml:space="preserve"> 210190001</t>
  </si>
  <si>
    <t>Montaz rozvodnice do 20kg</t>
  </si>
  <si>
    <t xml:space="preserve"> 210201001</t>
  </si>
  <si>
    <t>Sv. ziarivkové priemyselné 1x36W, IP65</t>
  </si>
  <si>
    <t xml:space="preserve"> 210220001</t>
  </si>
  <si>
    <t>Vodic FeZn na povrchu</t>
  </si>
  <si>
    <t xml:space="preserve"> 210220021</t>
  </si>
  <si>
    <t>Vodic FeZn do 8-10mm v zemi</t>
  </si>
  <si>
    <t xml:space="preserve"> 210220050</t>
  </si>
  <si>
    <t>Oznacovaci stitok zvodu</t>
  </si>
  <si>
    <t xml:space="preserve"> 210220101</t>
  </si>
  <si>
    <t>Podpera vedenia PV21</t>
  </si>
  <si>
    <t xml:space="preserve"> 3549020A01</t>
  </si>
  <si>
    <t>Podložka plastová pod podperu vedenia PV 21</t>
  </si>
  <si>
    <t xml:space="preserve"> 210220104</t>
  </si>
  <si>
    <t>Podpera vedenia PV23-24 na plechové strechy</t>
  </si>
  <si>
    <t xml:space="preserve"> 210220243</t>
  </si>
  <si>
    <t xml:space="preserve"> 210220246</t>
  </si>
  <si>
    <t>Svorka okapová SO</t>
  </si>
  <si>
    <t xml:space="preserve"> 210220247</t>
  </si>
  <si>
    <t>Svorka skúšobná SZ</t>
  </si>
  <si>
    <t xml:space="preserve"> 210220262</t>
  </si>
  <si>
    <t>Ochranná trubka OT</t>
  </si>
  <si>
    <t xml:space="preserve"> 210220263</t>
  </si>
  <si>
    <t>Držiak ochrannj trubky DOT</t>
  </si>
  <si>
    <t xml:space="preserve"> 210800107</t>
  </si>
  <si>
    <t>Kabel CYKY 3x1,5 v.u.</t>
  </si>
  <si>
    <t xml:space="preserve"> 210800119</t>
  </si>
  <si>
    <t>Kabel CYKY 5x1,5 v.u.</t>
  </si>
  <si>
    <t xml:space="preserve"> 210800121</t>
  </si>
  <si>
    <t>Kabel CYKY 5x4 v.u.</t>
  </si>
  <si>
    <t xml:space="preserve"> 213290150</t>
  </si>
  <si>
    <t xml:space="preserve">Drobné elektroinštalačné práce                                                                                          </t>
  </si>
  <si>
    <t>hod</t>
  </si>
  <si>
    <t xml:space="preserve"> 213291000</t>
  </si>
  <si>
    <t xml:space="preserve">Spracovanie východiskovej revízie                                                               </t>
  </si>
  <si>
    <t xml:space="preserve"> PPV</t>
  </si>
  <si>
    <t>PPV</t>
  </si>
  <si>
    <t>946/M46</t>
  </si>
  <si>
    <t xml:space="preserve"> 460200154</t>
  </si>
  <si>
    <t>Vykop ryhy 35/70cm (s/h) - zemina tr.4</t>
  </si>
  <si>
    <t xml:space="preserve"> 460560154</t>
  </si>
  <si>
    <t>Zahoz ryhy 35/70cm (s/h) - zemina tr.4</t>
  </si>
  <si>
    <t xml:space="preserve"> 460620014</t>
  </si>
  <si>
    <t>Provizorna uprava terenu v zemine tr.4</t>
  </si>
  <si>
    <t>Objekt SO 04 Obsluha</t>
  </si>
  <si>
    <t>VODOROVNÉ KONŠTRUKCIE</t>
  </si>
  <si>
    <t>ZTI-VNÚTORNA KANALIZÁCIA</t>
  </si>
  <si>
    <t>ZTI-VNÚTORNÝ VODOVOD</t>
  </si>
  <si>
    <t>ZTI-ZARIAĎOVACIE PREDMETY</t>
  </si>
  <si>
    <t xml:space="preserve">Hĺbenie rýh šírka do 60 cm v horn. tr. 3 do 100 m3                              </t>
  </si>
  <si>
    <t xml:space="preserve">m3     </t>
  </si>
  <si>
    <t xml:space="preserve">Príplatok za lepivosť horniny tr. 3 v rýhach š. do 60 cm                        </t>
  </si>
  <si>
    <t xml:space="preserve"> 174101101</t>
  </si>
  <si>
    <t xml:space="preserve">Zásyp zhutnený jám, rýh, šachiet alebo okolo objektu                            </t>
  </si>
  <si>
    <t xml:space="preserve"> 451573111</t>
  </si>
  <si>
    <t xml:space="preserve">Lôžko pod potrubie, stoky v otv. výk. z piesku a štrkopiesku                    </t>
  </si>
  <si>
    <t xml:space="preserve"> 452313121</t>
  </si>
  <si>
    <t xml:space="preserve">BLOK B VYKOP B 10                                                               </t>
  </si>
  <si>
    <t xml:space="preserve"> 452353101</t>
  </si>
  <si>
    <t xml:space="preserve">DEBNEN BLOKU V OTVORENOM VYKOPE                                                 </t>
  </si>
  <si>
    <t xml:space="preserve">m2     </t>
  </si>
  <si>
    <t>HZS/A 3</t>
  </si>
  <si>
    <t xml:space="preserve"> HZS000324</t>
  </si>
  <si>
    <t>Použitie mobilného žeriavu</t>
  </si>
  <si>
    <t>HOD</t>
  </si>
  <si>
    <t xml:space="preserve"> D000142</t>
  </si>
  <si>
    <t>Kancelársky kontajner so sanitou rozm.6055x2435mm vr.dopravy</t>
  </si>
  <si>
    <t>KPL</t>
  </si>
  <si>
    <t>721/C 1</t>
  </si>
  <si>
    <t xml:space="preserve"> 721170965</t>
  </si>
  <si>
    <t xml:space="preserve">Opr. PVC potrubia, prepojenie stávajúceho potrubia D 110                        </t>
  </si>
  <si>
    <t xml:space="preserve">kus    </t>
  </si>
  <si>
    <t>721/A 1</t>
  </si>
  <si>
    <t xml:space="preserve"> 721171109</t>
  </si>
  <si>
    <t xml:space="preserve">Potrubie kanal. z PVC-U rúr hrdlových odpadné D 110x2,2                         </t>
  </si>
  <si>
    <t xml:space="preserve">m      </t>
  </si>
  <si>
    <t xml:space="preserve"> 721171111</t>
  </si>
  <si>
    <t xml:space="preserve">Potrubie kanal. z PVC-U rúr hrdlových odpadné D 140x2,8                         </t>
  </si>
  <si>
    <t xml:space="preserve"> 721173204</t>
  </si>
  <si>
    <t xml:space="preserve">Potrubie kanal. z PVC rúr pripojovacie D 40x1.8                                 </t>
  </si>
  <si>
    <t xml:space="preserve"> 721173205</t>
  </si>
  <si>
    <t xml:space="preserve">Potrubie kanal. z PVC rúr pripojovacie D 50x1.8                                 </t>
  </si>
  <si>
    <t xml:space="preserve"> 721173206</t>
  </si>
  <si>
    <t xml:space="preserve">Potrubie kanal. z PVC rúr pripojovacie D 63x1.8                                 </t>
  </si>
  <si>
    <t>MAT</t>
  </si>
  <si>
    <t xml:space="preserve"> B12702</t>
  </si>
  <si>
    <t xml:space="preserve">Lievik vypúšťací so sifónom HL21                                                </t>
  </si>
  <si>
    <t xml:space="preserve">sada   </t>
  </si>
  <si>
    <t xml:space="preserve"> 721290112</t>
  </si>
  <si>
    <t xml:space="preserve">Skúška tesnosti kanalizácie vodou DN 125-200                                    </t>
  </si>
  <si>
    <t xml:space="preserve"> 998721202</t>
  </si>
  <si>
    <t xml:space="preserve">Presun hmôt pre vnút. kanalizáciu v objektoch výšky do 12 m                     </t>
  </si>
  <si>
    <t xml:space="preserve">%      </t>
  </si>
  <si>
    <t>721/A 2</t>
  </si>
  <si>
    <t xml:space="preserve"> 722130211</t>
  </si>
  <si>
    <t xml:space="preserve">Potrubie vod. z ocel. rúrok závit. pozink. 11353 DN 15                          </t>
  </si>
  <si>
    <t xml:space="preserve"> 722130212</t>
  </si>
  <si>
    <t xml:space="preserve">Potrubie vod. z ocel. rúrok závit. pozink. 11353 DN 20                          </t>
  </si>
  <si>
    <t xml:space="preserve"> 722130213</t>
  </si>
  <si>
    <t xml:space="preserve">Potrubie vod. z ocel. rúrok závit. pozink. 11353 DN 25                          </t>
  </si>
  <si>
    <t>721/C 2</t>
  </si>
  <si>
    <t xml:space="preserve"> 722131932</t>
  </si>
  <si>
    <t xml:space="preserve">Opr. vodov. ocel. potr. záv. prepojenie stáv. potrubia DN 20                    </t>
  </si>
  <si>
    <t xml:space="preserve"> 722171223</t>
  </si>
  <si>
    <t xml:space="preserve">Potrubie vodov. z rúrok rPE rad ťažk. rPE D 32/5,3                              </t>
  </si>
  <si>
    <t xml:space="preserve"> 722182111</t>
  </si>
  <si>
    <t xml:space="preserve">Ochrana potrubia izoláciou Mirelon alebo ekvivalent  DN 16                                        </t>
  </si>
  <si>
    <t xml:space="preserve"> 722182112</t>
  </si>
  <si>
    <t xml:space="preserve">Ochrana potrubia izoláciou Mirelon alebo ekvivalent DN 20                                        </t>
  </si>
  <si>
    <t xml:space="preserve"> 722182113</t>
  </si>
  <si>
    <t xml:space="preserve">Ochrana potrubia izoláciou Mirelon alebo ekvivalent DN 25                                        </t>
  </si>
  <si>
    <t xml:space="preserve"> 722230102</t>
  </si>
  <si>
    <t xml:space="preserve">Armat. vodov. s 2 závitmi, ventil priamy KE 83 T G 3/4                          </t>
  </si>
  <si>
    <t xml:space="preserve"> 722230103</t>
  </si>
  <si>
    <t xml:space="preserve">Armat. vodov. s 2 závitmi, ventil priamy KE 83 T G 1                            </t>
  </si>
  <si>
    <t xml:space="preserve"> 722262221</t>
  </si>
  <si>
    <t>Vodomer pre vodu závit jednovtok suchob do 40 °C G 1/2 x 80 mm Qn 1,5 m3/s horiz</t>
  </si>
  <si>
    <t xml:space="preserve"> 722290226</t>
  </si>
  <si>
    <t xml:space="preserve">Tlakové skúšky vodov. potrubia závitového do DN 50                              </t>
  </si>
  <si>
    <t xml:space="preserve"> 722290234</t>
  </si>
  <si>
    <t xml:space="preserve">Preplachovanie a dezinfekcia vodov. potrubia do DN 80                           </t>
  </si>
  <si>
    <t xml:space="preserve"> 998722202</t>
  </si>
  <si>
    <t xml:space="preserve">Presun hmôt pre vnút. vodovod v objektoch výšky do 12 m                         </t>
  </si>
  <si>
    <t xml:space="preserve"> 725535222</t>
  </si>
  <si>
    <t xml:space="preserve">Ventil poistný bezpečnostný súprava s  redukčným ventilom a s výlevkou          </t>
  </si>
  <si>
    <t xml:space="preserve">súbor  </t>
  </si>
  <si>
    <t>721/A 5</t>
  </si>
  <si>
    <t xml:space="preserve"> 998725202</t>
  </si>
  <si>
    <t xml:space="preserve">Presun hmôt pre zariaď. predmety v objektoch výšky do 12 m                      </t>
  </si>
  <si>
    <t>Objekt SO 04a Kanalizačná prípojka  dažďová</t>
  </si>
  <si>
    <t>ZVISLÉ KONŠTRUKCIE</t>
  </si>
  <si>
    <t xml:space="preserve"> 115101201</t>
  </si>
  <si>
    <t xml:space="preserve">CERPANIE VODY DO 10M DO 500L/MIN                                                </t>
  </si>
  <si>
    <t xml:space="preserve">hod    </t>
  </si>
  <si>
    <t xml:space="preserve"> 115101301</t>
  </si>
  <si>
    <t xml:space="preserve">POHOTOVOST CERP DO 10M DO 500L/MIN                                              </t>
  </si>
  <si>
    <t xml:space="preserve">deň    </t>
  </si>
  <si>
    <t xml:space="preserve">HLB RYH 60-200CM HOR 3 100-1000M3                                               </t>
  </si>
  <si>
    <t xml:space="preserve">PRIPL ZA LEPIVOST HORNIN TR.3                                                   </t>
  </si>
  <si>
    <t xml:space="preserve">Príplatok za lepivosť horniny tr.3                                              </t>
  </si>
  <si>
    <t xml:space="preserve"> 133202112</t>
  </si>
  <si>
    <t xml:space="preserve">Hĺbenie šachiet horn. 3                                                         </t>
  </si>
  <si>
    <t xml:space="preserve"> 141702102</t>
  </si>
  <si>
    <t xml:space="preserve">Pretláčanie rúr v hor. tr. 1-4 priem. nad 200 do 500 mm                         </t>
  </si>
  <si>
    <t xml:space="preserve"> 161101101</t>
  </si>
  <si>
    <t xml:space="preserve">ZVISLE PREMIEST VYKOPU 1-4 DO 2,5M                                              </t>
  </si>
  <si>
    <t xml:space="preserve"> 162701101</t>
  </si>
  <si>
    <t xml:space="preserve">Vodorovné premiestnenie výkopu do 6000 m horn. tr. 1-4                          </t>
  </si>
  <si>
    <t xml:space="preserve"> 167101102</t>
  </si>
  <si>
    <t xml:space="preserve">NAKLADANIE VYKOPKU NAD 100M3HOR 1-4                                             </t>
  </si>
  <si>
    <t xml:space="preserve">ULOZENIE SYPANINY NA SKLADKU                                                    </t>
  </si>
  <si>
    <t xml:space="preserve">ZASYP ZHUT.JAM,RYH,SACH.OKOLO OBJ.                                              </t>
  </si>
  <si>
    <t xml:space="preserve"> 388995215</t>
  </si>
  <si>
    <t xml:space="preserve">Chránička  DN 400                                                               </t>
  </si>
  <si>
    <t xml:space="preserve">LOZKO VYKOPU ZO STRKOPIESKU,PIESKU                                              </t>
  </si>
  <si>
    <t xml:space="preserve"> 452112111</t>
  </si>
  <si>
    <t xml:space="preserve">Osad. bet. prsten. rámov pod poklopy a mreže výška do 10 cm                     </t>
  </si>
  <si>
    <t xml:space="preserve"> 452312141</t>
  </si>
  <si>
    <t xml:space="preserve">Sedlové lôžka z betónu tr. C 16/20 v otvorenom výkope                           </t>
  </si>
  <si>
    <t xml:space="preserve"> 452312151</t>
  </si>
  <si>
    <t xml:space="preserve">Sedlové lôžka z betónu tr. C 20/25 v otvorenom výkope                           </t>
  </si>
  <si>
    <t xml:space="preserve"> 452351101</t>
  </si>
  <si>
    <t xml:space="preserve">DEBNEN DOSAK V OTVORENOM VYKOPE                                                 </t>
  </si>
  <si>
    <t xml:space="preserve"> 851261121</t>
  </si>
  <si>
    <t xml:space="preserve">Montáž potrubia z rúr liat. tlak. hrdl. v otv. výk. DN 100                      </t>
  </si>
  <si>
    <t xml:space="preserve"> 405840</t>
  </si>
  <si>
    <t xml:space="preserve">Rúra liatinová odpadová DN 100x1500 mm                                          </t>
  </si>
  <si>
    <t xml:space="preserve"> 413080</t>
  </si>
  <si>
    <t xml:space="preserve">Koleno liatinové odpadové 45° DN 150                                            </t>
  </si>
  <si>
    <t xml:space="preserve"> 871313121</t>
  </si>
  <si>
    <t xml:space="preserve">Montáž potrubia z kanaliz. rúr tvr. PVC otv. výk. DN150                         </t>
  </si>
  <si>
    <t xml:space="preserve"> 871353121</t>
  </si>
  <si>
    <t xml:space="preserve">Montáž potrubia z kanaliz. rúr tvr. PVC otv. výk. DN200                         </t>
  </si>
  <si>
    <t xml:space="preserve"> 5A0115</t>
  </si>
  <si>
    <t xml:space="preserve">Rúra kanalizačná hladká hrdlovaná PVC - 160x3,6x6000 - 4226                     </t>
  </si>
  <si>
    <t xml:space="preserve"> 5A0120</t>
  </si>
  <si>
    <t xml:space="preserve">Rúra kanalizačná hladká hrdlovaná PVC - 200x4,5x6000 - 4236                     </t>
  </si>
  <si>
    <t xml:space="preserve"> 5A0709</t>
  </si>
  <si>
    <t xml:space="preserve">Odbočka 45st.kanalizačná PVC - 200/160 - 4352                                   </t>
  </si>
  <si>
    <t xml:space="preserve"> 5A1013</t>
  </si>
  <si>
    <t xml:space="preserve">Koleno kanalizačné PVC - 160x45st.- 4292                                        </t>
  </si>
  <si>
    <t xml:space="preserve"> 5A1018</t>
  </si>
  <si>
    <t xml:space="preserve">Koleno kanalizačné PVC - 200x45st.- 4302                                        </t>
  </si>
  <si>
    <t xml:space="preserve"> 877313123</t>
  </si>
  <si>
    <t xml:space="preserve">Montáž tvar. 1-osých na kanaliz. potr. z PVC otv. výk. DN150                    </t>
  </si>
  <si>
    <t xml:space="preserve"> 877353121</t>
  </si>
  <si>
    <t xml:space="preserve">Montáž tvar. odboč. na kanaliz. potr. z PVC otv. výk. DN200                     </t>
  </si>
  <si>
    <t xml:space="preserve"> 877353123</t>
  </si>
  <si>
    <t xml:space="preserve">Montáž tvar. 1-osých na kanaliz. potr. z PVC otv. výk. DN200                    </t>
  </si>
  <si>
    <t xml:space="preserve"> 891355321</t>
  </si>
  <si>
    <t xml:space="preserve">Montáž spätných klapiek DN 200                                                  </t>
  </si>
  <si>
    <t xml:space="preserve"> 8D0607</t>
  </si>
  <si>
    <t xml:space="preserve">Klapka žabia - DN 200                                                           </t>
  </si>
  <si>
    <t xml:space="preserve"> 892101111</t>
  </si>
  <si>
    <t xml:space="preserve">SKUSKA TESNOSTI KANALIZ DN 200                                                  </t>
  </si>
  <si>
    <t xml:space="preserve"> 893312111</t>
  </si>
  <si>
    <t xml:space="preserve">Vyustný objekt komplet                                                          </t>
  </si>
  <si>
    <t xml:space="preserve"> 3K8652</t>
  </si>
  <si>
    <t xml:space="preserve">Šachta univerzálna DN 400 - 249610                                              </t>
  </si>
  <si>
    <t xml:space="preserve"> 3K8656</t>
  </si>
  <si>
    <t xml:space="preserve">Poklop liatinový, bez ventilácie,tr.B, DN 400 - 233073                          </t>
  </si>
  <si>
    <t xml:space="preserve">ZRIAD VPUSTI ULICNEJ B UV50 NORMAL                                              </t>
  </si>
  <si>
    <t xml:space="preserve"> R004201</t>
  </si>
  <si>
    <t xml:space="preserve">Uličná vpust  DN630/200, HDPE, v-2m                                             </t>
  </si>
  <si>
    <t xml:space="preserve"> R005200</t>
  </si>
  <si>
    <t xml:space="preserve">Koš na zachytávanie nečistvôt pre U                                             </t>
  </si>
  <si>
    <t xml:space="preserve"> 899103111</t>
  </si>
  <si>
    <t xml:space="preserve">Osadenie poklopov liatinových, ocel. s rámom do 150 kg                          </t>
  </si>
  <si>
    <t xml:space="preserve"> 431500</t>
  </si>
  <si>
    <t xml:space="preserve">Poklop vstupný kruhový plochý -D400                                             </t>
  </si>
  <si>
    <t xml:space="preserve"> 434420</t>
  </si>
  <si>
    <t xml:space="preserve">Poklop vstupný šachtový d 600 D                                                 </t>
  </si>
  <si>
    <t xml:space="preserve"> 899204111</t>
  </si>
  <si>
    <t xml:space="preserve">OSAD MREZI LIATIN S RAMOM NAD 150K6                                             </t>
  </si>
  <si>
    <t xml:space="preserve"> 425100</t>
  </si>
  <si>
    <t xml:space="preserve">MREZA PRE VOZOVKU S NALEVKOU                                                    </t>
  </si>
  <si>
    <t xml:space="preserve"> 435500</t>
  </si>
  <si>
    <t xml:space="preserve">Lapač piesku 100                                                                </t>
  </si>
  <si>
    <t xml:space="preserve"> 7A1482</t>
  </si>
  <si>
    <t xml:space="preserve">Žľab pre vysokú záťaž BGZ-S, G NW 500, č.0, bez spádu, dl.1000                  </t>
  </si>
  <si>
    <t xml:space="preserve"> 7A3921</t>
  </si>
  <si>
    <t xml:space="preserve">Rošt liatinový NW 500, 500/547/25, SW 15/248                                    </t>
  </si>
  <si>
    <t xml:space="preserve"> 7A6501</t>
  </si>
  <si>
    <t xml:space="preserve">Stena čelná, koncová NW 500, pozinkovaná                                        </t>
  </si>
  <si>
    <t xml:space="preserve"> 7A6502</t>
  </si>
  <si>
    <t xml:space="preserve">Stena koncová NW 500 s nátrubkom DN 200, pozinkovaná                            </t>
  </si>
  <si>
    <t xml:space="preserve"> 998276101</t>
  </si>
  <si>
    <t xml:space="preserve">PRES HMOT RUR PLAST A SKLOLAM OV                                                </t>
  </si>
  <si>
    <t xml:space="preserve">t      </t>
  </si>
  <si>
    <t xml:space="preserve"> 6D0107</t>
  </si>
  <si>
    <t xml:space="preserve">Odlučovač ľahkých kvapalín  15, prietok - 15 l/s dodavka+montaž                 </t>
  </si>
  <si>
    <t xml:space="preserve"> 722140239</t>
  </si>
  <si>
    <t xml:space="preserve">Potrubie vod. z ocel. rúrok  DN 400 chranička                                   </t>
  </si>
  <si>
    <t>Objekt SO 04a Kanalizačná prípojka  splášková</t>
  </si>
  <si>
    <t xml:space="preserve"> 132201201</t>
  </si>
  <si>
    <t xml:space="preserve">Hĺbenie rýh šírka do 2 m v horn. tr. 3 do 100 m3                                </t>
  </si>
  <si>
    <t xml:space="preserve"> 133101101</t>
  </si>
  <si>
    <t xml:space="preserve">Hĺbenie šachiet v horn. tr. 1-2 do 100 m3                                       </t>
  </si>
  <si>
    <t xml:space="preserve"> 151101101</t>
  </si>
  <si>
    <t xml:space="preserve">Zhotovenie paženia rýh pre podz. vedenie príložné hl. do 2 m                    </t>
  </si>
  <si>
    <t xml:space="preserve"> 151101111</t>
  </si>
  <si>
    <t xml:space="preserve">Odstránenie paženia rýh pre podz. vedenie príložné hl. do 2 m                   </t>
  </si>
  <si>
    <t xml:space="preserve"> 162603112</t>
  </si>
  <si>
    <t xml:space="preserve">VODOR PREM VYK Z RYH PS DO 5000M                                                </t>
  </si>
  <si>
    <t xml:space="preserve"> 167101101</t>
  </si>
  <si>
    <t xml:space="preserve">Nakladanie výkopku do 100 m3 v horn. tr. 1-4                                    </t>
  </si>
  <si>
    <t xml:space="preserve"> 272313711</t>
  </si>
  <si>
    <t xml:space="preserve">Betón  prostý tr.B30(C 25/30) okolo plast. šachty A ŽUMPY                       </t>
  </si>
  <si>
    <t xml:space="preserve">Montáž potrubia z kanaliz. rúr tvr. PVC otv. výk. do DN125                      </t>
  </si>
  <si>
    <t xml:space="preserve"> 286108010</t>
  </si>
  <si>
    <t xml:space="preserve">Rúrka PVC odpadová hrdlová d 140x2,8x4000                                       </t>
  </si>
  <si>
    <t xml:space="preserve">Skúška tesnosti kanalizačného potrubia DN do 200 vodou                          </t>
  </si>
  <si>
    <t>254/C 1</t>
  </si>
  <si>
    <t xml:space="preserve"> 899311113</t>
  </si>
  <si>
    <t xml:space="preserve">Osadenie liat. alebo ocel. poklopov s rám. hm. jed. do 150kg                    </t>
  </si>
  <si>
    <t xml:space="preserve">Šachta univerzálna plast DN 400                                                 </t>
  </si>
  <si>
    <t xml:space="preserve"> 1J0104</t>
  </si>
  <si>
    <t xml:space="preserve">Žumpa - DIEL B - zaťaženie vrstvou zeminy 90 cm                                 </t>
  </si>
  <si>
    <t xml:space="preserve"> 1J0107</t>
  </si>
  <si>
    <t xml:space="preserve">Žumpa - DIEL C1 - výška vstupnej šachty 30 cm                                   </t>
  </si>
  <si>
    <t xml:space="preserve"> 1J0109</t>
  </si>
  <si>
    <t xml:space="preserve">Žumpa - DIEL D - poklop                                                         </t>
  </si>
  <si>
    <t xml:space="preserve"> 798010</t>
  </si>
  <si>
    <t xml:space="preserve">Žumpa PLAST objem V6m3                                                          </t>
  </si>
  <si>
    <t xml:space="preserve">Objekt SO 04b Vodovodná prípojka </t>
  </si>
  <si>
    <t xml:space="preserve"> 115101221</t>
  </si>
  <si>
    <t xml:space="preserve">Čerpanie vody 10-25m do 500 l/min                                               </t>
  </si>
  <si>
    <t xml:space="preserve"> 115101321</t>
  </si>
  <si>
    <t xml:space="preserve">Pohotovosť čerpacej súpravy 10-25m do 500 l/min                                 </t>
  </si>
  <si>
    <t xml:space="preserve">Zvislé premiestnenie výkopu horn. tr. 1-4 do 2,5 m                              </t>
  </si>
  <si>
    <t xml:space="preserve"> 162401101</t>
  </si>
  <si>
    <t xml:space="preserve">Vodorovné premiestnenie výkopu do 1500 m horn. tr. 1-4                          </t>
  </si>
  <si>
    <t xml:space="preserve"> 166101101</t>
  </si>
  <si>
    <t xml:space="preserve">Prehodenie výkopku v horn. tr. 1-4                                              </t>
  </si>
  <si>
    <t xml:space="preserve">NAKLADANIE VYKOPKU DO 100M3 HOR 1-4                                             </t>
  </si>
  <si>
    <t xml:space="preserve"> 431110</t>
  </si>
  <si>
    <t xml:space="preserve">Poklop ťažký s rámom 600x600 104kg                                              </t>
  </si>
  <si>
    <t xml:space="preserve"> 871151121</t>
  </si>
  <si>
    <t xml:space="preserve">Montáž potrubia z tlakových rúrok polyetyl. DN 25                               </t>
  </si>
  <si>
    <t xml:space="preserve"> 1D0102</t>
  </si>
  <si>
    <t xml:space="preserve">Potrubie vodovodné HDPE - 32x2,3 - 2010032                                      </t>
  </si>
  <si>
    <t xml:space="preserve"> 877151121</t>
  </si>
  <si>
    <t xml:space="preserve">Montáž elektrotvaroviek na potrubí PE otv. výkop zvár. DN 25                    </t>
  </si>
  <si>
    <t xml:space="preserve"> 3A3601</t>
  </si>
  <si>
    <t xml:space="preserve">Prechodka PE/oc.USTM 612 570 d 32, Rp 1                                        </t>
  </si>
  <si>
    <t xml:space="preserve"> 3M2003</t>
  </si>
  <si>
    <t xml:space="preserve">Elektrospojka d 25 - FF485701W                                                  </t>
  </si>
  <si>
    <t xml:space="preserve"> 891163111</t>
  </si>
  <si>
    <t xml:space="preserve">Montáž vodov. ventilov hlavných pre prípojky DN 25                              </t>
  </si>
  <si>
    <t xml:space="preserve"> 892233111</t>
  </si>
  <si>
    <t xml:space="preserve">Dezinfekcia vodovodného potrubia DN 40-70                                       </t>
  </si>
  <si>
    <t xml:space="preserve"> 2A1002</t>
  </si>
  <si>
    <t xml:space="preserve">Vodomer domový M-T AN 130 K 10 QN 1,5 dodaju vodarne                            </t>
  </si>
  <si>
    <t xml:space="preserve"> 101560</t>
  </si>
  <si>
    <t xml:space="preserve">Ventil výtokový KE  3T 1/2                                                      </t>
  </si>
  <si>
    <t xml:space="preserve"> 112300</t>
  </si>
  <si>
    <t xml:space="preserve">Ventil priamy prechodný KE 83T 1                                                </t>
  </si>
  <si>
    <t xml:space="preserve"> 112900</t>
  </si>
  <si>
    <t xml:space="preserve">Ventil priamy prechodný KE 125T 1                                               </t>
  </si>
  <si>
    <t xml:space="preserve"> 214700</t>
  </si>
  <si>
    <t xml:space="preserve">Ventil spätný nátrubkový VE 3030 1                                              </t>
  </si>
  <si>
    <t xml:space="preserve"> 892241111</t>
  </si>
  <si>
    <t xml:space="preserve">Tlaková skúška vodov. potrubia DN do 80                                         </t>
  </si>
  <si>
    <t xml:space="preserve"> 892372111</t>
  </si>
  <si>
    <t xml:space="preserve">ZABEZP KONCOV VODOV POTR DN DO 300                                              </t>
  </si>
  <si>
    <t xml:space="preserve"> 893212111</t>
  </si>
  <si>
    <t xml:space="preserve">Šachty VOVOMERNE PLAST                                                          </t>
  </si>
  <si>
    <t xml:space="preserve"> 899311114</t>
  </si>
  <si>
    <t xml:space="preserve">Osadenie liat. alebo ocel. poklopov s rám. hm. jed. nad150kg                    </t>
  </si>
  <si>
    <t xml:space="preserve"> 899721111</t>
  </si>
  <si>
    <t xml:space="preserve">VYHLADAV VODIC NA POTR PVC DN DO150                                             </t>
  </si>
  <si>
    <t xml:space="preserve"> 010001</t>
  </si>
  <si>
    <t xml:space="preserve">Autozasuvka                                                                     </t>
  </si>
  <si>
    <t xml:space="preserve"> 099002</t>
  </si>
  <si>
    <t xml:space="preserve">Identifikačný vodič CY4                                                         </t>
  </si>
  <si>
    <t xml:space="preserve"> 899739101</t>
  </si>
  <si>
    <t xml:space="preserve">Mont výstr fól hr.do-0,3 š.20až30cm                                             </t>
  </si>
  <si>
    <t xml:space="preserve"> 2I0222</t>
  </si>
  <si>
    <t xml:space="preserve">Posúvač domovej prípojky - DN 1-32 - 2630                                      </t>
  </si>
  <si>
    <t xml:space="preserve"> 735A05</t>
  </si>
  <si>
    <t xml:space="preserve">Navrtavací pás pre PE a PVC potrubie DN 110 ventil 1                           </t>
  </si>
  <si>
    <t xml:space="preserve"> 912A01</t>
  </si>
  <si>
    <t xml:space="preserve">Zemná súprava pre posúvač, teleskopická DN 40-50, 0,7-1,2m                      </t>
  </si>
  <si>
    <t xml:space="preserve"> 421800</t>
  </si>
  <si>
    <t xml:space="preserve">Poklop ventilový                                                                </t>
  </si>
  <si>
    <t xml:space="preserve"> 099001</t>
  </si>
  <si>
    <t xml:space="preserve">Výstražná fólia vodovod                                                         </t>
  </si>
  <si>
    <t xml:space="preserve"> 998011002</t>
  </si>
  <si>
    <t xml:space="preserve">Presun hmôt pre budovy murované výšky do 12 m                                   </t>
  </si>
  <si>
    <t>Objekt SO 05 Oplotenie</t>
  </si>
  <si>
    <t xml:space="preserve"> 271531111</t>
  </si>
  <si>
    <t>Vankúše zhutnené pod základy z kameniva hrubého drveného, frakcie 16 - 63 mm</t>
  </si>
  <si>
    <t xml:space="preserve"> 15/A 4</t>
  </si>
  <si>
    <t xml:space="preserve"> 338171121</t>
  </si>
  <si>
    <t>Osadenie stĺpika oceľového plotového do výšky 2.60m zaliatim cem.mal.</t>
  </si>
  <si>
    <t xml:space="preserve"> 998151111</t>
  </si>
  <si>
    <t>Presun hmôt pre obj.8152, 8153,8159,zvislá nosná konštr.z tehál,tvárnic,blokov výšky do 10 m</t>
  </si>
  <si>
    <t xml:space="preserve"> 767911130</t>
  </si>
  <si>
    <t>Montáž oplotenia strojového pletiva, s výškou do 1,6 do 2,0 m</t>
  </si>
  <si>
    <t xml:space="preserve"> 767920210</t>
  </si>
  <si>
    <t>Montáž vrát a vrátok k oploteniu osadzovaných na stĺpiky oceľové, s plochou jednotlivo do 2 m2</t>
  </si>
  <si>
    <t xml:space="preserve"> 767920260</t>
  </si>
  <si>
    <t>Montáž vrát a vrátok k oploteniu osadzovaných na stĺpiky oceľové, s plochou jednotl. nad 10 do 15m2</t>
  </si>
  <si>
    <t>P/PC</t>
  </si>
  <si>
    <t xml:space="preserve"> 553000011</t>
  </si>
  <si>
    <t>Poplastovaný oceľ.stlpik Univers alebo ekvivalent dlž.250cm prierez 48mm</t>
  </si>
  <si>
    <t xml:space="preserve"> 5530000161</t>
  </si>
  <si>
    <t>Poplastované pletivo  H200 priem.drôtu hr.2,4mm</t>
  </si>
  <si>
    <t xml:space="preserve"> 553000017</t>
  </si>
  <si>
    <t>Poplastovaná brána Espace alebo ekvivalent 6000/2000mm výplň Jakel s eli ovládaním</t>
  </si>
  <si>
    <t xml:space="preserve"> 5530000171</t>
  </si>
  <si>
    <t>Poplastovaná brána Espace alebo ekvivalent 1000/2000mm výplň Jakel</t>
  </si>
  <si>
    <t xml:space="preserve"> 553000019</t>
  </si>
  <si>
    <t>Manžeta na prichytenie vzpery priem 48mm</t>
  </si>
  <si>
    <t xml:space="preserve"> 553000020</t>
  </si>
  <si>
    <t>Objímka priem 48mm</t>
  </si>
  <si>
    <t xml:space="preserve"> 553000021</t>
  </si>
  <si>
    <t>Spinka Univers alebo ekvivalent</t>
  </si>
  <si>
    <t xml:space="preserve"> 553000022</t>
  </si>
  <si>
    <t>Napínací drôt poplastovaný priem .drôtu 2,4mm</t>
  </si>
  <si>
    <t xml:space="preserve"> 553000023</t>
  </si>
  <si>
    <t>Rúrka pre vzpery poplastovaná</t>
  </si>
  <si>
    <t>KS</t>
  </si>
  <si>
    <t>Objekt SO 06 Odberné elektrické zariadenie</t>
  </si>
  <si>
    <t xml:space="preserve"> 341203M240</t>
  </si>
  <si>
    <t>Kabel CYKY-J 4x10</t>
  </si>
  <si>
    <t xml:space="preserve"> 341410M100</t>
  </si>
  <si>
    <t>Kabel AYKY-J 4x25</t>
  </si>
  <si>
    <t xml:space="preserve"> 341425M165</t>
  </si>
  <si>
    <t>Kabel AYKYz 4x16 zavesny</t>
  </si>
  <si>
    <t xml:space="preserve"> 341011M004</t>
  </si>
  <si>
    <t>Vodic CY 1,50 z/ž</t>
  </si>
  <si>
    <t xml:space="preserve"> 345653D514</t>
  </si>
  <si>
    <t xml:space="preserve">Rúrka el-inšt plastová tuhá 32/28, bez hrdla, siva                                                                </t>
  </si>
  <si>
    <t xml:space="preserve"> 345659D023</t>
  </si>
  <si>
    <t xml:space="preserve">Príchytka plastová s čelusťami 32, siva                                                               </t>
  </si>
  <si>
    <t xml:space="preserve"> 345658I032</t>
  </si>
  <si>
    <t xml:space="preserve">Chránička HDPE kábelová ohybná 80                                                                         </t>
  </si>
  <si>
    <t xml:space="preserve"> 3585700O48</t>
  </si>
  <si>
    <t xml:space="preserve">Poistka nožová PHN000 32A gG                                                                                  </t>
  </si>
  <si>
    <t xml:space="preserve"> STR</t>
  </si>
  <si>
    <t xml:space="preserve"> 3585700O</t>
  </si>
  <si>
    <t>Skratovacia prepojka do 160A</t>
  </si>
  <si>
    <t xml:space="preserve"> 354390R06</t>
  </si>
  <si>
    <t>Spojka kabelova SVCZ M-25 pre kábel 4x(6-25)</t>
  </si>
  <si>
    <t xml:space="preserve"> 921AN</t>
  </si>
  <si>
    <t>Fólia výstražná červená PE 22cm</t>
  </si>
  <si>
    <t xml:space="preserve"> 316790E002</t>
  </si>
  <si>
    <t xml:space="preserve">Stožiar predpätý betónový EPV 9/3, výška 7,4 m                                                                          </t>
  </si>
  <si>
    <t xml:space="preserve"> 316790E</t>
  </si>
  <si>
    <t>Ciapka na stoziar</t>
  </si>
  <si>
    <t xml:space="preserve"> 311815</t>
  </si>
  <si>
    <t>Kotevná a nosná objímka 892 554 pre IB o 200</t>
  </si>
  <si>
    <t>Dvojitý hak 892 538</t>
  </si>
  <si>
    <t>Napínacia skrutka M12 892 540</t>
  </si>
  <si>
    <t>Svorka 194 909 pre lano o 6 - 9</t>
  </si>
  <si>
    <t xml:space="preserve"> 354311650</t>
  </si>
  <si>
    <t xml:space="preserve">Svorka univerzálna na lano 35-120mm2                                                                                    </t>
  </si>
  <si>
    <t xml:space="preserve"> 357500H025</t>
  </si>
  <si>
    <t xml:space="preserve">Skriňa prípojková SPP 2 CD IV P20 (3x100A) IP44/00 (Z)                                                         </t>
  </si>
  <si>
    <t xml:space="preserve"> 357539H022</t>
  </si>
  <si>
    <t>Rozvádzač elektromerový RE 1.0 F403 25A,  IP44/20 - štandard VSD a.s.</t>
  </si>
  <si>
    <t xml:space="preserve"> 210010023</t>
  </si>
  <si>
    <t>Trubka tuha PVC 32mm p.u.</t>
  </si>
  <si>
    <t>Krabicova rozvodka 6455-11do 4mm2 - spojka CY 1,5</t>
  </si>
  <si>
    <t xml:space="preserve"> 210010124</t>
  </si>
  <si>
    <t>Trubka ochranna z PE, novoduru do 80mm v.u.</t>
  </si>
  <si>
    <t xml:space="preserve"> 210040001</t>
  </si>
  <si>
    <t>Betonovy stoziar I</t>
  </si>
  <si>
    <t xml:space="preserve"> 210040076</t>
  </si>
  <si>
    <t>Čiapka PVC na stožiar</t>
  </si>
  <si>
    <t xml:space="preserve"> 210040364</t>
  </si>
  <si>
    <t>Kábel AYKYz 4x16</t>
  </si>
  <si>
    <t xml:space="preserve"> 210040552</t>
  </si>
  <si>
    <t>Sabl. resp. prud. spoj skrut. svorkou do 70</t>
  </si>
  <si>
    <t xml:space="preserve"> 210100003</t>
  </si>
  <si>
    <t>Ukonč. vodičov v rozv. vč. zapoj. a vodič. koncovky do 16</t>
  </si>
  <si>
    <t xml:space="preserve"> 210102001</t>
  </si>
  <si>
    <t>Spojka pre PVC kable SVPe do 4x25</t>
  </si>
  <si>
    <t xml:space="preserve"> 210193043</t>
  </si>
  <si>
    <t>Montaz  SPP na stenu prístreška</t>
  </si>
  <si>
    <t xml:space="preserve"> 210193056</t>
  </si>
  <si>
    <t>Skriňa RE dvojtarif, jeden odberateľ</t>
  </si>
  <si>
    <t xml:space="preserve"> 210260011</t>
  </si>
  <si>
    <t>Napinacia skrutka M16</t>
  </si>
  <si>
    <t xml:space="preserve"> 210260171</t>
  </si>
  <si>
    <t>Ukoncenie nosneho lana AYKYz svorkou</t>
  </si>
  <si>
    <t xml:space="preserve"> 210260201</t>
  </si>
  <si>
    <t>Ukotvenie nosneho lana zvazkovych vodicov kot. svorkou</t>
  </si>
  <si>
    <t xml:space="preserve"> 210800013</t>
  </si>
  <si>
    <t>Vodič CY 1,5 v trubke</t>
  </si>
  <si>
    <t xml:space="preserve"> 210902141</t>
  </si>
  <si>
    <t>Kabel AYKY 4x25 v.u.</t>
  </si>
  <si>
    <t xml:space="preserve"> 210950201</t>
  </si>
  <si>
    <t>Zatahovanie kabla do 0,75kg do chranicky</t>
  </si>
  <si>
    <t xml:space="preserve">Drobné elektroinštalačné práce                                                                                    </t>
  </si>
  <si>
    <t xml:space="preserve"> 213290010</t>
  </si>
  <si>
    <t xml:space="preserve">Zaistenie vypnutého stavu                                                                                               </t>
  </si>
  <si>
    <t xml:space="preserve">Spracovanie východiskovej revízie                                                             </t>
  </si>
  <si>
    <t xml:space="preserve"> 460010022</t>
  </si>
  <si>
    <t>Vytycenie trasy kabla pozdlz cesty</t>
  </si>
  <si>
    <t>km</t>
  </si>
  <si>
    <t xml:space="preserve"> 460030081</t>
  </si>
  <si>
    <t>Rezanie spary v asfalte (betone)</t>
  </si>
  <si>
    <t xml:space="preserve"> 460030023</t>
  </si>
  <si>
    <t>Odstranenie dreviteho porasu z krikov alebo stromkov</t>
  </si>
  <si>
    <t xml:space="preserve"> 460080101</t>
  </si>
  <si>
    <t>Rozburanie betonoveho zakladu</t>
  </si>
  <si>
    <t xml:space="preserve"> 460120002</t>
  </si>
  <si>
    <t>Zásyp jamy so zhutnením a úpravou povrchu - zemina tr.3-4</t>
  </si>
  <si>
    <t xml:space="preserve"> 460050013</t>
  </si>
  <si>
    <t xml:space="preserve">Jama pre stožiar J nepätk. v rovine do 10m, zemina tr 3                                                           </t>
  </si>
  <si>
    <t xml:space="preserve"> 460080001</t>
  </si>
  <si>
    <t>Betonovy zaklad bez debnenia</t>
  </si>
  <si>
    <t xml:space="preserve"> 460200164</t>
  </si>
  <si>
    <t>Vykop ryhy 35/80cm (s/h) - zemina tr.4</t>
  </si>
  <si>
    <t xml:space="preserve"> 460490011</t>
  </si>
  <si>
    <t>Vystrazna folia PVC 22cm</t>
  </si>
  <si>
    <t xml:space="preserve"> 460560164</t>
  </si>
  <si>
    <t>Zahoz ryhy 35/80cm (s/h) - zemina tr.4</t>
  </si>
  <si>
    <t xml:space="preserve"> 460600001</t>
  </si>
  <si>
    <t>Odvoz zeminy do 1km</t>
  </si>
  <si>
    <t xml:space="preserve"> 460650014</t>
  </si>
  <si>
    <t>Podklad. vrstva z penetracneho makadamu zivic. hrubka 10cm</t>
  </si>
  <si>
    <t xml:space="preserve"> 460650022</t>
  </si>
  <si>
    <t>Jednovrstvova vozovka z betonu - vrstva betonu 10cm</t>
  </si>
  <si>
    <t>Objekt  SO 07 Areálové NN rozvody</t>
  </si>
  <si>
    <t xml:space="preserve"> 341203M110</t>
  </si>
  <si>
    <t>Kabel CYKY-J 3x2,5</t>
  </si>
  <si>
    <t xml:space="preserve"> 341203M120</t>
  </si>
  <si>
    <t>Kabel CYKY-J 3x4</t>
  </si>
  <si>
    <t xml:space="preserve"> 345650D513</t>
  </si>
  <si>
    <t xml:space="preserve">Rúrka el-inšt plastová ohybná 25/18, siva                                                                 </t>
  </si>
  <si>
    <t xml:space="preserve">Rúrka el-inšt plastová tuhá 20/17, bez hrdla, siva                                                                 </t>
  </si>
  <si>
    <t>Stratne z metr. Materiálu</t>
  </si>
  <si>
    <t xml:space="preserve"> 210010003</t>
  </si>
  <si>
    <t>Trubka ohybna PVC p.o. 0 23mm</t>
  </si>
  <si>
    <t>Trubka tuha PVC 23mm p.u.</t>
  </si>
  <si>
    <t xml:space="preserve"> 210800108</t>
  </si>
  <si>
    <t>Kabel CYKY 3x2,5 v.u.</t>
  </si>
  <si>
    <t xml:space="preserve"> 210800109</t>
  </si>
  <si>
    <t>Kabel CYKY 3x4 v.u.</t>
  </si>
  <si>
    <t>Objekt SO 01 Stojisko na parcele 765</t>
  </si>
  <si>
    <t xml:space="preserve"> 122201101</t>
  </si>
  <si>
    <t>Odkopávka a prekopávka nezapažená v hornine 3, do 100 m3</t>
  </si>
  <si>
    <t>Odkopávky a prekopávky nezapažené. Príplatok k cenám za lepivosť horniny</t>
  </si>
  <si>
    <t>Výkop šachty zapaženej,a nezapaženej hornina 3 do 100 m3 -stlpiky</t>
  </si>
  <si>
    <t xml:space="preserve"> 15/A 2</t>
  </si>
  <si>
    <t xml:space="preserve"> 273316231</t>
  </si>
  <si>
    <t>Základové dosky z betónu prostého vodostav. V4 T50-C 20/25 - spev.plocha</t>
  </si>
  <si>
    <t xml:space="preserve"> 273356021</t>
  </si>
  <si>
    <t>Debnenie základových konštrukcií pre plochy rovinné zhotovenie</t>
  </si>
  <si>
    <t xml:space="preserve"> 273356022</t>
  </si>
  <si>
    <t>Debnenie základových konštrukcií rovinné odstránenie</t>
  </si>
  <si>
    <t xml:space="preserve"> 564732111</t>
  </si>
  <si>
    <t>Podklad alebo kryt z kameniva hrubého drveného veľ. 32-63mm(vibr.štrk) po zhut.hr. 100 mm</t>
  </si>
  <si>
    <t xml:space="preserve"> 564831111</t>
  </si>
  <si>
    <t>Podklad zo štrkodrviny s rozprestrením a zhutnením, hr.po zhutnení 100 mm</t>
  </si>
  <si>
    <t>Presun hmôt pre pozemné komunikácie s krytom monolitickým betónovým akejkoľvek dĺžky objektu</t>
  </si>
  <si>
    <t xml:space="preserve"> 767995106</t>
  </si>
  <si>
    <t>Montáž ostatných atypických kovových stavebných doplnkových konštrukcií nad 100 do 250 kg - ok prístrešku</t>
  </si>
  <si>
    <t xml:space="preserve"> 553000002</t>
  </si>
  <si>
    <t>Oceľové profily -  ok prístrešku</t>
  </si>
  <si>
    <t>Poplastovaný oceľ.stlpik Univers dlž.250cm prierez 48mm</t>
  </si>
  <si>
    <t>Spinka Univers</t>
  </si>
  <si>
    <t xml:space="preserve"> 765000100</t>
  </si>
  <si>
    <t>Krytina z polykarbonát.komôr.dosiek vr.doplnkov a líšt montáž + dodávka</t>
  </si>
  <si>
    <t>M2</t>
  </si>
  <si>
    <t xml:space="preserve"> 783212200</t>
  </si>
  <si>
    <t>Nátery kov.stav.doplnk.konštr. olejové farby šedej dvojnásobné s tmelením</t>
  </si>
  <si>
    <t xml:space="preserve"> 783216100</t>
  </si>
  <si>
    <t>Nátery kov.stav.doplnk.konštr. olejové farby šedej základný - ok prístrešku</t>
  </si>
  <si>
    <t>Objekt SO 02 Stojisko na parcele 769/2</t>
  </si>
  <si>
    <t xml:space="preserve"> 175101101</t>
  </si>
  <si>
    <t>Obsyp potrubia sypaninou z vhodných hornín 1 až 4 bez prehodenia sypaniny</t>
  </si>
  <si>
    <t xml:space="preserve"> 175101109</t>
  </si>
  <si>
    <t>Obsyp potrubia sypaninou z vhodných hornín 1 až 4. Príplatok k cene za prehodenie sypaniny</t>
  </si>
  <si>
    <t>S/S60</t>
  </si>
  <si>
    <t xml:space="preserve"> 583333330</t>
  </si>
  <si>
    <t>Kamenivo ťažené hrubé frakcia 8-32  tr. Z - obsyp rúr</t>
  </si>
  <si>
    <t xml:space="preserve"> 451541111</t>
  </si>
  <si>
    <t>Lôžko pod potrubie, stoky a drobné objekty, v otvorenom výkope zo štrkodrvy 0-63 mm</t>
  </si>
  <si>
    <t xml:space="preserve"> 812371121</t>
  </si>
  <si>
    <t>Montáž potrubia z bet. rúr v skl. do 20 % z rúr TBP, tesn. konop. povraz. maltou MC 10, DN 300</t>
  </si>
  <si>
    <t xml:space="preserve"> 5922249600</t>
  </si>
  <si>
    <t>Rúra železobetónová pre splaškové odpadné vody TZR 14-30 Ms 30xdĺ.400xhr.steny 4,5cm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</si>
  <si>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</si>
  <si>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</si>
  <si>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</si>
  <si>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</si>
  <si>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</si>
  <si>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Liatinový rošt BG-SV NW 300 alebo ekvivalent, lxšxhr 500x347x25 mm, rozmer štrbiny SW 18x150 mm, trieda D 400, s rýchlouzáverom, liatina, pre žľaby s ochrannou hranou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</si>
</sst>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6" fillId="0" borderId="69" xfId="0" applyNumberFormat="1" applyFont="1" applyFill="1" applyBorder="1"/>
    <xf numFmtId="164" fontId="6" fillId="0" borderId="80" xfId="0" applyNumberFormat="1" applyFont="1" applyFill="1" applyBorder="1"/>
    <xf numFmtId="164" fontId="6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8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9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0" fillId="0" borderId="1" xfId="0" applyFill="1" applyBorder="1"/>
    <xf numFmtId="0" fontId="10" fillId="2" borderId="0" xfId="0" applyFont="1" applyFill="1"/>
    <xf numFmtId="0" fontId="10" fillId="0" borderId="0" xfId="0" applyFont="1"/>
    <xf numFmtId="0" fontId="9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0" fontId="0" fillId="0" borderId="4" xfId="0" applyFill="1" applyBorder="1"/>
    <xf numFmtId="0" fontId="11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0" fontId="9" fillId="0" borderId="94" xfId="0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9" fillId="0" borderId="0" xfId="0" applyNumberFormat="1" applyFont="1"/>
    <xf numFmtId="166" fontId="4" fillId="0" borderId="0" xfId="0" applyNumberFormat="1" applyFont="1"/>
    <xf numFmtId="0" fontId="12" fillId="0" borderId="94" xfId="0" applyFont="1" applyBorder="1"/>
    <xf numFmtId="166" fontId="12" fillId="0" borderId="94" xfId="0" applyNumberFormat="1" applyFont="1" applyBorder="1"/>
    <xf numFmtId="164" fontId="12" fillId="0" borderId="94" xfId="0" applyNumberFormat="1" applyFont="1" applyBorder="1"/>
    <xf numFmtId="0" fontId="13" fillId="0" borderId="94" xfId="0" applyFont="1" applyBorder="1"/>
    <xf numFmtId="165" fontId="5" fillId="0" borderId="0" xfId="0" applyNumberFormat="1" applyFont="1" applyAlignment="1">
      <alignment wrapText="1"/>
    </xf>
    <xf numFmtId="9" fontId="5" fillId="0" borderId="0" xfId="0" applyNumberFormat="1" applyFont="1" applyAlignment="1">
      <alignment wrapText="1"/>
    </xf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8" fillId="0" borderId="98" xfId="0" applyNumberFormat="1" applyFont="1" applyFill="1" applyBorder="1"/>
    <xf numFmtId="166" fontId="14" fillId="0" borderId="94" xfId="0" applyNumberFormat="1" applyFont="1" applyBorder="1"/>
    <xf numFmtId="0" fontId="4" fillId="0" borderId="1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"/>
  <sheetViews>
    <sheetView workbookViewId="0">
      <selection activeCell="A25" sqref="A25:XFD34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17" x14ac:dyDescent="0.25">
      <c r="A1" s="3"/>
      <c r="B1" s="3"/>
      <c r="C1" s="3"/>
      <c r="D1" s="3"/>
      <c r="E1" s="3"/>
      <c r="F1" s="3"/>
      <c r="G1" s="3"/>
    </row>
    <row r="2" spans="1:17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17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17" x14ac:dyDescent="0.25">
      <c r="A4" s="198" t="s">
        <v>1</v>
      </c>
      <c r="B4" s="198"/>
      <c r="C4" s="198"/>
      <c r="D4" s="198"/>
      <c r="E4" s="198"/>
      <c r="F4" s="8">
        <v>0.2</v>
      </c>
      <c r="G4" s="8">
        <v>0</v>
      </c>
    </row>
    <row r="5" spans="1:17" x14ac:dyDescent="0.25">
      <c r="A5" s="3"/>
      <c r="B5" s="3"/>
      <c r="C5" s="3"/>
      <c r="D5" s="3"/>
      <c r="E5" s="3"/>
      <c r="F5" s="3"/>
      <c r="G5" s="3"/>
    </row>
    <row r="6" spans="1:17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7" x14ac:dyDescent="0.25">
      <c r="A7" s="183" t="s">
        <v>12</v>
      </c>
      <c r="B7" s="184">
        <f>'SO 13935'!I65-Rekapitulácia!D7</f>
        <v>0</v>
      </c>
      <c r="C7" s="184">
        <f>'Kryci_list 13935'!J26</f>
        <v>0</v>
      </c>
      <c r="D7" s="184">
        <v>0</v>
      </c>
      <c r="E7" s="184">
        <f>'Kryci_list 13935'!J17</f>
        <v>0</v>
      </c>
      <c r="F7" s="184">
        <v>0</v>
      </c>
      <c r="G7" s="184">
        <f t="shared" ref="G7:G18" si="0">B7+C7+D7+E7+F7</f>
        <v>0</v>
      </c>
      <c r="K7">
        <f>'SO 13935'!K65</f>
        <v>0</v>
      </c>
      <c r="Q7">
        <v>30.126000000000001</v>
      </c>
    </row>
    <row r="8" spans="1:17" x14ac:dyDescent="0.25">
      <c r="A8" s="183" t="s">
        <v>13</v>
      </c>
      <c r="B8" s="184">
        <f>'SO 13936'!I73-Rekapitulácia!D8</f>
        <v>0</v>
      </c>
      <c r="C8" s="184">
        <f>'Kryci_list 13936'!J26</f>
        <v>0</v>
      </c>
      <c r="D8" s="184">
        <v>0</v>
      </c>
      <c r="E8" s="184">
        <f>'Kryci_list 13936'!J17</f>
        <v>0</v>
      </c>
      <c r="F8" s="184">
        <v>0</v>
      </c>
      <c r="G8" s="184">
        <f t="shared" si="0"/>
        <v>0</v>
      </c>
      <c r="K8">
        <f>'SO 13936'!K73</f>
        <v>0</v>
      </c>
      <c r="Q8">
        <v>30.126000000000001</v>
      </c>
    </row>
    <row r="9" spans="1:17" x14ac:dyDescent="0.25">
      <c r="A9" s="183" t="s">
        <v>14</v>
      </c>
      <c r="B9" s="184">
        <f>'SO 13937'!I70-Rekapitulácia!D9</f>
        <v>0</v>
      </c>
      <c r="C9" s="184">
        <f>'Kryci_list 13937'!J26</f>
        <v>0</v>
      </c>
      <c r="D9" s="184">
        <v>0</v>
      </c>
      <c r="E9" s="184">
        <f>'Kryci_list 13937'!J17</f>
        <v>0</v>
      </c>
      <c r="F9" s="184">
        <v>0</v>
      </c>
      <c r="G9" s="184">
        <f t="shared" si="0"/>
        <v>0</v>
      </c>
      <c r="K9">
        <f>'SO 13937'!K70</f>
        <v>0</v>
      </c>
      <c r="Q9">
        <v>30.126000000000001</v>
      </c>
    </row>
    <row r="10" spans="1:17" x14ac:dyDescent="0.25">
      <c r="A10" s="183" t="s">
        <v>15</v>
      </c>
      <c r="B10" s="184">
        <f>'SO 13938'!I65-Rekapitulácia!D10</f>
        <v>0</v>
      </c>
      <c r="C10" s="184">
        <f>'Kryci_list 13938'!J26</f>
        <v>0</v>
      </c>
      <c r="D10" s="184">
        <v>0</v>
      </c>
      <c r="E10" s="184">
        <f>'Kryci_list 13938'!J17</f>
        <v>0</v>
      </c>
      <c r="F10" s="184">
        <v>0</v>
      </c>
      <c r="G10" s="184">
        <f t="shared" si="0"/>
        <v>0</v>
      </c>
      <c r="K10">
        <f>'SO 13938'!K65</f>
        <v>0</v>
      </c>
      <c r="Q10">
        <v>30.126000000000001</v>
      </c>
    </row>
    <row r="11" spans="1:17" x14ac:dyDescent="0.25">
      <c r="A11" s="183" t="s">
        <v>16</v>
      </c>
      <c r="B11" s="184">
        <f>'SO 13939'!I86-Rekapitulácia!D11</f>
        <v>0</v>
      </c>
      <c r="C11" s="184">
        <f>'Kryci_list 13939'!J26</f>
        <v>0</v>
      </c>
      <c r="D11" s="184">
        <v>0</v>
      </c>
      <c r="E11" s="184">
        <f>'Kryci_list 13939'!J17</f>
        <v>0</v>
      </c>
      <c r="F11" s="184">
        <v>0</v>
      </c>
      <c r="G11" s="184">
        <f t="shared" si="0"/>
        <v>0</v>
      </c>
      <c r="K11">
        <f>'SO 13939'!K86</f>
        <v>0</v>
      </c>
      <c r="Q11">
        <v>30.126000000000001</v>
      </c>
    </row>
    <row r="12" spans="1:17" x14ac:dyDescent="0.25">
      <c r="A12" s="183" t="s">
        <v>17</v>
      </c>
      <c r="B12" s="184">
        <f>'SO 13940'!I49-Rekapitulácia!D12</f>
        <v>0</v>
      </c>
      <c r="C12" s="184">
        <f>'Kryci_list 13940'!J26</f>
        <v>0</v>
      </c>
      <c r="D12" s="184">
        <v>0</v>
      </c>
      <c r="E12" s="184">
        <f>'Kryci_list 13940'!J17</f>
        <v>0</v>
      </c>
      <c r="F12" s="184">
        <v>0</v>
      </c>
      <c r="G12" s="184">
        <f t="shared" si="0"/>
        <v>0</v>
      </c>
      <c r="K12">
        <f>'SO 13940'!K49</f>
        <v>0</v>
      </c>
      <c r="Q12">
        <v>30.126000000000001</v>
      </c>
    </row>
    <row r="13" spans="1:17" x14ac:dyDescent="0.25">
      <c r="A13" s="183" t="s">
        <v>18</v>
      </c>
      <c r="B13" s="184">
        <f>'SO 13941'!I65-Rekapitulácia!D13</f>
        <v>0</v>
      </c>
      <c r="C13" s="184">
        <f>'Kryci_list 13941'!J26</f>
        <v>0</v>
      </c>
      <c r="D13" s="184">
        <v>0</v>
      </c>
      <c r="E13" s="184">
        <f>'Kryci_list 13941'!J17</f>
        <v>0</v>
      </c>
      <c r="F13" s="184">
        <v>0</v>
      </c>
      <c r="G13" s="184">
        <f t="shared" si="0"/>
        <v>0</v>
      </c>
      <c r="K13">
        <f>'SO 13941'!K65</f>
        <v>0</v>
      </c>
      <c r="Q13">
        <v>30.126000000000001</v>
      </c>
    </row>
    <row r="14" spans="1:17" x14ac:dyDescent="0.25">
      <c r="A14" s="183" t="s">
        <v>19</v>
      </c>
      <c r="B14" s="184">
        <f>'SO 13942'!I52-Rekapitulácia!D14</f>
        <v>0</v>
      </c>
      <c r="C14" s="184">
        <f>'Kryci_list 13942'!J26</f>
        <v>0</v>
      </c>
      <c r="D14" s="184">
        <v>0</v>
      </c>
      <c r="E14" s="184">
        <f>'Kryci_list 13942'!J17</f>
        <v>0</v>
      </c>
      <c r="F14" s="184">
        <v>0</v>
      </c>
      <c r="G14" s="184">
        <f t="shared" si="0"/>
        <v>0</v>
      </c>
      <c r="K14">
        <f>'SO 13942'!K52</f>
        <v>0</v>
      </c>
      <c r="Q14">
        <v>30.126000000000001</v>
      </c>
    </row>
    <row r="15" spans="1:17" x14ac:dyDescent="0.25">
      <c r="A15" s="183" t="s">
        <v>20</v>
      </c>
      <c r="B15" s="184">
        <f>'SO 13943'!I75-Rekapitulácia!D15</f>
        <v>0</v>
      </c>
      <c r="C15" s="184">
        <f>'Kryci_list 13943'!J26</f>
        <v>0</v>
      </c>
      <c r="D15" s="184">
        <v>0</v>
      </c>
      <c r="E15" s="184">
        <f>'Kryci_list 13943'!J17</f>
        <v>0</v>
      </c>
      <c r="F15" s="184">
        <v>0</v>
      </c>
      <c r="G15" s="184">
        <f t="shared" si="0"/>
        <v>0</v>
      </c>
      <c r="K15">
        <f>'SO 13943'!K75</f>
        <v>0</v>
      </c>
      <c r="Q15">
        <v>30.126000000000001</v>
      </c>
    </row>
    <row r="16" spans="1:17" x14ac:dyDescent="0.25">
      <c r="A16" s="183" t="s">
        <v>21</v>
      </c>
      <c r="B16" s="184">
        <f>'SO 13944'!I39-Rekapitulácia!D16</f>
        <v>0</v>
      </c>
      <c r="C16" s="184">
        <f>'Kryci_list 13944'!J26</f>
        <v>0</v>
      </c>
      <c r="D16" s="184">
        <v>0</v>
      </c>
      <c r="E16" s="184">
        <f>'Kryci_list 13944'!J17</f>
        <v>0</v>
      </c>
      <c r="F16" s="184">
        <v>0</v>
      </c>
      <c r="G16" s="184">
        <f t="shared" si="0"/>
        <v>0</v>
      </c>
      <c r="K16">
        <f>'SO 13944'!K39</f>
        <v>0</v>
      </c>
      <c r="Q16">
        <v>30.126000000000001</v>
      </c>
    </row>
    <row r="17" spans="1:26" x14ac:dyDescent="0.25">
      <c r="A17" s="183" t="s">
        <v>22</v>
      </c>
      <c r="B17" s="184">
        <f>'SO 13945'!I66-Rekapitulácia!D17</f>
        <v>0</v>
      </c>
      <c r="C17" s="184">
        <f>'Kryci_list 13945'!J26</f>
        <v>0</v>
      </c>
      <c r="D17" s="184">
        <v>0</v>
      </c>
      <c r="E17" s="184">
        <f>'Kryci_list 13945'!J17</f>
        <v>0</v>
      </c>
      <c r="F17" s="184">
        <v>0</v>
      </c>
      <c r="G17" s="184">
        <f t="shared" si="0"/>
        <v>0</v>
      </c>
      <c r="K17">
        <f>'SO 13945'!K66</f>
        <v>0</v>
      </c>
      <c r="Q17">
        <v>30.126000000000001</v>
      </c>
    </row>
    <row r="18" spans="1:26" x14ac:dyDescent="0.25">
      <c r="A18" s="62" t="s">
        <v>23</v>
      </c>
      <c r="B18" s="69">
        <f>'SO 13946'!I70-Rekapitulácia!D18</f>
        <v>0</v>
      </c>
      <c r="C18" s="69">
        <f>'Kryci_list 13946'!J26</f>
        <v>0</v>
      </c>
      <c r="D18" s="69">
        <v>0</v>
      </c>
      <c r="E18" s="69">
        <f>'Kryci_list 13946'!J17</f>
        <v>0</v>
      </c>
      <c r="F18" s="69">
        <v>0</v>
      </c>
      <c r="G18" s="69">
        <f t="shared" si="0"/>
        <v>0</v>
      </c>
      <c r="K18">
        <f>'SO 13946'!K70</f>
        <v>0</v>
      </c>
      <c r="Q18">
        <v>30.126000000000001</v>
      </c>
    </row>
    <row r="19" spans="1:26" x14ac:dyDescent="0.25">
      <c r="A19" s="190" t="s">
        <v>860</v>
      </c>
      <c r="B19" s="191">
        <f>SUM(B7:B18)</f>
        <v>0</v>
      </c>
      <c r="C19" s="191">
        <f>SUM(C7:C18)</f>
        <v>0</v>
      </c>
      <c r="D19" s="191">
        <f>SUM(D7:D18)</f>
        <v>0</v>
      </c>
      <c r="E19" s="191">
        <f>SUM(E7:E18)</f>
        <v>0</v>
      </c>
      <c r="F19" s="191">
        <f>SUM(F7:F18)</f>
        <v>0</v>
      </c>
      <c r="G19" s="191">
        <f>SUM(G7:G18)-SUM(Z7:Z18)</f>
        <v>0</v>
      </c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188" t="s">
        <v>861</v>
      </c>
      <c r="B20" s="189">
        <f>G19-SUM(Rekapitulácia!K7:'Rekapitulácia'!K18)*1</f>
        <v>0</v>
      </c>
      <c r="C20" s="189"/>
      <c r="D20" s="189"/>
      <c r="E20" s="189"/>
      <c r="F20" s="189"/>
      <c r="G20" s="189">
        <f>ROUND(((ROUND(B20,2)*20)/100),2)*1</f>
        <v>0</v>
      </c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5" t="s">
        <v>862</v>
      </c>
      <c r="B21" s="186">
        <f>(G19-B20)</f>
        <v>0</v>
      </c>
      <c r="C21" s="186"/>
      <c r="D21" s="186"/>
      <c r="E21" s="186"/>
      <c r="F21" s="186"/>
      <c r="G21" s="186">
        <f>ROUND(((ROUND(B21,2)*0)/100),2)</f>
        <v>0</v>
      </c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5" t="s">
        <v>863</v>
      </c>
      <c r="B22" s="186"/>
      <c r="C22" s="186"/>
      <c r="D22" s="186"/>
      <c r="E22" s="186"/>
      <c r="F22" s="186"/>
      <c r="G22" s="186">
        <f>SUM(G19:G21)</f>
        <v>0</v>
      </c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x14ac:dyDescent="0.25">
      <c r="A23" s="10"/>
      <c r="B23" s="187"/>
      <c r="C23" s="187"/>
      <c r="D23" s="187"/>
      <c r="E23" s="187"/>
      <c r="F23" s="187"/>
      <c r="G23" s="187"/>
    </row>
    <row r="24" spans="1:26" x14ac:dyDescent="0.25">
      <c r="A24" s="10"/>
      <c r="B24" s="187"/>
      <c r="C24" s="187"/>
      <c r="D24" s="187"/>
      <c r="E24" s="187"/>
      <c r="F24" s="187"/>
      <c r="G24" s="187"/>
    </row>
    <row r="25" spans="1:26" x14ac:dyDescent="0.25">
      <c r="A25" s="10"/>
      <c r="B25" s="187"/>
      <c r="C25" s="187"/>
      <c r="D25" s="187"/>
      <c r="E25" s="187"/>
      <c r="F25" s="187"/>
      <c r="G25" s="187"/>
    </row>
    <row r="26" spans="1:26" x14ac:dyDescent="0.25">
      <c r="A26" s="10"/>
      <c r="B26" s="187"/>
      <c r="C26" s="187"/>
      <c r="D26" s="187"/>
      <c r="E26" s="187"/>
      <c r="F26" s="187"/>
      <c r="G26" s="187"/>
    </row>
    <row r="27" spans="1:26" x14ac:dyDescent="0.25">
      <c r="A27" s="10"/>
      <c r="B27" s="187"/>
      <c r="C27" s="187"/>
      <c r="D27" s="187"/>
      <c r="E27" s="187"/>
      <c r="F27" s="187"/>
      <c r="G27" s="187"/>
    </row>
    <row r="28" spans="1:26" x14ac:dyDescent="0.25">
      <c r="A28" s="10"/>
      <c r="B28" s="187"/>
      <c r="C28" s="187"/>
      <c r="D28" s="187"/>
      <c r="E28" s="187"/>
      <c r="F28" s="187"/>
      <c r="G28" s="187"/>
    </row>
    <row r="29" spans="1:26" x14ac:dyDescent="0.25">
      <c r="A29" s="10"/>
      <c r="B29" s="187"/>
      <c r="C29" s="187"/>
      <c r="D29" s="187"/>
      <c r="E29" s="187"/>
      <c r="F29" s="187"/>
      <c r="G29" s="187"/>
    </row>
    <row r="30" spans="1:26" x14ac:dyDescent="0.25">
      <c r="A30" s="10"/>
      <c r="B30" s="187"/>
      <c r="C30" s="187"/>
      <c r="D30" s="187"/>
      <c r="E30" s="187"/>
      <c r="F30" s="187"/>
      <c r="G30" s="187"/>
    </row>
    <row r="31" spans="1:26" x14ac:dyDescent="0.25">
      <c r="A31" s="10"/>
      <c r="B31" s="187"/>
      <c r="C31" s="187"/>
      <c r="D31" s="187"/>
      <c r="E31" s="187"/>
      <c r="F31" s="187"/>
      <c r="G31" s="187"/>
    </row>
    <row r="32" spans="1:26" x14ac:dyDescent="0.25">
      <c r="A32" s="10"/>
      <c r="B32" s="187"/>
      <c r="C32" s="187"/>
      <c r="D32" s="187"/>
      <c r="E32" s="187"/>
      <c r="F32" s="187"/>
      <c r="G32" s="187"/>
    </row>
    <row r="33" spans="1:7" x14ac:dyDescent="0.25">
      <c r="A33" s="10"/>
      <c r="B33" s="187"/>
      <c r="C33" s="187"/>
      <c r="D33" s="187"/>
      <c r="E33" s="187"/>
      <c r="F33" s="187"/>
      <c r="G33" s="187"/>
    </row>
    <row r="34" spans="1:7" x14ac:dyDescent="0.25">
      <c r="A34" s="10"/>
      <c r="B34" s="187"/>
      <c r="C34" s="187"/>
      <c r="D34" s="187"/>
      <c r="E34" s="187"/>
      <c r="F34" s="187"/>
      <c r="G34" s="187"/>
    </row>
    <row r="35" spans="1:7" x14ac:dyDescent="0.25">
      <c r="A35" s="1"/>
      <c r="B35" s="143"/>
      <c r="C35" s="143"/>
      <c r="D35" s="143"/>
      <c r="E35" s="143"/>
      <c r="F35" s="143"/>
      <c r="G35" s="143"/>
    </row>
    <row r="36" spans="1:7" x14ac:dyDescent="0.25">
      <c r="A36" s="1"/>
      <c r="B36" s="143"/>
      <c r="C36" s="143"/>
      <c r="D36" s="143"/>
      <c r="E36" s="143"/>
      <c r="F36" s="143"/>
      <c r="G36" s="143"/>
    </row>
    <row r="37" spans="1:7" x14ac:dyDescent="0.25">
      <c r="A37" s="1"/>
      <c r="B37" s="143"/>
      <c r="C37" s="143"/>
      <c r="D37" s="143"/>
      <c r="E37" s="143"/>
      <c r="F37" s="143"/>
      <c r="G37" s="143"/>
    </row>
    <row r="38" spans="1:7" x14ac:dyDescent="0.25">
      <c r="A38" s="1"/>
      <c r="B38" s="143"/>
      <c r="C38" s="143"/>
      <c r="D38" s="143"/>
      <c r="E38" s="143"/>
      <c r="F38" s="143"/>
      <c r="G38" s="143"/>
    </row>
    <row r="39" spans="1:7" x14ac:dyDescent="0.25">
      <c r="A39" s="1"/>
      <c r="B39" s="143"/>
      <c r="C39" s="143"/>
      <c r="D39" s="143"/>
      <c r="E39" s="143"/>
      <c r="F39" s="143"/>
      <c r="G39" s="143"/>
    </row>
    <row r="40" spans="1:7" x14ac:dyDescent="0.25">
      <c r="A40" s="1"/>
      <c r="B40" s="143"/>
      <c r="C40" s="143"/>
      <c r="D40" s="143"/>
      <c r="E40" s="143"/>
      <c r="F40" s="143"/>
      <c r="G40" s="143"/>
    </row>
    <row r="41" spans="1:7" x14ac:dyDescent="0.25">
      <c r="B41" s="185"/>
      <c r="C41" s="185"/>
      <c r="D41" s="185"/>
      <c r="E41" s="185"/>
      <c r="F41" s="185"/>
      <c r="G41" s="185"/>
    </row>
    <row r="42" spans="1:7" x14ac:dyDescent="0.25">
      <c r="B42" s="185"/>
      <c r="C42" s="185"/>
      <c r="D42" s="185"/>
      <c r="E42" s="185"/>
      <c r="F42" s="185"/>
      <c r="G42" s="185"/>
    </row>
    <row r="43" spans="1:7" x14ac:dyDescent="0.25">
      <c r="B43" s="185"/>
      <c r="C43" s="185"/>
      <c r="D43" s="185"/>
      <c r="E43" s="185"/>
      <c r="F43" s="185"/>
      <c r="G43" s="185"/>
    </row>
    <row r="44" spans="1:7" x14ac:dyDescent="0.25">
      <c r="B44" s="185"/>
      <c r="C44" s="185"/>
      <c r="D44" s="185"/>
      <c r="E44" s="185"/>
      <c r="F44" s="185"/>
      <c r="G44" s="185"/>
    </row>
    <row r="45" spans="1:7" x14ac:dyDescent="0.25">
      <c r="B45" s="185"/>
      <c r="C45" s="185"/>
      <c r="D45" s="185"/>
      <c r="E45" s="185"/>
      <c r="F45" s="185"/>
      <c r="G45" s="185"/>
    </row>
    <row r="46" spans="1:7" x14ac:dyDescent="0.25">
      <c r="B46" s="185"/>
      <c r="C46" s="185"/>
      <c r="D46" s="185"/>
      <c r="E46" s="185"/>
      <c r="F46" s="185"/>
      <c r="G46" s="185"/>
    </row>
    <row r="47" spans="1:7" x14ac:dyDescent="0.25">
      <c r="B47" s="185"/>
      <c r="C47" s="185"/>
      <c r="D47" s="185"/>
      <c r="E47" s="185"/>
      <c r="F47" s="185"/>
      <c r="G47" s="185"/>
    </row>
    <row r="48" spans="1:7" x14ac:dyDescent="0.25">
      <c r="B48" s="185"/>
      <c r="C48" s="185"/>
      <c r="D48" s="185"/>
      <c r="E48" s="185"/>
      <c r="F48" s="185"/>
      <c r="G48" s="185"/>
    </row>
    <row r="49" spans="2:7" x14ac:dyDescent="0.25">
      <c r="B49" s="185"/>
      <c r="C49" s="185"/>
      <c r="D49" s="185"/>
      <c r="E49" s="185"/>
      <c r="F49" s="185"/>
      <c r="G49" s="185"/>
    </row>
    <row r="50" spans="2:7" x14ac:dyDescent="0.25">
      <c r="B50" s="185"/>
      <c r="C50" s="185"/>
      <c r="D50" s="185"/>
      <c r="E50" s="185"/>
      <c r="F50" s="185"/>
      <c r="G50" s="185"/>
    </row>
    <row r="51" spans="2:7" x14ac:dyDescent="0.25">
      <c r="B51" s="185"/>
      <c r="C51" s="185"/>
      <c r="D51" s="185"/>
      <c r="E51" s="185"/>
      <c r="F51" s="185"/>
      <c r="G51" s="185"/>
    </row>
    <row r="52" spans="2:7" x14ac:dyDescent="0.25">
      <c r="B52" s="185"/>
      <c r="C52" s="185"/>
      <c r="D52" s="185"/>
      <c r="E52" s="185"/>
      <c r="F52" s="185"/>
      <c r="G52" s="185"/>
    </row>
    <row r="53" spans="2:7" x14ac:dyDescent="0.25">
      <c r="B53" s="185"/>
      <c r="C53" s="185"/>
      <c r="D53" s="185"/>
      <c r="E53" s="185"/>
      <c r="F53" s="185"/>
      <c r="G53" s="185"/>
    </row>
    <row r="54" spans="2:7" x14ac:dyDescent="0.25">
      <c r="B54" s="185"/>
      <c r="C54" s="185"/>
      <c r="D54" s="185"/>
      <c r="E54" s="185"/>
      <c r="F54" s="185"/>
      <c r="G54" s="185"/>
    </row>
    <row r="55" spans="2:7" x14ac:dyDescent="0.25">
      <c r="B55" s="185"/>
      <c r="C55" s="185"/>
      <c r="D55" s="185"/>
      <c r="E55" s="185"/>
      <c r="F55" s="185"/>
      <c r="G55" s="185"/>
    </row>
    <row r="56" spans="2:7" x14ac:dyDescent="0.25">
      <c r="B56" s="185"/>
      <c r="C56" s="185"/>
      <c r="D56" s="185"/>
      <c r="E56" s="185"/>
      <c r="F56" s="185"/>
      <c r="G56" s="185"/>
    </row>
    <row r="57" spans="2:7" x14ac:dyDescent="0.25">
      <c r="B57" s="185"/>
      <c r="C57" s="185"/>
      <c r="D57" s="185"/>
      <c r="E57" s="185"/>
      <c r="F57" s="185"/>
      <c r="G57" s="185"/>
    </row>
    <row r="58" spans="2:7" x14ac:dyDescent="0.25">
      <c r="B58" s="185"/>
      <c r="C58" s="185"/>
      <c r="D58" s="185"/>
      <c r="E58" s="185"/>
      <c r="F58" s="185"/>
      <c r="G58" s="185"/>
    </row>
    <row r="59" spans="2:7" x14ac:dyDescent="0.25">
      <c r="B59" s="185"/>
      <c r="C59" s="185"/>
      <c r="D59" s="185"/>
      <c r="E59" s="185"/>
      <c r="F59" s="185"/>
      <c r="G59" s="185"/>
    </row>
    <row r="60" spans="2:7" x14ac:dyDescent="0.25">
      <c r="B60" s="185"/>
      <c r="C60" s="185"/>
      <c r="D60" s="185"/>
      <c r="E60" s="185"/>
      <c r="F60" s="185"/>
      <c r="G60" s="185"/>
    </row>
    <row r="61" spans="2:7" x14ac:dyDescent="0.25">
      <c r="B61" s="185"/>
      <c r="C61" s="185"/>
      <c r="D61" s="185"/>
      <c r="E61" s="185"/>
      <c r="F61" s="185"/>
      <c r="G61" s="185"/>
    </row>
    <row r="62" spans="2:7" x14ac:dyDescent="0.25">
      <c r="B62" s="185"/>
      <c r="C62" s="185"/>
      <c r="D62" s="185"/>
      <c r="E62" s="185"/>
      <c r="F62" s="185"/>
      <c r="G62" s="185"/>
    </row>
    <row r="63" spans="2:7" x14ac:dyDescent="0.25">
      <c r="B63" s="185"/>
      <c r="C63" s="185"/>
      <c r="D63" s="185"/>
      <c r="E63" s="185"/>
      <c r="F63" s="185"/>
      <c r="G63" s="185"/>
    </row>
    <row r="64" spans="2:7" x14ac:dyDescent="0.25">
      <c r="B64" s="185"/>
      <c r="C64" s="185"/>
      <c r="D64" s="185"/>
      <c r="E64" s="185"/>
      <c r="F64" s="185"/>
      <c r="G64" s="185"/>
    </row>
    <row r="65" spans="2:7" x14ac:dyDescent="0.25">
      <c r="B65" s="185"/>
      <c r="C65" s="185"/>
      <c r="D65" s="185"/>
      <c r="E65" s="185"/>
      <c r="F65" s="185"/>
      <c r="G65" s="185"/>
    </row>
    <row r="66" spans="2:7" x14ac:dyDescent="0.25">
      <c r="B66" s="185"/>
      <c r="C66" s="185"/>
      <c r="D66" s="185"/>
      <c r="E66" s="185"/>
      <c r="F66" s="185"/>
      <c r="G66" s="185"/>
    </row>
    <row r="67" spans="2:7" x14ac:dyDescent="0.25">
      <c r="B67" s="185"/>
      <c r="C67" s="185"/>
      <c r="D67" s="185"/>
      <c r="E67" s="185"/>
      <c r="F67" s="185"/>
      <c r="G67" s="185"/>
    </row>
    <row r="68" spans="2:7" x14ac:dyDescent="0.25">
      <c r="B68" s="185"/>
      <c r="C68" s="185"/>
      <c r="D68" s="185"/>
      <c r="E68" s="185"/>
      <c r="F68" s="185"/>
      <c r="G68" s="185"/>
    </row>
    <row r="69" spans="2:7" x14ac:dyDescent="0.25">
      <c r="B69" s="185"/>
      <c r="C69" s="185"/>
      <c r="D69" s="185"/>
      <c r="E69" s="185"/>
      <c r="F69" s="185"/>
      <c r="G69" s="185"/>
    </row>
    <row r="70" spans="2:7" x14ac:dyDescent="0.25">
      <c r="B70" s="185"/>
      <c r="C70" s="185"/>
      <c r="D70" s="185"/>
      <c r="E70" s="185"/>
      <c r="F70" s="185"/>
      <c r="G70" s="185"/>
    </row>
    <row r="71" spans="2:7" x14ac:dyDescent="0.25">
      <c r="B71" s="185"/>
      <c r="C71" s="185"/>
      <c r="D71" s="185"/>
      <c r="E71" s="185"/>
      <c r="F71" s="185"/>
      <c r="G71" s="185"/>
    </row>
    <row r="72" spans="2:7" x14ac:dyDescent="0.25">
      <c r="B72" s="185"/>
      <c r="C72" s="185"/>
      <c r="D72" s="185"/>
      <c r="E72" s="185"/>
      <c r="F72" s="185"/>
      <c r="G72" s="185"/>
    </row>
    <row r="73" spans="2:7" x14ac:dyDescent="0.25">
      <c r="B73" s="185"/>
      <c r="C73" s="185"/>
      <c r="D73" s="185"/>
      <c r="E73" s="185"/>
      <c r="F73" s="185"/>
      <c r="G73" s="185"/>
    </row>
    <row r="74" spans="2:7" x14ac:dyDescent="0.25">
      <c r="B74" s="185"/>
      <c r="C74" s="185"/>
      <c r="D74" s="185"/>
      <c r="E74" s="185"/>
      <c r="F74" s="185"/>
      <c r="G74" s="185"/>
    </row>
    <row r="75" spans="2:7" x14ac:dyDescent="0.25">
      <c r="B75" s="185"/>
      <c r="C75" s="185"/>
      <c r="D75" s="185"/>
      <c r="E75" s="185"/>
      <c r="F75" s="185"/>
      <c r="G75" s="185"/>
    </row>
    <row r="76" spans="2:7" x14ac:dyDescent="0.25">
      <c r="B76" s="185"/>
      <c r="C76" s="185"/>
      <c r="D76" s="185"/>
      <c r="E76" s="185"/>
      <c r="F76" s="185"/>
      <c r="G76" s="185"/>
    </row>
    <row r="77" spans="2:7" x14ac:dyDescent="0.25">
      <c r="B77" s="185"/>
      <c r="C77" s="185"/>
      <c r="D77" s="185"/>
      <c r="E77" s="185"/>
      <c r="F77" s="185"/>
      <c r="G77" s="185"/>
    </row>
    <row r="78" spans="2:7" x14ac:dyDescent="0.25">
      <c r="B78" s="185"/>
      <c r="C78" s="185"/>
      <c r="D78" s="185"/>
      <c r="E78" s="185"/>
      <c r="F78" s="185"/>
      <c r="G78" s="185"/>
    </row>
    <row r="79" spans="2:7" x14ac:dyDescent="0.25">
      <c r="B79" s="185"/>
      <c r="C79" s="185"/>
      <c r="D79" s="185"/>
      <c r="E79" s="185"/>
      <c r="F79" s="185"/>
      <c r="G79" s="185"/>
    </row>
    <row r="80" spans="2:7" x14ac:dyDescent="0.25">
      <c r="B80" s="185"/>
      <c r="C80" s="185"/>
      <c r="D80" s="185"/>
      <c r="E80" s="185"/>
      <c r="F80" s="185"/>
      <c r="G80" s="185"/>
    </row>
    <row r="81" spans="2:7" x14ac:dyDescent="0.25">
      <c r="B81" s="185"/>
      <c r="C81" s="185"/>
      <c r="D81" s="185"/>
      <c r="E81" s="185"/>
      <c r="F81" s="185"/>
      <c r="G81" s="185"/>
    </row>
    <row r="82" spans="2:7" x14ac:dyDescent="0.25">
      <c r="B82" s="185"/>
      <c r="C82" s="185"/>
      <c r="D82" s="185"/>
      <c r="E82" s="185"/>
      <c r="F82" s="185"/>
      <c r="G82" s="185"/>
    </row>
    <row r="83" spans="2:7" x14ac:dyDescent="0.25">
      <c r="B83" s="185"/>
      <c r="C83" s="185"/>
      <c r="D83" s="185"/>
      <c r="E83" s="185"/>
      <c r="F83" s="185"/>
      <c r="G83" s="185"/>
    </row>
    <row r="84" spans="2:7" x14ac:dyDescent="0.25">
      <c r="B84" s="185"/>
      <c r="C84" s="185"/>
      <c r="D84" s="185"/>
      <c r="E84" s="185"/>
      <c r="F84" s="185"/>
      <c r="G84" s="185"/>
    </row>
    <row r="85" spans="2:7" x14ac:dyDescent="0.25">
      <c r="B85" s="185"/>
      <c r="C85" s="185"/>
      <c r="D85" s="185"/>
      <c r="E85" s="185"/>
      <c r="F85" s="185"/>
      <c r="G85" s="185"/>
    </row>
    <row r="86" spans="2:7" x14ac:dyDescent="0.25">
      <c r="B86" s="185"/>
      <c r="C86" s="185"/>
      <c r="D86" s="185"/>
      <c r="E86" s="185"/>
      <c r="F86" s="185"/>
      <c r="G86" s="185"/>
    </row>
    <row r="87" spans="2:7" x14ac:dyDescent="0.25">
      <c r="B87" s="185"/>
      <c r="C87" s="185"/>
      <c r="D87" s="185"/>
      <c r="E87" s="185"/>
      <c r="F87" s="185"/>
      <c r="G87" s="185"/>
    </row>
    <row r="88" spans="2:7" x14ac:dyDescent="0.25">
      <c r="B88" s="185"/>
      <c r="C88" s="185"/>
      <c r="D88" s="185"/>
      <c r="E88" s="185"/>
      <c r="F88" s="185"/>
      <c r="G88" s="185"/>
    </row>
    <row r="89" spans="2:7" x14ac:dyDescent="0.25">
      <c r="B89" s="185"/>
      <c r="C89" s="185"/>
      <c r="D89" s="185"/>
      <c r="E89" s="185"/>
      <c r="F89" s="185"/>
      <c r="G89" s="185"/>
    </row>
    <row r="90" spans="2:7" x14ac:dyDescent="0.25">
      <c r="B90" s="185"/>
      <c r="C90" s="185"/>
      <c r="D90" s="185"/>
      <c r="E90" s="185"/>
      <c r="F90" s="185"/>
      <c r="G90" s="185"/>
    </row>
    <row r="91" spans="2:7" x14ac:dyDescent="0.25">
      <c r="B91" s="185"/>
      <c r="C91" s="185"/>
      <c r="D91" s="185"/>
      <c r="E91" s="185"/>
      <c r="F91" s="185"/>
      <c r="G91" s="185"/>
    </row>
    <row r="92" spans="2:7" x14ac:dyDescent="0.25">
      <c r="B92" s="185"/>
      <c r="C92" s="185"/>
      <c r="D92" s="185"/>
      <c r="E92" s="185"/>
      <c r="F92" s="185"/>
      <c r="G92" s="185"/>
    </row>
    <row r="93" spans="2:7" x14ac:dyDescent="0.25">
      <c r="B93" s="185"/>
      <c r="C93" s="185"/>
      <c r="D93" s="185"/>
      <c r="E93" s="185"/>
      <c r="F93" s="185"/>
      <c r="G93" s="185"/>
    </row>
    <row r="94" spans="2:7" x14ac:dyDescent="0.25">
      <c r="B94" s="185"/>
      <c r="C94" s="185"/>
      <c r="D94" s="185"/>
      <c r="E94" s="185"/>
      <c r="F94" s="185"/>
      <c r="G94" s="185"/>
    </row>
    <row r="95" spans="2:7" x14ac:dyDescent="0.25">
      <c r="B95" s="185"/>
      <c r="C95" s="185"/>
      <c r="D95" s="185"/>
      <c r="E95" s="185"/>
      <c r="F95" s="185"/>
      <c r="G95" s="185"/>
    </row>
    <row r="96" spans="2:7" x14ac:dyDescent="0.25">
      <c r="B96" s="185"/>
      <c r="C96" s="185"/>
      <c r="D96" s="185"/>
      <c r="E96" s="185"/>
      <c r="F96" s="185"/>
      <c r="G96" s="185"/>
    </row>
    <row r="97" spans="2:7" x14ac:dyDescent="0.25">
      <c r="B97" s="185"/>
      <c r="C97" s="185"/>
      <c r="D97" s="185"/>
      <c r="E97" s="185"/>
      <c r="F97" s="185"/>
      <c r="G97" s="185"/>
    </row>
    <row r="98" spans="2:7" x14ac:dyDescent="0.25">
      <c r="B98" s="185"/>
      <c r="C98" s="185"/>
      <c r="D98" s="185"/>
      <c r="E98" s="185"/>
      <c r="F98" s="185"/>
      <c r="G98" s="185"/>
    </row>
    <row r="99" spans="2:7" x14ac:dyDescent="0.25">
      <c r="B99" s="185"/>
      <c r="C99" s="185"/>
      <c r="D99" s="185"/>
      <c r="E99" s="185"/>
      <c r="F99" s="185"/>
      <c r="G99" s="185"/>
    </row>
    <row r="100" spans="2:7" x14ac:dyDescent="0.25">
      <c r="B100" s="185"/>
      <c r="C100" s="185"/>
      <c r="D100" s="185"/>
      <c r="E100" s="185"/>
      <c r="F100" s="185"/>
      <c r="G100" s="185"/>
    </row>
    <row r="101" spans="2:7" x14ac:dyDescent="0.25">
      <c r="B101" s="185"/>
      <c r="C101" s="185"/>
      <c r="D101" s="185"/>
      <c r="E101" s="185"/>
      <c r="F101" s="185"/>
      <c r="G101" s="185"/>
    </row>
    <row r="102" spans="2:7" x14ac:dyDescent="0.25">
      <c r="B102" s="185"/>
      <c r="C102" s="185"/>
      <c r="D102" s="185"/>
      <c r="E102" s="185"/>
      <c r="F102" s="185"/>
      <c r="G102" s="185"/>
    </row>
    <row r="103" spans="2:7" x14ac:dyDescent="0.25">
      <c r="B103" s="185"/>
      <c r="C103" s="185"/>
      <c r="D103" s="185"/>
      <c r="E103" s="185"/>
      <c r="F103" s="185"/>
      <c r="G103" s="185"/>
    </row>
    <row r="104" spans="2:7" x14ac:dyDescent="0.25">
      <c r="B104" s="185"/>
      <c r="C104" s="185"/>
      <c r="D104" s="185"/>
      <c r="E104" s="185"/>
      <c r="F104" s="185"/>
      <c r="G104" s="185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266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186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267</v>
      </c>
      <c r="B11" s="151">
        <f>'SO 13937'!L61</f>
        <v>0</v>
      </c>
      <c r="C11" s="151">
        <f>'SO 13937'!M61</f>
        <v>0</v>
      </c>
      <c r="D11" s="151">
        <f>'SO 13937'!I61</f>
        <v>0</v>
      </c>
      <c r="E11" s="152">
        <f>'SO 13937'!P61</f>
        <v>0</v>
      </c>
      <c r="F11" s="152">
        <f>'SO 13937'!S61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268</v>
      </c>
      <c r="B12" s="151">
        <f>'SO 13937'!L67</f>
        <v>0</v>
      </c>
      <c r="C12" s="151">
        <f>'SO 13937'!M67</f>
        <v>0</v>
      </c>
      <c r="D12" s="151">
        <f>'SO 13937'!I67</f>
        <v>0</v>
      </c>
      <c r="E12" s="152">
        <f>'SO 13937'!P67</f>
        <v>0</v>
      </c>
      <c r="F12" s="152">
        <f>'SO 13937'!S67</f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2" t="s">
        <v>186</v>
      </c>
      <c r="B13" s="153">
        <f>'SO 13937'!L69</f>
        <v>0</v>
      </c>
      <c r="C13" s="153">
        <f>'SO 13937'!M69</f>
        <v>0</v>
      </c>
      <c r="D13" s="153">
        <f>'SO 13937'!I69</f>
        <v>0</v>
      </c>
      <c r="E13" s="154">
        <f>'SO 13937'!S69</f>
        <v>0</v>
      </c>
      <c r="F13" s="154">
        <f>'SO 13937'!V69</f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"/>
      <c r="B14" s="143"/>
      <c r="C14" s="143"/>
      <c r="D14" s="143"/>
      <c r="E14" s="142"/>
      <c r="F14" s="142"/>
    </row>
    <row r="15" spans="1:26" x14ac:dyDescent="0.25">
      <c r="A15" s="2" t="s">
        <v>82</v>
      </c>
      <c r="B15" s="153">
        <f>'SO 13937'!L70</f>
        <v>0</v>
      </c>
      <c r="C15" s="153">
        <f>'SO 13937'!M70</f>
        <v>0</v>
      </c>
      <c r="D15" s="153">
        <f>'SO 13937'!I70</f>
        <v>0</v>
      </c>
      <c r="E15" s="154">
        <f>'SO 13937'!S70</f>
        <v>0</v>
      </c>
      <c r="F15" s="154">
        <f>'SO 13937'!V70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6" x14ac:dyDescent="0.25">
      <c r="A17" s="1"/>
      <c r="B17" s="143"/>
      <c r="C17" s="143"/>
      <c r="D17" s="143"/>
      <c r="E17" s="142"/>
      <c r="F17" s="142"/>
    </row>
    <row r="18" spans="1:6" x14ac:dyDescent="0.25">
      <c r="A18" s="1"/>
      <c r="B18" s="143"/>
      <c r="C18" s="143"/>
      <c r="D18" s="143"/>
      <c r="E18" s="142"/>
      <c r="F18" s="142"/>
    </row>
    <row r="19" spans="1:6" x14ac:dyDescent="0.25">
      <c r="A19" s="1"/>
      <c r="B19" s="143"/>
      <c r="C19" s="143"/>
      <c r="D19" s="143"/>
      <c r="E19" s="142"/>
      <c r="F19" s="142"/>
    </row>
    <row r="20" spans="1:6" x14ac:dyDescent="0.25">
      <c r="A20" s="1"/>
      <c r="B20" s="143"/>
      <c r="C20" s="143"/>
      <c r="D20" s="143"/>
      <c r="E20" s="142"/>
      <c r="F20" s="142"/>
    </row>
    <row r="21" spans="1:6" x14ac:dyDescent="0.25">
      <c r="A21" s="1"/>
      <c r="B21" s="143"/>
      <c r="C21" s="143"/>
      <c r="D21" s="143"/>
      <c r="E21" s="142"/>
      <c r="F21" s="142"/>
    </row>
    <row r="22" spans="1:6" x14ac:dyDescent="0.25">
      <c r="A22" s="1"/>
      <c r="B22" s="143"/>
      <c r="C22" s="143"/>
      <c r="D22" s="143"/>
      <c r="E22" s="142"/>
      <c r="F22" s="142"/>
    </row>
    <row r="23" spans="1:6" x14ac:dyDescent="0.25">
      <c r="A23" s="1"/>
      <c r="B23" s="143"/>
      <c r="C23" s="143"/>
      <c r="D23" s="143"/>
      <c r="E23" s="142"/>
      <c r="F23" s="142"/>
    </row>
    <row r="24" spans="1:6" x14ac:dyDescent="0.25">
      <c r="A24" s="1"/>
      <c r="B24" s="143"/>
      <c r="C24" s="143"/>
      <c r="D24" s="143"/>
      <c r="E24" s="142"/>
      <c r="F24" s="142"/>
    </row>
    <row r="25" spans="1:6" x14ac:dyDescent="0.25">
      <c r="A25" s="1"/>
      <c r="B25" s="143"/>
      <c r="C25" s="143"/>
      <c r="D25" s="143"/>
      <c r="E25" s="142"/>
      <c r="F25" s="142"/>
    </row>
    <row r="26" spans="1:6" x14ac:dyDescent="0.25">
      <c r="A26" s="1"/>
      <c r="B26" s="143"/>
      <c r="C26" s="143"/>
      <c r="D26" s="143"/>
      <c r="E26" s="142"/>
      <c r="F26" s="142"/>
    </row>
    <row r="27" spans="1:6" x14ac:dyDescent="0.25">
      <c r="A27" s="1"/>
      <c r="B27" s="143"/>
      <c r="C27" s="143"/>
      <c r="D27" s="143"/>
      <c r="E27" s="142"/>
      <c r="F27" s="142"/>
    </row>
    <row r="28" spans="1:6" x14ac:dyDescent="0.25">
      <c r="A28" s="1"/>
      <c r="B28" s="143"/>
      <c r="C28" s="143"/>
      <c r="D28" s="143"/>
      <c r="E28" s="142"/>
      <c r="F28" s="142"/>
    </row>
    <row r="29" spans="1:6" x14ac:dyDescent="0.25">
      <c r="A29" s="1"/>
      <c r="B29" s="143"/>
      <c r="C29" s="143"/>
      <c r="D29" s="143"/>
      <c r="E29" s="142"/>
      <c r="F29" s="142"/>
    </row>
    <row r="30" spans="1:6" x14ac:dyDescent="0.25">
      <c r="A30" s="1"/>
      <c r="B30" s="143"/>
      <c r="C30" s="143"/>
      <c r="D30" s="143"/>
      <c r="E30" s="142"/>
      <c r="F30" s="142"/>
    </row>
    <row r="31" spans="1:6" x14ac:dyDescent="0.25">
      <c r="A31" s="1"/>
      <c r="B31" s="143"/>
      <c r="C31" s="143"/>
      <c r="D31" s="143"/>
      <c r="E31" s="142"/>
      <c r="F31" s="142"/>
    </row>
    <row r="32" spans="1: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workbookViewId="0">
      <pane ySplit="8" topLeftCell="A63" activePane="bottomLeft" state="frozen"/>
      <selection pane="bottomLeft" activeCell="G66" sqref="G11:G66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266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186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267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269</v>
      </c>
      <c r="C11" s="173" t="s">
        <v>270</v>
      </c>
      <c r="D11" s="169" t="s">
        <v>271</v>
      </c>
      <c r="E11" s="169" t="s">
        <v>171</v>
      </c>
      <c r="F11" s="170">
        <v>33</v>
      </c>
      <c r="G11" s="171"/>
      <c r="H11" s="171"/>
      <c r="I11" s="171">
        <f t="shared" ref="I11:I42" si="0">ROUND(F11*(G11+H11),2)</f>
        <v>0</v>
      </c>
      <c r="J11" s="169">
        <f t="shared" ref="J11:J42" si="1">ROUND(F11*(N11),2)</f>
        <v>49.17</v>
      </c>
      <c r="K11" s="1">
        <f t="shared" ref="K11:K42" si="2">ROUND(F11*(O11),2)</f>
        <v>0</v>
      </c>
      <c r="L11" s="1"/>
      <c r="M11" s="1">
        <f>ROUND(F11*(G11),2)</f>
        <v>0</v>
      </c>
      <c r="N11" s="1">
        <v>1.49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133</v>
      </c>
      <c r="C12" s="173" t="s">
        <v>272</v>
      </c>
      <c r="D12" s="169" t="s">
        <v>273</v>
      </c>
      <c r="E12" s="169" t="s">
        <v>171</v>
      </c>
      <c r="F12" s="170">
        <v>34</v>
      </c>
      <c r="G12" s="171"/>
      <c r="H12" s="171"/>
      <c r="I12" s="171">
        <f t="shared" si="0"/>
        <v>0</v>
      </c>
      <c r="J12" s="169">
        <f t="shared" si="1"/>
        <v>97.58</v>
      </c>
      <c r="K12" s="1">
        <f t="shared" si="2"/>
        <v>0</v>
      </c>
      <c r="L12" s="1">
        <f>ROUND(F12*(G12),2)</f>
        <v>0</v>
      </c>
      <c r="M12" s="1"/>
      <c r="N12" s="1">
        <v>2.87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133</v>
      </c>
      <c r="C13" s="173" t="s">
        <v>274</v>
      </c>
      <c r="D13" s="169" t="s">
        <v>275</v>
      </c>
      <c r="E13" s="169" t="s">
        <v>141</v>
      </c>
      <c r="F13" s="170">
        <v>66</v>
      </c>
      <c r="G13" s="171"/>
      <c r="H13" s="171"/>
      <c r="I13" s="171">
        <f t="shared" si="0"/>
        <v>0</v>
      </c>
      <c r="J13" s="169">
        <f t="shared" si="1"/>
        <v>170.28</v>
      </c>
      <c r="K13" s="1">
        <f t="shared" si="2"/>
        <v>0</v>
      </c>
      <c r="L13" s="1">
        <f>ROUND(F13*(G13),2)</f>
        <v>0</v>
      </c>
      <c r="M13" s="1"/>
      <c r="N13" s="1">
        <v>2.58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>
        <v>4</v>
      </c>
      <c r="B14" s="169" t="s">
        <v>133</v>
      </c>
      <c r="C14" s="173" t="s">
        <v>276</v>
      </c>
      <c r="D14" s="169" t="s">
        <v>277</v>
      </c>
      <c r="E14" s="169" t="s">
        <v>141</v>
      </c>
      <c r="F14" s="170">
        <v>10</v>
      </c>
      <c r="G14" s="171"/>
      <c r="H14" s="171"/>
      <c r="I14" s="171">
        <f t="shared" si="0"/>
        <v>0</v>
      </c>
      <c r="J14" s="169">
        <f t="shared" si="1"/>
        <v>4.9000000000000004</v>
      </c>
      <c r="K14" s="1">
        <f t="shared" si="2"/>
        <v>0</v>
      </c>
      <c r="L14" s="1">
        <f>ROUND(F14*(G14),2)</f>
        <v>0</v>
      </c>
      <c r="M14" s="1"/>
      <c r="N14" s="1">
        <v>0.49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>
        <v>5</v>
      </c>
      <c r="B15" s="169" t="s">
        <v>269</v>
      </c>
      <c r="C15" s="173" t="s">
        <v>278</v>
      </c>
      <c r="D15" s="169" t="s">
        <v>279</v>
      </c>
      <c r="E15" s="169" t="s">
        <v>141</v>
      </c>
      <c r="F15" s="170">
        <v>4</v>
      </c>
      <c r="G15" s="171"/>
      <c r="H15" s="171"/>
      <c r="I15" s="171">
        <f t="shared" si="0"/>
        <v>0</v>
      </c>
      <c r="J15" s="169">
        <f t="shared" si="1"/>
        <v>5.48</v>
      </c>
      <c r="K15" s="1">
        <f t="shared" si="2"/>
        <v>0</v>
      </c>
      <c r="L15" s="1"/>
      <c r="M15" s="1">
        <f>ROUND(F15*(G15),2)</f>
        <v>0</v>
      </c>
      <c r="N15" s="1">
        <v>1.37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>
        <v>6</v>
      </c>
      <c r="B16" s="169" t="s">
        <v>269</v>
      </c>
      <c r="C16" s="173" t="s">
        <v>280</v>
      </c>
      <c r="D16" s="169" t="s">
        <v>281</v>
      </c>
      <c r="E16" s="169" t="s">
        <v>141</v>
      </c>
      <c r="F16" s="170">
        <v>30</v>
      </c>
      <c r="G16" s="171"/>
      <c r="H16" s="171"/>
      <c r="I16" s="171">
        <f t="shared" si="0"/>
        <v>0</v>
      </c>
      <c r="J16" s="169">
        <f t="shared" si="1"/>
        <v>14.4</v>
      </c>
      <c r="K16" s="1">
        <f t="shared" si="2"/>
        <v>0</v>
      </c>
      <c r="L16" s="1"/>
      <c r="M16" s="1">
        <f>ROUND(F16*(G16),2)</f>
        <v>0</v>
      </c>
      <c r="N16" s="1">
        <v>0.48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>
        <v>7</v>
      </c>
      <c r="B17" s="169" t="s">
        <v>269</v>
      </c>
      <c r="C17" s="173" t="s">
        <v>282</v>
      </c>
      <c r="D17" s="169" t="s">
        <v>283</v>
      </c>
      <c r="E17" s="169" t="s">
        <v>141</v>
      </c>
      <c r="F17" s="170">
        <v>4</v>
      </c>
      <c r="G17" s="171"/>
      <c r="H17" s="171"/>
      <c r="I17" s="171">
        <f t="shared" si="0"/>
        <v>0</v>
      </c>
      <c r="J17" s="169">
        <f t="shared" si="1"/>
        <v>4.2</v>
      </c>
      <c r="K17" s="1">
        <f t="shared" si="2"/>
        <v>0</v>
      </c>
      <c r="L17" s="1"/>
      <c r="M17" s="1">
        <f>ROUND(F17*(G17),2)</f>
        <v>0</v>
      </c>
      <c r="N17" s="1">
        <v>1.05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>
        <v>8</v>
      </c>
      <c r="B18" s="169" t="s">
        <v>133</v>
      </c>
      <c r="C18" s="173" t="s">
        <v>284</v>
      </c>
      <c r="D18" s="169" t="s">
        <v>285</v>
      </c>
      <c r="E18" s="169" t="s">
        <v>141</v>
      </c>
      <c r="F18" s="170">
        <v>4</v>
      </c>
      <c r="G18" s="171"/>
      <c r="H18" s="171"/>
      <c r="I18" s="171">
        <f t="shared" si="0"/>
        <v>0</v>
      </c>
      <c r="J18" s="169">
        <f t="shared" si="1"/>
        <v>20.76</v>
      </c>
      <c r="K18" s="1">
        <f t="shared" si="2"/>
        <v>0</v>
      </c>
      <c r="L18" s="1">
        <f>ROUND(F18*(G18),2)</f>
        <v>0</v>
      </c>
      <c r="M18" s="1"/>
      <c r="N18" s="1">
        <v>5.19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>
        <v>9</v>
      </c>
      <c r="B19" s="169" t="s">
        <v>133</v>
      </c>
      <c r="C19" s="173" t="s">
        <v>286</v>
      </c>
      <c r="D19" s="169" t="s">
        <v>287</v>
      </c>
      <c r="E19" s="169" t="s">
        <v>141</v>
      </c>
      <c r="F19" s="170">
        <v>8</v>
      </c>
      <c r="G19" s="171"/>
      <c r="H19" s="171"/>
      <c r="I19" s="171">
        <f t="shared" si="0"/>
        <v>0</v>
      </c>
      <c r="J19" s="169">
        <f t="shared" si="1"/>
        <v>7.2</v>
      </c>
      <c r="K19" s="1">
        <f t="shared" si="2"/>
        <v>0</v>
      </c>
      <c r="L19" s="1">
        <f>ROUND(F19*(G19),2)</f>
        <v>0</v>
      </c>
      <c r="M19" s="1"/>
      <c r="N19" s="1">
        <v>0.9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>
        <v>10</v>
      </c>
      <c r="B20" s="169" t="s">
        <v>133</v>
      </c>
      <c r="C20" s="173" t="s">
        <v>288</v>
      </c>
      <c r="D20" s="169" t="s">
        <v>289</v>
      </c>
      <c r="E20" s="169" t="s">
        <v>129</v>
      </c>
      <c r="F20" s="170">
        <v>6</v>
      </c>
      <c r="G20" s="171"/>
      <c r="H20" s="171"/>
      <c r="I20" s="171">
        <f t="shared" si="0"/>
        <v>0</v>
      </c>
      <c r="J20" s="169">
        <f t="shared" si="1"/>
        <v>2.1</v>
      </c>
      <c r="K20" s="1">
        <f t="shared" si="2"/>
        <v>0</v>
      </c>
      <c r="L20" s="1">
        <f>ROUND(F20*(G20),2)</f>
        <v>0</v>
      </c>
      <c r="M20" s="1"/>
      <c r="N20" s="1">
        <v>0.35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>
        <v>11</v>
      </c>
      <c r="B21" s="169" t="s">
        <v>269</v>
      </c>
      <c r="C21" s="173" t="s">
        <v>290</v>
      </c>
      <c r="D21" s="169" t="s">
        <v>291</v>
      </c>
      <c r="E21" s="169" t="s">
        <v>129</v>
      </c>
      <c r="F21" s="170">
        <v>3</v>
      </c>
      <c r="G21" s="171"/>
      <c r="H21" s="171"/>
      <c r="I21" s="171">
        <f t="shared" si="0"/>
        <v>0</v>
      </c>
      <c r="J21" s="169">
        <f t="shared" si="1"/>
        <v>1.47</v>
      </c>
      <c r="K21" s="1">
        <f t="shared" si="2"/>
        <v>0</v>
      </c>
      <c r="L21" s="1"/>
      <c r="M21" s="1">
        <f>ROUND(F21*(G21),2)</f>
        <v>0</v>
      </c>
      <c r="N21" s="1">
        <v>0.49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>
        <v>12</v>
      </c>
      <c r="B22" s="169" t="s">
        <v>269</v>
      </c>
      <c r="C22" s="173" t="s">
        <v>292</v>
      </c>
      <c r="D22" s="169" t="s">
        <v>293</v>
      </c>
      <c r="E22" s="169" t="s">
        <v>129</v>
      </c>
      <c r="F22" s="170">
        <v>60</v>
      </c>
      <c r="G22" s="171"/>
      <c r="H22" s="171"/>
      <c r="I22" s="171">
        <f t="shared" si="0"/>
        <v>0</v>
      </c>
      <c r="J22" s="169">
        <f t="shared" si="1"/>
        <v>29.4</v>
      </c>
      <c r="K22" s="1">
        <f t="shared" si="2"/>
        <v>0</v>
      </c>
      <c r="L22" s="1"/>
      <c r="M22" s="1">
        <f>ROUND(F22*(G22),2)</f>
        <v>0</v>
      </c>
      <c r="N22" s="1">
        <v>0.49</v>
      </c>
      <c r="O22" s="1"/>
      <c r="P22" s="161"/>
      <c r="Q22" s="174"/>
      <c r="R22" s="174"/>
      <c r="S22" s="150"/>
      <c r="V22" s="175"/>
      <c r="Z22">
        <v>0</v>
      </c>
    </row>
    <row r="23" spans="1:26" ht="24.95" customHeight="1" x14ac:dyDescent="0.25">
      <c r="A23" s="172">
        <v>13</v>
      </c>
      <c r="B23" s="169" t="s">
        <v>269</v>
      </c>
      <c r="C23" s="173" t="s">
        <v>294</v>
      </c>
      <c r="D23" s="169" t="s">
        <v>295</v>
      </c>
      <c r="E23" s="169" t="s">
        <v>129</v>
      </c>
      <c r="F23" s="170">
        <v>20</v>
      </c>
      <c r="G23" s="171"/>
      <c r="H23" s="171"/>
      <c r="I23" s="171">
        <f t="shared" si="0"/>
        <v>0</v>
      </c>
      <c r="J23" s="169">
        <f t="shared" si="1"/>
        <v>16.600000000000001</v>
      </c>
      <c r="K23" s="1">
        <f t="shared" si="2"/>
        <v>0</v>
      </c>
      <c r="L23" s="1"/>
      <c r="M23" s="1">
        <f>ROUND(F23*(G23),2)</f>
        <v>0</v>
      </c>
      <c r="N23" s="1">
        <v>0.83</v>
      </c>
      <c r="O23" s="1"/>
      <c r="P23" s="161"/>
      <c r="Q23" s="174"/>
      <c r="R23" s="174"/>
      <c r="S23" s="150"/>
      <c r="V23" s="175"/>
      <c r="Z23">
        <v>0</v>
      </c>
    </row>
    <row r="24" spans="1:26" ht="24.95" customHeight="1" x14ac:dyDescent="0.25">
      <c r="A24" s="172">
        <v>14</v>
      </c>
      <c r="B24" s="169" t="s">
        <v>133</v>
      </c>
      <c r="C24" s="173" t="s">
        <v>296</v>
      </c>
      <c r="D24" s="169" t="s">
        <v>297</v>
      </c>
      <c r="E24" s="169" t="s">
        <v>129</v>
      </c>
      <c r="F24" s="170">
        <v>38</v>
      </c>
      <c r="G24" s="171"/>
      <c r="H24" s="171"/>
      <c r="I24" s="171">
        <f t="shared" si="0"/>
        <v>0</v>
      </c>
      <c r="J24" s="169">
        <f t="shared" si="1"/>
        <v>85.12</v>
      </c>
      <c r="K24" s="1">
        <f t="shared" si="2"/>
        <v>0</v>
      </c>
      <c r="L24" s="1">
        <f t="shared" ref="L24:L29" si="3">ROUND(F24*(G24),2)</f>
        <v>0</v>
      </c>
      <c r="M24" s="1"/>
      <c r="N24" s="1">
        <v>2.2400000000000002</v>
      </c>
      <c r="O24" s="1"/>
      <c r="P24" s="161"/>
      <c r="Q24" s="174"/>
      <c r="R24" s="174"/>
      <c r="S24" s="150"/>
      <c r="V24" s="175"/>
      <c r="Z24">
        <v>0</v>
      </c>
    </row>
    <row r="25" spans="1:26" ht="24.95" customHeight="1" x14ac:dyDescent="0.25">
      <c r="A25" s="172">
        <v>15</v>
      </c>
      <c r="B25" s="169" t="s">
        <v>133</v>
      </c>
      <c r="C25" s="173" t="s">
        <v>298</v>
      </c>
      <c r="D25" s="169" t="s">
        <v>299</v>
      </c>
      <c r="E25" s="169" t="s">
        <v>141</v>
      </c>
      <c r="F25" s="170">
        <v>2</v>
      </c>
      <c r="G25" s="171"/>
      <c r="H25" s="171"/>
      <c r="I25" s="171">
        <f t="shared" si="0"/>
        <v>0</v>
      </c>
      <c r="J25" s="169">
        <f t="shared" si="1"/>
        <v>5.42</v>
      </c>
      <c r="K25" s="1">
        <f t="shared" si="2"/>
        <v>0</v>
      </c>
      <c r="L25" s="1">
        <f t="shared" si="3"/>
        <v>0</v>
      </c>
      <c r="M25" s="1"/>
      <c r="N25" s="1">
        <v>2.71</v>
      </c>
      <c r="O25" s="1"/>
      <c r="P25" s="161"/>
      <c r="Q25" s="174"/>
      <c r="R25" s="174"/>
      <c r="S25" s="150"/>
      <c r="V25" s="175"/>
      <c r="Z25">
        <v>0</v>
      </c>
    </row>
    <row r="26" spans="1:26" ht="24.95" customHeight="1" x14ac:dyDescent="0.25">
      <c r="A26" s="172">
        <v>16</v>
      </c>
      <c r="B26" s="169" t="s">
        <v>133</v>
      </c>
      <c r="C26" s="173" t="s">
        <v>300</v>
      </c>
      <c r="D26" s="169" t="s">
        <v>301</v>
      </c>
      <c r="E26" s="169" t="s">
        <v>141</v>
      </c>
      <c r="F26" s="170">
        <v>1</v>
      </c>
      <c r="G26" s="171"/>
      <c r="H26" s="171"/>
      <c r="I26" s="171">
        <f t="shared" si="0"/>
        <v>0</v>
      </c>
      <c r="J26" s="169">
        <f t="shared" si="1"/>
        <v>3.23</v>
      </c>
      <c r="K26" s="1">
        <f t="shared" si="2"/>
        <v>0</v>
      </c>
      <c r="L26" s="1">
        <f t="shared" si="3"/>
        <v>0</v>
      </c>
      <c r="M26" s="1"/>
      <c r="N26" s="1">
        <v>3.23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>
        <v>17</v>
      </c>
      <c r="B27" s="169" t="s">
        <v>133</v>
      </c>
      <c r="C27" s="173" t="s">
        <v>302</v>
      </c>
      <c r="D27" s="169" t="s">
        <v>303</v>
      </c>
      <c r="E27" s="169" t="s">
        <v>141</v>
      </c>
      <c r="F27" s="170">
        <v>4</v>
      </c>
      <c r="G27" s="171"/>
      <c r="H27" s="171"/>
      <c r="I27" s="171">
        <f t="shared" si="0"/>
        <v>0</v>
      </c>
      <c r="J27" s="169">
        <f t="shared" si="1"/>
        <v>254</v>
      </c>
      <c r="K27" s="1">
        <f t="shared" si="2"/>
        <v>0</v>
      </c>
      <c r="L27" s="1">
        <f t="shared" si="3"/>
        <v>0</v>
      </c>
      <c r="M27" s="1"/>
      <c r="N27" s="1">
        <v>63.5</v>
      </c>
      <c r="O27" s="1"/>
      <c r="P27" s="161"/>
      <c r="Q27" s="174"/>
      <c r="R27" s="174"/>
      <c r="S27" s="150"/>
      <c r="V27" s="175"/>
      <c r="Z27">
        <v>0</v>
      </c>
    </row>
    <row r="28" spans="1:26" ht="35.1" customHeight="1" x14ac:dyDescent="0.25">
      <c r="A28" s="172">
        <v>18</v>
      </c>
      <c r="B28" s="169" t="s">
        <v>133</v>
      </c>
      <c r="C28" s="173" t="s">
        <v>304</v>
      </c>
      <c r="D28" s="169" t="s">
        <v>305</v>
      </c>
      <c r="E28" s="169" t="s">
        <v>129</v>
      </c>
      <c r="F28" s="170">
        <v>124</v>
      </c>
      <c r="G28" s="171"/>
      <c r="H28" s="171"/>
      <c r="I28" s="171">
        <f t="shared" si="0"/>
        <v>0</v>
      </c>
      <c r="J28" s="169">
        <f t="shared" si="1"/>
        <v>58.28</v>
      </c>
      <c r="K28" s="1">
        <f t="shared" si="2"/>
        <v>0</v>
      </c>
      <c r="L28" s="1">
        <f t="shared" si="3"/>
        <v>0</v>
      </c>
      <c r="M28" s="1"/>
      <c r="N28" s="1">
        <v>0.47</v>
      </c>
      <c r="O28" s="1"/>
      <c r="P28" s="161"/>
      <c r="Q28" s="174"/>
      <c r="R28" s="174"/>
      <c r="S28" s="150"/>
      <c r="V28" s="175"/>
      <c r="Z28">
        <v>0</v>
      </c>
    </row>
    <row r="29" spans="1:26" ht="24.95" customHeight="1" x14ac:dyDescent="0.25">
      <c r="A29" s="172">
        <v>19</v>
      </c>
      <c r="B29" s="169" t="s">
        <v>133</v>
      </c>
      <c r="C29" s="173" t="s">
        <v>306</v>
      </c>
      <c r="D29" s="169" t="s">
        <v>307</v>
      </c>
      <c r="E29" s="169" t="s">
        <v>141</v>
      </c>
      <c r="F29" s="170">
        <v>248</v>
      </c>
      <c r="G29" s="171"/>
      <c r="H29" s="171"/>
      <c r="I29" s="171">
        <f t="shared" si="0"/>
        <v>0</v>
      </c>
      <c r="J29" s="169">
        <f t="shared" si="1"/>
        <v>17.36</v>
      </c>
      <c r="K29" s="1">
        <f t="shared" si="2"/>
        <v>0</v>
      </c>
      <c r="L29" s="1">
        <f t="shared" si="3"/>
        <v>0</v>
      </c>
      <c r="M29" s="1"/>
      <c r="N29" s="1">
        <v>7.0000000000000007E-2</v>
      </c>
      <c r="O29" s="1"/>
      <c r="P29" s="161"/>
      <c r="Q29" s="174"/>
      <c r="R29" s="174"/>
      <c r="S29" s="150"/>
      <c r="V29" s="175"/>
      <c r="Z29">
        <v>0</v>
      </c>
    </row>
    <row r="30" spans="1:26" ht="23.25" x14ac:dyDescent="0.25">
      <c r="A30" s="172">
        <v>20</v>
      </c>
      <c r="B30" s="169" t="s">
        <v>269</v>
      </c>
      <c r="C30" s="173" t="s">
        <v>308</v>
      </c>
      <c r="D30" s="169" t="s">
        <v>309</v>
      </c>
      <c r="E30" s="169" t="s">
        <v>141</v>
      </c>
      <c r="F30" s="170">
        <v>10</v>
      </c>
      <c r="G30" s="171"/>
      <c r="H30" s="171"/>
      <c r="I30" s="171">
        <f t="shared" si="0"/>
        <v>0</v>
      </c>
      <c r="J30" s="169">
        <f t="shared" si="1"/>
        <v>33.799999999999997</v>
      </c>
      <c r="K30" s="1">
        <f t="shared" si="2"/>
        <v>0</v>
      </c>
      <c r="L30" s="1"/>
      <c r="M30" s="1">
        <f>ROUND(F30*(G30),2)</f>
        <v>0</v>
      </c>
      <c r="N30" s="1">
        <v>3.38</v>
      </c>
      <c r="O30" s="1"/>
      <c r="P30" s="161"/>
      <c r="Q30" s="174"/>
      <c r="R30" s="174"/>
      <c r="S30" s="150"/>
      <c r="V30" s="175"/>
      <c r="Z30">
        <v>0</v>
      </c>
    </row>
    <row r="31" spans="1:26" ht="24.95" customHeight="1" x14ac:dyDescent="0.25">
      <c r="A31" s="172">
        <v>21</v>
      </c>
      <c r="B31" s="169" t="s">
        <v>133</v>
      </c>
      <c r="C31" s="173" t="s">
        <v>310</v>
      </c>
      <c r="D31" s="169" t="s">
        <v>311</v>
      </c>
      <c r="E31" s="169" t="s">
        <v>141</v>
      </c>
      <c r="F31" s="170">
        <v>1</v>
      </c>
      <c r="G31" s="171"/>
      <c r="H31" s="171"/>
      <c r="I31" s="171">
        <f t="shared" si="0"/>
        <v>0</v>
      </c>
      <c r="J31" s="169">
        <f t="shared" si="1"/>
        <v>560</v>
      </c>
      <c r="K31" s="1">
        <f t="shared" si="2"/>
        <v>0</v>
      </c>
      <c r="L31" s="1">
        <f>ROUND(F31*(G31),2)</f>
        <v>0</v>
      </c>
      <c r="M31" s="1"/>
      <c r="N31" s="1">
        <v>560</v>
      </c>
      <c r="O31" s="1"/>
      <c r="P31" s="161"/>
      <c r="Q31" s="174"/>
      <c r="R31" s="174"/>
      <c r="S31" s="150"/>
      <c r="V31" s="175"/>
      <c r="Z31">
        <v>0</v>
      </c>
    </row>
    <row r="32" spans="1:26" ht="24.95" customHeight="1" x14ac:dyDescent="0.25">
      <c r="A32" s="172">
        <v>22</v>
      </c>
      <c r="B32" s="169" t="s">
        <v>133</v>
      </c>
      <c r="C32" s="173" t="s">
        <v>312</v>
      </c>
      <c r="D32" s="169" t="s">
        <v>313</v>
      </c>
      <c r="E32" s="169" t="s">
        <v>141</v>
      </c>
      <c r="F32" s="170">
        <v>19</v>
      </c>
      <c r="G32" s="171"/>
      <c r="H32" s="171"/>
      <c r="I32" s="171">
        <f t="shared" si="0"/>
        <v>0</v>
      </c>
      <c r="J32" s="169">
        <f t="shared" si="1"/>
        <v>459.8</v>
      </c>
      <c r="K32" s="1">
        <f t="shared" si="2"/>
        <v>0</v>
      </c>
      <c r="L32" s="1">
        <f>ROUND(F32*(G32),2)</f>
        <v>0</v>
      </c>
      <c r="M32" s="1"/>
      <c r="N32" s="1">
        <v>24.2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>
        <v>23</v>
      </c>
      <c r="B33" s="169" t="s">
        <v>133</v>
      </c>
      <c r="C33" s="173" t="s">
        <v>314</v>
      </c>
      <c r="D33" s="169" t="s">
        <v>315</v>
      </c>
      <c r="E33" s="169" t="s">
        <v>234</v>
      </c>
      <c r="F33" s="170">
        <v>5</v>
      </c>
      <c r="G33" s="181"/>
      <c r="H33" s="181"/>
      <c r="I33" s="181">
        <f t="shared" si="0"/>
        <v>0</v>
      </c>
      <c r="J33" s="169">
        <f t="shared" si="1"/>
        <v>16.95</v>
      </c>
      <c r="K33" s="1">
        <f t="shared" si="2"/>
        <v>0</v>
      </c>
      <c r="L33" s="1">
        <f>ROUND(F33*(G33),2)</f>
        <v>0</v>
      </c>
      <c r="M33" s="1"/>
      <c r="N33" s="1">
        <v>3.39</v>
      </c>
      <c r="O33" s="1"/>
      <c r="P33" s="161"/>
      <c r="Q33" s="174"/>
      <c r="R33" s="174"/>
      <c r="S33" s="150"/>
      <c r="V33" s="175"/>
      <c r="Z33">
        <v>0</v>
      </c>
    </row>
    <row r="34" spans="1:26" ht="24.95" customHeight="1" x14ac:dyDescent="0.25">
      <c r="A34" s="172">
        <v>24</v>
      </c>
      <c r="B34" s="169" t="s">
        <v>269</v>
      </c>
      <c r="C34" s="173" t="s">
        <v>316</v>
      </c>
      <c r="D34" s="169" t="s">
        <v>317</v>
      </c>
      <c r="E34" s="169" t="s">
        <v>234</v>
      </c>
      <c r="F34" s="170">
        <v>3</v>
      </c>
      <c r="G34" s="181"/>
      <c r="H34" s="181"/>
      <c r="I34" s="181">
        <f t="shared" si="0"/>
        <v>0</v>
      </c>
      <c r="J34" s="169">
        <f t="shared" si="1"/>
        <v>15</v>
      </c>
      <c r="K34" s="1">
        <f t="shared" si="2"/>
        <v>0</v>
      </c>
      <c r="L34" s="1"/>
      <c r="M34" s="1">
        <f>ROUND(F34*(G34),2)</f>
        <v>0</v>
      </c>
      <c r="N34" s="1">
        <v>5</v>
      </c>
      <c r="O34" s="1"/>
      <c r="P34" s="161"/>
      <c r="Q34" s="174"/>
      <c r="R34" s="174"/>
      <c r="S34" s="150"/>
      <c r="V34" s="175"/>
      <c r="Z34">
        <v>0</v>
      </c>
    </row>
    <row r="35" spans="1:26" ht="24.95" customHeight="1" x14ac:dyDescent="0.25">
      <c r="A35" s="172">
        <v>25</v>
      </c>
      <c r="B35" s="169" t="s">
        <v>318</v>
      </c>
      <c r="C35" s="173" t="s">
        <v>319</v>
      </c>
      <c r="D35" s="169" t="s">
        <v>320</v>
      </c>
      <c r="E35" s="169" t="s">
        <v>129</v>
      </c>
      <c r="F35" s="170">
        <v>124</v>
      </c>
      <c r="G35" s="171"/>
      <c r="H35" s="171"/>
      <c r="I35" s="171">
        <f t="shared" si="0"/>
        <v>0</v>
      </c>
      <c r="J35" s="169">
        <f t="shared" si="1"/>
        <v>141.36000000000001</v>
      </c>
      <c r="K35" s="1">
        <f t="shared" si="2"/>
        <v>0</v>
      </c>
      <c r="L35" s="1">
        <f t="shared" ref="L35:L45" si="4">ROUND(F35*(G35),2)</f>
        <v>0</v>
      </c>
      <c r="M35" s="1"/>
      <c r="N35" s="1">
        <v>1.1400000000000001</v>
      </c>
      <c r="O35" s="1"/>
      <c r="P35" s="161"/>
      <c r="Q35" s="174"/>
      <c r="R35" s="174"/>
      <c r="S35" s="150"/>
      <c r="V35" s="175"/>
      <c r="Z35">
        <v>0</v>
      </c>
    </row>
    <row r="36" spans="1:26" ht="24.95" customHeight="1" x14ac:dyDescent="0.25">
      <c r="A36" s="172">
        <v>26</v>
      </c>
      <c r="B36" s="169" t="s">
        <v>318</v>
      </c>
      <c r="C36" s="173" t="s">
        <v>321</v>
      </c>
      <c r="D36" s="169" t="s">
        <v>322</v>
      </c>
      <c r="E36" s="169" t="s">
        <v>141</v>
      </c>
      <c r="F36" s="170">
        <v>10</v>
      </c>
      <c r="G36" s="171"/>
      <c r="H36" s="171"/>
      <c r="I36" s="171">
        <f t="shared" si="0"/>
        <v>0</v>
      </c>
      <c r="J36" s="169">
        <f t="shared" si="1"/>
        <v>102.2</v>
      </c>
      <c r="K36" s="1">
        <f t="shared" si="2"/>
        <v>0</v>
      </c>
      <c r="L36" s="1">
        <f t="shared" si="4"/>
        <v>0</v>
      </c>
      <c r="M36" s="1"/>
      <c r="N36" s="1">
        <v>10.220000000000001</v>
      </c>
      <c r="O36" s="1"/>
      <c r="P36" s="161"/>
      <c r="Q36" s="174"/>
      <c r="R36" s="174"/>
      <c r="S36" s="150"/>
      <c r="V36" s="175"/>
      <c r="Z36">
        <v>0</v>
      </c>
    </row>
    <row r="37" spans="1:26" ht="24.95" customHeight="1" x14ac:dyDescent="0.25">
      <c r="A37" s="172">
        <v>27</v>
      </c>
      <c r="B37" s="169" t="s">
        <v>318</v>
      </c>
      <c r="C37" s="173" t="s">
        <v>323</v>
      </c>
      <c r="D37" s="169" t="s">
        <v>324</v>
      </c>
      <c r="E37" s="169" t="s">
        <v>141</v>
      </c>
      <c r="F37" s="170">
        <v>6</v>
      </c>
      <c r="G37" s="171"/>
      <c r="H37" s="171"/>
      <c r="I37" s="171">
        <f t="shared" si="0"/>
        <v>0</v>
      </c>
      <c r="J37" s="169">
        <f t="shared" si="1"/>
        <v>4.5599999999999996</v>
      </c>
      <c r="K37" s="1">
        <f t="shared" si="2"/>
        <v>0</v>
      </c>
      <c r="L37" s="1">
        <f t="shared" si="4"/>
        <v>0</v>
      </c>
      <c r="M37" s="1"/>
      <c r="N37" s="1">
        <v>0.76</v>
      </c>
      <c r="O37" s="1"/>
      <c r="P37" s="161"/>
      <c r="Q37" s="174"/>
      <c r="R37" s="174"/>
      <c r="S37" s="150"/>
      <c r="V37" s="175"/>
      <c r="Z37">
        <v>0</v>
      </c>
    </row>
    <row r="38" spans="1:26" ht="24.95" customHeight="1" x14ac:dyDescent="0.25">
      <c r="A38" s="172">
        <v>28</v>
      </c>
      <c r="B38" s="169" t="s">
        <v>318</v>
      </c>
      <c r="C38" s="173" t="s">
        <v>325</v>
      </c>
      <c r="D38" s="169" t="s">
        <v>326</v>
      </c>
      <c r="E38" s="169" t="s">
        <v>141</v>
      </c>
      <c r="F38" s="170">
        <v>5</v>
      </c>
      <c r="G38" s="171"/>
      <c r="H38" s="171"/>
      <c r="I38" s="171">
        <f t="shared" si="0"/>
        <v>0</v>
      </c>
      <c r="J38" s="169">
        <f t="shared" si="1"/>
        <v>3.75</v>
      </c>
      <c r="K38" s="1">
        <f t="shared" si="2"/>
        <v>0</v>
      </c>
      <c r="L38" s="1">
        <f t="shared" si="4"/>
        <v>0</v>
      </c>
      <c r="M38" s="1"/>
      <c r="N38" s="1">
        <v>0.75</v>
      </c>
      <c r="O38" s="1"/>
      <c r="P38" s="161"/>
      <c r="Q38" s="174"/>
      <c r="R38" s="174"/>
      <c r="S38" s="150"/>
      <c r="V38" s="175"/>
      <c r="Z38">
        <v>0</v>
      </c>
    </row>
    <row r="39" spans="1:26" ht="24.95" customHeight="1" x14ac:dyDescent="0.25">
      <c r="A39" s="172">
        <v>29</v>
      </c>
      <c r="B39" s="169" t="s">
        <v>318</v>
      </c>
      <c r="C39" s="173" t="s">
        <v>327</v>
      </c>
      <c r="D39" s="169" t="s">
        <v>328</v>
      </c>
      <c r="E39" s="169" t="s">
        <v>141</v>
      </c>
      <c r="F39" s="170">
        <v>2</v>
      </c>
      <c r="G39" s="171"/>
      <c r="H39" s="171"/>
      <c r="I39" s="171">
        <f t="shared" si="0"/>
        <v>0</v>
      </c>
      <c r="J39" s="169">
        <f t="shared" si="1"/>
        <v>10.24</v>
      </c>
      <c r="K39" s="1">
        <f t="shared" si="2"/>
        <v>0</v>
      </c>
      <c r="L39" s="1">
        <f t="shared" si="4"/>
        <v>0</v>
      </c>
      <c r="M39" s="1"/>
      <c r="N39" s="1">
        <v>5.12</v>
      </c>
      <c r="O39" s="1"/>
      <c r="P39" s="161"/>
      <c r="Q39" s="174"/>
      <c r="R39" s="174"/>
      <c r="S39" s="150"/>
      <c r="V39" s="175"/>
      <c r="Z39">
        <v>0</v>
      </c>
    </row>
    <row r="40" spans="1:26" ht="24.95" customHeight="1" x14ac:dyDescent="0.25">
      <c r="A40" s="172">
        <v>30</v>
      </c>
      <c r="B40" s="169" t="s">
        <v>318</v>
      </c>
      <c r="C40" s="173" t="s">
        <v>329</v>
      </c>
      <c r="D40" s="169" t="s">
        <v>330</v>
      </c>
      <c r="E40" s="169" t="s">
        <v>141</v>
      </c>
      <c r="F40" s="170">
        <v>1</v>
      </c>
      <c r="G40" s="171"/>
      <c r="H40" s="171"/>
      <c r="I40" s="171">
        <f t="shared" si="0"/>
        <v>0</v>
      </c>
      <c r="J40" s="169">
        <f t="shared" si="1"/>
        <v>5.4</v>
      </c>
      <c r="K40" s="1">
        <f t="shared" si="2"/>
        <v>0</v>
      </c>
      <c r="L40" s="1">
        <f t="shared" si="4"/>
        <v>0</v>
      </c>
      <c r="M40" s="1"/>
      <c r="N40" s="1">
        <v>5.4</v>
      </c>
      <c r="O40" s="1"/>
      <c r="P40" s="161"/>
      <c r="Q40" s="174"/>
      <c r="R40" s="174"/>
      <c r="S40" s="150"/>
      <c r="V40" s="175"/>
      <c r="Z40">
        <v>0</v>
      </c>
    </row>
    <row r="41" spans="1:26" ht="24.95" customHeight="1" x14ac:dyDescent="0.25">
      <c r="A41" s="172">
        <v>31</v>
      </c>
      <c r="B41" s="169" t="s">
        <v>318</v>
      </c>
      <c r="C41" s="173" t="s">
        <v>331</v>
      </c>
      <c r="D41" s="169" t="s">
        <v>332</v>
      </c>
      <c r="E41" s="169" t="s">
        <v>141</v>
      </c>
      <c r="F41" s="170">
        <v>4</v>
      </c>
      <c r="G41" s="171"/>
      <c r="H41" s="171"/>
      <c r="I41" s="171">
        <f t="shared" si="0"/>
        <v>0</v>
      </c>
      <c r="J41" s="169">
        <f t="shared" si="1"/>
        <v>26.6</v>
      </c>
      <c r="K41" s="1">
        <f t="shared" si="2"/>
        <v>0</v>
      </c>
      <c r="L41" s="1">
        <f t="shared" si="4"/>
        <v>0</v>
      </c>
      <c r="M41" s="1"/>
      <c r="N41" s="1">
        <v>6.65</v>
      </c>
      <c r="O41" s="1"/>
      <c r="P41" s="161"/>
      <c r="Q41" s="174"/>
      <c r="R41" s="174"/>
      <c r="S41" s="150"/>
      <c r="V41" s="175"/>
      <c r="Z41">
        <v>0</v>
      </c>
    </row>
    <row r="42" spans="1:26" ht="24.95" customHeight="1" x14ac:dyDescent="0.25">
      <c r="A42" s="172">
        <v>32</v>
      </c>
      <c r="B42" s="169" t="s">
        <v>318</v>
      </c>
      <c r="C42" s="173" t="s">
        <v>333</v>
      </c>
      <c r="D42" s="169" t="s">
        <v>334</v>
      </c>
      <c r="E42" s="169" t="s">
        <v>141</v>
      </c>
      <c r="F42" s="170">
        <v>1</v>
      </c>
      <c r="G42" s="171"/>
      <c r="H42" s="171"/>
      <c r="I42" s="171">
        <f t="shared" si="0"/>
        <v>0</v>
      </c>
      <c r="J42" s="169">
        <f t="shared" si="1"/>
        <v>6.64</v>
      </c>
      <c r="K42" s="1">
        <f t="shared" si="2"/>
        <v>0</v>
      </c>
      <c r="L42" s="1">
        <f t="shared" si="4"/>
        <v>0</v>
      </c>
      <c r="M42" s="1"/>
      <c r="N42" s="1">
        <v>6.64</v>
      </c>
      <c r="O42" s="1"/>
      <c r="P42" s="161"/>
      <c r="Q42" s="174"/>
      <c r="R42" s="174"/>
      <c r="S42" s="150"/>
      <c r="V42" s="175"/>
      <c r="Z42">
        <v>0</v>
      </c>
    </row>
    <row r="43" spans="1:26" ht="24.95" customHeight="1" x14ac:dyDescent="0.25">
      <c r="A43" s="172">
        <v>33</v>
      </c>
      <c r="B43" s="169" t="s">
        <v>318</v>
      </c>
      <c r="C43" s="173" t="s">
        <v>335</v>
      </c>
      <c r="D43" s="169" t="s">
        <v>336</v>
      </c>
      <c r="E43" s="169" t="s">
        <v>141</v>
      </c>
      <c r="F43" s="170">
        <v>19</v>
      </c>
      <c r="G43" s="171"/>
      <c r="H43" s="171"/>
      <c r="I43" s="171">
        <f t="shared" ref="I43:I60" si="5">ROUND(F43*(G43+H43),2)</f>
        <v>0</v>
      </c>
      <c r="J43" s="169">
        <f t="shared" ref="J43:J60" si="6">ROUND(F43*(N43),2)</f>
        <v>212.04</v>
      </c>
      <c r="K43" s="1">
        <f t="shared" ref="K43:K60" si="7">ROUND(F43*(O43),2)</f>
        <v>0</v>
      </c>
      <c r="L43" s="1">
        <f t="shared" si="4"/>
        <v>0</v>
      </c>
      <c r="M43" s="1"/>
      <c r="N43" s="1">
        <v>11.16</v>
      </c>
      <c r="O43" s="1"/>
      <c r="P43" s="161"/>
      <c r="Q43" s="174"/>
      <c r="R43" s="174"/>
      <c r="S43" s="150"/>
      <c r="V43" s="175"/>
      <c r="Z43">
        <v>0</v>
      </c>
    </row>
    <row r="44" spans="1:26" ht="24.95" customHeight="1" x14ac:dyDescent="0.25">
      <c r="A44" s="172">
        <v>34</v>
      </c>
      <c r="B44" s="169" t="s">
        <v>318</v>
      </c>
      <c r="C44" s="173" t="s">
        <v>337</v>
      </c>
      <c r="D44" s="169" t="s">
        <v>338</v>
      </c>
      <c r="E44" s="169" t="s">
        <v>129</v>
      </c>
      <c r="F44" s="170">
        <v>85</v>
      </c>
      <c r="G44" s="171"/>
      <c r="H44" s="171"/>
      <c r="I44" s="171">
        <f t="shared" si="5"/>
        <v>0</v>
      </c>
      <c r="J44" s="169">
        <f t="shared" si="6"/>
        <v>23.8</v>
      </c>
      <c r="K44" s="1">
        <f t="shared" si="7"/>
        <v>0</v>
      </c>
      <c r="L44" s="1">
        <f t="shared" si="4"/>
        <v>0</v>
      </c>
      <c r="M44" s="1"/>
      <c r="N44" s="1">
        <v>0.28000000000000003</v>
      </c>
      <c r="O44" s="1"/>
      <c r="P44" s="161"/>
      <c r="Q44" s="174"/>
      <c r="R44" s="174"/>
      <c r="S44" s="150"/>
      <c r="V44" s="175"/>
      <c r="Z44">
        <v>0</v>
      </c>
    </row>
    <row r="45" spans="1:26" ht="24.95" customHeight="1" x14ac:dyDescent="0.25">
      <c r="A45" s="172">
        <v>35</v>
      </c>
      <c r="B45" s="169" t="s">
        <v>318</v>
      </c>
      <c r="C45" s="173" t="s">
        <v>339</v>
      </c>
      <c r="D45" s="169" t="s">
        <v>340</v>
      </c>
      <c r="E45" s="169" t="s">
        <v>129</v>
      </c>
      <c r="F45" s="170">
        <v>53</v>
      </c>
      <c r="G45" s="171"/>
      <c r="H45" s="171"/>
      <c r="I45" s="171">
        <f t="shared" si="5"/>
        <v>0</v>
      </c>
      <c r="J45" s="169">
        <f t="shared" si="6"/>
        <v>43.46</v>
      </c>
      <c r="K45" s="1">
        <f t="shared" si="7"/>
        <v>0</v>
      </c>
      <c r="L45" s="1">
        <f t="shared" si="4"/>
        <v>0</v>
      </c>
      <c r="M45" s="1"/>
      <c r="N45" s="1">
        <v>0.82</v>
      </c>
      <c r="O45" s="1"/>
      <c r="P45" s="161"/>
      <c r="Q45" s="174"/>
      <c r="R45" s="174"/>
      <c r="S45" s="150"/>
      <c r="V45" s="175"/>
      <c r="Z45">
        <v>0</v>
      </c>
    </row>
    <row r="46" spans="1:26" ht="24.95" customHeight="1" x14ac:dyDescent="0.25">
      <c r="A46" s="172">
        <v>36</v>
      </c>
      <c r="B46" s="169" t="s">
        <v>269</v>
      </c>
      <c r="C46" s="173" t="s">
        <v>341</v>
      </c>
      <c r="D46" s="169" t="s">
        <v>342</v>
      </c>
      <c r="E46" s="169" t="s">
        <v>141</v>
      </c>
      <c r="F46" s="170">
        <v>4</v>
      </c>
      <c r="G46" s="171"/>
      <c r="H46" s="171"/>
      <c r="I46" s="171">
        <f t="shared" si="5"/>
        <v>0</v>
      </c>
      <c r="J46" s="169">
        <f t="shared" si="6"/>
        <v>3.16</v>
      </c>
      <c r="K46" s="1">
        <f t="shared" si="7"/>
        <v>0</v>
      </c>
      <c r="L46" s="1"/>
      <c r="M46" s="1">
        <f>ROUND(F46*(G46),2)</f>
        <v>0</v>
      </c>
      <c r="N46" s="1">
        <v>0.79</v>
      </c>
      <c r="O46" s="1"/>
      <c r="P46" s="161"/>
      <c r="Q46" s="174"/>
      <c r="R46" s="174"/>
      <c r="S46" s="150"/>
      <c r="V46" s="175"/>
      <c r="Z46">
        <v>0</v>
      </c>
    </row>
    <row r="47" spans="1:26" ht="24.95" customHeight="1" x14ac:dyDescent="0.25">
      <c r="A47" s="172">
        <v>37</v>
      </c>
      <c r="B47" s="169" t="s">
        <v>318</v>
      </c>
      <c r="C47" s="173" t="s">
        <v>343</v>
      </c>
      <c r="D47" s="169" t="s">
        <v>344</v>
      </c>
      <c r="E47" s="169" t="s">
        <v>141</v>
      </c>
      <c r="F47" s="170">
        <v>66</v>
      </c>
      <c r="G47" s="171"/>
      <c r="H47" s="171"/>
      <c r="I47" s="171">
        <f t="shared" si="5"/>
        <v>0</v>
      </c>
      <c r="J47" s="169">
        <f t="shared" si="6"/>
        <v>46.2</v>
      </c>
      <c r="K47" s="1">
        <f t="shared" si="7"/>
        <v>0</v>
      </c>
      <c r="L47" s="1">
        <f t="shared" ref="L47:L59" si="8">ROUND(F47*(G47),2)</f>
        <v>0</v>
      </c>
      <c r="M47" s="1"/>
      <c r="N47" s="1">
        <v>0.7</v>
      </c>
      <c r="O47" s="1"/>
      <c r="P47" s="161"/>
      <c r="Q47" s="174"/>
      <c r="R47" s="174"/>
      <c r="S47" s="150"/>
      <c r="V47" s="175"/>
      <c r="Z47">
        <v>0</v>
      </c>
    </row>
    <row r="48" spans="1:26" ht="24.95" customHeight="1" x14ac:dyDescent="0.25">
      <c r="A48" s="172">
        <v>38</v>
      </c>
      <c r="B48" s="169" t="s">
        <v>133</v>
      </c>
      <c r="C48" s="173" t="s">
        <v>345</v>
      </c>
      <c r="D48" s="169" t="s">
        <v>346</v>
      </c>
      <c r="E48" s="169" t="s">
        <v>141</v>
      </c>
      <c r="F48" s="170">
        <v>66</v>
      </c>
      <c r="G48" s="171"/>
      <c r="H48" s="171"/>
      <c r="I48" s="171">
        <f t="shared" si="5"/>
        <v>0</v>
      </c>
      <c r="J48" s="169">
        <f t="shared" si="6"/>
        <v>76.56</v>
      </c>
      <c r="K48" s="1">
        <f t="shared" si="7"/>
        <v>0</v>
      </c>
      <c r="L48" s="1">
        <f t="shared" si="8"/>
        <v>0</v>
      </c>
      <c r="M48" s="1"/>
      <c r="N48" s="1">
        <v>1.1599999999999999</v>
      </c>
      <c r="O48" s="1"/>
      <c r="P48" s="161"/>
      <c r="Q48" s="174"/>
      <c r="R48" s="174"/>
      <c r="S48" s="150"/>
      <c r="V48" s="175"/>
      <c r="Z48">
        <v>0</v>
      </c>
    </row>
    <row r="49" spans="1:26" ht="24.95" customHeight="1" x14ac:dyDescent="0.25">
      <c r="A49" s="172">
        <v>39</v>
      </c>
      <c r="B49" s="169" t="s">
        <v>318</v>
      </c>
      <c r="C49" s="173" t="s">
        <v>347</v>
      </c>
      <c r="D49" s="169" t="s">
        <v>348</v>
      </c>
      <c r="E49" s="169" t="s">
        <v>141</v>
      </c>
      <c r="F49" s="170">
        <v>10</v>
      </c>
      <c r="G49" s="171"/>
      <c r="H49" s="171"/>
      <c r="I49" s="171">
        <f t="shared" si="5"/>
        <v>0</v>
      </c>
      <c r="J49" s="169">
        <f t="shared" si="6"/>
        <v>13.9</v>
      </c>
      <c r="K49" s="1">
        <f t="shared" si="7"/>
        <v>0</v>
      </c>
      <c r="L49" s="1">
        <f t="shared" si="8"/>
        <v>0</v>
      </c>
      <c r="M49" s="1"/>
      <c r="N49" s="1">
        <v>1.3900000000000001</v>
      </c>
      <c r="O49" s="1"/>
      <c r="P49" s="161"/>
      <c r="Q49" s="174"/>
      <c r="R49" s="174"/>
      <c r="S49" s="150"/>
      <c r="V49" s="175"/>
      <c r="Z49">
        <v>0</v>
      </c>
    </row>
    <row r="50" spans="1:26" ht="24.95" customHeight="1" x14ac:dyDescent="0.25">
      <c r="A50" s="172">
        <v>40</v>
      </c>
      <c r="B50" s="169" t="s">
        <v>318</v>
      </c>
      <c r="C50" s="173" t="s">
        <v>349</v>
      </c>
      <c r="D50" s="169" t="s">
        <v>281</v>
      </c>
      <c r="E50" s="169" t="s">
        <v>141</v>
      </c>
      <c r="F50" s="170">
        <v>30</v>
      </c>
      <c r="G50" s="171"/>
      <c r="H50" s="171"/>
      <c r="I50" s="171">
        <f t="shared" si="5"/>
        <v>0</v>
      </c>
      <c r="J50" s="169">
        <f t="shared" si="6"/>
        <v>48.9</v>
      </c>
      <c r="K50" s="1">
        <f t="shared" si="7"/>
        <v>0</v>
      </c>
      <c r="L50" s="1">
        <f t="shared" si="8"/>
        <v>0</v>
      </c>
      <c r="M50" s="1"/>
      <c r="N50" s="1">
        <v>1.63</v>
      </c>
      <c r="O50" s="1"/>
      <c r="P50" s="161"/>
      <c r="Q50" s="174"/>
      <c r="R50" s="174"/>
      <c r="S50" s="150"/>
      <c r="V50" s="175"/>
      <c r="Z50">
        <v>0</v>
      </c>
    </row>
    <row r="51" spans="1:26" ht="24.95" customHeight="1" x14ac:dyDescent="0.25">
      <c r="A51" s="172">
        <v>41</v>
      </c>
      <c r="B51" s="169" t="s">
        <v>318</v>
      </c>
      <c r="C51" s="173" t="s">
        <v>350</v>
      </c>
      <c r="D51" s="169" t="s">
        <v>351</v>
      </c>
      <c r="E51" s="169" t="s">
        <v>141</v>
      </c>
      <c r="F51" s="170">
        <v>4</v>
      </c>
      <c r="G51" s="171"/>
      <c r="H51" s="171"/>
      <c r="I51" s="171">
        <f t="shared" si="5"/>
        <v>0</v>
      </c>
      <c r="J51" s="169">
        <f t="shared" si="6"/>
        <v>9.32</v>
      </c>
      <c r="K51" s="1">
        <f t="shared" si="7"/>
        <v>0</v>
      </c>
      <c r="L51" s="1">
        <f t="shared" si="8"/>
        <v>0</v>
      </c>
      <c r="M51" s="1"/>
      <c r="N51" s="1">
        <v>2.33</v>
      </c>
      <c r="O51" s="1"/>
      <c r="P51" s="161"/>
      <c r="Q51" s="174"/>
      <c r="R51" s="174"/>
      <c r="S51" s="150"/>
      <c r="V51" s="175"/>
      <c r="Z51">
        <v>0</v>
      </c>
    </row>
    <row r="52" spans="1:26" ht="24.95" customHeight="1" x14ac:dyDescent="0.25">
      <c r="A52" s="172">
        <v>42</v>
      </c>
      <c r="B52" s="169" t="s">
        <v>318</v>
      </c>
      <c r="C52" s="173" t="s">
        <v>352</v>
      </c>
      <c r="D52" s="169" t="s">
        <v>353</v>
      </c>
      <c r="E52" s="169" t="s">
        <v>141</v>
      </c>
      <c r="F52" s="170">
        <v>4</v>
      </c>
      <c r="G52" s="171"/>
      <c r="H52" s="171"/>
      <c r="I52" s="171">
        <f t="shared" si="5"/>
        <v>0</v>
      </c>
      <c r="J52" s="169">
        <f t="shared" si="6"/>
        <v>9.32</v>
      </c>
      <c r="K52" s="1">
        <f t="shared" si="7"/>
        <v>0</v>
      </c>
      <c r="L52" s="1">
        <f t="shared" si="8"/>
        <v>0</v>
      </c>
      <c r="M52" s="1"/>
      <c r="N52" s="1">
        <v>2.33</v>
      </c>
      <c r="O52" s="1"/>
      <c r="P52" s="161"/>
      <c r="Q52" s="174"/>
      <c r="R52" s="174"/>
      <c r="S52" s="150"/>
      <c r="V52" s="175"/>
      <c r="Z52">
        <v>0</v>
      </c>
    </row>
    <row r="53" spans="1:26" ht="24.95" customHeight="1" x14ac:dyDescent="0.25">
      <c r="A53" s="172">
        <v>43</v>
      </c>
      <c r="B53" s="169" t="s">
        <v>318</v>
      </c>
      <c r="C53" s="173" t="s">
        <v>354</v>
      </c>
      <c r="D53" s="169" t="s">
        <v>355</v>
      </c>
      <c r="E53" s="169" t="s">
        <v>141</v>
      </c>
      <c r="F53" s="170">
        <v>4</v>
      </c>
      <c r="G53" s="171"/>
      <c r="H53" s="171"/>
      <c r="I53" s="171">
        <f t="shared" si="5"/>
        <v>0</v>
      </c>
      <c r="J53" s="169">
        <f t="shared" si="6"/>
        <v>4.68</v>
      </c>
      <c r="K53" s="1">
        <f t="shared" si="7"/>
        <v>0</v>
      </c>
      <c r="L53" s="1">
        <f t="shared" si="8"/>
        <v>0</v>
      </c>
      <c r="M53" s="1"/>
      <c r="N53" s="1">
        <v>1.17</v>
      </c>
      <c r="O53" s="1"/>
      <c r="P53" s="161"/>
      <c r="Q53" s="174"/>
      <c r="R53" s="174"/>
      <c r="S53" s="150"/>
      <c r="V53" s="175"/>
      <c r="Z53">
        <v>0</v>
      </c>
    </row>
    <row r="54" spans="1:26" ht="24.95" customHeight="1" x14ac:dyDescent="0.25">
      <c r="A54" s="172">
        <v>44</v>
      </c>
      <c r="B54" s="169" t="s">
        <v>318</v>
      </c>
      <c r="C54" s="173" t="s">
        <v>356</v>
      </c>
      <c r="D54" s="169" t="s">
        <v>357</v>
      </c>
      <c r="E54" s="169" t="s">
        <v>141</v>
      </c>
      <c r="F54" s="170">
        <v>8</v>
      </c>
      <c r="G54" s="171"/>
      <c r="H54" s="171"/>
      <c r="I54" s="171">
        <f t="shared" si="5"/>
        <v>0</v>
      </c>
      <c r="J54" s="169">
        <f t="shared" si="6"/>
        <v>18.64</v>
      </c>
      <c r="K54" s="1">
        <f t="shared" si="7"/>
        <v>0</v>
      </c>
      <c r="L54" s="1">
        <f t="shared" si="8"/>
        <v>0</v>
      </c>
      <c r="M54" s="1"/>
      <c r="N54" s="1">
        <v>2.33</v>
      </c>
      <c r="O54" s="1"/>
      <c r="P54" s="161"/>
      <c r="Q54" s="174"/>
      <c r="R54" s="174"/>
      <c r="S54" s="150"/>
      <c r="V54" s="175"/>
      <c r="Z54">
        <v>0</v>
      </c>
    </row>
    <row r="55" spans="1:26" ht="24.95" customHeight="1" x14ac:dyDescent="0.25">
      <c r="A55" s="172">
        <v>45</v>
      </c>
      <c r="B55" s="169" t="s">
        <v>318</v>
      </c>
      <c r="C55" s="173" t="s">
        <v>358</v>
      </c>
      <c r="D55" s="169" t="s">
        <v>359</v>
      </c>
      <c r="E55" s="169" t="s">
        <v>129</v>
      </c>
      <c r="F55" s="170">
        <v>9</v>
      </c>
      <c r="G55" s="171"/>
      <c r="H55" s="171"/>
      <c r="I55" s="171">
        <f t="shared" si="5"/>
        <v>0</v>
      </c>
      <c r="J55" s="169">
        <f t="shared" si="6"/>
        <v>7.02</v>
      </c>
      <c r="K55" s="1">
        <f t="shared" si="7"/>
        <v>0</v>
      </c>
      <c r="L55" s="1">
        <f t="shared" si="8"/>
        <v>0</v>
      </c>
      <c r="M55" s="1"/>
      <c r="N55" s="1">
        <v>0.78</v>
      </c>
      <c r="O55" s="1"/>
      <c r="P55" s="161"/>
      <c r="Q55" s="174"/>
      <c r="R55" s="174"/>
      <c r="S55" s="150"/>
      <c r="V55" s="175"/>
      <c r="Z55">
        <v>0</v>
      </c>
    </row>
    <row r="56" spans="1:26" ht="24.95" customHeight="1" x14ac:dyDescent="0.25">
      <c r="A56" s="172">
        <v>46</v>
      </c>
      <c r="B56" s="169" t="s">
        <v>133</v>
      </c>
      <c r="C56" s="173" t="s">
        <v>360</v>
      </c>
      <c r="D56" s="169" t="s">
        <v>361</v>
      </c>
      <c r="E56" s="169" t="s">
        <v>129</v>
      </c>
      <c r="F56" s="170">
        <v>20</v>
      </c>
      <c r="G56" s="171"/>
      <c r="H56" s="171"/>
      <c r="I56" s="171">
        <f t="shared" si="5"/>
        <v>0</v>
      </c>
      <c r="J56" s="169">
        <f t="shared" si="6"/>
        <v>4.8</v>
      </c>
      <c r="K56" s="1">
        <f t="shared" si="7"/>
        <v>0</v>
      </c>
      <c r="L56" s="1">
        <f t="shared" si="8"/>
        <v>0</v>
      </c>
      <c r="M56" s="1"/>
      <c r="N56" s="1">
        <v>0.24</v>
      </c>
      <c r="O56" s="1"/>
      <c r="P56" s="161"/>
      <c r="Q56" s="174"/>
      <c r="R56" s="174"/>
      <c r="S56" s="150"/>
      <c r="V56" s="175"/>
      <c r="Z56">
        <v>0</v>
      </c>
    </row>
    <row r="57" spans="1:26" ht="24.95" customHeight="1" x14ac:dyDescent="0.25">
      <c r="A57" s="172">
        <v>47</v>
      </c>
      <c r="B57" s="169" t="s">
        <v>318</v>
      </c>
      <c r="C57" s="173" t="s">
        <v>362</v>
      </c>
      <c r="D57" s="169" t="s">
        <v>363</v>
      </c>
      <c r="E57" s="169" t="s">
        <v>129</v>
      </c>
      <c r="F57" s="170">
        <v>38</v>
      </c>
      <c r="G57" s="171"/>
      <c r="H57" s="171"/>
      <c r="I57" s="171">
        <f t="shared" si="5"/>
        <v>0</v>
      </c>
      <c r="J57" s="169">
        <f t="shared" si="6"/>
        <v>31.16</v>
      </c>
      <c r="K57" s="1">
        <f t="shared" si="7"/>
        <v>0</v>
      </c>
      <c r="L57" s="1">
        <f t="shared" si="8"/>
        <v>0</v>
      </c>
      <c r="M57" s="1"/>
      <c r="N57" s="1">
        <v>0.82</v>
      </c>
      <c r="O57" s="1"/>
      <c r="P57" s="161"/>
      <c r="Q57" s="174"/>
      <c r="R57" s="174"/>
      <c r="S57" s="150"/>
      <c r="V57" s="175"/>
      <c r="Z57">
        <v>0</v>
      </c>
    </row>
    <row r="58" spans="1:26" ht="35.1" customHeight="1" x14ac:dyDescent="0.25">
      <c r="A58" s="172">
        <v>48</v>
      </c>
      <c r="B58" s="169" t="s">
        <v>133</v>
      </c>
      <c r="C58" s="173" t="s">
        <v>364</v>
      </c>
      <c r="D58" s="169" t="s">
        <v>365</v>
      </c>
      <c r="E58" s="169" t="s">
        <v>366</v>
      </c>
      <c r="F58" s="170">
        <v>6</v>
      </c>
      <c r="G58" s="171"/>
      <c r="H58" s="171"/>
      <c r="I58" s="171">
        <f t="shared" si="5"/>
        <v>0</v>
      </c>
      <c r="J58" s="169">
        <f t="shared" si="6"/>
        <v>60</v>
      </c>
      <c r="K58" s="1">
        <f t="shared" si="7"/>
        <v>0</v>
      </c>
      <c r="L58" s="1">
        <f t="shared" si="8"/>
        <v>0</v>
      </c>
      <c r="M58" s="1"/>
      <c r="N58" s="1">
        <v>10</v>
      </c>
      <c r="O58" s="1"/>
      <c r="P58" s="161"/>
      <c r="Q58" s="174"/>
      <c r="R58" s="174"/>
      <c r="S58" s="150"/>
      <c r="V58" s="175"/>
      <c r="Z58">
        <v>0</v>
      </c>
    </row>
    <row r="59" spans="1:26" ht="24.95" customHeight="1" x14ac:dyDescent="0.25">
      <c r="A59" s="172">
        <v>49</v>
      </c>
      <c r="B59" s="169" t="s">
        <v>133</v>
      </c>
      <c r="C59" s="173" t="s">
        <v>367</v>
      </c>
      <c r="D59" s="169" t="s">
        <v>368</v>
      </c>
      <c r="E59" s="169" t="s">
        <v>366</v>
      </c>
      <c r="F59" s="170">
        <v>6</v>
      </c>
      <c r="G59" s="171"/>
      <c r="H59" s="171"/>
      <c r="I59" s="171">
        <f t="shared" si="5"/>
        <v>0</v>
      </c>
      <c r="J59" s="169">
        <f t="shared" si="6"/>
        <v>90</v>
      </c>
      <c r="K59" s="1">
        <f t="shared" si="7"/>
        <v>0</v>
      </c>
      <c r="L59" s="1">
        <f t="shared" si="8"/>
        <v>0</v>
      </c>
      <c r="M59" s="1"/>
      <c r="N59" s="1">
        <v>15</v>
      </c>
      <c r="O59" s="1"/>
      <c r="P59" s="161"/>
      <c r="Q59" s="174"/>
      <c r="R59" s="174"/>
      <c r="S59" s="150"/>
      <c r="V59" s="175"/>
      <c r="Z59">
        <v>0</v>
      </c>
    </row>
    <row r="60" spans="1:26" ht="24.95" customHeight="1" x14ac:dyDescent="0.25">
      <c r="A60" s="172">
        <v>50</v>
      </c>
      <c r="B60" s="169" t="s">
        <v>269</v>
      </c>
      <c r="C60" s="173" t="s">
        <v>369</v>
      </c>
      <c r="D60" s="169" t="s">
        <v>370</v>
      </c>
      <c r="E60" s="169" t="s">
        <v>234</v>
      </c>
      <c r="F60" s="170">
        <v>2</v>
      </c>
      <c r="G60" s="181"/>
      <c r="H60" s="181"/>
      <c r="I60" s="181">
        <f t="shared" si="5"/>
        <v>0</v>
      </c>
      <c r="J60" s="169">
        <f t="shared" si="6"/>
        <v>6</v>
      </c>
      <c r="K60" s="1">
        <f t="shared" si="7"/>
        <v>0</v>
      </c>
      <c r="L60" s="1"/>
      <c r="M60" s="1">
        <f>ROUND(F60*(G60),2)</f>
        <v>0</v>
      </c>
      <c r="N60" s="1">
        <v>3</v>
      </c>
      <c r="O60" s="1"/>
      <c r="P60" s="161"/>
      <c r="Q60" s="174"/>
      <c r="R60" s="174"/>
      <c r="S60" s="150"/>
      <c r="V60" s="175"/>
      <c r="Z60">
        <v>0</v>
      </c>
    </row>
    <row r="61" spans="1:26" x14ac:dyDescent="0.25">
      <c r="A61" s="150"/>
      <c r="B61" s="150"/>
      <c r="C61" s="150"/>
      <c r="D61" s="150" t="s">
        <v>267</v>
      </c>
      <c r="E61" s="150"/>
      <c r="F61" s="168"/>
      <c r="G61" s="153"/>
      <c r="H61" s="153">
        <f>ROUND((SUM(M10:M60))/1,2)</f>
        <v>0</v>
      </c>
      <c r="I61" s="153">
        <f>ROUND((SUM(I10:I60))/1,2)</f>
        <v>0</v>
      </c>
      <c r="J61" s="150"/>
      <c r="K61" s="150"/>
      <c r="L61" s="150">
        <f>ROUND((SUM(L10:L60))/1,2)</f>
        <v>0</v>
      </c>
      <c r="M61" s="150">
        <f>ROUND((SUM(M10:M60))/1,2)</f>
        <v>0</v>
      </c>
      <c r="N61" s="150"/>
      <c r="O61" s="150"/>
      <c r="P61" s="176">
        <f>ROUND((SUM(P10:P60))/1,2)</f>
        <v>0</v>
      </c>
      <c r="Q61" s="147"/>
      <c r="R61" s="147"/>
      <c r="S61" s="176">
        <f>ROUND((SUM(S10:S60))/1,2)</f>
        <v>0</v>
      </c>
      <c r="T61" s="147"/>
      <c r="U61" s="147"/>
      <c r="V61" s="147"/>
      <c r="W61" s="147"/>
      <c r="X61" s="147"/>
      <c r="Y61" s="147"/>
      <c r="Z61" s="147"/>
    </row>
    <row r="62" spans="1:26" x14ac:dyDescent="0.25">
      <c r="A62" s="1"/>
      <c r="B62" s="1"/>
      <c r="C62" s="1"/>
      <c r="D62" s="1"/>
      <c r="E62" s="1"/>
      <c r="F62" s="161"/>
      <c r="G62" s="143"/>
      <c r="H62" s="143"/>
      <c r="I62" s="143"/>
      <c r="J62" s="1"/>
      <c r="K62" s="1"/>
      <c r="L62" s="1"/>
      <c r="M62" s="1"/>
      <c r="N62" s="1"/>
      <c r="O62" s="1"/>
      <c r="P62" s="1"/>
      <c r="S62" s="1"/>
    </row>
    <row r="63" spans="1:26" x14ac:dyDescent="0.25">
      <c r="A63" s="150"/>
      <c r="B63" s="150"/>
      <c r="C63" s="150"/>
      <c r="D63" s="150" t="s">
        <v>268</v>
      </c>
      <c r="E63" s="150"/>
      <c r="F63" s="168"/>
      <c r="G63" s="151"/>
      <c r="H63" s="151"/>
      <c r="I63" s="151"/>
      <c r="J63" s="150"/>
      <c r="K63" s="150"/>
      <c r="L63" s="150"/>
      <c r="M63" s="150"/>
      <c r="N63" s="150"/>
      <c r="O63" s="150"/>
      <c r="P63" s="150"/>
      <c r="Q63" s="147"/>
      <c r="R63" s="147"/>
      <c r="S63" s="150"/>
      <c r="T63" s="147"/>
      <c r="U63" s="147"/>
      <c r="V63" s="147"/>
      <c r="W63" s="147"/>
      <c r="X63" s="147"/>
      <c r="Y63" s="147"/>
      <c r="Z63" s="147"/>
    </row>
    <row r="64" spans="1:26" ht="24.95" customHeight="1" x14ac:dyDescent="0.25">
      <c r="A64" s="172">
        <v>51</v>
      </c>
      <c r="B64" s="169" t="s">
        <v>371</v>
      </c>
      <c r="C64" s="173" t="s">
        <v>372</v>
      </c>
      <c r="D64" s="169" t="s">
        <v>373</v>
      </c>
      <c r="E64" s="169" t="s">
        <v>129</v>
      </c>
      <c r="F64" s="170">
        <v>44</v>
      </c>
      <c r="G64" s="171"/>
      <c r="H64" s="171"/>
      <c r="I64" s="171">
        <f>ROUND(F64*(G64+H64),2)</f>
        <v>0</v>
      </c>
      <c r="J64" s="169">
        <f>ROUND(F64*(N64),2)</f>
        <v>408.76</v>
      </c>
      <c r="K64" s="1">
        <f>ROUND(F64*(O64),2)</f>
        <v>0</v>
      </c>
      <c r="L64" s="1">
        <f>ROUND(F64*(G64),2)</f>
        <v>0</v>
      </c>
      <c r="M64" s="1"/>
      <c r="N64" s="1">
        <v>9.2899999999999991</v>
      </c>
      <c r="O64" s="1"/>
      <c r="P64" s="161"/>
      <c r="Q64" s="174"/>
      <c r="R64" s="174"/>
      <c r="S64" s="150"/>
      <c r="V64" s="175"/>
      <c r="Z64">
        <v>0</v>
      </c>
    </row>
    <row r="65" spans="1:26" ht="24.95" customHeight="1" x14ac:dyDescent="0.25">
      <c r="A65" s="172">
        <v>52</v>
      </c>
      <c r="B65" s="169" t="s">
        <v>371</v>
      </c>
      <c r="C65" s="173" t="s">
        <v>374</v>
      </c>
      <c r="D65" s="169" t="s">
        <v>375</v>
      </c>
      <c r="E65" s="169" t="s">
        <v>129</v>
      </c>
      <c r="F65" s="170">
        <v>44</v>
      </c>
      <c r="G65" s="171"/>
      <c r="H65" s="171"/>
      <c r="I65" s="171">
        <f>ROUND(F65*(G65+H65),2)</f>
        <v>0</v>
      </c>
      <c r="J65" s="169">
        <f>ROUND(F65*(N65),2)</f>
        <v>90.2</v>
      </c>
      <c r="K65" s="1">
        <f>ROUND(F65*(O65),2)</f>
        <v>0</v>
      </c>
      <c r="L65" s="1">
        <f>ROUND(F65*(G65),2)</f>
        <v>0</v>
      </c>
      <c r="M65" s="1"/>
      <c r="N65" s="1">
        <v>2.0499999999999998</v>
      </c>
      <c r="O65" s="1"/>
      <c r="P65" s="161"/>
      <c r="Q65" s="174"/>
      <c r="R65" s="174"/>
      <c r="S65" s="150"/>
      <c r="V65" s="175"/>
      <c r="Z65">
        <v>0</v>
      </c>
    </row>
    <row r="66" spans="1:26" ht="24.95" customHeight="1" x14ac:dyDescent="0.25">
      <c r="A66" s="172">
        <v>53</v>
      </c>
      <c r="B66" s="169" t="s">
        <v>371</v>
      </c>
      <c r="C66" s="173" t="s">
        <v>376</v>
      </c>
      <c r="D66" s="169" t="s">
        <v>377</v>
      </c>
      <c r="E66" s="169" t="s">
        <v>122</v>
      </c>
      <c r="F66" s="170">
        <v>22</v>
      </c>
      <c r="G66" s="171"/>
      <c r="H66" s="171"/>
      <c r="I66" s="171">
        <f>ROUND(F66*(G66+H66),2)</f>
        <v>0</v>
      </c>
      <c r="J66" s="169">
        <f>ROUND(F66*(N66),2)</f>
        <v>50.38</v>
      </c>
      <c r="K66" s="1">
        <f>ROUND(F66*(O66),2)</f>
        <v>0</v>
      </c>
      <c r="L66" s="1">
        <f>ROUND(F66*(G66),2)</f>
        <v>0</v>
      </c>
      <c r="M66" s="1"/>
      <c r="N66" s="1">
        <v>2.29</v>
      </c>
      <c r="O66" s="1"/>
      <c r="P66" s="161"/>
      <c r="Q66" s="174"/>
      <c r="R66" s="174"/>
      <c r="S66" s="150"/>
      <c r="V66" s="175"/>
      <c r="Z66">
        <v>0</v>
      </c>
    </row>
    <row r="67" spans="1:26" x14ac:dyDescent="0.25">
      <c r="A67" s="150"/>
      <c r="B67" s="150"/>
      <c r="C67" s="150"/>
      <c r="D67" s="150" t="s">
        <v>268</v>
      </c>
      <c r="E67" s="150"/>
      <c r="F67" s="168"/>
      <c r="G67" s="153"/>
      <c r="H67" s="153"/>
      <c r="I67" s="153">
        <f>ROUND((SUM(I63:I66))/1,2)</f>
        <v>0</v>
      </c>
      <c r="J67" s="150"/>
      <c r="K67" s="150"/>
      <c r="L67" s="150">
        <f>ROUND((SUM(L63:L66))/1,2)</f>
        <v>0</v>
      </c>
      <c r="M67" s="150">
        <f>ROUND((SUM(M63:M66))/1,2)</f>
        <v>0</v>
      </c>
      <c r="N67" s="150"/>
      <c r="O67" s="150"/>
      <c r="P67" s="176"/>
      <c r="S67" s="168">
        <f>ROUND((SUM(S63:S66))/1,2)</f>
        <v>0</v>
      </c>
      <c r="V67">
        <f>ROUND((SUM(V63:V66))/1,2)</f>
        <v>0</v>
      </c>
    </row>
    <row r="68" spans="1:26" x14ac:dyDescent="0.25">
      <c r="A68" s="1"/>
      <c r="B68" s="1"/>
      <c r="C68" s="1"/>
      <c r="D68" s="1"/>
      <c r="E68" s="1"/>
      <c r="F68" s="161"/>
      <c r="G68" s="143"/>
      <c r="H68" s="143"/>
      <c r="I68" s="143"/>
      <c r="J68" s="1"/>
      <c r="K68" s="1"/>
      <c r="L68" s="1"/>
      <c r="M68" s="1"/>
      <c r="N68" s="1"/>
      <c r="O68" s="1"/>
      <c r="P68" s="1"/>
      <c r="S68" s="1"/>
    </row>
    <row r="69" spans="1:26" x14ac:dyDescent="0.25">
      <c r="A69" s="150"/>
      <c r="B69" s="150"/>
      <c r="C69" s="150"/>
      <c r="D69" s="2" t="s">
        <v>186</v>
      </c>
      <c r="E69" s="150"/>
      <c r="F69" s="168"/>
      <c r="G69" s="153"/>
      <c r="H69" s="153">
        <f>ROUND((SUM(M9:M68))/2,2)</f>
        <v>0</v>
      </c>
      <c r="I69" s="153">
        <f>ROUND((SUM(I9:I68))/2,2)</f>
        <v>0</v>
      </c>
      <c r="J69" s="150"/>
      <c r="K69" s="150"/>
      <c r="L69" s="150">
        <f>ROUND((SUM(L9:L68))/2,2)</f>
        <v>0</v>
      </c>
      <c r="M69" s="150">
        <f>ROUND((SUM(M9:M68))/2,2)</f>
        <v>0</v>
      </c>
      <c r="N69" s="150"/>
      <c r="O69" s="150"/>
      <c r="P69" s="176"/>
      <c r="S69" s="176">
        <f>ROUND((SUM(S9:S68))/2,2)</f>
        <v>0</v>
      </c>
      <c r="V69">
        <f>ROUND((SUM(V9:V68))/2,2)</f>
        <v>0</v>
      </c>
    </row>
    <row r="70" spans="1:26" x14ac:dyDescent="0.25">
      <c r="A70" s="177"/>
      <c r="B70" s="177"/>
      <c r="C70" s="177"/>
      <c r="D70" s="177" t="s">
        <v>82</v>
      </c>
      <c r="E70" s="177"/>
      <c r="F70" s="178"/>
      <c r="G70" s="179"/>
      <c r="H70" s="179">
        <f>ROUND((SUM(M9:M69))/3,2)</f>
        <v>0</v>
      </c>
      <c r="I70" s="179">
        <f>ROUND((SUM(I9:I69))/3,2)</f>
        <v>0</v>
      </c>
      <c r="J70" s="177"/>
      <c r="K70" s="177">
        <f>ROUND((SUM(K9:K69))/3,2)</f>
        <v>0</v>
      </c>
      <c r="L70" s="177">
        <f>ROUND((SUM(L9:L69))/3,2)</f>
        <v>0</v>
      </c>
      <c r="M70" s="177">
        <f>ROUND((SUM(M9:M69))/3,2)</f>
        <v>0</v>
      </c>
      <c r="N70" s="177"/>
      <c r="O70" s="177"/>
      <c r="P70" s="178"/>
      <c r="Q70" s="180"/>
      <c r="R70" s="180"/>
      <c r="S70" s="178">
        <f>ROUND((SUM(S9:S69))/3,2)</f>
        <v>0</v>
      </c>
      <c r="T70" s="180"/>
      <c r="U70" s="180"/>
      <c r="V70" s="180">
        <f>ROUND((SUM(V9:V69))/3,2)</f>
        <v>0</v>
      </c>
      <c r="Z70">
        <f>(SUM(Z9:Z69))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VYŠNÝ ŽIPOV - ZBERNÝ DVOR / SO 02 Prístrešok pre kontajnery - ELI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378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>
        <f>'Rekap 13938'!B14</f>
        <v>0</v>
      </c>
      <c r="E16" s="89">
        <f>'Rekap 13938'!C14</f>
        <v>0</v>
      </c>
      <c r="F16" s="98">
        <f>'Rekap 13938'!D14</f>
        <v>0</v>
      </c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>
        <f>'Rekap 13938'!B20</f>
        <v>0</v>
      </c>
      <c r="E17" s="68">
        <f>'Rekap 13938'!C20</f>
        <v>0</v>
      </c>
      <c r="F17" s="73">
        <f>'Rekap 13938'!D20</f>
        <v>0</v>
      </c>
      <c r="G17" s="53">
        <v>7</v>
      </c>
      <c r="H17" s="108" t="s">
        <v>45</v>
      </c>
      <c r="I17" s="121"/>
      <c r="J17" s="119">
        <f>'SO 13938'!Z65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/>
      <c r="E18" s="69"/>
      <c r="F18" s="74"/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13938'!K9:'SO 13938'!K64)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13938'!K9:'SO 13938'!K64)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378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75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76</v>
      </c>
      <c r="B11" s="151">
        <f>'SO 13938'!L14</f>
        <v>0</v>
      </c>
      <c r="C11" s="151">
        <f>'SO 13938'!M14</f>
        <v>0</v>
      </c>
      <c r="D11" s="151">
        <f>'SO 13938'!I14</f>
        <v>0</v>
      </c>
      <c r="E11" s="152">
        <f>'SO 13938'!P14</f>
        <v>0</v>
      </c>
      <c r="F11" s="152">
        <f>'SO 13938'!S14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379</v>
      </c>
      <c r="B12" s="151">
        <f>'SO 13938'!L20</f>
        <v>0</v>
      </c>
      <c r="C12" s="151">
        <f>'SO 13938'!M20</f>
        <v>0</v>
      </c>
      <c r="D12" s="151">
        <f>'SO 13938'!I20</f>
        <v>0</v>
      </c>
      <c r="E12" s="152">
        <f>'SO 13938'!P20</f>
        <v>1.89</v>
      </c>
      <c r="F12" s="152">
        <f>'SO 13938'!S20</f>
        <v>4.16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80</v>
      </c>
      <c r="B13" s="151">
        <f>'SO 13938'!L25</f>
        <v>0</v>
      </c>
      <c r="C13" s="151">
        <f>'SO 13938'!M25</f>
        <v>0</v>
      </c>
      <c r="D13" s="151">
        <f>'SO 13938'!I25</f>
        <v>0</v>
      </c>
      <c r="E13" s="152">
        <f>'SO 13938'!P25</f>
        <v>0</v>
      </c>
      <c r="F13" s="152">
        <f>'SO 13938'!S25</f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2" t="s">
        <v>75</v>
      </c>
      <c r="B14" s="153">
        <f>'SO 13938'!L27</f>
        <v>0</v>
      </c>
      <c r="C14" s="153">
        <f>'SO 13938'!M27</f>
        <v>0</v>
      </c>
      <c r="D14" s="153">
        <f>'SO 13938'!I27</f>
        <v>0</v>
      </c>
      <c r="E14" s="154">
        <f>'SO 13938'!P27</f>
        <v>1.89</v>
      </c>
      <c r="F14" s="154">
        <f>'SO 13938'!S27</f>
        <v>4.16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"/>
      <c r="B15" s="143"/>
      <c r="C15" s="143"/>
      <c r="D15" s="143"/>
      <c r="E15" s="142"/>
      <c r="F15" s="142"/>
    </row>
    <row r="16" spans="1:26" x14ac:dyDescent="0.25">
      <c r="A16" s="2" t="s">
        <v>182</v>
      </c>
      <c r="B16" s="153"/>
      <c r="C16" s="151"/>
      <c r="D16" s="151"/>
      <c r="E16" s="152"/>
      <c r="F16" s="152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50" t="s">
        <v>380</v>
      </c>
      <c r="B17" s="151">
        <f>'SO 13938'!L40</f>
        <v>0</v>
      </c>
      <c r="C17" s="151">
        <f>'SO 13938'!M40</f>
        <v>0</v>
      </c>
      <c r="D17" s="151">
        <f>'SO 13938'!I40</f>
        <v>0</v>
      </c>
      <c r="E17" s="152">
        <f>'SO 13938'!P40</f>
        <v>0.01</v>
      </c>
      <c r="F17" s="152">
        <f>'SO 13938'!S40</f>
        <v>0.02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150" t="s">
        <v>381</v>
      </c>
      <c r="B18" s="151">
        <f>'SO 13938'!L57</f>
        <v>0</v>
      </c>
      <c r="C18" s="151">
        <f>'SO 13938'!M57</f>
        <v>0</v>
      </c>
      <c r="D18" s="151">
        <f>'SO 13938'!I57</f>
        <v>0</v>
      </c>
      <c r="E18" s="152">
        <f>'SO 13938'!P57</f>
        <v>0.01</v>
      </c>
      <c r="F18" s="152">
        <f>'SO 13938'!S57</f>
        <v>0.01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50" t="s">
        <v>382</v>
      </c>
      <c r="B19" s="151">
        <f>'SO 13938'!L62</f>
        <v>0</v>
      </c>
      <c r="C19" s="151">
        <f>'SO 13938'!M62</f>
        <v>0</v>
      </c>
      <c r="D19" s="151">
        <f>'SO 13938'!I62</f>
        <v>0</v>
      </c>
      <c r="E19" s="152">
        <f>'SO 13938'!P62</f>
        <v>0</v>
      </c>
      <c r="F19" s="152">
        <f>'SO 13938'!S62</f>
        <v>0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2" t="s">
        <v>182</v>
      </c>
      <c r="B20" s="153">
        <f>'SO 13938'!L64</f>
        <v>0</v>
      </c>
      <c r="C20" s="153">
        <f>'SO 13938'!M64</f>
        <v>0</v>
      </c>
      <c r="D20" s="153">
        <f>'SO 13938'!I64</f>
        <v>0</v>
      </c>
      <c r="E20" s="154">
        <f>'SO 13938'!S64</f>
        <v>0.03</v>
      </c>
      <c r="F20" s="154">
        <f>'SO 13938'!V64</f>
        <v>0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1"/>
      <c r="B21" s="143"/>
      <c r="C21" s="143"/>
      <c r="D21" s="143"/>
      <c r="E21" s="142"/>
      <c r="F21" s="142"/>
    </row>
    <row r="22" spans="1:26" x14ac:dyDescent="0.25">
      <c r="A22" s="2" t="s">
        <v>82</v>
      </c>
      <c r="B22" s="153">
        <f>'SO 13938'!L65</f>
        <v>0</v>
      </c>
      <c r="C22" s="153">
        <f>'SO 13938'!M65</f>
        <v>0</v>
      </c>
      <c r="D22" s="153">
        <f>'SO 13938'!I65</f>
        <v>0</v>
      </c>
      <c r="E22" s="154">
        <f>'SO 13938'!S65</f>
        <v>4.1900000000000004</v>
      </c>
      <c r="F22" s="154">
        <f>'SO 13938'!V65</f>
        <v>0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ySplit="8" topLeftCell="A57" activePane="bottomLeft" state="frozen"/>
      <selection pane="bottomLeft" activeCell="G61" sqref="G11:G61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378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75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76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95</v>
      </c>
      <c r="C11" s="173" t="s">
        <v>101</v>
      </c>
      <c r="D11" s="169" t="s">
        <v>383</v>
      </c>
      <c r="E11" s="169" t="s">
        <v>384</v>
      </c>
      <c r="F11" s="170">
        <v>4</v>
      </c>
      <c r="G11" s="171"/>
      <c r="H11" s="171"/>
      <c r="I11" s="171">
        <f>ROUND(F11*(G11+H11),2)</f>
        <v>0</v>
      </c>
      <c r="J11" s="169">
        <f>ROUND(F11*(N11),2)</f>
        <v>102.04</v>
      </c>
      <c r="K11" s="1">
        <f>ROUND(F11*(O11),2)</f>
        <v>0</v>
      </c>
      <c r="L11" s="1">
        <f>ROUND(F11*(G11),2)</f>
        <v>0</v>
      </c>
      <c r="M11" s="1"/>
      <c r="N11" s="1">
        <v>25.51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95</v>
      </c>
      <c r="C12" s="173" t="s">
        <v>103</v>
      </c>
      <c r="D12" s="169" t="s">
        <v>385</v>
      </c>
      <c r="E12" s="169" t="s">
        <v>384</v>
      </c>
      <c r="F12" s="170">
        <v>4</v>
      </c>
      <c r="G12" s="171"/>
      <c r="H12" s="171"/>
      <c r="I12" s="171">
        <f>ROUND(F12*(G12+H12),2)</f>
        <v>0</v>
      </c>
      <c r="J12" s="169">
        <f>ROUND(F12*(N12),2)</f>
        <v>28.84</v>
      </c>
      <c r="K12" s="1">
        <f>ROUND(F12*(O12),2)</f>
        <v>0</v>
      </c>
      <c r="L12" s="1">
        <f>ROUND(F12*(G12),2)</f>
        <v>0</v>
      </c>
      <c r="M12" s="1"/>
      <c r="N12" s="1">
        <v>7.21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133</v>
      </c>
      <c r="C13" s="173" t="s">
        <v>386</v>
      </c>
      <c r="D13" s="169" t="s">
        <v>387</v>
      </c>
      <c r="E13" s="169" t="s">
        <v>384</v>
      </c>
      <c r="F13" s="170">
        <v>1.8</v>
      </c>
      <c r="G13" s="171"/>
      <c r="H13" s="171"/>
      <c r="I13" s="171">
        <f>ROUND(F13*(G13+H13),2)</f>
        <v>0</v>
      </c>
      <c r="J13" s="169">
        <f>ROUND(F13*(N13),2)</f>
        <v>6.84</v>
      </c>
      <c r="K13" s="1">
        <f>ROUND(F13*(O13),2)</f>
        <v>0</v>
      </c>
      <c r="L13" s="1">
        <f>ROUND(F13*(G13),2)</f>
        <v>0</v>
      </c>
      <c r="M13" s="1"/>
      <c r="N13" s="1">
        <v>3.8</v>
      </c>
      <c r="O13" s="1"/>
      <c r="P13" s="161"/>
      <c r="Q13" s="174"/>
      <c r="R13" s="174"/>
      <c r="S13" s="150"/>
      <c r="V13" s="175"/>
      <c r="Z13">
        <v>0</v>
      </c>
    </row>
    <row r="14" spans="1:26" x14ac:dyDescent="0.25">
      <c r="A14" s="150"/>
      <c r="B14" s="150"/>
      <c r="C14" s="150"/>
      <c r="D14" s="150" t="s">
        <v>76</v>
      </c>
      <c r="E14" s="150"/>
      <c r="F14" s="168"/>
      <c r="G14" s="153"/>
      <c r="H14" s="153">
        <f>ROUND((SUM(M10:M13))/1,2)</f>
        <v>0</v>
      </c>
      <c r="I14" s="153">
        <f>ROUND((SUM(I10:I13))/1,2)</f>
        <v>0</v>
      </c>
      <c r="J14" s="150"/>
      <c r="K14" s="150"/>
      <c r="L14" s="150">
        <f>ROUND((SUM(L10:L13))/1,2)</f>
        <v>0</v>
      </c>
      <c r="M14" s="150">
        <f>ROUND((SUM(M10:M13))/1,2)</f>
        <v>0</v>
      </c>
      <c r="N14" s="150"/>
      <c r="O14" s="150"/>
      <c r="P14" s="176">
        <f>ROUND((SUM(P10:P13))/1,2)</f>
        <v>0</v>
      </c>
      <c r="Q14" s="147"/>
      <c r="R14" s="147"/>
      <c r="S14" s="176">
        <f>ROUND((SUM(S10:S13))/1,2)</f>
        <v>0</v>
      </c>
      <c r="T14" s="147"/>
      <c r="U14" s="147"/>
      <c r="V14" s="147"/>
      <c r="W14" s="147"/>
      <c r="X14" s="147"/>
      <c r="Y14" s="147"/>
      <c r="Z14" s="147"/>
    </row>
    <row r="15" spans="1:26" x14ac:dyDescent="0.25">
      <c r="A15" s="1"/>
      <c r="B15" s="1"/>
      <c r="C15" s="1"/>
      <c r="D15" s="1"/>
      <c r="E15" s="1"/>
      <c r="F15" s="161"/>
      <c r="G15" s="143"/>
      <c r="H15" s="143"/>
      <c r="I15" s="143"/>
      <c r="J15" s="1"/>
      <c r="K15" s="1"/>
      <c r="L15" s="1"/>
      <c r="M15" s="1"/>
      <c r="N15" s="1"/>
      <c r="O15" s="1"/>
      <c r="P15" s="1"/>
      <c r="S15" s="1"/>
    </row>
    <row r="16" spans="1:26" x14ac:dyDescent="0.25">
      <c r="A16" s="150"/>
      <c r="B16" s="150"/>
      <c r="C16" s="150"/>
      <c r="D16" s="150" t="s">
        <v>379</v>
      </c>
      <c r="E16" s="150"/>
      <c r="F16" s="168"/>
      <c r="G16" s="151"/>
      <c r="H16" s="151"/>
      <c r="I16" s="151"/>
      <c r="J16" s="150"/>
      <c r="K16" s="150"/>
      <c r="L16" s="150"/>
      <c r="M16" s="150"/>
      <c r="N16" s="150"/>
      <c r="O16" s="150"/>
      <c r="P16" s="150"/>
      <c r="Q16" s="147"/>
      <c r="R16" s="147"/>
      <c r="S16" s="150"/>
      <c r="T16" s="147"/>
      <c r="U16" s="147"/>
      <c r="V16" s="147"/>
      <c r="W16" s="147"/>
      <c r="X16" s="147"/>
      <c r="Y16" s="147"/>
      <c r="Z16" s="147"/>
    </row>
    <row r="17" spans="1:26" ht="24.95" customHeight="1" x14ac:dyDescent="0.25">
      <c r="A17" s="172">
        <v>4</v>
      </c>
      <c r="B17" s="169" t="s">
        <v>126</v>
      </c>
      <c r="C17" s="173" t="s">
        <v>388</v>
      </c>
      <c r="D17" s="169" t="s">
        <v>389</v>
      </c>
      <c r="E17" s="169" t="s">
        <v>384</v>
      </c>
      <c r="F17" s="170">
        <v>2.2000000000000002</v>
      </c>
      <c r="G17" s="171"/>
      <c r="H17" s="171"/>
      <c r="I17" s="171">
        <f>ROUND(F17*(G17+H17),2)</f>
        <v>0</v>
      </c>
      <c r="J17" s="169">
        <f>ROUND(F17*(N17),2)</f>
        <v>65.540000000000006</v>
      </c>
      <c r="K17" s="1">
        <f>ROUND(F17*(O17),2)</f>
        <v>0</v>
      </c>
      <c r="L17" s="1">
        <f>ROUND(F17*(G17),2)</f>
        <v>0</v>
      </c>
      <c r="M17" s="1"/>
      <c r="N17" s="1">
        <v>29.79</v>
      </c>
      <c r="O17" s="1"/>
      <c r="P17" s="168">
        <v>1.8907700000000001</v>
      </c>
      <c r="Q17" s="174"/>
      <c r="R17" s="174">
        <v>1.8907700000000001</v>
      </c>
      <c r="S17" s="150">
        <f>ROUND(F17*(R17),3)</f>
        <v>4.16</v>
      </c>
      <c r="V17" s="175"/>
      <c r="Z17">
        <v>0</v>
      </c>
    </row>
    <row r="18" spans="1:26" ht="24.95" customHeight="1" x14ac:dyDescent="0.25">
      <c r="A18" s="172">
        <v>5</v>
      </c>
      <c r="B18" s="169">
        <v>271</v>
      </c>
      <c r="C18" s="173" t="s">
        <v>390</v>
      </c>
      <c r="D18" s="169" t="s">
        <v>391</v>
      </c>
      <c r="E18" s="169" t="s">
        <v>384</v>
      </c>
      <c r="F18" s="170">
        <v>5.3999999999999999E-2</v>
      </c>
      <c r="G18" s="171"/>
      <c r="H18" s="171"/>
      <c r="I18" s="171">
        <f>ROUND(F18*(G18+H18),2)</f>
        <v>0</v>
      </c>
      <c r="J18" s="169">
        <f>ROUND(F18*(N18),2)</f>
        <v>5.18</v>
      </c>
      <c r="K18" s="1">
        <f>ROUND(F18*(O18),2)</f>
        <v>0</v>
      </c>
      <c r="L18" s="1">
        <f>ROUND(F18*(G18),2)</f>
        <v>0</v>
      </c>
      <c r="M18" s="1"/>
      <c r="N18" s="1">
        <v>95.9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>
        <v>6</v>
      </c>
      <c r="B19" s="169" t="s">
        <v>133</v>
      </c>
      <c r="C19" s="173" t="s">
        <v>392</v>
      </c>
      <c r="D19" s="169" t="s">
        <v>393</v>
      </c>
      <c r="E19" s="169" t="s">
        <v>394</v>
      </c>
      <c r="F19" s="170">
        <v>0.6</v>
      </c>
      <c r="G19" s="171"/>
      <c r="H19" s="171"/>
      <c r="I19" s="171">
        <f>ROUND(F19*(G19+H19),2)</f>
        <v>0</v>
      </c>
      <c r="J19" s="169">
        <f>ROUND(F19*(N19),2)</f>
        <v>5.94</v>
      </c>
      <c r="K19" s="1">
        <f>ROUND(F19*(O19),2)</f>
        <v>0</v>
      </c>
      <c r="L19" s="1">
        <f>ROUND(F19*(G19),2)</f>
        <v>0</v>
      </c>
      <c r="M19" s="1"/>
      <c r="N19" s="1">
        <v>9.9</v>
      </c>
      <c r="O19" s="1"/>
      <c r="P19" s="161"/>
      <c r="Q19" s="174"/>
      <c r="R19" s="174"/>
      <c r="S19" s="150"/>
      <c r="V19" s="175"/>
      <c r="Z19">
        <v>0</v>
      </c>
    </row>
    <row r="20" spans="1:26" x14ac:dyDescent="0.25">
      <c r="A20" s="150"/>
      <c r="B20" s="150"/>
      <c r="C20" s="150"/>
      <c r="D20" s="150" t="s">
        <v>379</v>
      </c>
      <c r="E20" s="150"/>
      <c r="F20" s="168"/>
      <c r="G20" s="153"/>
      <c r="H20" s="153">
        <f>ROUND((SUM(M16:M19))/1,2)</f>
        <v>0</v>
      </c>
      <c r="I20" s="153">
        <f>ROUND((SUM(I16:I19))/1,2)</f>
        <v>0</v>
      </c>
      <c r="J20" s="150"/>
      <c r="K20" s="150"/>
      <c r="L20" s="150">
        <f>ROUND((SUM(L16:L19))/1,2)</f>
        <v>0</v>
      </c>
      <c r="M20" s="150">
        <f>ROUND((SUM(M16:M19))/1,2)</f>
        <v>0</v>
      </c>
      <c r="N20" s="150"/>
      <c r="O20" s="150"/>
      <c r="P20" s="176">
        <f>ROUND((SUM(P16:P19))/1,2)</f>
        <v>1.89</v>
      </c>
      <c r="Q20" s="147"/>
      <c r="R20" s="147"/>
      <c r="S20" s="176">
        <f>ROUND((SUM(S16:S19))/1,2)</f>
        <v>4.16</v>
      </c>
      <c r="T20" s="147"/>
      <c r="U20" s="147"/>
      <c r="V20" s="147"/>
      <c r="W20" s="147"/>
      <c r="X20" s="147"/>
      <c r="Y20" s="147"/>
      <c r="Z20" s="147"/>
    </row>
    <row r="21" spans="1:26" x14ac:dyDescent="0.25">
      <c r="A21" s="1"/>
      <c r="B21" s="1"/>
      <c r="C21" s="1"/>
      <c r="D21" s="1"/>
      <c r="E21" s="1"/>
      <c r="F21" s="161"/>
      <c r="G21" s="143"/>
      <c r="H21" s="143"/>
      <c r="I21" s="143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50"/>
      <c r="B22" s="150"/>
      <c r="C22" s="150"/>
      <c r="D22" s="150" t="s">
        <v>80</v>
      </c>
      <c r="E22" s="150"/>
      <c r="F22" s="168"/>
      <c r="G22" s="151"/>
      <c r="H22" s="151"/>
      <c r="I22" s="151"/>
      <c r="J22" s="150"/>
      <c r="K22" s="150"/>
      <c r="L22" s="150"/>
      <c r="M22" s="150"/>
      <c r="N22" s="150"/>
      <c r="O22" s="150"/>
      <c r="P22" s="150"/>
      <c r="Q22" s="147"/>
      <c r="R22" s="147"/>
      <c r="S22" s="150"/>
      <c r="T22" s="147"/>
      <c r="U22" s="147"/>
      <c r="V22" s="147"/>
      <c r="W22" s="147"/>
      <c r="X22" s="147"/>
      <c r="Y22" s="147"/>
      <c r="Z22" s="147"/>
    </row>
    <row r="23" spans="1:26" ht="24.95" customHeight="1" x14ac:dyDescent="0.25">
      <c r="A23" s="172">
        <v>7</v>
      </c>
      <c r="B23" s="169" t="s">
        <v>395</v>
      </c>
      <c r="C23" s="173" t="s">
        <v>396</v>
      </c>
      <c r="D23" s="169" t="s">
        <v>397</v>
      </c>
      <c r="E23" s="169" t="s">
        <v>398</v>
      </c>
      <c r="F23" s="170">
        <v>2</v>
      </c>
      <c r="G23" s="171"/>
      <c r="H23" s="171"/>
      <c r="I23" s="171">
        <f>ROUND(F23*(G23+H23),2)</f>
        <v>0</v>
      </c>
      <c r="J23" s="169">
        <f>ROUND(F23*(N23),2)</f>
        <v>90</v>
      </c>
      <c r="K23" s="1">
        <f>ROUND(F23*(O23),2)</f>
        <v>0</v>
      </c>
      <c r="L23" s="1">
        <f>ROUND(F23*(G23),2)</f>
        <v>0</v>
      </c>
      <c r="M23" s="1"/>
      <c r="N23" s="1">
        <v>45</v>
      </c>
      <c r="O23" s="1"/>
      <c r="P23" s="161"/>
      <c r="Q23" s="174"/>
      <c r="R23" s="174"/>
      <c r="S23" s="150"/>
      <c r="V23" s="175"/>
      <c r="Z23">
        <v>0</v>
      </c>
    </row>
    <row r="24" spans="1:26" ht="24.95" customHeight="1" x14ac:dyDescent="0.25">
      <c r="A24" s="172">
        <v>8</v>
      </c>
      <c r="B24" s="169" t="s">
        <v>258</v>
      </c>
      <c r="C24" s="173" t="s">
        <v>399</v>
      </c>
      <c r="D24" s="169" t="s">
        <v>400</v>
      </c>
      <c r="E24" s="169" t="s">
        <v>401</v>
      </c>
      <c r="F24" s="170">
        <v>1</v>
      </c>
      <c r="G24" s="171"/>
      <c r="H24" s="171"/>
      <c r="I24" s="171">
        <f>ROUND(F24*(G24+H24),2)</f>
        <v>0</v>
      </c>
      <c r="J24" s="169">
        <f>ROUND(F24*(N24),2)</f>
        <v>7000</v>
      </c>
      <c r="K24" s="1">
        <f>ROUND(F24*(O24),2)</f>
        <v>0</v>
      </c>
      <c r="L24" s="1"/>
      <c r="M24" s="1">
        <f>ROUND(F24*(G24),2)</f>
        <v>0</v>
      </c>
      <c r="N24" s="1">
        <v>7000</v>
      </c>
      <c r="O24" s="1"/>
      <c r="P24" s="161"/>
      <c r="Q24" s="174"/>
      <c r="R24" s="174"/>
      <c r="S24" s="150"/>
      <c r="V24" s="175"/>
      <c r="Z24">
        <v>0</v>
      </c>
    </row>
    <row r="25" spans="1:26" x14ac:dyDescent="0.25">
      <c r="A25" s="150"/>
      <c r="B25" s="150"/>
      <c r="C25" s="150"/>
      <c r="D25" s="150" t="s">
        <v>80</v>
      </c>
      <c r="E25" s="150"/>
      <c r="F25" s="168"/>
      <c r="G25" s="153"/>
      <c r="H25" s="153">
        <f>ROUND((SUM(M22:M24))/1,2)</f>
        <v>0</v>
      </c>
      <c r="I25" s="153">
        <f>ROUND((SUM(I22:I24))/1,2)</f>
        <v>0</v>
      </c>
      <c r="J25" s="150"/>
      <c r="K25" s="150"/>
      <c r="L25" s="150">
        <f>ROUND((SUM(L22:L24))/1,2)</f>
        <v>0</v>
      </c>
      <c r="M25" s="150">
        <f>ROUND((SUM(M22:M24))/1,2)</f>
        <v>0</v>
      </c>
      <c r="N25" s="150"/>
      <c r="O25" s="150"/>
      <c r="P25" s="176">
        <f>ROUND((SUM(P22:P24))/1,2)</f>
        <v>0</v>
      </c>
      <c r="Q25" s="147"/>
      <c r="R25" s="147"/>
      <c r="S25" s="176">
        <f>ROUND((SUM(S22:S24))/1,2)</f>
        <v>0</v>
      </c>
      <c r="T25" s="147"/>
      <c r="U25" s="147"/>
      <c r="V25" s="147"/>
      <c r="W25" s="147"/>
      <c r="X25" s="147"/>
      <c r="Y25" s="147"/>
      <c r="Z25" s="147"/>
    </row>
    <row r="26" spans="1:26" x14ac:dyDescent="0.25">
      <c r="A26" s="1"/>
      <c r="B26" s="1"/>
      <c r="C26" s="1"/>
      <c r="D26" s="1"/>
      <c r="E26" s="1"/>
      <c r="F26" s="161"/>
      <c r="G26" s="143"/>
      <c r="H26" s="143"/>
      <c r="I26" s="143"/>
      <c r="J26" s="1"/>
      <c r="K26" s="1"/>
      <c r="L26" s="1"/>
      <c r="M26" s="1"/>
      <c r="N26" s="1"/>
      <c r="O26" s="1"/>
      <c r="P26" s="1"/>
      <c r="S26" s="1"/>
    </row>
    <row r="27" spans="1:26" x14ac:dyDescent="0.25">
      <c r="A27" s="150"/>
      <c r="B27" s="150"/>
      <c r="C27" s="150"/>
      <c r="D27" s="2" t="s">
        <v>75</v>
      </c>
      <c r="E27" s="150"/>
      <c r="F27" s="168"/>
      <c r="G27" s="153"/>
      <c r="H27" s="153">
        <f>ROUND((SUM(M9:M26))/2,2)</f>
        <v>0</v>
      </c>
      <c r="I27" s="153">
        <f>ROUND((SUM(I9:I26))/2,2)</f>
        <v>0</v>
      </c>
      <c r="J27" s="151"/>
      <c r="K27" s="150"/>
      <c r="L27" s="151">
        <f>ROUND((SUM(L9:L26))/2,2)</f>
        <v>0</v>
      </c>
      <c r="M27" s="151">
        <f>ROUND((SUM(M9:M26))/2,2)</f>
        <v>0</v>
      </c>
      <c r="N27" s="150"/>
      <c r="O27" s="150"/>
      <c r="P27" s="176">
        <f>ROUND((SUM(P9:P26))/2,2)</f>
        <v>1.89</v>
      </c>
      <c r="S27" s="176">
        <f>ROUND((SUM(S9:S26))/2,2)</f>
        <v>4.16</v>
      </c>
    </row>
    <row r="28" spans="1:26" x14ac:dyDescent="0.25">
      <c r="A28" s="1"/>
      <c r="B28" s="1"/>
      <c r="C28" s="1"/>
      <c r="D28" s="1"/>
      <c r="E28" s="1"/>
      <c r="F28" s="161"/>
      <c r="G28" s="143"/>
      <c r="H28" s="143"/>
      <c r="I28" s="143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50"/>
      <c r="B29" s="150"/>
      <c r="C29" s="150"/>
      <c r="D29" s="2" t="s">
        <v>182</v>
      </c>
      <c r="E29" s="150"/>
      <c r="F29" s="168"/>
      <c r="G29" s="151"/>
      <c r="H29" s="151"/>
      <c r="I29" s="151"/>
      <c r="J29" s="150"/>
      <c r="K29" s="150"/>
      <c r="L29" s="150"/>
      <c r="M29" s="150"/>
      <c r="N29" s="150"/>
      <c r="O29" s="150"/>
      <c r="P29" s="150"/>
      <c r="Q29" s="147"/>
      <c r="R29" s="147"/>
      <c r="S29" s="150"/>
      <c r="T29" s="147"/>
      <c r="U29" s="147"/>
      <c r="V29" s="147"/>
      <c r="W29" s="147"/>
      <c r="X29" s="147"/>
      <c r="Y29" s="147"/>
      <c r="Z29" s="147"/>
    </row>
    <row r="30" spans="1:26" x14ac:dyDescent="0.25">
      <c r="A30" s="150"/>
      <c r="B30" s="150"/>
      <c r="C30" s="150"/>
      <c r="D30" s="150" t="s">
        <v>380</v>
      </c>
      <c r="E30" s="150"/>
      <c r="F30" s="168"/>
      <c r="G30" s="151"/>
      <c r="H30" s="151"/>
      <c r="I30" s="151"/>
      <c r="J30" s="150"/>
      <c r="K30" s="150"/>
      <c r="L30" s="150"/>
      <c r="M30" s="150"/>
      <c r="N30" s="150"/>
      <c r="O30" s="150"/>
      <c r="P30" s="150"/>
      <c r="Q30" s="147"/>
      <c r="R30" s="147"/>
      <c r="S30" s="150"/>
      <c r="T30" s="147"/>
      <c r="U30" s="147"/>
      <c r="V30" s="147"/>
      <c r="W30" s="147"/>
      <c r="X30" s="147"/>
      <c r="Y30" s="147"/>
      <c r="Z30" s="147"/>
    </row>
    <row r="31" spans="1:26" ht="24.95" customHeight="1" x14ac:dyDescent="0.25">
      <c r="A31" s="172">
        <v>9</v>
      </c>
      <c r="B31" s="169" t="s">
        <v>402</v>
      </c>
      <c r="C31" s="173" t="s">
        <v>403</v>
      </c>
      <c r="D31" s="169" t="s">
        <v>404</v>
      </c>
      <c r="E31" s="169" t="s">
        <v>405</v>
      </c>
      <c r="F31" s="170">
        <v>1</v>
      </c>
      <c r="G31" s="171"/>
      <c r="H31" s="171"/>
      <c r="I31" s="171">
        <f t="shared" ref="I31:I39" si="0">ROUND(F31*(G31+H31),2)</f>
        <v>0</v>
      </c>
      <c r="J31" s="169">
        <f t="shared" ref="J31:J39" si="1">ROUND(F31*(N31),2)</f>
        <v>13.8</v>
      </c>
      <c r="K31" s="1">
        <f t="shared" ref="K31:K39" si="2">ROUND(F31*(O31),2)</f>
        <v>0</v>
      </c>
      <c r="L31" s="1">
        <f t="shared" ref="L31:L39" si="3">ROUND(F31*(G31),2)</f>
        <v>0</v>
      </c>
      <c r="M31" s="1"/>
      <c r="N31" s="1">
        <v>13.8</v>
      </c>
      <c r="O31" s="1"/>
      <c r="P31" s="168">
        <v>1.2899999999999999E-3</v>
      </c>
      <c r="Q31" s="174"/>
      <c r="R31" s="174">
        <v>1.2899999999999999E-3</v>
      </c>
      <c r="S31" s="150">
        <f t="shared" ref="S31:S36" si="4">ROUND(F31*(R31),3)</f>
        <v>1E-3</v>
      </c>
      <c r="V31" s="175"/>
      <c r="Z31">
        <v>0</v>
      </c>
    </row>
    <row r="32" spans="1:26" ht="24.95" customHeight="1" x14ac:dyDescent="0.25">
      <c r="A32" s="172">
        <v>10</v>
      </c>
      <c r="B32" s="169" t="s">
        <v>406</v>
      </c>
      <c r="C32" s="173" t="s">
        <v>407</v>
      </c>
      <c r="D32" s="169" t="s">
        <v>408</v>
      </c>
      <c r="E32" s="169" t="s">
        <v>409</v>
      </c>
      <c r="F32" s="170">
        <v>2</v>
      </c>
      <c r="G32" s="171"/>
      <c r="H32" s="171"/>
      <c r="I32" s="171">
        <f t="shared" si="0"/>
        <v>0</v>
      </c>
      <c r="J32" s="169">
        <f t="shared" si="1"/>
        <v>31.28</v>
      </c>
      <c r="K32" s="1">
        <f t="shared" si="2"/>
        <v>0</v>
      </c>
      <c r="L32" s="1">
        <f t="shared" si="3"/>
        <v>0</v>
      </c>
      <c r="M32" s="1"/>
      <c r="N32" s="1">
        <v>15.64</v>
      </c>
      <c r="O32" s="1"/>
      <c r="P32" s="168">
        <v>1.6299999999999999E-3</v>
      </c>
      <c r="Q32" s="174"/>
      <c r="R32" s="174">
        <v>1.6299999999999999E-3</v>
      </c>
      <c r="S32" s="150">
        <f t="shared" si="4"/>
        <v>3.0000000000000001E-3</v>
      </c>
      <c r="V32" s="175"/>
      <c r="Z32">
        <v>0</v>
      </c>
    </row>
    <row r="33" spans="1:26" ht="24.95" customHeight="1" x14ac:dyDescent="0.25">
      <c r="A33" s="172">
        <v>11</v>
      </c>
      <c r="B33" s="169" t="s">
        <v>406</v>
      </c>
      <c r="C33" s="173" t="s">
        <v>410</v>
      </c>
      <c r="D33" s="169" t="s">
        <v>411</v>
      </c>
      <c r="E33" s="169" t="s">
        <v>409</v>
      </c>
      <c r="F33" s="170">
        <v>4</v>
      </c>
      <c r="G33" s="171"/>
      <c r="H33" s="171"/>
      <c r="I33" s="171">
        <f t="shared" si="0"/>
        <v>0</v>
      </c>
      <c r="J33" s="169">
        <f t="shared" si="1"/>
        <v>88.44</v>
      </c>
      <c r="K33" s="1">
        <f t="shared" si="2"/>
        <v>0</v>
      </c>
      <c r="L33" s="1">
        <f t="shared" si="3"/>
        <v>0</v>
      </c>
      <c r="M33" s="1"/>
      <c r="N33" s="1">
        <v>22.11</v>
      </c>
      <c r="O33" s="1"/>
      <c r="P33" s="168">
        <v>2.7499999999999998E-3</v>
      </c>
      <c r="Q33" s="174"/>
      <c r="R33" s="174">
        <v>2.7499999999999998E-3</v>
      </c>
      <c r="S33" s="150">
        <f t="shared" si="4"/>
        <v>1.0999999999999999E-2</v>
      </c>
      <c r="V33" s="175"/>
      <c r="Z33">
        <v>0</v>
      </c>
    </row>
    <row r="34" spans="1:26" ht="24.95" customHeight="1" x14ac:dyDescent="0.25">
      <c r="A34" s="172">
        <v>12</v>
      </c>
      <c r="B34" s="169" t="s">
        <v>406</v>
      </c>
      <c r="C34" s="173" t="s">
        <v>412</v>
      </c>
      <c r="D34" s="169" t="s">
        <v>413</v>
      </c>
      <c r="E34" s="169" t="s">
        <v>409</v>
      </c>
      <c r="F34" s="170">
        <v>1</v>
      </c>
      <c r="G34" s="171"/>
      <c r="H34" s="171"/>
      <c r="I34" s="171">
        <f t="shared" si="0"/>
        <v>0</v>
      </c>
      <c r="J34" s="169">
        <f t="shared" si="1"/>
        <v>7.75</v>
      </c>
      <c r="K34" s="1">
        <f t="shared" si="2"/>
        <v>0</v>
      </c>
      <c r="L34" s="1">
        <f t="shared" si="3"/>
        <v>0</v>
      </c>
      <c r="M34" s="1"/>
      <c r="N34" s="1">
        <v>7.75</v>
      </c>
      <c r="O34" s="1"/>
      <c r="P34" s="168">
        <v>5.9000000000000003E-4</v>
      </c>
      <c r="Q34" s="174"/>
      <c r="R34" s="174">
        <v>5.9000000000000003E-4</v>
      </c>
      <c r="S34" s="150">
        <f t="shared" si="4"/>
        <v>1E-3</v>
      </c>
      <c r="V34" s="175"/>
      <c r="Z34">
        <v>0</v>
      </c>
    </row>
    <row r="35" spans="1:26" ht="24.95" customHeight="1" x14ac:dyDescent="0.25">
      <c r="A35" s="172">
        <v>13</v>
      </c>
      <c r="B35" s="169" t="s">
        <v>406</v>
      </c>
      <c r="C35" s="173" t="s">
        <v>414</v>
      </c>
      <c r="D35" s="169" t="s">
        <v>415</v>
      </c>
      <c r="E35" s="169" t="s">
        <v>409</v>
      </c>
      <c r="F35" s="170">
        <v>1</v>
      </c>
      <c r="G35" s="171"/>
      <c r="H35" s="171"/>
      <c r="I35" s="171">
        <f t="shared" si="0"/>
        <v>0</v>
      </c>
      <c r="J35" s="169">
        <f t="shared" si="1"/>
        <v>7.94</v>
      </c>
      <c r="K35" s="1">
        <f t="shared" si="2"/>
        <v>0</v>
      </c>
      <c r="L35" s="1">
        <f t="shared" si="3"/>
        <v>0</v>
      </c>
      <c r="M35" s="1"/>
      <c r="N35" s="1">
        <v>7.9399999999999995</v>
      </c>
      <c r="O35" s="1"/>
      <c r="P35" s="168">
        <v>6.4000000000000005E-4</v>
      </c>
      <c r="Q35" s="174"/>
      <c r="R35" s="174">
        <v>6.4000000000000005E-4</v>
      </c>
      <c r="S35" s="150">
        <f t="shared" si="4"/>
        <v>1E-3</v>
      </c>
      <c r="V35" s="175"/>
      <c r="Z35">
        <v>0</v>
      </c>
    </row>
    <row r="36" spans="1:26" ht="24.95" customHeight="1" x14ac:dyDescent="0.25">
      <c r="A36" s="172">
        <v>14</v>
      </c>
      <c r="B36" s="169" t="s">
        <v>406</v>
      </c>
      <c r="C36" s="173" t="s">
        <v>416</v>
      </c>
      <c r="D36" s="169" t="s">
        <v>417</v>
      </c>
      <c r="E36" s="169" t="s">
        <v>409</v>
      </c>
      <c r="F36" s="170">
        <v>1</v>
      </c>
      <c r="G36" s="171"/>
      <c r="H36" s="171"/>
      <c r="I36" s="171">
        <f t="shared" si="0"/>
        <v>0</v>
      </c>
      <c r="J36" s="169">
        <f t="shared" si="1"/>
        <v>9.17</v>
      </c>
      <c r="K36" s="1">
        <f t="shared" si="2"/>
        <v>0</v>
      </c>
      <c r="L36" s="1">
        <f t="shared" si="3"/>
        <v>0</v>
      </c>
      <c r="M36" s="1"/>
      <c r="N36" s="1">
        <v>9.17</v>
      </c>
      <c r="O36" s="1"/>
      <c r="P36" s="168">
        <v>7.7999999999999999E-4</v>
      </c>
      <c r="Q36" s="174"/>
      <c r="R36" s="174">
        <v>7.7999999999999999E-4</v>
      </c>
      <c r="S36" s="150">
        <f t="shared" si="4"/>
        <v>1E-3</v>
      </c>
      <c r="V36" s="175"/>
      <c r="Z36">
        <v>0</v>
      </c>
    </row>
    <row r="37" spans="1:26" ht="24.95" customHeight="1" x14ac:dyDescent="0.25">
      <c r="A37" s="172">
        <v>15</v>
      </c>
      <c r="B37" s="169" t="s">
        <v>418</v>
      </c>
      <c r="C37" s="173" t="s">
        <v>419</v>
      </c>
      <c r="D37" s="169" t="s">
        <v>420</v>
      </c>
      <c r="E37" s="169" t="s">
        <v>421</v>
      </c>
      <c r="F37" s="170">
        <v>1</v>
      </c>
      <c r="G37" s="171"/>
      <c r="H37" s="171"/>
      <c r="I37" s="171">
        <f t="shared" si="0"/>
        <v>0</v>
      </c>
      <c r="J37" s="169">
        <f t="shared" si="1"/>
        <v>55</v>
      </c>
      <c r="K37" s="1">
        <f t="shared" si="2"/>
        <v>0</v>
      </c>
      <c r="L37" s="1">
        <f t="shared" si="3"/>
        <v>0</v>
      </c>
      <c r="M37" s="1"/>
      <c r="N37" s="1">
        <v>55</v>
      </c>
      <c r="O37" s="1"/>
      <c r="P37" s="161"/>
      <c r="Q37" s="174"/>
      <c r="R37" s="174"/>
      <c r="S37" s="150"/>
      <c r="V37" s="175"/>
      <c r="Z37">
        <v>0</v>
      </c>
    </row>
    <row r="38" spans="1:26" ht="24.95" customHeight="1" x14ac:dyDescent="0.25">
      <c r="A38" s="172">
        <v>16</v>
      </c>
      <c r="B38" s="169" t="s">
        <v>406</v>
      </c>
      <c r="C38" s="173" t="s">
        <v>422</v>
      </c>
      <c r="D38" s="169" t="s">
        <v>423</v>
      </c>
      <c r="E38" s="169" t="s">
        <v>409</v>
      </c>
      <c r="F38" s="170">
        <v>9</v>
      </c>
      <c r="G38" s="171"/>
      <c r="H38" s="171"/>
      <c r="I38" s="171">
        <f t="shared" si="0"/>
        <v>0</v>
      </c>
      <c r="J38" s="169">
        <f t="shared" si="1"/>
        <v>8.64</v>
      </c>
      <c r="K38" s="1">
        <f t="shared" si="2"/>
        <v>0</v>
      </c>
      <c r="L38" s="1">
        <f t="shared" si="3"/>
        <v>0</v>
      </c>
      <c r="M38" s="1"/>
      <c r="N38" s="1">
        <v>0.96</v>
      </c>
      <c r="O38" s="1"/>
      <c r="P38" s="161"/>
      <c r="Q38" s="174"/>
      <c r="R38" s="174"/>
      <c r="S38" s="150"/>
      <c r="V38" s="175"/>
      <c r="Z38">
        <v>0</v>
      </c>
    </row>
    <row r="39" spans="1:26" ht="24.95" customHeight="1" x14ac:dyDescent="0.25">
      <c r="A39" s="172">
        <v>17</v>
      </c>
      <c r="B39" s="169" t="s">
        <v>406</v>
      </c>
      <c r="C39" s="173" t="s">
        <v>424</v>
      </c>
      <c r="D39" s="169" t="s">
        <v>425</v>
      </c>
      <c r="E39" s="169" t="s">
        <v>426</v>
      </c>
      <c r="F39" s="170">
        <v>1.6</v>
      </c>
      <c r="G39" s="181"/>
      <c r="H39" s="181"/>
      <c r="I39" s="181">
        <f t="shared" si="0"/>
        <v>0</v>
      </c>
      <c r="J39" s="169">
        <f t="shared" si="1"/>
        <v>3.9</v>
      </c>
      <c r="K39" s="1">
        <f t="shared" si="2"/>
        <v>0</v>
      </c>
      <c r="L39" s="1">
        <f t="shared" si="3"/>
        <v>0</v>
      </c>
      <c r="M39" s="1"/>
      <c r="N39" s="1">
        <v>2.44</v>
      </c>
      <c r="O39" s="1"/>
      <c r="P39" s="161"/>
      <c r="Q39" s="174"/>
      <c r="R39" s="174"/>
      <c r="S39" s="150"/>
      <c r="V39" s="175"/>
      <c r="Z39">
        <v>0</v>
      </c>
    </row>
    <row r="40" spans="1:26" x14ac:dyDescent="0.25">
      <c r="A40" s="150"/>
      <c r="B40" s="150"/>
      <c r="C40" s="150"/>
      <c r="D40" s="150" t="s">
        <v>380</v>
      </c>
      <c r="E40" s="150"/>
      <c r="F40" s="168"/>
      <c r="G40" s="153"/>
      <c r="H40" s="153">
        <f>ROUND((SUM(M30:M39))/1,2)</f>
        <v>0</v>
      </c>
      <c r="I40" s="153">
        <f>ROUND((SUM(I30:I39))/1,2)</f>
        <v>0</v>
      </c>
      <c r="J40" s="150"/>
      <c r="K40" s="150"/>
      <c r="L40" s="150">
        <f>ROUND((SUM(L30:L39))/1,2)</f>
        <v>0</v>
      </c>
      <c r="M40" s="150">
        <f>ROUND((SUM(M30:M39))/1,2)</f>
        <v>0</v>
      </c>
      <c r="N40" s="150"/>
      <c r="O40" s="150"/>
      <c r="P40" s="176">
        <f>ROUND((SUM(P30:P39))/1,2)</f>
        <v>0.01</v>
      </c>
      <c r="Q40" s="147"/>
      <c r="R40" s="147"/>
      <c r="S40" s="176">
        <f>ROUND((SUM(S30:S39))/1,2)</f>
        <v>0.02</v>
      </c>
      <c r="T40" s="147"/>
      <c r="U40" s="147"/>
      <c r="V40" s="147"/>
      <c r="W40" s="147"/>
      <c r="X40" s="147"/>
      <c r="Y40" s="147"/>
      <c r="Z40" s="147"/>
    </row>
    <row r="41" spans="1:26" x14ac:dyDescent="0.25">
      <c r="A41" s="1"/>
      <c r="B41" s="1"/>
      <c r="C41" s="1"/>
      <c r="D41" s="1"/>
      <c r="E41" s="1"/>
      <c r="F41" s="161"/>
      <c r="G41" s="143"/>
      <c r="H41" s="143"/>
      <c r="I41" s="143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0"/>
      <c r="B42" s="150"/>
      <c r="C42" s="150"/>
      <c r="D42" s="150" t="s">
        <v>381</v>
      </c>
      <c r="E42" s="150"/>
      <c r="F42" s="168"/>
      <c r="G42" s="151"/>
      <c r="H42" s="151"/>
      <c r="I42" s="151"/>
      <c r="J42" s="150"/>
      <c r="K42" s="150"/>
      <c r="L42" s="150"/>
      <c r="M42" s="150"/>
      <c r="N42" s="150"/>
      <c r="O42" s="150"/>
      <c r="P42" s="150"/>
      <c r="Q42" s="147"/>
      <c r="R42" s="147"/>
      <c r="S42" s="150"/>
      <c r="T42" s="147"/>
      <c r="U42" s="147"/>
      <c r="V42" s="147"/>
      <c r="W42" s="147"/>
      <c r="X42" s="147"/>
      <c r="Y42" s="147"/>
      <c r="Z42" s="147"/>
    </row>
    <row r="43" spans="1:26" ht="24.95" customHeight="1" x14ac:dyDescent="0.25">
      <c r="A43" s="172">
        <v>18</v>
      </c>
      <c r="B43" s="169" t="s">
        <v>427</v>
      </c>
      <c r="C43" s="173" t="s">
        <v>428</v>
      </c>
      <c r="D43" s="169" t="s">
        <v>429</v>
      </c>
      <c r="E43" s="169" t="s">
        <v>409</v>
      </c>
      <c r="F43" s="170">
        <v>1</v>
      </c>
      <c r="G43" s="171"/>
      <c r="H43" s="171"/>
      <c r="I43" s="171">
        <f t="shared" ref="I43:I56" si="5">ROUND(F43*(G43+H43),2)</f>
        <v>0</v>
      </c>
      <c r="J43" s="169">
        <f t="shared" ref="J43:J56" si="6">ROUND(F43*(N43),2)</f>
        <v>11.7</v>
      </c>
      <c r="K43" s="1">
        <f t="shared" ref="K43:K56" si="7">ROUND(F43*(O43),2)</f>
        <v>0</v>
      </c>
      <c r="L43" s="1">
        <f t="shared" ref="L43:L56" si="8">ROUND(F43*(G43),2)</f>
        <v>0</v>
      </c>
      <c r="M43" s="1"/>
      <c r="N43" s="1">
        <v>11.7</v>
      </c>
      <c r="O43" s="1"/>
      <c r="P43" s="168">
        <v>1.65E-3</v>
      </c>
      <c r="Q43" s="174"/>
      <c r="R43" s="174">
        <v>1.65E-3</v>
      </c>
      <c r="S43" s="150">
        <f>ROUND(F43*(R43),3)</f>
        <v>2E-3</v>
      </c>
      <c r="V43" s="175"/>
      <c r="Z43">
        <v>0</v>
      </c>
    </row>
    <row r="44" spans="1:26" ht="24.95" customHeight="1" x14ac:dyDescent="0.25">
      <c r="A44" s="172">
        <v>19</v>
      </c>
      <c r="B44" s="169" t="s">
        <v>427</v>
      </c>
      <c r="C44" s="173" t="s">
        <v>430</v>
      </c>
      <c r="D44" s="169" t="s">
        <v>431</v>
      </c>
      <c r="E44" s="169" t="s">
        <v>409</v>
      </c>
      <c r="F44" s="170">
        <v>1</v>
      </c>
      <c r="G44" s="171"/>
      <c r="H44" s="171"/>
      <c r="I44" s="171">
        <f t="shared" si="5"/>
        <v>0</v>
      </c>
      <c r="J44" s="169">
        <f t="shared" si="6"/>
        <v>11.93</v>
      </c>
      <c r="K44" s="1">
        <f t="shared" si="7"/>
        <v>0</v>
      </c>
      <c r="L44" s="1">
        <f t="shared" si="8"/>
        <v>0</v>
      </c>
      <c r="M44" s="1"/>
      <c r="N44" s="1">
        <v>11.93</v>
      </c>
      <c r="O44" s="1"/>
      <c r="P44" s="168">
        <v>1.98E-3</v>
      </c>
      <c r="Q44" s="174"/>
      <c r="R44" s="174">
        <v>1.98E-3</v>
      </c>
      <c r="S44" s="150">
        <f>ROUND(F44*(R44),3)</f>
        <v>2E-3</v>
      </c>
      <c r="V44" s="175"/>
      <c r="Z44">
        <v>0</v>
      </c>
    </row>
    <row r="45" spans="1:26" ht="24.95" customHeight="1" x14ac:dyDescent="0.25">
      <c r="A45" s="172">
        <v>20</v>
      </c>
      <c r="B45" s="169" t="s">
        <v>427</v>
      </c>
      <c r="C45" s="173" t="s">
        <v>432</v>
      </c>
      <c r="D45" s="169" t="s">
        <v>433</v>
      </c>
      <c r="E45" s="169" t="s">
        <v>409</v>
      </c>
      <c r="F45" s="170">
        <v>1</v>
      </c>
      <c r="G45" s="171"/>
      <c r="H45" s="171"/>
      <c r="I45" s="171">
        <f t="shared" si="5"/>
        <v>0</v>
      </c>
      <c r="J45" s="169">
        <f t="shared" si="6"/>
        <v>15.4</v>
      </c>
      <c r="K45" s="1">
        <f t="shared" si="7"/>
        <v>0</v>
      </c>
      <c r="L45" s="1">
        <f t="shared" si="8"/>
        <v>0</v>
      </c>
      <c r="M45" s="1"/>
      <c r="N45" s="1">
        <v>15.4</v>
      </c>
      <c r="O45" s="1"/>
      <c r="P45" s="168">
        <v>3.14E-3</v>
      </c>
      <c r="Q45" s="174"/>
      <c r="R45" s="174">
        <v>3.14E-3</v>
      </c>
      <c r="S45" s="150">
        <f>ROUND(F45*(R45),3)</f>
        <v>3.0000000000000001E-3</v>
      </c>
      <c r="V45" s="175"/>
      <c r="Z45">
        <v>0</v>
      </c>
    </row>
    <row r="46" spans="1:26" ht="24.95" customHeight="1" x14ac:dyDescent="0.25">
      <c r="A46" s="172">
        <v>21</v>
      </c>
      <c r="B46" s="169" t="s">
        <v>434</v>
      </c>
      <c r="C46" s="173" t="s">
        <v>435</v>
      </c>
      <c r="D46" s="169" t="s">
        <v>436</v>
      </c>
      <c r="E46" s="169" t="s">
        <v>405</v>
      </c>
      <c r="F46" s="170">
        <v>2</v>
      </c>
      <c r="G46" s="171"/>
      <c r="H46" s="171"/>
      <c r="I46" s="171">
        <f t="shared" si="5"/>
        <v>0</v>
      </c>
      <c r="J46" s="169">
        <f t="shared" si="6"/>
        <v>21.52</v>
      </c>
      <c r="K46" s="1">
        <f t="shared" si="7"/>
        <v>0</v>
      </c>
      <c r="L46" s="1">
        <f t="shared" si="8"/>
        <v>0</v>
      </c>
      <c r="M46" s="1"/>
      <c r="N46" s="1">
        <v>10.76</v>
      </c>
      <c r="O46" s="1"/>
      <c r="P46" s="168">
        <v>4.4000000000000002E-4</v>
      </c>
      <c r="Q46" s="174"/>
      <c r="R46" s="174">
        <v>4.4000000000000002E-4</v>
      </c>
      <c r="S46" s="150">
        <f>ROUND(F46*(R46),3)</f>
        <v>1E-3</v>
      </c>
      <c r="V46" s="175"/>
      <c r="Z46">
        <v>0</v>
      </c>
    </row>
    <row r="47" spans="1:26" ht="24.95" customHeight="1" x14ac:dyDescent="0.25">
      <c r="A47" s="172">
        <v>22</v>
      </c>
      <c r="B47" s="169" t="s">
        <v>427</v>
      </c>
      <c r="C47" s="173" t="s">
        <v>437</v>
      </c>
      <c r="D47" s="169" t="s">
        <v>438</v>
      </c>
      <c r="E47" s="169" t="s">
        <v>409</v>
      </c>
      <c r="F47" s="170">
        <v>3</v>
      </c>
      <c r="G47" s="171"/>
      <c r="H47" s="171"/>
      <c r="I47" s="171">
        <f t="shared" si="5"/>
        <v>0</v>
      </c>
      <c r="J47" s="169">
        <f t="shared" si="6"/>
        <v>47.55</v>
      </c>
      <c r="K47" s="1">
        <f t="shared" si="7"/>
        <v>0</v>
      </c>
      <c r="L47" s="1">
        <f t="shared" si="8"/>
        <v>0</v>
      </c>
      <c r="M47" s="1"/>
      <c r="N47" s="1">
        <v>15.85</v>
      </c>
      <c r="O47" s="1"/>
      <c r="P47" s="168">
        <v>5.5999999999999995E-4</v>
      </c>
      <c r="Q47" s="174"/>
      <c r="R47" s="174">
        <v>5.5999999999999995E-4</v>
      </c>
      <c r="S47" s="150">
        <f>ROUND(F47*(R47),3)</f>
        <v>2E-3</v>
      </c>
      <c r="V47" s="175"/>
      <c r="Z47">
        <v>0</v>
      </c>
    </row>
    <row r="48" spans="1:26" ht="24.95" customHeight="1" x14ac:dyDescent="0.25">
      <c r="A48" s="172">
        <v>23</v>
      </c>
      <c r="B48" s="169">
        <v>721</v>
      </c>
      <c r="C48" s="173" t="s">
        <v>439</v>
      </c>
      <c r="D48" s="169" t="s">
        <v>440</v>
      </c>
      <c r="E48" s="169" t="s">
        <v>409</v>
      </c>
      <c r="F48" s="170">
        <v>1</v>
      </c>
      <c r="G48" s="171"/>
      <c r="H48" s="171"/>
      <c r="I48" s="171">
        <f t="shared" si="5"/>
        <v>0</v>
      </c>
      <c r="J48" s="169">
        <f t="shared" si="6"/>
        <v>1.63</v>
      </c>
      <c r="K48" s="1">
        <f t="shared" si="7"/>
        <v>0</v>
      </c>
      <c r="L48" s="1">
        <f t="shared" si="8"/>
        <v>0</v>
      </c>
      <c r="M48" s="1"/>
      <c r="N48" s="1">
        <v>1.63</v>
      </c>
      <c r="O48" s="1"/>
      <c r="P48" s="161"/>
      <c r="Q48" s="174"/>
      <c r="R48" s="174"/>
      <c r="S48" s="150"/>
      <c r="V48" s="175"/>
      <c r="Z48">
        <v>0</v>
      </c>
    </row>
    <row r="49" spans="1:26" ht="24.95" customHeight="1" x14ac:dyDescent="0.25">
      <c r="A49" s="172">
        <v>24</v>
      </c>
      <c r="B49" s="169">
        <v>721</v>
      </c>
      <c r="C49" s="173" t="s">
        <v>441</v>
      </c>
      <c r="D49" s="169" t="s">
        <v>442</v>
      </c>
      <c r="E49" s="169" t="s">
        <v>409</v>
      </c>
      <c r="F49" s="170">
        <v>1</v>
      </c>
      <c r="G49" s="171"/>
      <c r="H49" s="171"/>
      <c r="I49" s="171">
        <f t="shared" si="5"/>
        <v>0</v>
      </c>
      <c r="J49" s="169">
        <f t="shared" si="6"/>
        <v>1.99</v>
      </c>
      <c r="K49" s="1">
        <f t="shared" si="7"/>
        <v>0</v>
      </c>
      <c r="L49" s="1">
        <f t="shared" si="8"/>
        <v>0</v>
      </c>
      <c r="M49" s="1"/>
      <c r="N49" s="1">
        <v>1.99</v>
      </c>
      <c r="O49" s="1"/>
      <c r="P49" s="161"/>
      <c r="Q49" s="174"/>
      <c r="R49" s="174"/>
      <c r="S49" s="150"/>
      <c r="V49" s="175"/>
      <c r="Z49">
        <v>0</v>
      </c>
    </row>
    <row r="50" spans="1:26" ht="24.95" customHeight="1" x14ac:dyDescent="0.25">
      <c r="A50" s="172">
        <v>25</v>
      </c>
      <c r="B50" s="169">
        <v>721</v>
      </c>
      <c r="C50" s="173" t="s">
        <v>443</v>
      </c>
      <c r="D50" s="169" t="s">
        <v>444</v>
      </c>
      <c r="E50" s="169" t="s">
        <v>409</v>
      </c>
      <c r="F50" s="170">
        <v>1</v>
      </c>
      <c r="G50" s="171"/>
      <c r="H50" s="171"/>
      <c r="I50" s="171">
        <f t="shared" si="5"/>
        <v>0</v>
      </c>
      <c r="J50" s="169">
        <f t="shared" si="6"/>
        <v>2.2999999999999998</v>
      </c>
      <c r="K50" s="1">
        <f t="shared" si="7"/>
        <v>0</v>
      </c>
      <c r="L50" s="1">
        <f t="shared" si="8"/>
        <v>0</v>
      </c>
      <c r="M50" s="1"/>
      <c r="N50" s="1">
        <v>2.2999999999999998</v>
      </c>
      <c r="O50" s="1"/>
      <c r="P50" s="161"/>
      <c r="Q50" s="174"/>
      <c r="R50" s="174"/>
      <c r="S50" s="150"/>
      <c r="V50" s="175"/>
      <c r="Z50">
        <v>0</v>
      </c>
    </row>
    <row r="51" spans="1:26" ht="24.95" customHeight="1" x14ac:dyDescent="0.25">
      <c r="A51" s="172">
        <v>26</v>
      </c>
      <c r="B51" s="169">
        <v>721</v>
      </c>
      <c r="C51" s="173" t="s">
        <v>445</v>
      </c>
      <c r="D51" s="169" t="s">
        <v>446</v>
      </c>
      <c r="E51" s="169" t="s">
        <v>405</v>
      </c>
      <c r="F51" s="170">
        <v>1</v>
      </c>
      <c r="G51" s="171"/>
      <c r="H51" s="171"/>
      <c r="I51" s="171">
        <f t="shared" si="5"/>
        <v>0</v>
      </c>
      <c r="J51" s="169">
        <f t="shared" si="6"/>
        <v>15</v>
      </c>
      <c r="K51" s="1">
        <f t="shared" si="7"/>
        <v>0</v>
      </c>
      <c r="L51" s="1">
        <f t="shared" si="8"/>
        <v>0</v>
      </c>
      <c r="M51" s="1"/>
      <c r="N51" s="1">
        <v>15</v>
      </c>
      <c r="O51" s="1"/>
      <c r="P51" s="161"/>
      <c r="Q51" s="174"/>
      <c r="R51" s="174"/>
      <c r="S51" s="150"/>
      <c r="V51" s="175"/>
      <c r="Z51">
        <v>0</v>
      </c>
    </row>
    <row r="52" spans="1:26" ht="24.95" customHeight="1" x14ac:dyDescent="0.25">
      <c r="A52" s="172">
        <v>27</v>
      </c>
      <c r="B52" s="169">
        <v>721</v>
      </c>
      <c r="C52" s="173" t="s">
        <v>447</v>
      </c>
      <c r="D52" s="169" t="s">
        <v>448</v>
      </c>
      <c r="E52" s="169" t="s">
        <v>405</v>
      </c>
      <c r="F52" s="170">
        <v>1</v>
      </c>
      <c r="G52" s="171"/>
      <c r="H52" s="171"/>
      <c r="I52" s="171">
        <f t="shared" si="5"/>
        <v>0</v>
      </c>
      <c r="J52" s="169">
        <f t="shared" si="6"/>
        <v>22</v>
      </c>
      <c r="K52" s="1">
        <f t="shared" si="7"/>
        <v>0</v>
      </c>
      <c r="L52" s="1">
        <f t="shared" si="8"/>
        <v>0</v>
      </c>
      <c r="M52" s="1"/>
      <c r="N52" s="1">
        <v>22</v>
      </c>
      <c r="O52" s="1"/>
      <c r="P52" s="161"/>
      <c r="Q52" s="174"/>
      <c r="R52" s="174"/>
      <c r="S52" s="150"/>
      <c r="V52" s="175"/>
      <c r="Z52">
        <v>0</v>
      </c>
    </row>
    <row r="53" spans="1:26" ht="24.95" customHeight="1" x14ac:dyDescent="0.25">
      <c r="A53" s="172">
        <v>28</v>
      </c>
      <c r="B53" s="169">
        <v>721</v>
      </c>
      <c r="C53" s="173" t="s">
        <v>449</v>
      </c>
      <c r="D53" s="169" t="s">
        <v>450</v>
      </c>
      <c r="E53" s="169" t="s">
        <v>405</v>
      </c>
      <c r="F53" s="170">
        <v>1</v>
      </c>
      <c r="G53" s="171"/>
      <c r="H53" s="171"/>
      <c r="I53" s="171">
        <f t="shared" si="5"/>
        <v>0</v>
      </c>
      <c r="J53" s="169">
        <f t="shared" si="6"/>
        <v>45</v>
      </c>
      <c r="K53" s="1">
        <f t="shared" si="7"/>
        <v>0</v>
      </c>
      <c r="L53" s="1">
        <f t="shared" si="8"/>
        <v>0</v>
      </c>
      <c r="M53" s="1"/>
      <c r="N53" s="1">
        <v>45</v>
      </c>
      <c r="O53" s="1"/>
      <c r="P53" s="161"/>
      <c r="Q53" s="174"/>
      <c r="R53" s="174"/>
      <c r="S53" s="150"/>
      <c r="V53" s="175"/>
      <c r="Z53">
        <v>0</v>
      </c>
    </row>
    <row r="54" spans="1:26" ht="24.95" customHeight="1" x14ac:dyDescent="0.25">
      <c r="A54" s="172">
        <v>29</v>
      </c>
      <c r="B54" s="169" t="s">
        <v>427</v>
      </c>
      <c r="C54" s="173" t="s">
        <v>451</v>
      </c>
      <c r="D54" s="169" t="s">
        <v>452</v>
      </c>
      <c r="E54" s="169" t="s">
        <v>409</v>
      </c>
      <c r="F54" s="170">
        <v>6</v>
      </c>
      <c r="G54" s="171"/>
      <c r="H54" s="171"/>
      <c r="I54" s="171">
        <f t="shared" si="5"/>
        <v>0</v>
      </c>
      <c r="J54" s="169">
        <f t="shared" si="6"/>
        <v>8.52</v>
      </c>
      <c r="K54" s="1">
        <f t="shared" si="7"/>
        <v>0</v>
      </c>
      <c r="L54" s="1">
        <f t="shared" si="8"/>
        <v>0</v>
      </c>
      <c r="M54" s="1"/>
      <c r="N54" s="1">
        <v>1.42</v>
      </c>
      <c r="O54" s="1"/>
      <c r="P54" s="168">
        <v>1.8000000000000001E-4</v>
      </c>
      <c r="Q54" s="174"/>
      <c r="R54" s="174">
        <v>1.8000000000000001E-4</v>
      </c>
      <c r="S54" s="150">
        <f>ROUND(F54*(R54),3)</f>
        <v>1E-3</v>
      </c>
      <c r="V54" s="175"/>
      <c r="Z54">
        <v>0</v>
      </c>
    </row>
    <row r="55" spans="1:26" ht="24.95" customHeight="1" x14ac:dyDescent="0.25">
      <c r="A55" s="172">
        <v>30</v>
      </c>
      <c r="B55" s="169" t="s">
        <v>427</v>
      </c>
      <c r="C55" s="173" t="s">
        <v>453</v>
      </c>
      <c r="D55" s="169" t="s">
        <v>454</v>
      </c>
      <c r="E55" s="169" t="s">
        <v>409</v>
      </c>
      <c r="F55" s="170">
        <v>6</v>
      </c>
      <c r="G55" s="171"/>
      <c r="H55" s="171"/>
      <c r="I55" s="171">
        <f t="shared" si="5"/>
        <v>0</v>
      </c>
      <c r="J55" s="169">
        <f t="shared" si="6"/>
        <v>5.88</v>
      </c>
      <c r="K55" s="1">
        <f t="shared" si="7"/>
        <v>0</v>
      </c>
      <c r="L55" s="1">
        <f t="shared" si="8"/>
        <v>0</v>
      </c>
      <c r="M55" s="1"/>
      <c r="N55" s="1">
        <v>0.98</v>
      </c>
      <c r="O55" s="1"/>
      <c r="P55" s="168">
        <v>1.0000000000000001E-5</v>
      </c>
      <c r="Q55" s="174"/>
      <c r="R55" s="174">
        <v>1.0000000000000001E-5</v>
      </c>
      <c r="S55" s="150">
        <f>ROUND(F55*(R55),3)</f>
        <v>0</v>
      </c>
      <c r="V55" s="175"/>
      <c r="Z55">
        <v>0</v>
      </c>
    </row>
    <row r="56" spans="1:26" ht="24.95" customHeight="1" x14ac:dyDescent="0.25">
      <c r="A56" s="172">
        <v>31</v>
      </c>
      <c r="B56" s="169" t="s">
        <v>427</v>
      </c>
      <c r="C56" s="173" t="s">
        <v>455</v>
      </c>
      <c r="D56" s="169" t="s">
        <v>456</v>
      </c>
      <c r="E56" s="169" t="s">
        <v>426</v>
      </c>
      <c r="F56" s="170">
        <v>1.1000000000000001</v>
      </c>
      <c r="G56" s="181"/>
      <c r="H56" s="181"/>
      <c r="I56" s="181">
        <f t="shared" si="5"/>
        <v>0</v>
      </c>
      <c r="J56" s="169">
        <f t="shared" si="6"/>
        <v>2.75</v>
      </c>
      <c r="K56" s="1">
        <f t="shared" si="7"/>
        <v>0</v>
      </c>
      <c r="L56" s="1">
        <f t="shared" si="8"/>
        <v>0</v>
      </c>
      <c r="M56" s="1"/>
      <c r="N56" s="1">
        <v>2.5</v>
      </c>
      <c r="O56" s="1"/>
      <c r="P56" s="161"/>
      <c r="Q56" s="174"/>
      <c r="R56" s="174"/>
      <c r="S56" s="150"/>
      <c r="V56" s="175"/>
      <c r="Z56">
        <v>0</v>
      </c>
    </row>
    <row r="57" spans="1:26" x14ac:dyDescent="0.25">
      <c r="A57" s="150"/>
      <c r="B57" s="150"/>
      <c r="C57" s="150"/>
      <c r="D57" s="150" t="s">
        <v>381</v>
      </c>
      <c r="E57" s="150"/>
      <c r="F57" s="168"/>
      <c r="G57" s="153"/>
      <c r="H57" s="153">
        <f>ROUND((SUM(M42:M56))/1,2)</f>
        <v>0</v>
      </c>
      <c r="I57" s="153">
        <f>ROUND((SUM(I42:I56))/1,2)</f>
        <v>0</v>
      </c>
      <c r="J57" s="150"/>
      <c r="K57" s="150"/>
      <c r="L57" s="150">
        <f>ROUND((SUM(L42:L56))/1,2)</f>
        <v>0</v>
      </c>
      <c r="M57" s="150">
        <f>ROUND((SUM(M42:M56))/1,2)</f>
        <v>0</v>
      </c>
      <c r="N57" s="150"/>
      <c r="O57" s="150"/>
      <c r="P57" s="176">
        <f>ROUND((SUM(P42:P56))/1,2)</f>
        <v>0.01</v>
      </c>
      <c r="Q57" s="147"/>
      <c r="R57" s="147"/>
      <c r="S57" s="176">
        <f>ROUND((SUM(S42:S56))/1,2)</f>
        <v>0.01</v>
      </c>
      <c r="T57" s="147"/>
      <c r="U57" s="147"/>
      <c r="V57" s="147"/>
      <c r="W57" s="147"/>
      <c r="X57" s="147"/>
      <c r="Y57" s="147"/>
      <c r="Z57" s="147"/>
    </row>
    <row r="58" spans="1:26" x14ac:dyDescent="0.25">
      <c r="A58" s="1"/>
      <c r="B58" s="1"/>
      <c r="C58" s="1"/>
      <c r="D58" s="1"/>
      <c r="E58" s="1"/>
      <c r="F58" s="161"/>
      <c r="G58" s="143"/>
      <c r="H58" s="143"/>
      <c r="I58" s="143"/>
      <c r="J58" s="1"/>
      <c r="K58" s="1"/>
      <c r="L58" s="1"/>
      <c r="M58" s="1"/>
      <c r="N58" s="1"/>
      <c r="O58" s="1"/>
      <c r="P58" s="1"/>
      <c r="S58" s="1"/>
    </row>
    <row r="59" spans="1:26" x14ac:dyDescent="0.25">
      <c r="A59" s="150"/>
      <c r="B59" s="150"/>
      <c r="C59" s="150"/>
      <c r="D59" s="150" t="s">
        <v>382</v>
      </c>
      <c r="E59" s="150"/>
      <c r="F59" s="168"/>
      <c r="G59" s="151"/>
      <c r="H59" s="151"/>
      <c r="I59" s="151"/>
      <c r="J59" s="150"/>
      <c r="K59" s="150"/>
      <c r="L59" s="150"/>
      <c r="M59" s="150"/>
      <c r="N59" s="150"/>
      <c r="O59" s="150"/>
      <c r="P59" s="150"/>
      <c r="Q59" s="147"/>
      <c r="R59" s="147"/>
      <c r="S59" s="150"/>
      <c r="T59" s="147"/>
      <c r="U59" s="147"/>
      <c r="V59" s="147"/>
      <c r="W59" s="147"/>
      <c r="X59" s="147"/>
      <c r="Y59" s="147"/>
      <c r="Z59" s="147"/>
    </row>
    <row r="60" spans="1:26" ht="24.95" customHeight="1" x14ac:dyDescent="0.25">
      <c r="A60" s="172">
        <v>32</v>
      </c>
      <c r="B60" s="169">
        <v>721</v>
      </c>
      <c r="C60" s="173" t="s">
        <v>457</v>
      </c>
      <c r="D60" s="169" t="s">
        <v>458</v>
      </c>
      <c r="E60" s="169" t="s">
        <v>459</v>
      </c>
      <c r="F60" s="170">
        <v>1</v>
      </c>
      <c r="G60" s="171"/>
      <c r="H60" s="171"/>
      <c r="I60" s="171">
        <f>ROUND(F60*(G60+H60),2)</f>
        <v>0</v>
      </c>
      <c r="J60" s="169">
        <f>ROUND(F60*(N60),2)</f>
        <v>98</v>
      </c>
      <c r="K60" s="1">
        <f>ROUND(F60*(O60),2)</f>
        <v>0</v>
      </c>
      <c r="L60" s="1">
        <f>ROUND(F60*(G60),2)</f>
        <v>0</v>
      </c>
      <c r="M60" s="1"/>
      <c r="N60" s="1">
        <v>98</v>
      </c>
      <c r="O60" s="1"/>
      <c r="P60" s="161"/>
      <c r="Q60" s="174"/>
      <c r="R60" s="174"/>
      <c r="S60" s="150"/>
      <c r="V60" s="175"/>
      <c r="Z60">
        <v>0</v>
      </c>
    </row>
    <row r="61" spans="1:26" ht="24.95" customHeight="1" x14ac:dyDescent="0.25">
      <c r="A61" s="172">
        <v>33</v>
      </c>
      <c r="B61" s="169" t="s">
        <v>460</v>
      </c>
      <c r="C61" s="173" t="s">
        <v>461</v>
      </c>
      <c r="D61" s="169" t="s">
        <v>462</v>
      </c>
      <c r="E61" s="169" t="s">
        <v>426</v>
      </c>
      <c r="F61" s="170">
        <v>0.45</v>
      </c>
      <c r="G61" s="181"/>
      <c r="H61" s="181"/>
      <c r="I61" s="181">
        <f>ROUND(F61*(G61+H61),2)</f>
        <v>0</v>
      </c>
      <c r="J61" s="169">
        <f>ROUND(F61*(N61),2)</f>
        <v>0.44</v>
      </c>
      <c r="K61" s="1">
        <f>ROUND(F61*(O61),2)</f>
        <v>0</v>
      </c>
      <c r="L61" s="1">
        <f>ROUND(F61*(G61),2)</f>
        <v>0</v>
      </c>
      <c r="M61" s="1"/>
      <c r="N61" s="1">
        <v>0.98</v>
      </c>
      <c r="O61" s="1"/>
      <c r="P61" s="161"/>
      <c r="Q61" s="174"/>
      <c r="R61" s="174"/>
      <c r="S61" s="150"/>
      <c r="V61" s="175"/>
      <c r="Z61">
        <v>0</v>
      </c>
    </row>
    <row r="62" spans="1:26" x14ac:dyDescent="0.25">
      <c r="A62" s="150"/>
      <c r="B62" s="150"/>
      <c r="C62" s="150"/>
      <c r="D62" s="150" t="s">
        <v>382</v>
      </c>
      <c r="E62" s="150"/>
      <c r="F62" s="168"/>
      <c r="G62" s="153"/>
      <c r="H62" s="153"/>
      <c r="I62" s="153">
        <f>ROUND((SUM(I59:I61))/1,2)</f>
        <v>0</v>
      </c>
      <c r="J62" s="150"/>
      <c r="K62" s="150"/>
      <c r="L62" s="150">
        <f>ROUND((SUM(L59:L61))/1,2)</f>
        <v>0</v>
      </c>
      <c r="M62" s="150">
        <f>ROUND((SUM(M59:M61))/1,2)</f>
        <v>0</v>
      </c>
      <c r="N62" s="150"/>
      <c r="O62" s="150"/>
      <c r="P62" s="176"/>
      <c r="S62" s="168">
        <f>ROUND((SUM(S59:S61))/1,2)</f>
        <v>0</v>
      </c>
      <c r="V62">
        <f>ROUND((SUM(V59:V61))/1,2)</f>
        <v>0</v>
      </c>
    </row>
    <row r="63" spans="1:26" x14ac:dyDescent="0.25">
      <c r="A63" s="1"/>
      <c r="B63" s="1"/>
      <c r="C63" s="1"/>
      <c r="D63" s="1"/>
      <c r="E63" s="1"/>
      <c r="F63" s="161"/>
      <c r="G63" s="143"/>
      <c r="H63" s="143"/>
      <c r="I63" s="143"/>
      <c r="J63" s="1"/>
      <c r="K63" s="1"/>
      <c r="L63" s="1"/>
      <c r="M63" s="1"/>
      <c r="N63" s="1"/>
      <c r="O63" s="1"/>
      <c r="P63" s="1"/>
      <c r="S63" s="1"/>
    </row>
    <row r="64" spans="1:26" x14ac:dyDescent="0.25">
      <c r="A64" s="150"/>
      <c r="B64" s="150"/>
      <c r="C64" s="150"/>
      <c r="D64" s="2" t="s">
        <v>182</v>
      </c>
      <c r="E64" s="150"/>
      <c r="F64" s="168"/>
      <c r="G64" s="153"/>
      <c r="H64" s="153">
        <f>ROUND((SUM(M29:M63))/2,2)</f>
        <v>0</v>
      </c>
      <c r="I64" s="153">
        <f>ROUND((SUM(I29:I63))/2,2)</f>
        <v>0</v>
      </c>
      <c r="J64" s="150"/>
      <c r="K64" s="150"/>
      <c r="L64" s="150">
        <f>ROUND((SUM(L29:L63))/2,2)</f>
        <v>0</v>
      </c>
      <c r="M64" s="150">
        <f>ROUND((SUM(M29:M63))/2,2)</f>
        <v>0</v>
      </c>
      <c r="N64" s="150"/>
      <c r="O64" s="150"/>
      <c r="P64" s="176"/>
      <c r="S64" s="176">
        <f>ROUND((SUM(S29:S63))/2,2)</f>
        <v>0.03</v>
      </c>
      <c r="V64">
        <f>ROUND((SUM(V29:V63))/2,2)</f>
        <v>0</v>
      </c>
    </row>
    <row r="65" spans="1:26" x14ac:dyDescent="0.25">
      <c r="A65" s="177"/>
      <c r="B65" s="177"/>
      <c r="C65" s="177"/>
      <c r="D65" s="177" t="s">
        <v>82</v>
      </c>
      <c r="E65" s="177"/>
      <c r="F65" s="178"/>
      <c r="G65" s="179"/>
      <c r="H65" s="179">
        <f>ROUND((SUM(M9:M64))/3,2)</f>
        <v>0</v>
      </c>
      <c r="I65" s="179">
        <f>ROUND((SUM(I9:I64))/3,2)</f>
        <v>0</v>
      </c>
      <c r="J65" s="177"/>
      <c r="K65" s="177">
        <f>ROUND((SUM(K9:K64))/3,2)</f>
        <v>0</v>
      </c>
      <c r="L65" s="177">
        <f>ROUND((SUM(L9:L64))/3,2)</f>
        <v>0</v>
      </c>
      <c r="M65" s="177">
        <f>ROUND((SUM(M9:M64))/3,2)</f>
        <v>0</v>
      </c>
      <c r="N65" s="177"/>
      <c r="O65" s="177"/>
      <c r="P65" s="178"/>
      <c r="Q65" s="180"/>
      <c r="R65" s="180"/>
      <c r="S65" s="178">
        <f>ROUND((SUM(S9:S64))/3,2)</f>
        <v>4.1900000000000004</v>
      </c>
      <c r="T65" s="180"/>
      <c r="U65" s="180"/>
      <c r="V65" s="180">
        <f>ROUND((SUM(V9:V64))/3,2)</f>
        <v>0</v>
      </c>
      <c r="Z65">
        <f>(SUM(Z9:Z64))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VYŠNÝ ŽIPOV - ZBERNÝ DVOR / SO 04 Obsluha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463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>
        <f>'Rekap 13939'!B16</f>
        <v>0</v>
      </c>
      <c r="E16" s="89">
        <f>'Rekap 13939'!C16</f>
        <v>0</v>
      </c>
      <c r="F16" s="98">
        <f>'Rekap 13939'!D16</f>
        <v>0</v>
      </c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>
        <f>'Rekap 13939'!B20</f>
        <v>0</v>
      </c>
      <c r="E17" s="68">
        <f>'Rekap 13939'!C20</f>
        <v>0</v>
      </c>
      <c r="F17" s="73">
        <f>'Rekap 13939'!D20</f>
        <v>0</v>
      </c>
      <c r="G17" s="53">
        <v>7</v>
      </c>
      <c r="H17" s="108" t="s">
        <v>45</v>
      </c>
      <c r="I17" s="121"/>
      <c r="J17" s="119">
        <f>'SO 13939'!Z86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/>
      <c r="E18" s="69"/>
      <c r="F18" s="74"/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13939'!K9:'SO 13939'!K85)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13939'!K9:'SO 13939'!K85)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463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75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76</v>
      </c>
      <c r="B11" s="151">
        <f>'SO 13939'!L23</f>
        <v>0</v>
      </c>
      <c r="C11" s="151">
        <f>'SO 13939'!M23</f>
        <v>0</v>
      </c>
      <c r="D11" s="151">
        <f>'SO 13939'!I23</f>
        <v>0</v>
      </c>
      <c r="E11" s="152">
        <f>'SO 13939'!P23</f>
        <v>0</v>
      </c>
      <c r="F11" s="152">
        <f>'SO 13939'!S23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464</v>
      </c>
      <c r="B12" s="151">
        <f>'SO 13939'!L27</f>
        <v>0</v>
      </c>
      <c r="C12" s="151">
        <f>'SO 13939'!M27</f>
        <v>0</v>
      </c>
      <c r="D12" s="151">
        <f>'SO 13939'!I27</f>
        <v>0</v>
      </c>
      <c r="E12" s="152">
        <f>'SO 13939'!P27</f>
        <v>0</v>
      </c>
      <c r="F12" s="152">
        <f>'SO 13939'!S27</f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379</v>
      </c>
      <c r="B13" s="151">
        <f>'SO 13939'!L35</f>
        <v>0</v>
      </c>
      <c r="C13" s="151">
        <f>'SO 13939'!M35</f>
        <v>0</v>
      </c>
      <c r="D13" s="151">
        <f>'SO 13939'!I35</f>
        <v>0</v>
      </c>
      <c r="E13" s="152">
        <f>'SO 13939'!P35</f>
        <v>1.9</v>
      </c>
      <c r="F13" s="152">
        <f>'SO 13939'!S35</f>
        <v>125.25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79</v>
      </c>
      <c r="B14" s="151">
        <f>'SO 13939'!L71</f>
        <v>0</v>
      </c>
      <c r="C14" s="151">
        <f>'SO 13939'!M71</f>
        <v>0</v>
      </c>
      <c r="D14" s="151">
        <f>'SO 13939'!I71</f>
        <v>0</v>
      </c>
      <c r="E14" s="152">
        <f>'SO 13939'!P71</f>
        <v>9.82</v>
      </c>
      <c r="F14" s="152">
        <f>'SO 13939'!S71</f>
        <v>10.220000000000001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80</v>
      </c>
      <c r="B15" s="151">
        <f>'SO 13939'!L76</f>
        <v>0</v>
      </c>
      <c r="C15" s="151">
        <f>'SO 13939'!M76</f>
        <v>0</v>
      </c>
      <c r="D15" s="151">
        <f>'SO 13939'!I76</f>
        <v>0</v>
      </c>
      <c r="E15" s="152">
        <f>'SO 13939'!P76</f>
        <v>0</v>
      </c>
      <c r="F15" s="152">
        <f>'SO 13939'!S76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2" t="s">
        <v>75</v>
      </c>
      <c r="B16" s="153">
        <f>'SO 13939'!L78</f>
        <v>0</v>
      </c>
      <c r="C16" s="153">
        <f>'SO 13939'!M78</f>
        <v>0</v>
      </c>
      <c r="D16" s="153">
        <f>'SO 13939'!I78</f>
        <v>0</v>
      </c>
      <c r="E16" s="154">
        <f>'SO 13939'!P78</f>
        <v>11.72</v>
      </c>
      <c r="F16" s="154">
        <f>'SO 13939'!S78</f>
        <v>135.47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"/>
      <c r="B17" s="143"/>
      <c r="C17" s="143"/>
      <c r="D17" s="143"/>
      <c r="E17" s="142"/>
      <c r="F17" s="142"/>
    </row>
    <row r="18" spans="1:26" x14ac:dyDescent="0.25">
      <c r="A18" s="2" t="s">
        <v>182</v>
      </c>
      <c r="B18" s="153"/>
      <c r="C18" s="151"/>
      <c r="D18" s="151"/>
      <c r="E18" s="152"/>
      <c r="F18" s="152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50" t="s">
        <v>381</v>
      </c>
      <c r="B19" s="151">
        <f>'SO 13939'!L83</f>
        <v>0</v>
      </c>
      <c r="C19" s="151">
        <f>'SO 13939'!M83</f>
        <v>0</v>
      </c>
      <c r="D19" s="151">
        <f>'SO 13939'!I83</f>
        <v>0</v>
      </c>
      <c r="E19" s="152">
        <f>'SO 13939'!P83</f>
        <v>0</v>
      </c>
      <c r="F19" s="152">
        <f>'SO 13939'!S83</f>
        <v>0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2" t="s">
        <v>182</v>
      </c>
      <c r="B20" s="153">
        <f>'SO 13939'!L85</f>
        <v>0</v>
      </c>
      <c r="C20" s="153">
        <f>'SO 13939'!M85</f>
        <v>0</v>
      </c>
      <c r="D20" s="153">
        <f>'SO 13939'!I85</f>
        <v>0</v>
      </c>
      <c r="E20" s="154">
        <f>'SO 13939'!S85</f>
        <v>0</v>
      </c>
      <c r="F20" s="154">
        <f>'SO 13939'!V85</f>
        <v>0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1"/>
      <c r="B21" s="143"/>
      <c r="C21" s="143"/>
      <c r="D21" s="143"/>
      <c r="E21" s="142"/>
      <c r="F21" s="142"/>
    </row>
    <row r="22" spans="1:26" x14ac:dyDescent="0.25">
      <c r="A22" s="2" t="s">
        <v>82</v>
      </c>
      <c r="B22" s="153">
        <f>'SO 13939'!L86</f>
        <v>0</v>
      </c>
      <c r="C22" s="153">
        <f>'SO 13939'!M86</f>
        <v>0</v>
      </c>
      <c r="D22" s="153">
        <f>'SO 13939'!I86</f>
        <v>0</v>
      </c>
      <c r="E22" s="154">
        <f>'SO 13939'!S86</f>
        <v>135.47</v>
      </c>
      <c r="F22" s="154">
        <f>'SO 13939'!V86</f>
        <v>0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workbookViewId="0">
      <pane ySplit="8" topLeftCell="A75" activePane="bottomLeft" state="frozen"/>
      <selection pane="bottomLeft" activeCell="G82" sqref="G11:G82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463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75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76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95</v>
      </c>
      <c r="C11" s="173" t="s">
        <v>465</v>
      </c>
      <c r="D11" s="169" t="s">
        <v>466</v>
      </c>
      <c r="E11" s="169" t="s">
        <v>467</v>
      </c>
      <c r="F11" s="170">
        <v>240</v>
      </c>
      <c r="G11" s="171"/>
      <c r="H11" s="171"/>
      <c r="I11" s="171">
        <f t="shared" ref="I11:I22" si="0">ROUND(F11*(G11+H11),2)</f>
        <v>0</v>
      </c>
      <c r="J11" s="169">
        <f t="shared" ref="J11:J22" si="1">ROUND(F11*(N11),2)</f>
        <v>813.6</v>
      </c>
      <c r="K11" s="1">
        <f t="shared" ref="K11:K22" si="2">ROUND(F11*(O11),2)</f>
        <v>0</v>
      </c>
      <c r="L11" s="1">
        <f t="shared" ref="L11:L22" si="3">ROUND(F11*(G11),2)</f>
        <v>0</v>
      </c>
      <c r="M11" s="1"/>
      <c r="N11" s="1">
        <v>3.39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95</v>
      </c>
      <c r="C12" s="173" t="s">
        <v>468</v>
      </c>
      <c r="D12" s="169" t="s">
        <v>469</v>
      </c>
      <c r="E12" s="169" t="s">
        <v>470</v>
      </c>
      <c r="F12" s="170">
        <v>10</v>
      </c>
      <c r="G12" s="171"/>
      <c r="H12" s="171"/>
      <c r="I12" s="171">
        <f t="shared" si="0"/>
        <v>0</v>
      </c>
      <c r="J12" s="169">
        <f t="shared" si="1"/>
        <v>26.1</v>
      </c>
      <c r="K12" s="1">
        <f t="shared" si="2"/>
        <v>0</v>
      </c>
      <c r="L12" s="1">
        <f t="shared" si="3"/>
        <v>0</v>
      </c>
      <c r="M12" s="1"/>
      <c r="N12" s="1">
        <v>2.61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95</v>
      </c>
      <c r="C13" s="173" t="s">
        <v>105</v>
      </c>
      <c r="D13" s="169" t="s">
        <v>471</v>
      </c>
      <c r="E13" s="169" t="s">
        <v>384</v>
      </c>
      <c r="F13" s="170">
        <v>166</v>
      </c>
      <c r="G13" s="171"/>
      <c r="H13" s="171"/>
      <c r="I13" s="171">
        <f t="shared" si="0"/>
        <v>0</v>
      </c>
      <c r="J13" s="169">
        <f t="shared" si="1"/>
        <v>1487.36</v>
      </c>
      <c r="K13" s="1">
        <f t="shared" si="2"/>
        <v>0</v>
      </c>
      <c r="L13" s="1">
        <f t="shared" si="3"/>
        <v>0</v>
      </c>
      <c r="M13" s="1"/>
      <c r="N13" s="1">
        <v>8.9600000000000009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>
        <v>4</v>
      </c>
      <c r="B14" s="169" t="s">
        <v>95</v>
      </c>
      <c r="C14" s="173" t="s">
        <v>107</v>
      </c>
      <c r="D14" s="169" t="s">
        <v>472</v>
      </c>
      <c r="E14" s="169" t="s">
        <v>384</v>
      </c>
      <c r="F14" s="170">
        <v>166</v>
      </c>
      <c r="G14" s="171"/>
      <c r="H14" s="171"/>
      <c r="I14" s="171">
        <f t="shared" si="0"/>
        <v>0</v>
      </c>
      <c r="J14" s="169">
        <f t="shared" si="1"/>
        <v>147.74</v>
      </c>
      <c r="K14" s="1">
        <f t="shared" si="2"/>
        <v>0</v>
      </c>
      <c r="L14" s="1">
        <f t="shared" si="3"/>
        <v>0</v>
      </c>
      <c r="M14" s="1"/>
      <c r="N14" s="1">
        <v>0.89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>
        <v>5</v>
      </c>
      <c r="B15" s="169" t="s">
        <v>95</v>
      </c>
      <c r="C15" s="173" t="s">
        <v>190</v>
      </c>
      <c r="D15" s="169" t="s">
        <v>473</v>
      </c>
      <c r="E15" s="169" t="s">
        <v>384</v>
      </c>
      <c r="F15" s="170">
        <v>24</v>
      </c>
      <c r="G15" s="171"/>
      <c r="H15" s="171"/>
      <c r="I15" s="171">
        <f t="shared" si="0"/>
        <v>0</v>
      </c>
      <c r="J15" s="169">
        <f t="shared" si="1"/>
        <v>127.44</v>
      </c>
      <c r="K15" s="1">
        <f t="shared" si="2"/>
        <v>0</v>
      </c>
      <c r="L15" s="1">
        <f t="shared" si="3"/>
        <v>0</v>
      </c>
      <c r="M15" s="1"/>
      <c r="N15" s="1">
        <v>5.31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>
        <v>6</v>
      </c>
      <c r="B16" s="169">
        <v>253</v>
      </c>
      <c r="C16" s="173" t="s">
        <v>474</v>
      </c>
      <c r="D16" s="169" t="s">
        <v>475</v>
      </c>
      <c r="E16" s="169" t="s">
        <v>384</v>
      </c>
      <c r="F16" s="170">
        <v>24</v>
      </c>
      <c r="G16" s="171"/>
      <c r="H16" s="171"/>
      <c r="I16" s="171">
        <f t="shared" si="0"/>
        <v>0</v>
      </c>
      <c r="J16" s="169">
        <f t="shared" si="1"/>
        <v>175.2</v>
      </c>
      <c r="K16" s="1">
        <f t="shared" si="2"/>
        <v>0</v>
      </c>
      <c r="L16" s="1">
        <f t="shared" si="3"/>
        <v>0</v>
      </c>
      <c r="M16" s="1"/>
      <c r="N16" s="1">
        <v>7.3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>
        <v>7</v>
      </c>
      <c r="B17" s="169">
        <v>272</v>
      </c>
      <c r="C17" s="173" t="s">
        <v>476</v>
      </c>
      <c r="D17" s="169" t="s">
        <v>477</v>
      </c>
      <c r="E17" s="169" t="s">
        <v>409</v>
      </c>
      <c r="F17" s="170">
        <v>9</v>
      </c>
      <c r="G17" s="171"/>
      <c r="H17" s="171"/>
      <c r="I17" s="171">
        <f t="shared" si="0"/>
        <v>0</v>
      </c>
      <c r="J17" s="169">
        <f t="shared" si="1"/>
        <v>2871</v>
      </c>
      <c r="K17" s="1">
        <f t="shared" si="2"/>
        <v>0</v>
      </c>
      <c r="L17" s="1">
        <f t="shared" si="3"/>
        <v>0</v>
      </c>
      <c r="M17" s="1"/>
      <c r="N17" s="1">
        <v>319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>
        <v>8</v>
      </c>
      <c r="B18" s="169" t="s">
        <v>95</v>
      </c>
      <c r="C18" s="173" t="s">
        <v>478</v>
      </c>
      <c r="D18" s="169" t="s">
        <v>479</v>
      </c>
      <c r="E18" s="169" t="s">
        <v>384</v>
      </c>
      <c r="F18" s="170">
        <v>190</v>
      </c>
      <c r="G18" s="171"/>
      <c r="H18" s="171"/>
      <c r="I18" s="171">
        <f t="shared" si="0"/>
        <v>0</v>
      </c>
      <c r="J18" s="169">
        <f t="shared" si="1"/>
        <v>788.5</v>
      </c>
      <c r="K18" s="1">
        <f t="shared" si="2"/>
        <v>0</v>
      </c>
      <c r="L18" s="1">
        <f t="shared" si="3"/>
        <v>0</v>
      </c>
      <c r="M18" s="1"/>
      <c r="N18" s="1">
        <v>4.1500000000000004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>
        <v>9</v>
      </c>
      <c r="B19" s="169" t="s">
        <v>95</v>
      </c>
      <c r="C19" s="173" t="s">
        <v>480</v>
      </c>
      <c r="D19" s="169" t="s">
        <v>481</v>
      </c>
      <c r="E19" s="169" t="s">
        <v>384</v>
      </c>
      <c r="F19" s="170">
        <v>66.2</v>
      </c>
      <c r="G19" s="171"/>
      <c r="H19" s="171"/>
      <c r="I19" s="171">
        <f t="shared" si="0"/>
        <v>0</v>
      </c>
      <c r="J19" s="169">
        <f t="shared" si="1"/>
        <v>362.78</v>
      </c>
      <c r="K19" s="1">
        <f t="shared" si="2"/>
        <v>0</v>
      </c>
      <c r="L19" s="1">
        <f t="shared" si="3"/>
        <v>0</v>
      </c>
      <c r="M19" s="1"/>
      <c r="N19" s="1">
        <v>5.48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>
        <v>10</v>
      </c>
      <c r="B20" s="169" t="s">
        <v>95</v>
      </c>
      <c r="C20" s="173" t="s">
        <v>482</v>
      </c>
      <c r="D20" s="169" t="s">
        <v>483</v>
      </c>
      <c r="E20" s="169" t="s">
        <v>384</v>
      </c>
      <c r="F20" s="170">
        <v>66.2</v>
      </c>
      <c r="G20" s="171"/>
      <c r="H20" s="171"/>
      <c r="I20" s="171">
        <f t="shared" si="0"/>
        <v>0</v>
      </c>
      <c r="J20" s="169">
        <f t="shared" si="1"/>
        <v>134.38999999999999</v>
      </c>
      <c r="K20" s="1">
        <f t="shared" si="2"/>
        <v>0</v>
      </c>
      <c r="L20" s="1">
        <f t="shared" si="3"/>
        <v>0</v>
      </c>
      <c r="M20" s="1"/>
      <c r="N20" s="1">
        <v>2.0299999999999998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>
        <v>11</v>
      </c>
      <c r="B21" s="169" t="s">
        <v>95</v>
      </c>
      <c r="C21" s="173" t="s">
        <v>197</v>
      </c>
      <c r="D21" s="169" t="s">
        <v>484</v>
      </c>
      <c r="E21" s="169" t="s">
        <v>384</v>
      </c>
      <c r="F21" s="170">
        <v>66.2</v>
      </c>
      <c r="G21" s="171"/>
      <c r="H21" s="171"/>
      <c r="I21" s="171">
        <f t="shared" si="0"/>
        <v>0</v>
      </c>
      <c r="J21" s="169">
        <f t="shared" si="1"/>
        <v>56.93</v>
      </c>
      <c r="K21" s="1">
        <f t="shared" si="2"/>
        <v>0</v>
      </c>
      <c r="L21" s="1">
        <f t="shared" si="3"/>
        <v>0</v>
      </c>
      <c r="M21" s="1"/>
      <c r="N21" s="1">
        <v>0.86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>
        <v>12</v>
      </c>
      <c r="B22" s="169" t="s">
        <v>133</v>
      </c>
      <c r="C22" s="173" t="s">
        <v>386</v>
      </c>
      <c r="D22" s="169" t="s">
        <v>485</v>
      </c>
      <c r="E22" s="169" t="s">
        <v>384</v>
      </c>
      <c r="F22" s="170">
        <v>123.8</v>
      </c>
      <c r="G22" s="171"/>
      <c r="H22" s="171"/>
      <c r="I22" s="171">
        <f t="shared" si="0"/>
        <v>0</v>
      </c>
      <c r="J22" s="169">
        <f t="shared" si="1"/>
        <v>470.44</v>
      </c>
      <c r="K22" s="1">
        <f t="shared" si="2"/>
        <v>0</v>
      </c>
      <c r="L22" s="1">
        <f t="shared" si="3"/>
        <v>0</v>
      </c>
      <c r="M22" s="1"/>
      <c r="N22" s="1">
        <v>3.8</v>
      </c>
      <c r="O22" s="1"/>
      <c r="P22" s="161"/>
      <c r="Q22" s="174"/>
      <c r="R22" s="174"/>
      <c r="S22" s="150"/>
      <c r="V22" s="175"/>
      <c r="Z22">
        <v>0</v>
      </c>
    </row>
    <row r="23" spans="1:26" x14ac:dyDescent="0.25">
      <c r="A23" s="150"/>
      <c r="B23" s="150"/>
      <c r="C23" s="150"/>
      <c r="D23" s="150" t="s">
        <v>76</v>
      </c>
      <c r="E23" s="150"/>
      <c r="F23" s="168"/>
      <c r="G23" s="153"/>
      <c r="H23" s="153">
        <f>ROUND((SUM(M10:M22))/1,2)</f>
        <v>0</v>
      </c>
      <c r="I23" s="153">
        <f>ROUND((SUM(I10:I22))/1,2)</f>
        <v>0</v>
      </c>
      <c r="J23" s="150"/>
      <c r="K23" s="150"/>
      <c r="L23" s="150">
        <f>ROUND((SUM(L10:L22))/1,2)</f>
        <v>0</v>
      </c>
      <c r="M23" s="150">
        <f>ROUND((SUM(M10:M22))/1,2)</f>
        <v>0</v>
      </c>
      <c r="N23" s="150"/>
      <c r="O23" s="150"/>
      <c r="P23" s="176">
        <f>ROUND((SUM(P10:P22))/1,2)</f>
        <v>0</v>
      </c>
      <c r="Q23" s="147"/>
      <c r="R23" s="147"/>
      <c r="S23" s="176">
        <f>ROUND((SUM(S10:S22))/1,2)</f>
        <v>0</v>
      </c>
      <c r="T23" s="147"/>
      <c r="U23" s="147"/>
      <c r="V23" s="147"/>
      <c r="W23" s="147"/>
      <c r="X23" s="147"/>
      <c r="Y23" s="147"/>
      <c r="Z23" s="147"/>
    </row>
    <row r="24" spans="1:26" x14ac:dyDescent="0.25">
      <c r="A24" s="1"/>
      <c r="B24" s="1"/>
      <c r="C24" s="1"/>
      <c r="D24" s="1"/>
      <c r="E24" s="1"/>
      <c r="F24" s="161"/>
      <c r="G24" s="143"/>
      <c r="H24" s="143"/>
      <c r="I24" s="143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50"/>
      <c r="B25" s="150"/>
      <c r="C25" s="150"/>
      <c r="D25" s="150" t="s">
        <v>464</v>
      </c>
      <c r="E25" s="150"/>
      <c r="F25" s="168"/>
      <c r="G25" s="151"/>
      <c r="H25" s="151"/>
      <c r="I25" s="151"/>
      <c r="J25" s="150"/>
      <c r="K25" s="150"/>
      <c r="L25" s="150"/>
      <c r="M25" s="150"/>
      <c r="N25" s="150"/>
      <c r="O25" s="150"/>
      <c r="P25" s="150"/>
      <c r="Q25" s="147"/>
      <c r="R25" s="147"/>
      <c r="S25" s="150"/>
      <c r="T25" s="147"/>
      <c r="U25" s="147"/>
      <c r="V25" s="147"/>
      <c r="W25" s="147"/>
      <c r="X25" s="147"/>
      <c r="Y25" s="147"/>
      <c r="Z25" s="147"/>
    </row>
    <row r="26" spans="1:26" ht="24.95" customHeight="1" x14ac:dyDescent="0.25">
      <c r="A26" s="172">
        <v>13</v>
      </c>
      <c r="B26" s="169" t="s">
        <v>133</v>
      </c>
      <c r="C26" s="173" t="s">
        <v>486</v>
      </c>
      <c r="D26" s="169" t="s">
        <v>487</v>
      </c>
      <c r="E26" s="169" t="s">
        <v>409</v>
      </c>
      <c r="F26" s="170">
        <v>9</v>
      </c>
      <c r="G26" s="171"/>
      <c r="H26" s="171"/>
      <c r="I26" s="171">
        <f>ROUND(F26*(G26+H26),2)</f>
        <v>0</v>
      </c>
      <c r="J26" s="169">
        <f>ROUND(F26*(N26),2)</f>
        <v>88.2</v>
      </c>
      <c r="K26" s="1">
        <f>ROUND(F26*(O26),2)</f>
        <v>0</v>
      </c>
      <c r="L26" s="1">
        <f>ROUND(F26*(G26),2)</f>
        <v>0</v>
      </c>
      <c r="M26" s="1"/>
      <c r="N26" s="1">
        <v>9.8000000000000007</v>
      </c>
      <c r="O26" s="1"/>
      <c r="P26" s="161"/>
      <c r="Q26" s="174"/>
      <c r="R26" s="174"/>
      <c r="S26" s="150"/>
      <c r="V26" s="175"/>
      <c r="Z26">
        <v>0</v>
      </c>
    </row>
    <row r="27" spans="1:26" x14ac:dyDescent="0.25">
      <c r="A27" s="150"/>
      <c r="B27" s="150"/>
      <c r="C27" s="150"/>
      <c r="D27" s="150" t="s">
        <v>464</v>
      </c>
      <c r="E27" s="150"/>
      <c r="F27" s="168"/>
      <c r="G27" s="153"/>
      <c r="H27" s="153">
        <f>ROUND((SUM(M25:M26))/1,2)</f>
        <v>0</v>
      </c>
      <c r="I27" s="153">
        <f>ROUND((SUM(I25:I26))/1,2)</f>
        <v>0</v>
      </c>
      <c r="J27" s="150"/>
      <c r="K27" s="150"/>
      <c r="L27" s="150">
        <f>ROUND((SUM(L25:L26))/1,2)</f>
        <v>0</v>
      </c>
      <c r="M27" s="150">
        <f>ROUND((SUM(M25:M26))/1,2)</f>
        <v>0</v>
      </c>
      <c r="N27" s="150"/>
      <c r="O27" s="150"/>
      <c r="P27" s="176">
        <f>ROUND((SUM(P25:P26))/1,2)</f>
        <v>0</v>
      </c>
      <c r="Q27" s="147"/>
      <c r="R27" s="147"/>
      <c r="S27" s="176">
        <f>ROUND((SUM(S25:S26))/1,2)</f>
        <v>0</v>
      </c>
      <c r="T27" s="147"/>
      <c r="U27" s="147"/>
      <c r="V27" s="147"/>
      <c r="W27" s="147"/>
      <c r="X27" s="147"/>
      <c r="Y27" s="147"/>
      <c r="Z27" s="147"/>
    </row>
    <row r="28" spans="1:26" x14ac:dyDescent="0.25">
      <c r="A28" s="1"/>
      <c r="B28" s="1"/>
      <c r="C28" s="1"/>
      <c r="D28" s="1"/>
      <c r="E28" s="1"/>
      <c r="F28" s="161"/>
      <c r="G28" s="143"/>
      <c r="H28" s="143"/>
      <c r="I28" s="143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50"/>
      <c r="B29" s="150"/>
      <c r="C29" s="150"/>
      <c r="D29" s="150" t="s">
        <v>379</v>
      </c>
      <c r="E29" s="150"/>
      <c r="F29" s="168"/>
      <c r="G29" s="151"/>
      <c r="H29" s="151"/>
      <c r="I29" s="151"/>
      <c r="J29" s="150"/>
      <c r="K29" s="150"/>
      <c r="L29" s="150"/>
      <c r="M29" s="150"/>
      <c r="N29" s="150"/>
      <c r="O29" s="150"/>
      <c r="P29" s="150"/>
      <c r="Q29" s="147"/>
      <c r="R29" s="147"/>
      <c r="S29" s="150"/>
      <c r="T29" s="147"/>
      <c r="U29" s="147"/>
      <c r="V29" s="147"/>
      <c r="W29" s="147"/>
      <c r="X29" s="147"/>
      <c r="Y29" s="147"/>
      <c r="Z29" s="147"/>
    </row>
    <row r="30" spans="1:26" ht="24.95" customHeight="1" x14ac:dyDescent="0.25">
      <c r="A30" s="172">
        <v>14</v>
      </c>
      <c r="B30" s="169" t="s">
        <v>126</v>
      </c>
      <c r="C30" s="173" t="s">
        <v>388</v>
      </c>
      <c r="D30" s="169" t="s">
        <v>488</v>
      </c>
      <c r="E30" s="169" t="s">
        <v>384</v>
      </c>
      <c r="F30" s="170">
        <v>66.2</v>
      </c>
      <c r="G30" s="171"/>
      <c r="H30" s="171"/>
      <c r="I30" s="171">
        <f>ROUND(F30*(G30+H30),2)</f>
        <v>0</v>
      </c>
      <c r="J30" s="169">
        <f>ROUND(F30*(N30),2)</f>
        <v>1972.1</v>
      </c>
      <c r="K30" s="1">
        <f>ROUND(F30*(O30),2)</f>
        <v>0</v>
      </c>
      <c r="L30" s="1">
        <f>ROUND(F30*(G30),2)</f>
        <v>0</v>
      </c>
      <c r="M30" s="1"/>
      <c r="N30" s="1">
        <v>29.79</v>
      </c>
      <c r="O30" s="1"/>
      <c r="P30" s="168">
        <v>1.8907700000000001</v>
      </c>
      <c r="Q30" s="174"/>
      <c r="R30" s="174">
        <v>1.8907700000000001</v>
      </c>
      <c r="S30" s="150">
        <f>ROUND(F30*(R30),3)</f>
        <v>125.169</v>
      </c>
      <c r="V30" s="175"/>
      <c r="Z30">
        <v>0</v>
      </c>
    </row>
    <row r="31" spans="1:26" ht="24.95" customHeight="1" x14ac:dyDescent="0.25">
      <c r="A31" s="172">
        <v>15</v>
      </c>
      <c r="B31" s="169" t="s">
        <v>126</v>
      </c>
      <c r="C31" s="173" t="s">
        <v>489</v>
      </c>
      <c r="D31" s="169" t="s">
        <v>490</v>
      </c>
      <c r="E31" s="169" t="s">
        <v>405</v>
      </c>
      <c r="F31" s="170">
        <v>5</v>
      </c>
      <c r="G31" s="171"/>
      <c r="H31" s="171"/>
      <c r="I31" s="171">
        <f>ROUND(F31*(G31+H31),2)</f>
        <v>0</v>
      </c>
      <c r="J31" s="169">
        <f>ROUND(F31*(N31),2)</f>
        <v>37.5</v>
      </c>
      <c r="K31" s="1">
        <f>ROUND(F31*(O31),2)</f>
        <v>0</v>
      </c>
      <c r="L31" s="1">
        <f>ROUND(F31*(G31),2)</f>
        <v>0</v>
      </c>
      <c r="M31" s="1"/>
      <c r="N31" s="1">
        <v>7.5</v>
      </c>
      <c r="O31" s="1"/>
      <c r="P31" s="168">
        <v>6.6E-3</v>
      </c>
      <c r="Q31" s="174"/>
      <c r="R31" s="174">
        <v>6.6E-3</v>
      </c>
      <c r="S31" s="150">
        <f>ROUND(F31*(R31),3)</f>
        <v>3.3000000000000002E-2</v>
      </c>
      <c r="V31" s="175"/>
      <c r="Z31">
        <v>0</v>
      </c>
    </row>
    <row r="32" spans="1:26" ht="24.95" customHeight="1" x14ac:dyDescent="0.25">
      <c r="A32" s="172">
        <v>16</v>
      </c>
      <c r="B32" s="169">
        <v>271</v>
      </c>
      <c r="C32" s="173" t="s">
        <v>491</v>
      </c>
      <c r="D32" s="169" t="s">
        <v>492</v>
      </c>
      <c r="E32" s="169" t="s">
        <v>384</v>
      </c>
      <c r="F32" s="170">
        <v>10</v>
      </c>
      <c r="G32" s="171"/>
      <c r="H32" s="171"/>
      <c r="I32" s="171">
        <f>ROUND(F32*(G32+H32),2)</f>
        <v>0</v>
      </c>
      <c r="J32" s="169">
        <f>ROUND(F32*(N32),2)</f>
        <v>1290</v>
      </c>
      <c r="K32" s="1">
        <f>ROUND(F32*(O32),2)</f>
        <v>0</v>
      </c>
      <c r="L32" s="1">
        <f>ROUND(F32*(G32),2)</f>
        <v>0</v>
      </c>
      <c r="M32" s="1"/>
      <c r="N32" s="1">
        <v>129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>
        <v>17</v>
      </c>
      <c r="B33" s="169">
        <v>271</v>
      </c>
      <c r="C33" s="173" t="s">
        <v>493</v>
      </c>
      <c r="D33" s="169" t="s">
        <v>494</v>
      </c>
      <c r="E33" s="169" t="s">
        <v>384</v>
      </c>
      <c r="F33" s="170">
        <v>0.96</v>
      </c>
      <c r="G33" s="171"/>
      <c r="H33" s="171"/>
      <c r="I33" s="171">
        <f>ROUND(F33*(G33+H33),2)</f>
        <v>0</v>
      </c>
      <c r="J33" s="169">
        <f>ROUND(F33*(N33),2)</f>
        <v>120.96</v>
      </c>
      <c r="K33" s="1">
        <f>ROUND(F33*(O33),2)</f>
        <v>0</v>
      </c>
      <c r="L33" s="1">
        <f>ROUND(F33*(G33),2)</f>
        <v>0</v>
      </c>
      <c r="M33" s="1"/>
      <c r="N33" s="1">
        <v>126</v>
      </c>
      <c r="O33" s="1"/>
      <c r="P33" s="161"/>
      <c r="Q33" s="174"/>
      <c r="R33" s="174"/>
      <c r="S33" s="150"/>
      <c r="V33" s="175"/>
      <c r="Z33">
        <v>0</v>
      </c>
    </row>
    <row r="34" spans="1:26" ht="24.95" customHeight="1" x14ac:dyDescent="0.25">
      <c r="A34" s="172">
        <v>18</v>
      </c>
      <c r="B34" s="169" t="s">
        <v>126</v>
      </c>
      <c r="C34" s="173" t="s">
        <v>495</v>
      </c>
      <c r="D34" s="169" t="s">
        <v>496</v>
      </c>
      <c r="E34" s="169" t="s">
        <v>394</v>
      </c>
      <c r="F34" s="170">
        <v>10</v>
      </c>
      <c r="G34" s="171"/>
      <c r="H34" s="171"/>
      <c r="I34" s="171">
        <f>ROUND(F34*(G34+H34),2)</f>
        <v>0</v>
      </c>
      <c r="J34" s="169">
        <f>ROUND(F34*(N34),2)</f>
        <v>121.3</v>
      </c>
      <c r="K34" s="1">
        <f>ROUND(F34*(O34),2)</f>
        <v>0</v>
      </c>
      <c r="L34" s="1">
        <f>ROUND(F34*(G34),2)</f>
        <v>0</v>
      </c>
      <c r="M34" s="1"/>
      <c r="N34" s="1">
        <v>12.13</v>
      </c>
      <c r="O34" s="1"/>
      <c r="P34" s="168">
        <v>4.6100000000000004E-3</v>
      </c>
      <c r="Q34" s="174"/>
      <c r="R34" s="174">
        <v>4.6100000000000004E-3</v>
      </c>
      <c r="S34" s="150">
        <f>ROUND(F34*(R34),3)</f>
        <v>4.5999999999999999E-2</v>
      </c>
      <c r="V34" s="175"/>
      <c r="Z34">
        <v>0</v>
      </c>
    </row>
    <row r="35" spans="1:26" x14ac:dyDescent="0.25">
      <c r="A35" s="150"/>
      <c r="B35" s="150"/>
      <c r="C35" s="150"/>
      <c r="D35" s="150" t="s">
        <v>379</v>
      </c>
      <c r="E35" s="150"/>
      <c r="F35" s="168"/>
      <c r="G35" s="153"/>
      <c r="H35" s="153">
        <f>ROUND((SUM(M29:M34))/1,2)</f>
        <v>0</v>
      </c>
      <c r="I35" s="153">
        <f>ROUND((SUM(I29:I34))/1,2)</f>
        <v>0</v>
      </c>
      <c r="J35" s="150"/>
      <c r="K35" s="150"/>
      <c r="L35" s="150">
        <f>ROUND((SUM(L29:L34))/1,2)</f>
        <v>0</v>
      </c>
      <c r="M35" s="150">
        <f>ROUND((SUM(M29:M34))/1,2)</f>
        <v>0</v>
      </c>
      <c r="N35" s="150"/>
      <c r="O35" s="150"/>
      <c r="P35" s="176">
        <f>ROUND((SUM(P29:P34))/1,2)</f>
        <v>1.9</v>
      </c>
      <c r="Q35" s="147"/>
      <c r="R35" s="147"/>
      <c r="S35" s="176">
        <f>ROUND((SUM(S29:S34))/1,2)</f>
        <v>125.25</v>
      </c>
      <c r="T35" s="147"/>
      <c r="U35" s="147"/>
      <c r="V35" s="147"/>
      <c r="W35" s="147"/>
      <c r="X35" s="147"/>
      <c r="Y35" s="147"/>
      <c r="Z35" s="147"/>
    </row>
    <row r="36" spans="1:26" x14ac:dyDescent="0.25">
      <c r="A36" s="1"/>
      <c r="B36" s="1"/>
      <c r="C36" s="1"/>
      <c r="D36" s="1"/>
      <c r="E36" s="1"/>
      <c r="F36" s="161"/>
      <c r="G36" s="143"/>
      <c r="H36" s="143"/>
      <c r="I36" s="143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0"/>
      <c r="B37" s="150"/>
      <c r="C37" s="150"/>
      <c r="D37" s="150" t="s">
        <v>79</v>
      </c>
      <c r="E37" s="150"/>
      <c r="F37" s="168"/>
      <c r="G37" s="151"/>
      <c r="H37" s="151"/>
      <c r="I37" s="151"/>
      <c r="J37" s="150"/>
      <c r="K37" s="150"/>
      <c r="L37" s="150"/>
      <c r="M37" s="150"/>
      <c r="N37" s="150"/>
      <c r="O37" s="150"/>
      <c r="P37" s="150"/>
      <c r="Q37" s="147"/>
      <c r="R37" s="147"/>
      <c r="S37" s="150"/>
      <c r="T37" s="147"/>
      <c r="U37" s="147"/>
      <c r="V37" s="147"/>
      <c r="W37" s="147"/>
      <c r="X37" s="147"/>
      <c r="Y37" s="147"/>
      <c r="Z37" s="147"/>
    </row>
    <row r="38" spans="1:26" ht="24.95" customHeight="1" x14ac:dyDescent="0.25">
      <c r="A38" s="172">
        <v>19</v>
      </c>
      <c r="B38" s="169" t="s">
        <v>126</v>
      </c>
      <c r="C38" s="173" t="s">
        <v>497</v>
      </c>
      <c r="D38" s="169" t="s">
        <v>498</v>
      </c>
      <c r="E38" s="169" t="s">
        <v>409</v>
      </c>
      <c r="F38" s="170">
        <v>3</v>
      </c>
      <c r="G38" s="171"/>
      <c r="H38" s="171"/>
      <c r="I38" s="171">
        <f t="shared" ref="I38:I70" si="4">ROUND(F38*(G38+H38),2)</f>
        <v>0</v>
      </c>
      <c r="J38" s="169">
        <f t="shared" ref="J38:J70" si="5">ROUND(F38*(N38),2)</f>
        <v>18.059999999999999</v>
      </c>
      <c r="K38" s="1">
        <f t="shared" ref="K38:K70" si="6">ROUND(F38*(O38),2)</f>
        <v>0</v>
      </c>
      <c r="L38" s="1">
        <f t="shared" ref="L38:L70" si="7">ROUND(F38*(G38),2)</f>
        <v>0</v>
      </c>
      <c r="M38" s="1"/>
      <c r="N38" s="1">
        <v>6.02</v>
      </c>
      <c r="O38" s="1"/>
      <c r="P38" s="168">
        <v>2.0000000000000002E-5</v>
      </c>
      <c r="Q38" s="174"/>
      <c r="R38" s="174">
        <v>2.0000000000000002E-5</v>
      </c>
      <c r="S38" s="150">
        <f>ROUND(F38*(R38),3)</f>
        <v>0</v>
      </c>
      <c r="V38" s="175"/>
      <c r="Z38">
        <v>0</v>
      </c>
    </row>
    <row r="39" spans="1:26" ht="24.95" customHeight="1" x14ac:dyDescent="0.25">
      <c r="A39" s="172">
        <v>20</v>
      </c>
      <c r="B39" s="169" t="s">
        <v>418</v>
      </c>
      <c r="C39" s="173" t="s">
        <v>499</v>
      </c>
      <c r="D39" s="169" t="s">
        <v>500</v>
      </c>
      <c r="E39" s="169" t="s">
        <v>405</v>
      </c>
      <c r="F39" s="170">
        <v>2</v>
      </c>
      <c r="G39" s="171"/>
      <c r="H39" s="171"/>
      <c r="I39" s="171">
        <f t="shared" si="4"/>
        <v>0</v>
      </c>
      <c r="J39" s="169">
        <f t="shared" si="5"/>
        <v>64</v>
      </c>
      <c r="K39" s="1">
        <f t="shared" si="6"/>
        <v>0</v>
      </c>
      <c r="L39" s="1">
        <f t="shared" si="7"/>
        <v>0</v>
      </c>
      <c r="M39" s="1"/>
      <c r="N39" s="1">
        <v>32</v>
      </c>
      <c r="O39" s="1"/>
      <c r="P39" s="161"/>
      <c r="Q39" s="174"/>
      <c r="R39" s="174"/>
      <c r="S39" s="150"/>
      <c r="V39" s="175"/>
      <c r="Z39">
        <v>0</v>
      </c>
    </row>
    <row r="40" spans="1:26" ht="24.95" customHeight="1" x14ac:dyDescent="0.25">
      <c r="A40" s="172">
        <v>21</v>
      </c>
      <c r="B40" s="169" t="s">
        <v>418</v>
      </c>
      <c r="C40" s="173" t="s">
        <v>501</v>
      </c>
      <c r="D40" s="169" t="s">
        <v>502</v>
      </c>
      <c r="E40" s="169" t="s">
        <v>405</v>
      </c>
      <c r="F40" s="170">
        <v>5</v>
      </c>
      <c r="G40" s="171"/>
      <c r="H40" s="171"/>
      <c r="I40" s="171">
        <f t="shared" si="4"/>
        <v>0</v>
      </c>
      <c r="J40" s="169">
        <f t="shared" si="5"/>
        <v>124.75</v>
      </c>
      <c r="K40" s="1">
        <f t="shared" si="6"/>
        <v>0</v>
      </c>
      <c r="L40" s="1">
        <f t="shared" si="7"/>
        <v>0</v>
      </c>
      <c r="M40" s="1"/>
      <c r="N40" s="1">
        <v>24.95</v>
      </c>
      <c r="O40" s="1"/>
      <c r="P40" s="161"/>
      <c r="Q40" s="174"/>
      <c r="R40" s="174"/>
      <c r="S40" s="150"/>
      <c r="V40" s="175"/>
      <c r="Z40">
        <v>0</v>
      </c>
    </row>
    <row r="41" spans="1:26" ht="24.95" customHeight="1" x14ac:dyDescent="0.25">
      <c r="A41" s="172">
        <v>22</v>
      </c>
      <c r="B41" s="169" t="s">
        <v>138</v>
      </c>
      <c r="C41" s="173" t="s">
        <v>503</v>
      </c>
      <c r="D41" s="169" t="s">
        <v>504</v>
      </c>
      <c r="E41" s="169" t="s">
        <v>409</v>
      </c>
      <c r="F41" s="170">
        <v>5</v>
      </c>
      <c r="G41" s="171"/>
      <c r="H41" s="171"/>
      <c r="I41" s="171">
        <f t="shared" si="4"/>
        <v>0</v>
      </c>
      <c r="J41" s="169">
        <f t="shared" si="5"/>
        <v>4.7</v>
      </c>
      <c r="K41" s="1">
        <f t="shared" si="6"/>
        <v>0</v>
      </c>
      <c r="L41" s="1">
        <f t="shared" si="7"/>
        <v>0</v>
      </c>
      <c r="M41" s="1"/>
      <c r="N41" s="1">
        <v>0.94</v>
      </c>
      <c r="O41" s="1"/>
      <c r="P41" s="168">
        <v>1.0000000000000001E-5</v>
      </c>
      <c r="Q41" s="174"/>
      <c r="R41" s="174">
        <v>1.0000000000000001E-5</v>
      </c>
      <c r="S41" s="150">
        <f>ROUND(F41*(R41),3)</f>
        <v>0</v>
      </c>
      <c r="V41" s="175"/>
      <c r="Z41">
        <v>0</v>
      </c>
    </row>
    <row r="42" spans="1:26" ht="24.95" customHeight="1" x14ac:dyDescent="0.25">
      <c r="A42" s="172">
        <v>23</v>
      </c>
      <c r="B42" s="169" t="s">
        <v>138</v>
      </c>
      <c r="C42" s="173" t="s">
        <v>505</v>
      </c>
      <c r="D42" s="169" t="s">
        <v>506</v>
      </c>
      <c r="E42" s="169" t="s">
        <v>409</v>
      </c>
      <c r="F42" s="170">
        <v>98.3</v>
      </c>
      <c r="G42" s="171"/>
      <c r="H42" s="171"/>
      <c r="I42" s="171">
        <f t="shared" si="4"/>
        <v>0</v>
      </c>
      <c r="J42" s="169">
        <f t="shared" si="5"/>
        <v>82.57</v>
      </c>
      <c r="K42" s="1">
        <f t="shared" si="6"/>
        <v>0</v>
      </c>
      <c r="L42" s="1">
        <f t="shared" si="7"/>
        <v>0</v>
      </c>
      <c r="M42" s="1"/>
      <c r="N42" s="1">
        <v>0.84</v>
      </c>
      <c r="O42" s="1"/>
      <c r="P42" s="168">
        <v>1.0000000000000001E-5</v>
      </c>
      <c r="Q42" s="174"/>
      <c r="R42" s="174">
        <v>1.0000000000000001E-5</v>
      </c>
      <c r="S42" s="150">
        <f>ROUND(F42*(R42),3)</f>
        <v>1E-3</v>
      </c>
      <c r="V42" s="175"/>
      <c r="Z42">
        <v>0</v>
      </c>
    </row>
    <row r="43" spans="1:26" ht="24.95" customHeight="1" x14ac:dyDescent="0.25">
      <c r="A43" s="172">
        <v>24</v>
      </c>
      <c r="B43" s="169" t="s">
        <v>418</v>
      </c>
      <c r="C43" s="173" t="s">
        <v>507</v>
      </c>
      <c r="D43" s="169" t="s">
        <v>508</v>
      </c>
      <c r="E43" s="169" t="s">
        <v>405</v>
      </c>
      <c r="F43" s="170">
        <v>1</v>
      </c>
      <c r="G43" s="171"/>
      <c r="H43" s="171"/>
      <c r="I43" s="171">
        <f t="shared" si="4"/>
        <v>0</v>
      </c>
      <c r="J43" s="169">
        <f t="shared" si="5"/>
        <v>37.6</v>
      </c>
      <c r="K43" s="1">
        <f t="shared" si="6"/>
        <v>0</v>
      </c>
      <c r="L43" s="1">
        <f t="shared" si="7"/>
        <v>0</v>
      </c>
      <c r="M43" s="1"/>
      <c r="N43" s="1">
        <v>37.6</v>
      </c>
      <c r="O43" s="1"/>
      <c r="P43" s="161"/>
      <c r="Q43" s="174"/>
      <c r="R43" s="174"/>
      <c r="S43" s="150"/>
      <c r="V43" s="175"/>
      <c r="Z43">
        <v>0</v>
      </c>
    </row>
    <row r="44" spans="1:26" ht="24.95" customHeight="1" x14ac:dyDescent="0.25">
      <c r="A44" s="172">
        <v>25</v>
      </c>
      <c r="B44" s="169" t="s">
        <v>418</v>
      </c>
      <c r="C44" s="173" t="s">
        <v>509</v>
      </c>
      <c r="D44" s="169" t="s">
        <v>510</v>
      </c>
      <c r="E44" s="169" t="s">
        <v>405</v>
      </c>
      <c r="F44" s="170">
        <v>18</v>
      </c>
      <c r="G44" s="171"/>
      <c r="H44" s="171"/>
      <c r="I44" s="171">
        <f t="shared" si="4"/>
        <v>0</v>
      </c>
      <c r="J44" s="169">
        <f t="shared" si="5"/>
        <v>1033.2</v>
      </c>
      <c r="K44" s="1">
        <f t="shared" si="6"/>
        <v>0</v>
      </c>
      <c r="L44" s="1">
        <f t="shared" si="7"/>
        <v>0</v>
      </c>
      <c r="M44" s="1"/>
      <c r="N44" s="1">
        <v>57.4</v>
      </c>
      <c r="O44" s="1"/>
      <c r="P44" s="161"/>
      <c r="Q44" s="174"/>
      <c r="R44" s="174"/>
      <c r="S44" s="150"/>
      <c r="V44" s="175"/>
      <c r="Z44">
        <v>0</v>
      </c>
    </row>
    <row r="45" spans="1:26" ht="24.95" customHeight="1" x14ac:dyDescent="0.25">
      <c r="A45" s="172">
        <v>26</v>
      </c>
      <c r="B45" s="169" t="s">
        <v>418</v>
      </c>
      <c r="C45" s="173" t="s">
        <v>511</v>
      </c>
      <c r="D45" s="169" t="s">
        <v>512</v>
      </c>
      <c r="E45" s="169" t="s">
        <v>405</v>
      </c>
      <c r="F45" s="170">
        <v>1</v>
      </c>
      <c r="G45" s="171"/>
      <c r="H45" s="171"/>
      <c r="I45" s="171">
        <f t="shared" si="4"/>
        <v>0</v>
      </c>
      <c r="J45" s="169">
        <f t="shared" si="5"/>
        <v>19.8</v>
      </c>
      <c r="K45" s="1">
        <f t="shared" si="6"/>
        <v>0</v>
      </c>
      <c r="L45" s="1">
        <f t="shared" si="7"/>
        <v>0</v>
      </c>
      <c r="M45" s="1"/>
      <c r="N45" s="1">
        <v>19.8</v>
      </c>
      <c r="O45" s="1"/>
      <c r="P45" s="161"/>
      <c r="Q45" s="174"/>
      <c r="R45" s="174"/>
      <c r="S45" s="150"/>
      <c r="V45" s="175"/>
      <c r="Z45">
        <v>0</v>
      </c>
    </row>
    <row r="46" spans="1:26" ht="24.95" customHeight="1" x14ac:dyDescent="0.25">
      <c r="A46" s="172">
        <v>27</v>
      </c>
      <c r="B46" s="169" t="s">
        <v>418</v>
      </c>
      <c r="C46" s="173" t="s">
        <v>513</v>
      </c>
      <c r="D46" s="169" t="s">
        <v>514</v>
      </c>
      <c r="E46" s="169" t="s">
        <v>405</v>
      </c>
      <c r="F46" s="170">
        <v>5</v>
      </c>
      <c r="G46" s="171"/>
      <c r="H46" s="171"/>
      <c r="I46" s="171">
        <f t="shared" si="4"/>
        <v>0</v>
      </c>
      <c r="J46" s="169">
        <f t="shared" si="5"/>
        <v>33.75</v>
      </c>
      <c r="K46" s="1">
        <f t="shared" si="6"/>
        <v>0</v>
      </c>
      <c r="L46" s="1">
        <f t="shared" si="7"/>
        <v>0</v>
      </c>
      <c r="M46" s="1"/>
      <c r="N46" s="1">
        <v>6.75</v>
      </c>
      <c r="O46" s="1"/>
      <c r="P46" s="161"/>
      <c r="Q46" s="174"/>
      <c r="R46" s="174"/>
      <c r="S46" s="150"/>
      <c r="V46" s="175"/>
      <c r="Z46">
        <v>0</v>
      </c>
    </row>
    <row r="47" spans="1:26" ht="24.95" customHeight="1" x14ac:dyDescent="0.25">
      <c r="A47" s="172">
        <v>28</v>
      </c>
      <c r="B47" s="169" t="s">
        <v>418</v>
      </c>
      <c r="C47" s="173" t="s">
        <v>515</v>
      </c>
      <c r="D47" s="169" t="s">
        <v>516</v>
      </c>
      <c r="E47" s="169" t="s">
        <v>405</v>
      </c>
      <c r="F47" s="170">
        <v>4</v>
      </c>
      <c r="G47" s="171"/>
      <c r="H47" s="171"/>
      <c r="I47" s="171">
        <f t="shared" si="4"/>
        <v>0</v>
      </c>
      <c r="J47" s="169">
        <f t="shared" si="5"/>
        <v>39.6</v>
      </c>
      <c r="K47" s="1">
        <f t="shared" si="6"/>
        <v>0</v>
      </c>
      <c r="L47" s="1">
        <f t="shared" si="7"/>
        <v>0</v>
      </c>
      <c r="M47" s="1"/>
      <c r="N47" s="1">
        <v>9.9</v>
      </c>
      <c r="O47" s="1"/>
      <c r="P47" s="161"/>
      <c r="Q47" s="174"/>
      <c r="R47" s="174"/>
      <c r="S47" s="150"/>
      <c r="V47" s="175"/>
      <c r="Z47">
        <v>0</v>
      </c>
    </row>
    <row r="48" spans="1:26" ht="24.95" customHeight="1" x14ac:dyDescent="0.25">
      <c r="A48" s="172">
        <v>29</v>
      </c>
      <c r="B48" s="169" t="s">
        <v>138</v>
      </c>
      <c r="C48" s="173" t="s">
        <v>517</v>
      </c>
      <c r="D48" s="169" t="s">
        <v>518</v>
      </c>
      <c r="E48" s="169" t="s">
        <v>405</v>
      </c>
      <c r="F48" s="170">
        <v>5</v>
      </c>
      <c r="G48" s="171"/>
      <c r="H48" s="171"/>
      <c r="I48" s="171">
        <f t="shared" si="4"/>
        <v>0</v>
      </c>
      <c r="J48" s="169">
        <f t="shared" si="5"/>
        <v>11.65</v>
      </c>
      <c r="K48" s="1">
        <f t="shared" si="6"/>
        <v>0</v>
      </c>
      <c r="L48" s="1">
        <f t="shared" si="7"/>
        <v>0</v>
      </c>
      <c r="M48" s="1"/>
      <c r="N48" s="1">
        <v>2.33</v>
      </c>
      <c r="O48" s="1"/>
      <c r="P48" s="168">
        <v>2.0000000000000002E-5</v>
      </c>
      <c r="Q48" s="174"/>
      <c r="R48" s="174">
        <v>2.0000000000000002E-5</v>
      </c>
      <c r="S48" s="150">
        <f>ROUND(F48*(R48),3)</f>
        <v>0</v>
      </c>
      <c r="V48" s="175"/>
      <c r="Z48">
        <v>0</v>
      </c>
    </row>
    <row r="49" spans="1:26" ht="24.95" customHeight="1" x14ac:dyDescent="0.25">
      <c r="A49" s="172">
        <v>30</v>
      </c>
      <c r="B49" s="169" t="s">
        <v>138</v>
      </c>
      <c r="C49" s="173" t="s">
        <v>519</v>
      </c>
      <c r="D49" s="169" t="s">
        <v>520</v>
      </c>
      <c r="E49" s="169" t="s">
        <v>405</v>
      </c>
      <c r="F49" s="170">
        <v>1</v>
      </c>
      <c r="G49" s="171"/>
      <c r="H49" s="171"/>
      <c r="I49" s="171">
        <f t="shared" si="4"/>
        <v>0</v>
      </c>
      <c r="J49" s="169">
        <f t="shared" si="5"/>
        <v>4.01</v>
      </c>
      <c r="K49" s="1">
        <f t="shared" si="6"/>
        <v>0</v>
      </c>
      <c r="L49" s="1">
        <f t="shared" si="7"/>
        <v>0</v>
      </c>
      <c r="M49" s="1"/>
      <c r="N49" s="1">
        <v>4.01</v>
      </c>
      <c r="O49" s="1"/>
      <c r="P49" s="168">
        <v>3.0000000000000001E-5</v>
      </c>
      <c r="Q49" s="174"/>
      <c r="R49" s="174">
        <v>3.0000000000000001E-5</v>
      </c>
      <c r="S49" s="150">
        <f>ROUND(F49*(R49),3)</f>
        <v>0</v>
      </c>
      <c r="V49" s="175"/>
      <c r="Z49">
        <v>0</v>
      </c>
    </row>
    <row r="50" spans="1:26" ht="24.95" customHeight="1" x14ac:dyDescent="0.25">
      <c r="A50" s="172">
        <v>31</v>
      </c>
      <c r="B50" s="169" t="s">
        <v>138</v>
      </c>
      <c r="C50" s="173" t="s">
        <v>521</v>
      </c>
      <c r="D50" s="169" t="s">
        <v>522</v>
      </c>
      <c r="E50" s="169" t="s">
        <v>405</v>
      </c>
      <c r="F50" s="170">
        <v>4</v>
      </c>
      <c r="G50" s="171"/>
      <c r="H50" s="171"/>
      <c r="I50" s="171">
        <f t="shared" si="4"/>
        <v>0</v>
      </c>
      <c r="J50" s="169">
        <f t="shared" si="5"/>
        <v>8.4</v>
      </c>
      <c r="K50" s="1">
        <f t="shared" si="6"/>
        <v>0</v>
      </c>
      <c r="L50" s="1">
        <f t="shared" si="7"/>
        <v>0</v>
      </c>
      <c r="M50" s="1"/>
      <c r="N50" s="1">
        <v>2.1</v>
      </c>
      <c r="O50" s="1"/>
      <c r="P50" s="168">
        <v>2.0000000000000002E-5</v>
      </c>
      <c r="Q50" s="174"/>
      <c r="R50" s="174">
        <v>2.0000000000000002E-5</v>
      </c>
      <c r="S50" s="150">
        <f>ROUND(F50*(R50),3)</f>
        <v>0</v>
      </c>
      <c r="V50" s="175"/>
      <c r="Z50">
        <v>0</v>
      </c>
    </row>
    <row r="51" spans="1:26" ht="24.95" customHeight="1" x14ac:dyDescent="0.25">
      <c r="A51" s="172">
        <v>32</v>
      </c>
      <c r="B51" s="169" t="s">
        <v>126</v>
      </c>
      <c r="C51" s="173" t="s">
        <v>523</v>
      </c>
      <c r="D51" s="169" t="s">
        <v>524</v>
      </c>
      <c r="E51" s="169" t="s">
        <v>405</v>
      </c>
      <c r="F51" s="170">
        <v>1</v>
      </c>
      <c r="G51" s="171"/>
      <c r="H51" s="171"/>
      <c r="I51" s="171">
        <f t="shared" si="4"/>
        <v>0</v>
      </c>
      <c r="J51" s="169">
        <f t="shared" si="5"/>
        <v>32.74</v>
      </c>
      <c r="K51" s="1">
        <f t="shared" si="6"/>
        <v>0</v>
      </c>
      <c r="L51" s="1">
        <f t="shared" si="7"/>
        <v>0</v>
      </c>
      <c r="M51" s="1"/>
      <c r="N51" s="1">
        <v>32.74</v>
      </c>
      <c r="O51" s="1"/>
      <c r="P51" s="168">
        <v>2.82E-3</v>
      </c>
      <c r="Q51" s="174"/>
      <c r="R51" s="174">
        <v>2.82E-3</v>
      </c>
      <c r="S51" s="150">
        <f>ROUND(F51*(R51),3)</f>
        <v>3.0000000000000001E-3</v>
      </c>
      <c r="V51" s="175"/>
      <c r="Z51">
        <v>0</v>
      </c>
    </row>
    <row r="52" spans="1:26" ht="24.95" customHeight="1" x14ac:dyDescent="0.25">
      <c r="A52" s="172">
        <v>33</v>
      </c>
      <c r="B52" s="169" t="s">
        <v>418</v>
      </c>
      <c r="C52" s="173" t="s">
        <v>525</v>
      </c>
      <c r="D52" s="169" t="s">
        <v>526</v>
      </c>
      <c r="E52" s="169" t="s">
        <v>405</v>
      </c>
      <c r="F52" s="170">
        <v>1</v>
      </c>
      <c r="G52" s="171"/>
      <c r="H52" s="171"/>
      <c r="I52" s="171">
        <f t="shared" si="4"/>
        <v>0</v>
      </c>
      <c r="J52" s="169">
        <f t="shared" si="5"/>
        <v>439</v>
      </c>
      <c r="K52" s="1">
        <f t="shared" si="6"/>
        <v>0</v>
      </c>
      <c r="L52" s="1">
        <f t="shared" si="7"/>
        <v>0</v>
      </c>
      <c r="M52" s="1"/>
      <c r="N52" s="1">
        <v>439</v>
      </c>
      <c r="O52" s="1"/>
      <c r="P52" s="161"/>
      <c r="Q52" s="174"/>
      <c r="R52" s="174"/>
      <c r="S52" s="150"/>
      <c r="V52" s="175"/>
      <c r="Z52">
        <v>0</v>
      </c>
    </row>
    <row r="53" spans="1:26" ht="24.95" customHeight="1" x14ac:dyDescent="0.25">
      <c r="A53" s="172">
        <v>34</v>
      </c>
      <c r="B53" s="169">
        <v>271</v>
      </c>
      <c r="C53" s="173" t="s">
        <v>527</v>
      </c>
      <c r="D53" s="169" t="s">
        <v>528</v>
      </c>
      <c r="E53" s="169" t="s">
        <v>409</v>
      </c>
      <c r="F53" s="170">
        <v>103.3</v>
      </c>
      <c r="G53" s="171"/>
      <c r="H53" s="171"/>
      <c r="I53" s="171">
        <f t="shared" si="4"/>
        <v>0</v>
      </c>
      <c r="J53" s="169">
        <f t="shared" si="5"/>
        <v>308.87</v>
      </c>
      <c r="K53" s="1">
        <f t="shared" si="6"/>
        <v>0</v>
      </c>
      <c r="L53" s="1">
        <f t="shared" si="7"/>
        <v>0</v>
      </c>
      <c r="M53" s="1"/>
      <c r="N53" s="1">
        <v>2.99</v>
      </c>
      <c r="O53" s="1"/>
      <c r="P53" s="161"/>
      <c r="Q53" s="174"/>
      <c r="R53" s="174"/>
      <c r="S53" s="150"/>
      <c r="V53" s="175"/>
      <c r="Z53">
        <v>0</v>
      </c>
    </row>
    <row r="54" spans="1:26" ht="24.95" customHeight="1" x14ac:dyDescent="0.25">
      <c r="A54" s="172">
        <v>35</v>
      </c>
      <c r="B54" s="169" t="s">
        <v>126</v>
      </c>
      <c r="C54" s="173" t="s">
        <v>529</v>
      </c>
      <c r="D54" s="169" t="s">
        <v>530</v>
      </c>
      <c r="E54" s="169" t="s">
        <v>405</v>
      </c>
      <c r="F54" s="170">
        <v>1</v>
      </c>
      <c r="G54" s="171"/>
      <c r="H54" s="171"/>
      <c r="I54" s="171">
        <f t="shared" si="4"/>
        <v>0</v>
      </c>
      <c r="J54" s="169">
        <f t="shared" si="5"/>
        <v>837.99</v>
      </c>
      <c r="K54" s="1">
        <f t="shared" si="6"/>
        <v>0</v>
      </c>
      <c r="L54" s="1">
        <f t="shared" si="7"/>
        <v>0</v>
      </c>
      <c r="M54" s="1"/>
      <c r="N54" s="1">
        <v>837.99</v>
      </c>
      <c r="O54" s="1"/>
      <c r="P54" s="168">
        <v>9.4637799999999999</v>
      </c>
      <c r="Q54" s="174"/>
      <c r="R54" s="174">
        <v>9.4637799999999999</v>
      </c>
      <c r="S54" s="150">
        <f>ROUND(F54*(R54),3)</f>
        <v>9.4640000000000004</v>
      </c>
      <c r="V54" s="175"/>
      <c r="Z54">
        <v>0</v>
      </c>
    </row>
    <row r="55" spans="1:26" ht="24.95" customHeight="1" x14ac:dyDescent="0.25">
      <c r="A55" s="172">
        <v>36</v>
      </c>
      <c r="B55" s="169" t="s">
        <v>418</v>
      </c>
      <c r="C55" s="173" t="s">
        <v>531</v>
      </c>
      <c r="D55" s="169" t="s">
        <v>532</v>
      </c>
      <c r="E55" s="169" t="s">
        <v>405</v>
      </c>
      <c r="F55" s="170">
        <v>5</v>
      </c>
      <c r="G55" s="171"/>
      <c r="H55" s="171"/>
      <c r="I55" s="171">
        <f t="shared" si="4"/>
        <v>0</v>
      </c>
      <c r="J55" s="169">
        <f t="shared" si="5"/>
        <v>1665</v>
      </c>
      <c r="K55" s="1">
        <f t="shared" si="6"/>
        <v>0</v>
      </c>
      <c r="L55" s="1">
        <f t="shared" si="7"/>
        <v>0</v>
      </c>
      <c r="M55" s="1"/>
      <c r="N55" s="1">
        <v>333</v>
      </c>
      <c r="O55" s="1"/>
      <c r="P55" s="161"/>
      <c r="Q55" s="174"/>
      <c r="R55" s="174"/>
      <c r="S55" s="150"/>
      <c r="V55" s="175"/>
      <c r="Z55">
        <v>0</v>
      </c>
    </row>
    <row r="56" spans="1:26" ht="24.95" customHeight="1" x14ac:dyDescent="0.25">
      <c r="A56" s="172">
        <v>37</v>
      </c>
      <c r="B56" s="169" t="s">
        <v>418</v>
      </c>
      <c r="C56" s="173" t="s">
        <v>533</v>
      </c>
      <c r="D56" s="169" t="s">
        <v>534</v>
      </c>
      <c r="E56" s="169" t="s">
        <v>405</v>
      </c>
      <c r="F56" s="170">
        <v>5</v>
      </c>
      <c r="G56" s="171"/>
      <c r="H56" s="171"/>
      <c r="I56" s="171">
        <f t="shared" si="4"/>
        <v>0</v>
      </c>
      <c r="J56" s="169">
        <f t="shared" si="5"/>
        <v>760</v>
      </c>
      <c r="K56" s="1">
        <f t="shared" si="6"/>
        <v>0</v>
      </c>
      <c r="L56" s="1">
        <f t="shared" si="7"/>
        <v>0</v>
      </c>
      <c r="M56" s="1"/>
      <c r="N56" s="1">
        <v>152</v>
      </c>
      <c r="O56" s="1"/>
      <c r="P56" s="161"/>
      <c r="Q56" s="174"/>
      <c r="R56" s="174"/>
      <c r="S56" s="150"/>
      <c r="V56" s="175"/>
      <c r="Z56">
        <v>0</v>
      </c>
    </row>
    <row r="57" spans="1:26" ht="24.95" customHeight="1" x14ac:dyDescent="0.25">
      <c r="A57" s="172">
        <v>38</v>
      </c>
      <c r="B57" s="169" t="s">
        <v>138</v>
      </c>
      <c r="C57" s="173" t="s">
        <v>139</v>
      </c>
      <c r="D57" s="169" t="s">
        <v>535</v>
      </c>
      <c r="E57" s="169" t="s">
        <v>405</v>
      </c>
      <c r="F57" s="170">
        <v>2</v>
      </c>
      <c r="G57" s="171"/>
      <c r="H57" s="171"/>
      <c r="I57" s="171">
        <f t="shared" si="4"/>
        <v>0</v>
      </c>
      <c r="J57" s="169">
        <f t="shared" si="5"/>
        <v>117.88</v>
      </c>
      <c r="K57" s="1">
        <f t="shared" si="6"/>
        <v>0</v>
      </c>
      <c r="L57" s="1">
        <f t="shared" si="7"/>
        <v>0</v>
      </c>
      <c r="M57" s="1"/>
      <c r="N57" s="1">
        <v>58.94</v>
      </c>
      <c r="O57" s="1"/>
      <c r="P57" s="168">
        <v>0.34110000000000001</v>
      </c>
      <c r="Q57" s="174"/>
      <c r="R57" s="174">
        <v>0.34110000000000001</v>
      </c>
      <c r="S57" s="150">
        <f>ROUND(F57*(R57),3)</f>
        <v>0.68200000000000005</v>
      </c>
      <c r="V57" s="175"/>
      <c r="Z57">
        <v>0</v>
      </c>
    </row>
    <row r="58" spans="1:26" ht="24.95" customHeight="1" x14ac:dyDescent="0.25">
      <c r="A58" s="172">
        <v>39</v>
      </c>
      <c r="B58" s="169" t="s">
        <v>418</v>
      </c>
      <c r="C58" s="173" t="s">
        <v>536</v>
      </c>
      <c r="D58" s="169" t="s">
        <v>537</v>
      </c>
      <c r="E58" s="169" t="s">
        <v>405</v>
      </c>
      <c r="F58" s="170">
        <v>2</v>
      </c>
      <c r="G58" s="171"/>
      <c r="H58" s="171"/>
      <c r="I58" s="171">
        <f t="shared" si="4"/>
        <v>0</v>
      </c>
      <c r="J58" s="169">
        <f t="shared" si="5"/>
        <v>598</v>
      </c>
      <c r="K58" s="1">
        <f t="shared" si="6"/>
        <v>0</v>
      </c>
      <c r="L58" s="1">
        <f t="shared" si="7"/>
        <v>0</v>
      </c>
      <c r="M58" s="1"/>
      <c r="N58" s="1">
        <v>299</v>
      </c>
      <c r="O58" s="1"/>
      <c r="P58" s="161"/>
      <c r="Q58" s="174"/>
      <c r="R58" s="174"/>
      <c r="S58" s="150"/>
      <c r="V58" s="175"/>
      <c r="Z58">
        <v>0</v>
      </c>
    </row>
    <row r="59" spans="1:26" ht="24.95" customHeight="1" x14ac:dyDescent="0.25">
      <c r="A59" s="172">
        <v>40</v>
      </c>
      <c r="B59" s="169" t="s">
        <v>418</v>
      </c>
      <c r="C59" s="173" t="s">
        <v>538</v>
      </c>
      <c r="D59" s="169" t="s">
        <v>539</v>
      </c>
      <c r="E59" s="169" t="s">
        <v>405</v>
      </c>
      <c r="F59" s="170">
        <v>2</v>
      </c>
      <c r="G59" s="171"/>
      <c r="H59" s="171"/>
      <c r="I59" s="171">
        <f t="shared" si="4"/>
        <v>0</v>
      </c>
      <c r="J59" s="169">
        <f t="shared" si="5"/>
        <v>54</v>
      </c>
      <c r="K59" s="1">
        <f t="shared" si="6"/>
        <v>0</v>
      </c>
      <c r="L59" s="1">
        <f t="shared" si="7"/>
        <v>0</v>
      </c>
      <c r="M59" s="1"/>
      <c r="N59" s="1">
        <v>27</v>
      </c>
      <c r="O59" s="1"/>
      <c r="P59" s="161"/>
      <c r="Q59" s="174"/>
      <c r="R59" s="174"/>
      <c r="S59" s="150"/>
      <c r="V59" s="175"/>
      <c r="Z59">
        <v>0</v>
      </c>
    </row>
    <row r="60" spans="1:26" ht="24.95" customHeight="1" x14ac:dyDescent="0.25">
      <c r="A60" s="172">
        <v>41</v>
      </c>
      <c r="B60" s="169" t="s">
        <v>126</v>
      </c>
      <c r="C60" s="173" t="s">
        <v>540</v>
      </c>
      <c r="D60" s="169" t="s">
        <v>541</v>
      </c>
      <c r="E60" s="169" t="s">
        <v>405</v>
      </c>
      <c r="F60" s="170">
        <v>7</v>
      </c>
      <c r="G60" s="171"/>
      <c r="H60" s="171"/>
      <c r="I60" s="171">
        <f t="shared" si="4"/>
        <v>0</v>
      </c>
      <c r="J60" s="169">
        <f t="shared" si="5"/>
        <v>166.81</v>
      </c>
      <c r="K60" s="1">
        <f t="shared" si="6"/>
        <v>0</v>
      </c>
      <c r="L60" s="1">
        <f t="shared" si="7"/>
        <v>0</v>
      </c>
      <c r="M60" s="1"/>
      <c r="N60" s="1">
        <v>23.83</v>
      </c>
      <c r="O60" s="1"/>
      <c r="P60" s="168">
        <v>6.3400000000000001E-3</v>
      </c>
      <c r="Q60" s="174"/>
      <c r="R60" s="174">
        <v>6.3400000000000001E-3</v>
      </c>
      <c r="S60" s="150">
        <f>ROUND(F60*(R60),3)</f>
        <v>4.3999999999999997E-2</v>
      </c>
      <c r="V60" s="175"/>
      <c r="Z60">
        <v>0</v>
      </c>
    </row>
    <row r="61" spans="1:26" ht="24.95" customHeight="1" x14ac:dyDescent="0.25">
      <c r="A61" s="172">
        <v>42</v>
      </c>
      <c r="B61" s="169" t="s">
        <v>418</v>
      </c>
      <c r="C61" s="173" t="s">
        <v>542</v>
      </c>
      <c r="D61" s="169" t="s">
        <v>543</v>
      </c>
      <c r="E61" s="169" t="s">
        <v>405</v>
      </c>
      <c r="F61" s="170">
        <v>5</v>
      </c>
      <c r="G61" s="171"/>
      <c r="H61" s="171"/>
      <c r="I61" s="171">
        <f t="shared" si="4"/>
        <v>0</v>
      </c>
      <c r="J61" s="169">
        <f t="shared" si="5"/>
        <v>915</v>
      </c>
      <c r="K61" s="1">
        <f t="shared" si="6"/>
        <v>0</v>
      </c>
      <c r="L61" s="1">
        <f t="shared" si="7"/>
        <v>0</v>
      </c>
      <c r="M61" s="1"/>
      <c r="N61" s="1">
        <v>183</v>
      </c>
      <c r="O61" s="1"/>
      <c r="P61" s="161"/>
      <c r="Q61" s="174"/>
      <c r="R61" s="174"/>
      <c r="S61" s="150"/>
      <c r="V61" s="175"/>
      <c r="Z61">
        <v>0</v>
      </c>
    </row>
    <row r="62" spans="1:26" ht="24.95" customHeight="1" x14ac:dyDescent="0.25">
      <c r="A62" s="172">
        <v>43</v>
      </c>
      <c r="B62" s="169" t="s">
        <v>418</v>
      </c>
      <c r="C62" s="173" t="s">
        <v>544</v>
      </c>
      <c r="D62" s="169" t="s">
        <v>545</v>
      </c>
      <c r="E62" s="169" t="s">
        <v>405</v>
      </c>
      <c r="F62" s="170">
        <v>2</v>
      </c>
      <c r="G62" s="171"/>
      <c r="H62" s="171"/>
      <c r="I62" s="171">
        <f t="shared" si="4"/>
        <v>0</v>
      </c>
      <c r="J62" s="169">
        <f t="shared" si="5"/>
        <v>430</v>
      </c>
      <c r="K62" s="1">
        <f t="shared" si="6"/>
        <v>0</v>
      </c>
      <c r="L62" s="1">
        <f t="shared" si="7"/>
        <v>0</v>
      </c>
      <c r="M62" s="1"/>
      <c r="N62" s="1">
        <v>215</v>
      </c>
      <c r="O62" s="1"/>
      <c r="P62" s="161"/>
      <c r="Q62" s="174"/>
      <c r="R62" s="174"/>
      <c r="S62" s="150"/>
      <c r="V62" s="175"/>
      <c r="Z62">
        <v>0</v>
      </c>
    </row>
    <row r="63" spans="1:26" ht="24.95" customHeight="1" x14ac:dyDescent="0.25">
      <c r="A63" s="172">
        <v>44</v>
      </c>
      <c r="B63" s="169" t="s">
        <v>126</v>
      </c>
      <c r="C63" s="173" t="s">
        <v>546</v>
      </c>
      <c r="D63" s="169" t="s">
        <v>547</v>
      </c>
      <c r="E63" s="169" t="s">
        <v>405</v>
      </c>
      <c r="F63" s="170">
        <v>2</v>
      </c>
      <c r="G63" s="171"/>
      <c r="H63" s="171"/>
      <c r="I63" s="171">
        <f t="shared" si="4"/>
        <v>0</v>
      </c>
      <c r="J63" s="169">
        <f t="shared" si="5"/>
        <v>66.02</v>
      </c>
      <c r="K63" s="1">
        <f t="shared" si="6"/>
        <v>0</v>
      </c>
      <c r="L63" s="1">
        <f t="shared" si="7"/>
        <v>0</v>
      </c>
      <c r="M63" s="1"/>
      <c r="N63" s="1">
        <v>33.01</v>
      </c>
      <c r="O63" s="1"/>
      <c r="P63" s="168">
        <v>1.056E-2</v>
      </c>
      <c r="Q63" s="174"/>
      <c r="R63" s="174">
        <v>1.056E-2</v>
      </c>
      <c r="S63" s="150">
        <f>ROUND(F63*(R63),3)</f>
        <v>2.1000000000000001E-2</v>
      </c>
      <c r="V63" s="175"/>
      <c r="Z63">
        <v>0</v>
      </c>
    </row>
    <row r="64" spans="1:26" ht="24.95" customHeight="1" x14ac:dyDescent="0.25">
      <c r="A64" s="172">
        <v>45</v>
      </c>
      <c r="B64" s="169" t="s">
        <v>418</v>
      </c>
      <c r="C64" s="173" t="s">
        <v>548</v>
      </c>
      <c r="D64" s="169" t="s">
        <v>549</v>
      </c>
      <c r="E64" s="169" t="s">
        <v>405</v>
      </c>
      <c r="F64" s="170">
        <v>2</v>
      </c>
      <c r="G64" s="171"/>
      <c r="H64" s="171"/>
      <c r="I64" s="171">
        <f t="shared" si="4"/>
        <v>0</v>
      </c>
      <c r="J64" s="169">
        <f t="shared" si="5"/>
        <v>456</v>
      </c>
      <c r="K64" s="1">
        <f t="shared" si="6"/>
        <v>0</v>
      </c>
      <c r="L64" s="1">
        <f t="shared" si="7"/>
        <v>0</v>
      </c>
      <c r="M64" s="1"/>
      <c r="N64" s="1">
        <v>228</v>
      </c>
      <c r="O64" s="1"/>
      <c r="P64" s="161"/>
      <c r="Q64" s="174"/>
      <c r="R64" s="174"/>
      <c r="S64" s="150"/>
      <c r="V64" s="175"/>
      <c r="Z64">
        <v>0</v>
      </c>
    </row>
    <row r="65" spans="1:26" ht="24.95" customHeight="1" x14ac:dyDescent="0.25">
      <c r="A65" s="172">
        <v>46</v>
      </c>
      <c r="B65" s="169" t="s">
        <v>418</v>
      </c>
      <c r="C65" s="173" t="s">
        <v>550</v>
      </c>
      <c r="D65" s="169" t="s">
        <v>551</v>
      </c>
      <c r="E65" s="169" t="s">
        <v>405</v>
      </c>
      <c r="F65" s="170">
        <v>2</v>
      </c>
      <c r="G65" s="171"/>
      <c r="H65" s="171"/>
      <c r="I65" s="171">
        <f t="shared" si="4"/>
        <v>0</v>
      </c>
      <c r="J65" s="169">
        <f t="shared" si="5"/>
        <v>92</v>
      </c>
      <c r="K65" s="1">
        <f t="shared" si="6"/>
        <v>0</v>
      </c>
      <c r="L65" s="1">
        <f t="shared" si="7"/>
        <v>0</v>
      </c>
      <c r="M65" s="1"/>
      <c r="N65" s="1">
        <v>46</v>
      </c>
      <c r="O65" s="1"/>
      <c r="P65" s="161"/>
      <c r="Q65" s="174"/>
      <c r="R65" s="174"/>
      <c r="S65" s="150"/>
      <c r="V65" s="175"/>
      <c r="Z65">
        <v>0</v>
      </c>
    </row>
    <row r="66" spans="1:26" ht="24.95" customHeight="1" x14ac:dyDescent="0.25">
      <c r="A66" s="172">
        <v>47</v>
      </c>
      <c r="B66" s="169" t="s">
        <v>418</v>
      </c>
      <c r="C66" s="173" t="s">
        <v>552</v>
      </c>
      <c r="D66" s="169" t="s">
        <v>553</v>
      </c>
      <c r="E66" s="169" t="s">
        <v>405</v>
      </c>
      <c r="F66" s="170">
        <v>14</v>
      </c>
      <c r="G66" s="171"/>
      <c r="H66" s="171"/>
      <c r="I66" s="171">
        <f t="shared" si="4"/>
        <v>0</v>
      </c>
      <c r="J66" s="169">
        <f t="shared" si="5"/>
        <v>4788</v>
      </c>
      <c r="K66" s="1">
        <f t="shared" si="6"/>
        <v>0</v>
      </c>
      <c r="L66" s="1">
        <f t="shared" si="7"/>
        <v>0</v>
      </c>
      <c r="M66" s="1"/>
      <c r="N66" s="1">
        <v>342</v>
      </c>
      <c r="O66" s="1"/>
      <c r="P66" s="161"/>
      <c r="Q66" s="174"/>
      <c r="R66" s="174"/>
      <c r="S66" s="150"/>
      <c r="V66" s="175"/>
      <c r="Z66">
        <v>0</v>
      </c>
    </row>
    <row r="67" spans="1:26" ht="24.95" customHeight="1" x14ac:dyDescent="0.25">
      <c r="A67" s="172">
        <v>48</v>
      </c>
      <c r="B67" s="169" t="s">
        <v>418</v>
      </c>
      <c r="C67" s="173" t="s">
        <v>552</v>
      </c>
      <c r="D67" s="169" t="s">
        <v>553</v>
      </c>
      <c r="E67" s="169" t="s">
        <v>405</v>
      </c>
      <c r="F67" s="170">
        <v>14.5</v>
      </c>
      <c r="G67" s="171"/>
      <c r="H67" s="171"/>
      <c r="I67" s="171">
        <f t="shared" si="4"/>
        <v>0</v>
      </c>
      <c r="J67" s="169">
        <f t="shared" si="5"/>
        <v>4959</v>
      </c>
      <c r="K67" s="1">
        <f t="shared" si="6"/>
        <v>0</v>
      </c>
      <c r="L67" s="1">
        <f t="shared" si="7"/>
        <v>0</v>
      </c>
      <c r="M67" s="1"/>
      <c r="N67" s="1">
        <v>342</v>
      </c>
      <c r="O67" s="1"/>
      <c r="P67" s="161"/>
      <c r="Q67" s="174"/>
      <c r="R67" s="174"/>
      <c r="S67" s="150"/>
      <c r="V67" s="175"/>
      <c r="Z67">
        <v>0</v>
      </c>
    </row>
    <row r="68" spans="1:26" ht="24.95" customHeight="1" x14ac:dyDescent="0.25">
      <c r="A68" s="172">
        <v>49</v>
      </c>
      <c r="B68" s="169" t="s">
        <v>418</v>
      </c>
      <c r="C68" s="173" t="s">
        <v>554</v>
      </c>
      <c r="D68" s="169" t="s">
        <v>555</v>
      </c>
      <c r="E68" s="169" t="s">
        <v>405</v>
      </c>
      <c r="F68" s="170">
        <v>14.5</v>
      </c>
      <c r="G68" s="171"/>
      <c r="H68" s="171"/>
      <c r="I68" s="171">
        <f t="shared" si="4"/>
        <v>0</v>
      </c>
      <c r="J68" s="169">
        <f t="shared" si="5"/>
        <v>3799</v>
      </c>
      <c r="K68" s="1">
        <f t="shared" si="6"/>
        <v>0</v>
      </c>
      <c r="L68" s="1">
        <f t="shared" si="7"/>
        <v>0</v>
      </c>
      <c r="M68" s="1"/>
      <c r="N68" s="1">
        <v>262</v>
      </c>
      <c r="O68" s="1"/>
      <c r="P68" s="161"/>
      <c r="Q68" s="174"/>
      <c r="R68" s="174"/>
      <c r="S68" s="150"/>
      <c r="V68" s="175"/>
      <c r="Z68">
        <v>0</v>
      </c>
    </row>
    <row r="69" spans="1:26" ht="24.95" customHeight="1" x14ac:dyDescent="0.25">
      <c r="A69" s="172">
        <v>50</v>
      </c>
      <c r="B69" s="169" t="s">
        <v>418</v>
      </c>
      <c r="C69" s="173" t="s">
        <v>556</v>
      </c>
      <c r="D69" s="169" t="s">
        <v>557</v>
      </c>
      <c r="E69" s="169" t="s">
        <v>405</v>
      </c>
      <c r="F69" s="170">
        <v>1</v>
      </c>
      <c r="G69" s="171"/>
      <c r="H69" s="171"/>
      <c r="I69" s="171">
        <f t="shared" si="4"/>
        <v>0</v>
      </c>
      <c r="J69" s="169">
        <f t="shared" si="5"/>
        <v>32</v>
      </c>
      <c r="K69" s="1">
        <f t="shared" si="6"/>
        <v>0</v>
      </c>
      <c r="L69" s="1">
        <f t="shared" si="7"/>
        <v>0</v>
      </c>
      <c r="M69" s="1"/>
      <c r="N69" s="1">
        <v>32</v>
      </c>
      <c r="O69" s="1"/>
      <c r="P69" s="161"/>
      <c r="Q69" s="174"/>
      <c r="R69" s="174"/>
      <c r="S69" s="150"/>
      <c r="V69" s="175"/>
      <c r="Z69">
        <v>0</v>
      </c>
    </row>
    <row r="70" spans="1:26" ht="24.95" customHeight="1" x14ac:dyDescent="0.25">
      <c r="A70" s="172">
        <v>51</v>
      </c>
      <c r="B70" s="169" t="s">
        <v>133</v>
      </c>
      <c r="C70" s="173" t="s">
        <v>558</v>
      </c>
      <c r="D70" s="169" t="s">
        <v>559</v>
      </c>
      <c r="E70" s="169" t="s">
        <v>405</v>
      </c>
      <c r="F70" s="170">
        <v>1</v>
      </c>
      <c r="G70" s="171"/>
      <c r="H70" s="171"/>
      <c r="I70" s="171">
        <f t="shared" si="4"/>
        <v>0</v>
      </c>
      <c r="J70" s="169">
        <f t="shared" si="5"/>
        <v>35</v>
      </c>
      <c r="K70" s="1">
        <f t="shared" si="6"/>
        <v>0</v>
      </c>
      <c r="L70" s="1">
        <f t="shared" si="7"/>
        <v>0</v>
      </c>
      <c r="M70" s="1"/>
      <c r="N70" s="1">
        <v>35</v>
      </c>
      <c r="O70" s="1"/>
      <c r="P70" s="161"/>
      <c r="Q70" s="174"/>
      <c r="R70" s="174"/>
      <c r="S70" s="150"/>
      <c r="V70" s="175"/>
      <c r="Z70">
        <v>0</v>
      </c>
    </row>
    <row r="71" spans="1:26" x14ac:dyDescent="0.25">
      <c r="A71" s="150"/>
      <c r="B71" s="150"/>
      <c r="C71" s="150"/>
      <c r="D71" s="150" t="s">
        <v>79</v>
      </c>
      <c r="E71" s="150"/>
      <c r="F71" s="168"/>
      <c r="G71" s="153"/>
      <c r="H71" s="153">
        <f>ROUND((SUM(M37:M70))/1,2)</f>
        <v>0</v>
      </c>
      <c r="I71" s="153">
        <f>ROUND((SUM(I37:I70))/1,2)</f>
        <v>0</v>
      </c>
      <c r="J71" s="150"/>
      <c r="K71" s="150"/>
      <c r="L71" s="150">
        <f>ROUND((SUM(L37:L70))/1,2)</f>
        <v>0</v>
      </c>
      <c r="M71" s="150">
        <f>ROUND((SUM(M37:M70))/1,2)</f>
        <v>0</v>
      </c>
      <c r="N71" s="150"/>
      <c r="O71" s="150"/>
      <c r="P71" s="176">
        <f>ROUND((SUM(P37:P70))/1,2)</f>
        <v>9.82</v>
      </c>
      <c r="Q71" s="147"/>
      <c r="R71" s="147"/>
      <c r="S71" s="176">
        <f>ROUND((SUM(S37:S70))/1,2)</f>
        <v>10.220000000000001</v>
      </c>
      <c r="T71" s="147"/>
      <c r="U71" s="147"/>
      <c r="V71" s="147"/>
      <c r="W71" s="147"/>
      <c r="X71" s="147"/>
      <c r="Y71" s="147"/>
      <c r="Z71" s="147"/>
    </row>
    <row r="72" spans="1:26" x14ac:dyDescent="0.25">
      <c r="A72" s="1"/>
      <c r="B72" s="1"/>
      <c r="C72" s="1"/>
      <c r="D72" s="1"/>
      <c r="E72" s="1"/>
      <c r="F72" s="161"/>
      <c r="G72" s="143"/>
      <c r="H72" s="143"/>
      <c r="I72" s="143"/>
      <c r="J72" s="1"/>
      <c r="K72" s="1"/>
      <c r="L72" s="1"/>
      <c r="M72" s="1"/>
      <c r="N72" s="1"/>
      <c r="O72" s="1"/>
      <c r="P72" s="1"/>
      <c r="S72" s="1"/>
    </row>
    <row r="73" spans="1:26" x14ac:dyDescent="0.25">
      <c r="A73" s="150"/>
      <c r="B73" s="150"/>
      <c r="C73" s="150"/>
      <c r="D73" s="150" t="s">
        <v>80</v>
      </c>
      <c r="E73" s="150"/>
      <c r="F73" s="168"/>
      <c r="G73" s="151"/>
      <c r="H73" s="151"/>
      <c r="I73" s="151"/>
      <c r="J73" s="150"/>
      <c r="K73" s="150"/>
      <c r="L73" s="150"/>
      <c r="M73" s="150"/>
      <c r="N73" s="150"/>
      <c r="O73" s="150"/>
      <c r="P73" s="150"/>
      <c r="Q73" s="147"/>
      <c r="R73" s="147"/>
      <c r="S73" s="150"/>
      <c r="T73" s="147"/>
      <c r="U73" s="147"/>
      <c r="V73" s="147"/>
      <c r="W73" s="147"/>
      <c r="X73" s="147"/>
      <c r="Y73" s="147"/>
      <c r="Z73" s="147"/>
    </row>
    <row r="74" spans="1:26" ht="24.95" customHeight="1" x14ac:dyDescent="0.25">
      <c r="A74" s="172">
        <v>52</v>
      </c>
      <c r="B74" s="169" t="s">
        <v>126</v>
      </c>
      <c r="C74" s="173" t="s">
        <v>560</v>
      </c>
      <c r="D74" s="169" t="s">
        <v>561</v>
      </c>
      <c r="E74" s="169" t="s">
        <v>562</v>
      </c>
      <c r="F74" s="170">
        <v>175.40600000000001</v>
      </c>
      <c r="G74" s="171"/>
      <c r="H74" s="171"/>
      <c r="I74" s="171">
        <f>ROUND(F74*(G74+H74),2)</f>
        <v>0</v>
      </c>
      <c r="J74" s="169">
        <f>ROUND(F74*(N74),2)</f>
        <v>5114.84</v>
      </c>
      <c r="K74" s="1">
        <f>ROUND(F74*(O74),2)</f>
        <v>0</v>
      </c>
      <c r="L74" s="1">
        <f>ROUND(F74*(G74),2)</f>
        <v>0</v>
      </c>
      <c r="M74" s="1"/>
      <c r="N74" s="1">
        <v>29.16</v>
      </c>
      <c r="O74" s="1"/>
      <c r="P74" s="161"/>
      <c r="Q74" s="174"/>
      <c r="R74" s="174"/>
      <c r="S74" s="150"/>
      <c r="V74" s="175"/>
      <c r="Z74">
        <v>0</v>
      </c>
    </row>
    <row r="75" spans="1:26" ht="24.95" customHeight="1" x14ac:dyDescent="0.25">
      <c r="A75" s="172">
        <v>53</v>
      </c>
      <c r="B75" s="169" t="s">
        <v>133</v>
      </c>
      <c r="C75" s="173" t="s">
        <v>563</v>
      </c>
      <c r="D75" s="169" t="s">
        <v>564</v>
      </c>
      <c r="E75" s="169" t="s">
        <v>405</v>
      </c>
      <c r="F75" s="170">
        <v>1</v>
      </c>
      <c r="G75" s="171"/>
      <c r="H75" s="171"/>
      <c r="I75" s="171">
        <f>ROUND(F75*(G75+H75),2)</f>
        <v>0</v>
      </c>
      <c r="J75" s="169">
        <f>ROUND(F75*(N75),2)</f>
        <v>5185</v>
      </c>
      <c r="K75" s="1">
        <f>ROUND(F75*(O75),2)</f>
        <v>0</v>
      </c>
      <c r="L75" s="1">
        <f>ROUND(F75*(G75),2)</f>
        <v>0</v>
      </c>
      <c r="M75" s="1"/>
      <c r="N75" s="1">
        <v>5185</v>
      </c>
      <c r="O75" s="1"/>
      <c r="P75" s="161"/>
      <c r="Q75" s="174"/>
      <c r="R75" s="174"/>
      <c r="S75" s="150"/>
      <c r="V75" s="175"/>
      <c r="Z75">
        <v>0</v>
      </c>
    </row>
    <row r="76" spans="1:26" x14ac:dyDescent="0.25">
      <c r="A76" s="150"/>
      <c r="B76" s="150"/>
      <c r="C76" s="150"/>
      <c r="D76" s="150" t="s">
        <v>80</v>
      </c>
      <c r="E76" s="150"/>
      <c r="F76" s="168"/>
      <c r="G76" s="153"/>
      <c r="H76" s="153">
        <f>ROUND((SUM(M73:M75))/1,2)</f>
        <v>0</v>
      </c>
      <c r="I76" s="153">
        <f>ROUND((SUM(I73:I75))/1,2)</f>
        <v>0</v>
      </c>
      <c r="J76" s="150"/>
      <c r="K76" s="150"/>
      <c r="L76" s="150">
        <f>ROUND((SUM(L73:L75))/1,2)</f>
        <v>0</v>
      </c>
      <c r="M76" s="150">
        <f>ROUND((SUM(M73:M75))/1,2)</f>
        <v>0</v>
      </c>
      <c r="N76" s="150"/>
      <c r="O76" s="150"/>
      <c r="P76" s="176">
        <f>ROUND((SUM(P73:P75))/1,2)</f>
        <v>0</v>
      </c>
      <c r="Q76" s="147"/>
      <c r="R76" s="147"/>
      <c r="S76" s="176">
        <f>ROUND((SUM(S73:S75))/1,2)</f>
        <v>0</v>
      </c>
      <c r="T76" s="147"/>
      <c r="U76" s="147"/>
      <c r="V76" s="147"/>
      <c r="W76" s="147"/>
      <c r="X76" s="147"/>
      <c r="Y76" s="147"/>
      <c r="Z76" s="147"/>
    </row>
    <row r="77" spans="1:26" x14ac:dyDescent="0.25">
      <c r="A77" s="1"/>
      <c r="B77" s="1"/>
      <c r="C77" s="1"/>
      <c r="D77" s="1"/>
      <c r="E77" s="1"/>
      <c r="F77" s="161"/>
      <c r="G77" s="143"/>
      <c r="H77" s="143"/>
      <c r="I77" s="143"/>
      <c r="J77" s="1"/>
      <c r="K77" s="1"/>
      <c r="L77" s="1"/>
      <c r="M77" s="1"/>
      <c r="N77" s="1"/>
      <c r="O77" s="1"/>
      <c r="P77" s="1"/>
      <c r="S77" s="1"/>
    </row>
    <row r="78" spans="1:26" x14ac:dyDescent="0.25">
      <c r="A78" s="150"/>
      <c r="B78" s="150"/>
      <c r="C78" s="150"/>
      <c r="D78" s="2" t="s">
        <v>75</v>
      </c>
      <c r="E78" s="150"/>
      <c r="F78" s="168"/>
      <c r="G78" s="153"/>
      <c r="H78" s="153">
        <f>ROUND((SUM(M9:M77))/2,2)</f>
        <v>0</v>
      </c>
      <c r="I78" s="153">
        <f>ROUND((SUM(I9:I77))/2,2)</f>
        <v>0</v>
      </c>
      <c r="J78" s="151"/>
      <c r="K78" s="150"/>
      <c r="L78" s="151">
        <f>ROUND((SUM(L9:L77))/2,2)</f>
        <v>0</v>
      </c>
      <c r="M78" s="151">
        <f>ROUND((SUM(M9:M77))/2,2)</f>
        <v>0</v>
      </c>
      <c r="N78" s="150"/>
      <c r="O78" s="150"/>
      <c r="P78" s="176">
        <f>ROUND((SUM(P9:P77))/2,2)</f>
        <v>11.72</v>
      </c>
      <c r="S78" s="176">
        <f>ROUND((SUM(S9:S77))/2,2)</f>
        <v>135.47</v>
      </c>
    </row>
    <row r="79" spans="1:26" x14ac:dyDescent="0.25">
      <c r="A79" s="1"/>
      <c r="B79" s="1"/>
      <c r="C79" s="1"/>
      <c r="D79" s="1"/>
      <c r="E79" s="1"/>
      <c r="F79" s="161"/>
      <c r="G79" s="143"/>
      <c r="H79" s="143"/>
      <c r="I79" s="143"/>
      <c r="J79" s="1"/>
      <c r="K79" s="1"/>
      <c r="L79" s="1"/>
      <c r="M79" s="1"/>
      <c r="N79" s="1"/>
      <c r="O79" s="1"/>
      <c r="P79" s="1"/>
      <c r="S79" s="1"/>
    </row>
    <row r="80" spans="1:26" x14ac:dyDescent="0.25">
      <c r="A80" s="150"/>
      <c r="B80" s="150"/>
      <c r="C80" s="150"/>
      <c r="D80" s="2" t="s">
        <v>182</v>
      </c>
      <c r="E80" s="150"/>
      <c r="F80" s="168"/>
      <c r="G80" s="151"/>
      <c r="H80" s="151"/>
      <c r="I80" s="151"/>
      <c r="J80" s="150"/>
      <c r="K80" s="150"/>
      <c r="L80" s="150"/>
      <c r="M80" s="150"/>
      <c r="N80" s="150"/>
      <c r="O80" s="150"/>
      <c r="P80" s="150"/>
      <c r="Q80" s="147"/>
      <c r="R80" s="147"/>
      <c r="S80" s="150"/>
      <c r="T80" s="147"/>
      <c r="U80" s="147"/>
      <c r="V80" s="147"/>
      <c r="W80" s="147"/>
      <c r="X80" s="147"/>
      <c r="Y80" s="147"/>
      <c r="Z80" s="147"/>
    </row>
    <row r="81" spans="1:26" x14ac:dyDescent="0.25">
      <c r="A81" s="150"/>
      <c r="B81" s="150"/>
      <c r="C81" s="150"/>
      <c r="D81" s="150" t="s">
        <v>381</v>
      </c>
      <c r="E81" s="150"/>
      <c r="F81" s="168"/>
      <c r="G81" s="151"/>
      <c r="H81" s="151"/>
      <c r="I81" s="151"/>
      <c r="J81" s="150"/>
      <c r="K81" s="150"/>
      <c r="L81" s="150"/>
      <c r="M81" s="150"/>
      <c r="N81" s="150"/>
      <c r="O81" s="150"/>
      <c r="P81" s="150"/>
      <c r="Q81" s="147"/>
      <c r="R81" s="147"/>
      <c r="S81" s="150"/>
      <c r="T81" s="147"/>
      <c r="U81" s="147"/>
      <c r="V81" s="147"/>
      <c r="W81" s="147"/>
      <c r="X81" s="147"/>
      <c r="Y81" s="147"/>
      <c r="Z81" s="147"/>
    </row>
    <row r="82" spans="1:26" ht="24.95" customHeight="1" x14ac:dyDescent="0.25">
      <c r="A82" s="172">
        <v>54</v>
      </c>
      <c r="B82" s="169">
        <v>721</v>
      </c>
      <c r="C82" s="173" t="s">
        <v>565</v>
      </c>
      <c r="D82" s="169" t="s">
        <v>566</v>
      </c>
      <c r="E82" s="169" t="s">
        <v>409</v>
      </c>
      <c r="F82" s="170">
        <v>9</v>
      </c>
      <c r="G82" s="171"/>
      <c r="H82" s="171"/>
      <c r="I82" s="171">
        <f>ROUND(F82*(G82+H82),2)</f>
        <v>0</v>
      </c>
      <c r="J82" s="169">
        <f>ROUND(F82*(N82),2)</f>
        <v>1485</v>
      </c>
      <c r="K82" s="1">
        <f>ROUND(F82*(O82),2)</f>
        <v>0</v>
      </c>
      <c r="L82" s="1">
        <f>ROUND(F82*(G82),2)</f>
        <v>0</v>
      </c>
      <c r="M82" s="1"/>
      <c r="N82" s="1">
        <v>165</v>
      </c>
      <c r="O82" s="1"/>
      <c r="P82" s="161"/>
      <c r="Q82" s="174"/>
      <c r="R82" s="174"/>
      <c r="S82" s="150"/>
      <c r="V82" s="175"/>
      <c r="Z82">
        <v>0</v>
      </c>
    </row>
    <row r="83" spans="1:26" x14ac:dyDescent="0.25">
      <c r="A83" s="150"/>
      <c r="B83" s="150"/>
      <c r="C83" s="150"/>
      <c r="D83" s="150" t="s">
        <v>381</v>
      </c>
      <c r="E83" s="150"/>
      <c r="F83" s="168"/>
      <c r="G83" s="153"/>
      <c r="H83" s="153"/>
      <c r="I83" s="153">
        <f>ROUND((SUM(I81:I82))/1,2)</f>
        <v>0</v>
      </c>
      <c r="J83" s="150"/>
      <c r="K83" s="150"/>
      <c r="L83" s="150">
        <f>ROUND((SUM(L81:L82))/1,2)</f>
        <v>0</v>
      </c>
      <c r="M83" s="150">
        <f>ROUND((SUM(M81:M82))/1,2)</f>
        <v>0</v>
      </c>
      <c r="N83" s="150"/>
      <c r="O83" s="150"/>
      <c r="P83" s="176"/>
      <c r="S83" s="168">
        <f>ROUND((SUM(S81:S82))/1,2)</f>
        <v>0</v>
      </c>
      <c r="V83">
        <f>ROUND((SUM(V81:V82))/1,2)</f>
        <v>0</v>
      </c>
    </row>
    <row r="84" spans="1:26" x14ac:dyDescent="0.25">
      <c r="A84" s="1"/>
      <c r="B84" s="1"/>
      <c r="C84" s="1"/>
      <c r="D84" s="1"/>
      <c r="E84" s="1"/>
      <c r="F84" s="161"/>
      <c r="G84" s="143"/>
      <c r="H84" s="143"/>
      <c r="I84" s="143"/>
      <c r="J84" s="1"/>
      <c r="K84" s="1"/>
      <c r="L84" s="1"/>
      <c r="M84" s="1"/>
      <c r="N84" s="1"/>
      <c r="O84" s="1"/>
      <c r="P84" s="1"/>
      <c r="S84" s="1"/>
    </row>
    <row r="85" spans="1:26" x14ac:dyDescent="0.25">
      <c r="A85" s="150"/>
      <c r="B85" s="150"/>
      <c r="C85" s="150"/>
      <c r="D85" s="2" t="s">
        <v>182</v>
      </c>
      <c r="E85" s="150"/>
      <c r="F85" s="168"/>
      <c r="G85" s="153"/>
      <c r="H85" s="153">
        <f>ROUND((SUM(M80:M84))/2,2)</f>
        <v>0</v>
      </c>
      <c r="I85" s="153">
        <f>ROUND((SUM(I80:I84))/2,2)</f>
        <v>0</v>
      </c>
      <c r="J85" s="150"/>
      <c r="K85" s="150"/>
      <c r="L85" s="150">
        <f>ROUND((SUM(L80:L84))/2,2)</f>
        <v>0</v>
      </c>
      <c r="M85" s="150">
        <f>ROUND((SUM(M80:M84))/2,2)</f>
        <v>0</v>
      </c>
      <c r="N85" s="150"/>
      <c r="O85" s="150"/>
      <c r="P85" s="176"/>
      <c r="S85" s="176">
        <f>ROUND((SUM(S80:S84))/2,2)</f>
        <v>0</v>
      </c>
      <c r="V85">
        <f>ROUND((SUM(V80:V84))/2,2)</f>
        <v>0</v>
      </c>
    </row>
    <row r="86" spans="1:26" x14ac:dyDescent="0.25">
      <c r="A86" s="177"/>
      <c r="B86" s="177"/>
      <c r="C86" s="177"/>
      <c r="D86" s="177" t="s">
        <v>82</v>
      </c>
      <c r="E86" s="177"/>
      <c r="F86" s="178"/>
      <c r="G86" s="179"/>
      <c r="H86" s="179">
        <f>ROUND((SUM(M9:M85))/3,2)</f>
        <v>0</v>
      </c>
      <c r="I86" s="179">
        <f>ROUND((SUM(I9:I85))/3,2)</f>
        <v>0</v>
      </c>
      <c r="J86" s="177"/>
      <c r="K86" s="177">
        <f>ROUND((SUM(K9:K85))/3,2)</f>
        <v>0</v>
      </c>
      <c r="L86" s="177">
        <f>ROUND((SUM(L9:L85))/3,2)</f>
        <v>0</v>
      </c>
      <c r="M86" s="177">
        <f>ROUND((SUM(M9:M85))/3,2)</f>
        <v>0</v>
      </c>
      <c r="N86" s="177"/>
      <c r="O86" s="177"/>
      <c r="P86" s="178"/>
      <c r="Q86" s="180"/>
      <c r="R86" s="180"/>
      <c r="S86" s="197">
        <f>ROUND((SUM(S9:S85))/3,2)</f>
        <v>135.47</v>
      </c>
      <c r="T86" s="180"/>
      <c r="U86" s="180"/>
      <c r="V86" s="180">
        <f>ROUND((SUM(V9:V85))/3,2)</f>
        <v>0</v>
      </c>
      <c r="Z86">
        <f>(SUM(Z9:Z85))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VYŠNÝ ŽIPOV - ZBERNÝ DVOR / SO 04a Kanalizačná prípojka  dažďová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567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>
        <f>'Rekap 13940'!B16</f>
        <v>0</v>
      </c>
      <c r="E16" s="89">
        <f>'Rekap 13940'!C16</f>
        <v>0</v>
      </c>
      <c r="F16" s="98">
        <f>'Rekap 13940'!D16</f>
        <v>0</v>
      </c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/>
      <c r="E17" s="68"/>
      <c r="F17" s="73"/>
      <c r="G17" s="53">
        <v>7</v>
      </c>
      <c r="H17" s="108" t="s">
        <v>45</v>
      </c>
      <c r="I17" s="121"/>
      <c r="J17" s="119">
        <f>'SO 13940'!Z49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/>
      <c r="E18" s="69"/>
      <c r="F18" s="74"/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13940'!K9:'SO 13940'!K48)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13940'!K9:'SO 13940'!K48)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567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75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76</v>
      </c>
      <c r="B11" s="151">
        <f>'SO 13940'!L21</f>
        <v>0</v>
      </c>
      <c r="C11" s="151">
        <f>'SO 13940'!M21</f>
        <v>0</v>
      </c>
      <c r="D11" s="151">
        <f>'SO 13940'!I21</f>
        <v>0</v>
      </c>
      <c r="E11" s="152">
        <f>'SO 13940'!P21</f>
        <v>0</v>
      </c>
      <c r="F11" s="152">
        <f>'SO 13940'!S21</f>
        <v>0.01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77</v>
      </c>
      <c r="B12" s="151">
        <f>'SO 13940'!L25</f>
        <v>0</v>
      </c>
      <c r="C12" s="151">
        <f>'SO 13940'!M25</f>
        <v>0</v>
      </c>
      <c r="D12" s="151">
        <f>'SO 13940'!I25</f>
        <v>0</v>
      </c>
      <c r="E12" s="152">
        <f>'SO 13940'!P25</f>
        <v>2.4300000000000002</v>
      </c>
      <c r="F12" s="152">
        <f>'SO 13940'!S25</f>
        <v>10.92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379</v>
      </c>
      <c r="B13" s="151">
        <f>'SO 13940'!L29</f>
        <v>0</v>
      </c>
      <c r="C13" s="151">
        <f>'SO 13940'!M29</f>
        <v>0</v>
      </c>
      <c r="D13" s="151">
        <f>'SO 13940'!I29</f>
        <v>0</v>
      </c>
      <c r="E13" s="152">
        <f>'SO 13940'!P29</f>
        <v>1.89</v>
      </c>
      <c r="F13" s="152">
        <f>'SO 13940'!S29</f>
        <v>10.97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79</v>
      </c>
      <c r="B14" s="151">
        <f>'SO 13940'!L37</f>
        <v>0</v>
      </c>
      <c r="C14" s="151">
        <f>'SO 13940'!M37</f>
        <v>0</v>
      </c>
      <c r="D14" s="151">
        <f>'SO 13940'!I37</f>
        <v>0</v>
      </c>
      <c r="E14" s="152">
        <f>'SO 13940'!P37</f>
        <v>0.01</v>
      </c>
      <c r="F14" s="152">
        <f>'SO 13940'!S37</f>
        <v>0.01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80</v>
      </c>
      <c r="B15" s="151">
        <f>'SO 13940'!L46</f>
        <v>0</v>
      </c>
      <c r="C15" s="151">
        <f>'SO 13940'!M46</f>
        <v>0</v>
      </c>
      <c r="D15" s="151">
        <f>'SO 13940'!I46</f>
        <v>0</v>
      </c>
      <c r="E15" s="152">
        <f>'SO 13940'!P46</f>
        <v>0</v>
      </c>
      <c r="F15" s="152">
        <f>'SO 13940'!S46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2" t="s">
        <v>75</v>
      </c>
      <c r="B16" s="153">
        <f>'SO 13940'!L48</f>
        <v>0</v>
      </c>
      <c r="C16" s="153">
        <f>'SO 13940'!M48</f>
        <v>0</v>
      </c>
      <c r="D16" s="153">
        <f>'SO 13940'!I48</f>
        <v>0</v>
      </c>
      <c r="E16" s="154">
        <f>'SO 13940'!S48</f>
        <v>21.91</v>
      </c>
      <c r="F16" s="154">
        <f>'SO 13940'!V48</f>
        <v>0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"/>
      <c r="B17" s="143"/>
      <c r="C17" s="143"/>
      <c r="D17" s="143"/>
      <c r="E17" s="142"/>
      <c r="F17" s="142"/>
    </row>
    <row r="18" spans="1:26" x14ac:dyDescent="0.25">
      <c r="A18" s="2" t="s">
        <v>82</v>
      </c>
      <c r="B18" s="153">
        <f>'SO 13940'!L49</f>
        <v>0</v>
      </c>
      <c r="C18" s="153">
        <f>'SO 13940'!M49</f>
        <v>0</v>
      </c>
      <c r="D18" s="153">
        <f>'SO 13940'!I49</f>
        <v>0</v>
      </c>
      <c r="E18" s="154">
        <f>'SO 13940'!S49</f>
        <v>21.91</v>
      </c>
      <c r="F18" s="154">
        <f>'SO 13940'!V49</f>
        <v>0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"/>
      <c r="B19" s="143"/>
      <c r="C19" s="143"/>
      <c r="D19" s="143"/>
      <c r="E19" s="142"/>
      <c r="F19" s="142"/>
    </row>
    <row r="20" spans="1:26" x14ac:dyDescent="0.25">
      <c r="A20" s="1"/>
      <c r="B20" s="143"/>
      <c r="C20" s="143"/>
      <c r="D20" s="143"/>
      <c r="E20" s="142"/>
      <c r="F20" s="142"/>
    </row>
    <row r="21" spans="1:26" x14ac:dyDescent="0.25">
      <c r="A21" s="1"/>
      <c r="B21" s="143"/>
      <c r="C21" s="143"/>
      <c r="D21" s="143"/>
      <c r="E21" s="142"/>
      <c r="F21" s="142"/>
    </row>
    <row r="22" spans="1:26" x14ac:dyDescent="0.25">
      <c r="A22" s="1"/>
      <c r="B22" s="143"/>
      <c r="C22" s="143"/>
      <c r="D22" s="143"/>
      <c r="E22" s="142"/>
      <c r="F22" s="142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864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199" t="s">
        <v>1</v>
      </c>
      <c r="C2" s="200"/>
      <c r="D2" s="200"/>
      <c r="E2" s="200"/>
      <c r="F2" s="200"/>
      <c r="G2" s="200"/>
      <c r="H2" s="200"/>
      <c r="I2" s="200"/>
      <c r="J2" s="201"/>
    </row>
    <row r="3" spans="1:23" ht="18" customHeight="1" x14ac:dyDescent="0.25">
      <c r="A3" s="11"/>
      <c r="B3" s="22"/>
      <c r="C3" s="19"/>
      <c r="D3" s="16"/>
      <c r="E3" s="16"/>
      <c r="F3" s="1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>
        <f>'Kryci_list 13935'!D16+'Kryci_list 13936'!D16+'Kryci_list 13937'!D16+'Kryci_list 13938'!D16+'Kryci_list 13939'!D16+'Kryci_list 13940'!D16+'Kryci_list 13941'!D16+'Kryci_list 13942'!D16+'Kryci_list 13943'!D16+'Kryci_list 13944'!D16+'Kryci_list 13945'!D16+'Kryci_list 13946'!D16</f>
        <v>0</v>
      </c>
      <c r="E16" s="89">
        <f>'Kryci_list 13935'!E16+'Kryci_list 13936'!E16+'Kryci_list 13937'!E16+'Kryci_list 13938'!E16+'Kryci_list 13939'!E16+'Kryci_list 13940'!E16+'Kryci_list 13941'!E16+'Kryci_list 13942'!E16+'Kryci_list 13943'!E16+'Kryci_list 13944'!E16+'Kryci_list 13945'!E16+'Kryci_list 13946'!E16</f>
        <v>0</v>
      </c>
      <c r="F16" s="98">
        <f>'Kryci_list 13935'!F16+'Kryci_list 13936'!F16+'Kryci_list 13937'!F16+'Kryci_list 13938'!F16+'Kryci_list 13939'!F16+'Kryci_list 13940'!F16+'Kryci_list 13941'!F16+'Kryci_list 13942'!F16+'Kryci_list 13943'!F16+'Kryci_list 13944'!F16+'Kryci_list 13945'!F16+'Kryci_list 13946'!F16</f>
        <v>0</v>
      </c>
      <c r="G16" s="52">
        <v>6</v>
      </c>
      <c r="H16" s="107" t="s">
        <v>44</v>
      </c>
      <c r="I16" s="121"/>
      <c r="J16" s="118">
        <f>Rekapitulácia!F19</f>
        <v>0</v>
      </c>
    </row>
    <row r="17" spans="1:10" ht="18" customHeight="1" x14ac:dyDescent="0.25">
      <c r="A17" s="11"/>
      <c r="B17" s="59">
        <v>2</v>
      </c>
      <c r="C17" s="63" t="s">
        <v>39</v>
      </c>
      <c r="D17" s="70">
        <f>'Kryci_list 13935'!D17+'Kryci_list 13936'!D17+'Kryci_list 13937'!D17+'Kryci_list 13938'!D17+'Kryci_list 13939'!D17+'Kryci_list 13940'!D17+'Kryci_list 13941'!D17+'Kryci_list 13942'!D17+'Kryci_list 13943'!D17+'Kryci_list 13944'!D17+'Kryci_list 13945'!D17+'Kryci_list 13946'!D17</f>
        <v>0</v>
      </c>
      <c r="E17" s="68">
        <f>'Kryci_list 13935'!E17+'Kryci_list 13936'!E17+'Kryci_list 13937'!E17+'Kryci_list 13938'!E17+'Kryci_list 13939'!E17+'Kryci_list 13940'!E17+'Kryci_list 13941'!E17+'Kryci_list 13942'!E17+'Kryci_list 13943'!E17+'Kryci_list 13944'!E17+'Kryci_list 13945'!E17+'Kryci_list 13946'!E17</f>
        <v>0</v>
      </c>
      <c r="F17" s="73">
        <f>'Kryci_list 13935'!F17+'Kryci_list 13936'!F17+'Kryci_list 13937'!F17+'Kryci_list 13938'!F17+'Kryci_list 13939'!F17+'Kryci_list 13940'!F17+'Kryci_list 13941'!F17+'Kryci_list 13942'!F17+'Kryci_list 13943'!F17+'Kryci_list 13944'!F17+'Kryci_list 13945'!F17+'Kryci_list 13946'!F17</f>
        <v>0</v>
      </c>
      <c r="G17" s="53">
        <v>7</v>
      </c>
      <c r="H17" s="108" t="s">
        <v>45</v>
      </c>
      <c r="I17" s="121"/>
      <c r="J17" s="119">
        <f>Rekapitulácia!E19</f>
        <v>0</v>
      </c>
    </row>
    <row r="18" spans="1:10" ht="18" customHeight="1" x14ac:dyDescent="0.25">
      <c r="A18" s="11"/>
      <c r="B18" s="60">
        <v>3</v>
      </c>
      <c r="C18" s="64" t="s">
        <v>40</v>
      </c>
      <c r="D18" s="71">
        <f>'Kryci_list 13935'!D18+'Kryci_list 13936'!D18+'Kryci_list 13937'!D18+'Kryci_list 13938'!D18+'Kryci_list 13939'!D18+'Kryci_list 13940'!D18+'Kryci_list 13941'!D18+'Kryci_list 13942'!D18+'Kryci_list 13943'!D18+'Kryci_list 13944'!D18+'Kryci_list 13945'!D18+'Kryci_list 13946'!D18</f>
        <v>0</v>
      </c>
      <c r="E18" s="69">
        <f>'Kryci_list 13935'!E18+'Kryci_list 13936'!E18+'Kryci_list 13937'!E18+'Kryci_list 13938'!E18+'Kryci_list 13939'!E18+'Kryci_list 13940'!E18+'Kryci_list 13941'!E18+'Kryci_list 13942'!E18+'Kryci_list 13943'!E18+'Kryci_list 13944'!E18+'Kryci_list 13945'!E18+'Kryci_list 13946'!E18</f>
        <v>0</v>
      </c>
      <c r="F18" s="74">
        <f>'Kryci_list 13935'!F18+'Kryci_list 13936'!F18+'Kryci_list 13937'!F18+'Kryci_list 13938'!F18+'Kryci_list 13939'!F18+'Kryci_list 13940'!F18+'Kryci_list 13941'!F18+'Kryci_list 13942'!F18+'Kryci_list 13943'!F18+'Kryci_list 13944'!F18+'Kryci_list 13945'!F18+'Kryci_list 13946'!F18</f>
        <v>0</v>
      </c>
      <c r="G18" s="53">
        <v>8</v>
      </c>
      <c r="H18" s="108" t="s">
        <v>46</v>
      </c>
      <c r="I18" s="121"/>
      <c r="J18" s="119">
        <f>Rekapitulácia!D19</f>
        <v>0</v>
      </c>
    </row>
    <row r="19" spans="1:10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10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10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10" ht="18" customHeight="1" x14ac:dyDescent="0.25">
      <c r="A22" s="11"/>
      <c r="B22" s="52">
        <v>11</v>
      </c>
      <c r="C22" s="55" t="s">
        <v>55</v>
      </c>
      <c r="D22" s="79"/>
      <c r="E22" s="82"/>
      <c r="F22" s="73">
        <f>'Kryci_list 13935'!F22+'Kryci_list 13936'!F22+'Kryci_list 13937'!F22+'Kryci_list 13938'!F22+'Kryci_list 13939'!F22+'Kryci_list 13940'!F22+'Kryci_list 13941'!F22+'Kryci_list 13942'!F22+'Kryci_list 13943'!F22+'Kryci_list 13944'!F22+'Kryci_list 13945'!F22+'Kryci_list 13946'!F22</f>
        <v>0</v>
      </c>
      <c r="G22" s="52">
        <v>16</v>
      </c>
      <c r="H22" s="107" t="s">
        <v>61</v>
      </c>
      <c r="I22" s="121"/>
      <c r="J22" s="118">
        <f>'Kryci_list 13935'!J22+'Kryci_list 13936'!J22+'Kryci_list 13937'!J22+'Kryci_list 13938'!J22+'Kryci_list 13939'!J22+'Kryci_list 13940'!J22+'Kryci_list 13941'!J22+'Kryci_list 13942'!J22+'Kryci_list 13943'!J22+'Kryci_list 13944'!J22+'Kryci_list 13945'!J22+'Kryci_list 13946'!J22</f>
        <v>0</v>
      </c>
    </row>
    <row r="23" spans="1:10" ht="18" customHeight="1" x14ac:dyDescent="0.25">
      <c r="A23" s="11"/>
      <c r="B23" s="53">
        <v>12</v>
      </c>
      <c r="C23" s="56" t="s">
        <v>56</v>
      </c>
      <c r="D23" s="58"/>
      <c r="E23" s="82"/>
      <c r="F23" s="74">
        <f>'Kryci_list 13935'!F23+'Kryci_list 13936'!F23+'Kryci_list 13937'!F23+'Kryci_list 13938'!F23+'Kryci_list 13939'!F23+'Kryci_list 13940'!F23+'Kryci_list 13941'!F23+'Kryci_list 13942'!F23+'Kryci_list 13943'!F23+'Kryci_list 13944'!F23+'Kryci_list 13945'!F23+'Kryci_list 13946'!F23</f>
        <v>0</v>
      </c>
      <c r="G23" s="53">
        <v>17</v>
      </c>
      <c r="H23" s="108" t="s">
        <v>62</v>
      </c>
      <c r="I23" s="121"/>
      <c r="J23" s="119">
        <f>'Kryci_list 13935'!J23+'Kryci_list 13936'!J23+'Kryci_list 13937'!J23+'Kryci_list 13938'!J23+'Kryci_list 13939'!J23+'Kryci_list 13940'!J23+'Kryci_list 13941'!J23+'Kryci_list 13942'!J23+'Kryci_list 13943'!J23+'Kryci_list 13944'!J23+'Kryci_list 13945'!J23+'Kryci_list 13946'!J23</f>
        <v>0</v>
      </c>
    </row>
    <row r="24" spans="1:10" ht="18" customHeight="1" x14ac:dyDescent="0.25">
      <c r="A24" s="11"/>
      <c r="B24" s="53">
        <v>13</v>
      </c>
      <c r="C24" s="56" t="s">
        <v>57</v>
      </c>
      <c r="D24" s="58"/>
      <c r="E24" s="82"/>
      <c r="F24" s="74">
        <f>'Kryci_list 13935'!F24+'Kryci_list 13936'!F24+'Kryci_list 13937'!F24+'Kryci_list 13938'!F24+'Kryci_list 13939'!F24+'Kryci_list 13940'!F24+'Kryci_list 13941'!F24+'Kryci_list 13942'!F24+'Kryci_list 13943'!F24+'Kryci_list 13944'!F24+'Kryci_list 13945'!F24+'Kryci_list 13946'!F24</f>
        <v>0</v>
      </c>
      <c r="G24" s="53">
        <v>18</v>
      </c>
      <c r="H24" s="108" t="s">
        <v>63</v>
      </c>
      <c r="I24" s="121"/>
      <c r="J24" s="119">
        <f>'Kryci_list 13935'!J24+'Kryci_list 13936'!J24+'Kryci_list 13937'!J24+'Kryci_list 13938'!J24+'Kryci_list 13939'!J24+'Kryci_list 13940'!J24+'Kryci_list 13941'!J24+'Kryci_list 13942'!J24+'Kryci_list 13943'!J24+'Kryci_list 13944'!J24+'Kryci_list 13945'!J24+'Kryci_list 13946'!J24</f>
        <v>0</v>
      </c>
    </row>
    <row r="25" spans="1:10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19"/>
    </row>
    <row r="26" spans="1:10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10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10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10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Rekapitulácia!B20</f>
        <v>0</v>
      </c>
      <c r="J29" s="111">
        <f>ROUND(((ROUND(I29,2)*20)/100),2)*1</f>
        <v>0</v>
      </c>
    </row>
    <row r="30" spans="1:10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Rekapitulácia!B21</f>
        <v>0</v>
      </c>
      <c r="J30" s="112">
        <f>ROUND(((ROUND(I30,2)*0)/100),2)</f>
        <v>0</v>
      </c>
    </row>
    <row r="31" spans="1:10" ht="18" customHeight="1" x14ac:dyDescent="0.25">
      <c r="A31" s="11"/>
      <c r="B31" s="23"/>
      <c r="C31" s="131"/>
      <c r="D31" s="132"/>
      <c r="E31" s="21"/>
      <c r="F31" s="11"/>
      <c r="G31" s="53">
        <v>24</v>
      </c>
      <c r="H31" s="108" t="s">
        <v>52</v>
      </c>
      <c r="I31" s="27"/>
      <c r="J31" s="196">
        <f>SUM(J28:J30)</f>
        <v>0</v>
      </c>
    </row>
    <row r="32" spans="1:10" ht="18" customHeight="1" thickBot="1" x14ac:dyDescent="0.3">
      <c r="A32" s="11"/>
      <c r="B32" s="41"/>
      <c r="C32" s="109"/>
      <c r="D32" s="116"/>
      <c r="E32" s="76"/>
      <c r="F32" s="77"/>
      <c r="G32" s="192" t="s">
        <v>53</v>
      </c>
      <c r="H32" s="193"/>
      <c r="I32" s="194"/>
      <c r="J32" s="195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15"/>
      <c r="G33" s="14"/>
      <c r="H33" s="133" t="s">
        <v>68</v>
      </c>
      <c r="I33" s="29"/>
      <c r="J33" s="32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ySplit="8" topLeftCell="A45" activePane="bottomLeft" state="frozen"/>
      <selection pane="bottomLeft" activeCell="G45" sqref="G11:G45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567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75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76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95</v>
      </c>
      <c r="C11" s="173" t="s">
        <v>465</v>
      </c>
      <c r="D11" s="169" t="s">
        <v>466</v>
      </c>
      <c r="E11" s="169" t="s">
        <v>467</v>
      </c>
      <c r="F11" s="170">
        <v>48</v>
      </c>
      <c r="G11" s="171"/>
      <c r="H11" s="171"/>
      <c r="I11" s="171">
        <f t="shared" ref="I11:I20" si="0">ROUND(F11*(G11+H11),2)</f>
        <v>0</v>
      </c>
      <c r="J11" s="169">
        <f t="shared" ref="J11:J20" si="1">ROUND(F11*(N11),2)</f>
        <v>162.72</v>
      </c>
      <c r="K11" s="1">
        <f t="shared" ref="K11:K20" si="2">ROUND(F11*(O11),2)</f>
        <v>0</v>
      </c>
      <c r="L11" s="1">
        <f t="shared" ref="L11:L20" si="3">ROUND(F11*(G11),2)</f>
        <v>0</v>
      </c>
      <c r="M11" s="1"/>
      <c r="N11" s="1">
        <v>3.39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95</v>
      </c>
      <c r="C12" s="173" t="s">
        <v>468</v>
      </c>
      <c r="D12" s="169" t="s">
        <v>469</v>
      </c>
      <c r="E12" s="169" t="s">
        <v>470</v>
      </c>
      <c r="F12" s="170">
        <v>2</v>
      </c>
      <c r="G12" s="171"/>
      <c r="H12" s="171"/>
      <c r="I12" s="171">
        <f t="shared" si="0"/>
        <v>0</v>
      </c>
      <c r="J12" s="169">
        <f t="shared" si="1"/>
        <v>5.22</v>
      </c>
      <c r="K12" s="1">
        <f t="shared" si="2"/>
        <v>0</v>
      </c>
      <c r="L12" s="1">
        <f t="shared" si="3"/>
        <v>0</v>
      </c>
      <c r="M12" s="1"/>
      <c r="N12" s="1">
        <v>2.61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95</v>
      </c>
      <c r="C13" s="173" t="s">
        <v>568</v>
      </c>
      <c r="D13" s="169" t="s">
        <v>569</v>
      </c>
      <c r="E13" s="169" t="s">
        <v>384</v>
      </c>
      <c r="F13" s="170">
        <v>12</v>
      </c>
      <c r="G13" s="171"/>
      <c r="H13" s="171"/>
      <c r="I13" s="171">
        <f t="shared" si="0"/>
        <v>0</v>
      </c>
      <c r="J13" s="169">
        <f t="shared" si="1"/>
        <v>188.88</v>
      </c>
      <c r="K13" s="1">
        <f t="shared" si="2"/>
        <v>0</v>
      </c>
      <c r="L13" s="1">
        <f t="shared" si="3"/>
        <v>0</v>
      </c>
      <c r="M13" s="1"/>
      <c r="N13" s="1">
        <v>15.74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>
        <v>4</v>
      </c>
      <c r="B14" s="169" t="s">
        <v>95</v>
      </c>
      <c r="C14" s="173" t="s">
        <v>570</v>
      </c>
      <c r="D14" s="169" t="s">
        <v>571</v>
      </c>
      <c r="E14" s="169" t="s">
        <v>384</v>
      </c>
      <c r="F14" s="170">
        <v>17</v>
      </c>
      <c r="G14" s="171"/>
      <c r="H14" s="171"/>
      <c r="I14" s="171">
        <f t="shared" si="0"/>
        <v>0</v>
      </c>
      <c r="J14" s="169">
        <f t="shared" si="1"/>
        <v>383.18</v>
      </c>
      <c r="K14" s="1">
        <f t="shared" si="2"/>
        <v>0</v>
      </c>
      <c r="L14" s="1">
        <f t="shared" si="3"/>
        <v>0</v>
      </c>
      <c r="M14" s="1"/>
      <c r="N14" s="1">
        <v>22.54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>
        <v>5</v>
      </c>
      <c r="B15" s="169" t="s">
        <v>95</v>
      </c>
      <c r="C15" s="173" t="s">
        <v>572</v>
      </c>
      <c r="D15" s="169" t="s">
        <v>573</v>
      </c>
      <c r="E15" s="169" t="s">
        <v>394</v>
      </c>
      <c r="F15" s="170">
        <v>10</v>
      </c>
      <c r="G15" s="171"/>
      <c r="H15" s="171"/>
      <c r="I15" s="171">
        <f t="shared" si="0"/>
        <v>0</v>
      </c>
      <c r="J15" s="169">
        <f t="shared" si="1"/>
        <v>37.299999999999997</v>
      </c>
      <c r="K15" s="1">
        <f t="shared" si="2"/>
        <v>0</v>
      </c>
      <c r="L15" s="1">
        <f t="shared" si="3"/>
        <v>0</v>
      </c>
      <c r="M15" s="1"/>
      <c r="N15" s="1">
        <v>3.73</v>
      </c>
      <c r="O15" s="1"/>
      <c r="P15" s="168">
        <v>9.7000000000000005E-4</v>
      </c>
      <c r="Q15" s="174"/>
      <c r="R15" s="174">
        <v>9.7000000000000005E-4</v>
      </c>
      <c r="S15" s="150">
        <f>ROUND(F15*(R15),3)</f>
        <v>0.01</v>
      </c>
      <c r="V15" s="175"/>
      <c r="Z15">
        <v>0</v>
      </c>
    </row>
    <row r="16" spans="1:26" ht="24.95" customHeight="1" x14ac:dyDescent="0.25">
      <c r="A16" s="172">
        <v>6</v>
      </c>
      <c r="B16" s="169" t="s">
        <v>95</v>
      </c>
      <c r="C16" s="173" t="s">
        <v>574</v>
      </c>
      <c r="D16" s="169" t="s">
        <v>575</v>
      </c>
      <c r="E16" s="169" t="s">
        <v>394</v>
      </c>
      <c r="F16" s="170">
        <v>10</v>
      </c>
      <c r="G16" s="171"/>
      <c r="H16" s="171"/>
      <c r="I16" s="171">
        <f t="shared" si="0"/>
        <v>0</v>
      </c>
      <c r="J16" s="169">
        <f t="shared" si="1"/>
        <v>22</v>
      </c>
      <c r="K16" s="1">
        <f t="shared" si="2"/>
        <v>0</v>
      </c>
      <c r="L16" s="1">
        <f t="shared" si="3"/>
        <v>0</v>
      </c>
      <c r="M16" s="1"/>
      <c r="N16" s="1">
        <v>2.2000000000000002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>
        <v>7</v>
      </c>
      <c r="B17" s="169" t="s">
        <v>95</v>
      </c>
      <c r="C17" s="173" t="s">
        <v>478</v>
      </c>
      <c r="D17" s="169" t="s">
        <v>479</v>
      </c>
      <c r="E17" s="169" t="s">
        <v>384</v>
      </c>
      <c r="F17" s="170">
        <v>29</v>
      </c>
      <c r="G17" s="171"/>
      <c r="H17" s="171"/>
      <c r="I17" s="171">
        <f t="shared" si="0"/>
        <v>0</v>
      </c>
      <c r="J17" s="169">
        <f t="shared" si="1"/>
        <v>120.35</v>
      </c>
      <c r="K17" s="1">
        <f t="shared" si="2"/>
        <v>0</v>
      </c>
      <c r="L17" s="1">
        <f t="shared" si="3"/>
        <v>0</v>
      </c>
      <c r="M17" s="1"/>
      <c r="N17" s="1">
        <v>4.1500000000000004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>
        <v>8</v>
      </c>
      <c r="B18" s="169">
        <v>2</v>
      </c>
      <c r="C18" s="173" t="s">
        <v>576</v>
      </c>
      <c r="D18" s="169" t="s">
        <v>577</v>
      </c>
      <c r="E18" s="169" t="s">
        <v>384</v>
      </c>
      <c r="F18" s="170">
        <v>20.8</v>
      </c>
      <c r="G18" s="171"/>
      <c r="H18" s="171"/>
      <c r="I18" s="171">
        <f t="shared" si="0"/>
        <v>0</v>
      </c>
      <c r="J18" s="169">
        <f t="shared" si="1"/>
        <v>378.14</v>
      </c>
      <c r="K18" s="1">
        <f t="shared" si="2"/>
        <v>0</v>
      </c>
      <c r="L18" s="1">
        <f t="shared" si="3"/>
        <v>0</v>
      </c>
      <c r="M18" s="1"/>
      <c r="N18" s="1">
        <v>18.18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>
        <v>9</v>
      </c>
      <c r="B19" s="169" t="s">
        <v>95</v>
      </c>
      <c r="C19" s="173" t="s">
        <v>578</v>
      </c>
      <c r="D19" s="169" t="s">
        <v>579</v>
      </c>
      <c r="E19" s="169" t="s">
        <v>384</v>
      </c>
      <c r="F19" s="170">
        <v>20.8</v>
      </c>
      <c r="G19" s="171"/>
      <c r="H19" s="171"/>
      <c r="I19" s="171">
        <f t="shared" si="0"/>
        <v>0</v>
      </c>
      <c r="J19" s="169">
        <f t="shared" si="1"/>
        <v>143.72999999999999</v>
      </c>
      <c r="K19" s="1">
        <f t="shared" si="2"/>
        <v>0</v>
      </c>
      <c r="L19" s="1">
        <f t="shared" si="3"/>
        <v>0</v>
      </c>
      <c r="M19" s="1"/>
      <c r="N19" s="1">
        <v>6.91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>
        <v>10</v>
      </c>
      <c r="B20" s="169" t="s">
        <v>95</v>
      </c>
      <c r="C20" s="173" t="s">
        <v>197</v>
      </c>
      <c r="D20" s="169" t="s">
        <v>484</v>
      </c>
      <c r="E20" s="169" t="s">
        <v>384</v>
      </c>
      <c r="F20" s="170">
        <v>20.8</v>
      </c>
      <c r="G20" s="171"/>
      <c r="H20" s="171"/>
      <c r="I20" s="171">
        <f t="shared" si="0"/>
        <v>0</v>
      </c>
      <c r="J20" s="169">
        <f t="shared" si="1"/>
        <v>17.89</v>
      </c>
      <c r="K20" s="1">
        <f t="shared" si="2"/>
        <v>0</v>
      </c>
      <c r="L20" s="1">
        <f t="shared" si="3"/>
        <v>0</v>
      </c>
      <c r="M20" s="1"/>
      <c r="N20" s="1">
        <v>0.86</v>
      </c>
      <c r="O20" s="1"/>
      <c r="P20" s="161"/>
      <c r="Q20" s="174"/>
      <c r="R20" s="174"/>
      <c r="S20" s="150"/>
      <c r="V20" s="175"/>
      <c r="Z20">
        <v>0</v>
      </c>
    </row>
    <row r="21" spans="1:26" x14ac:dyDescent="0.25">
      <c r="A21" s="150"/>
      <c r="B21" s="150"/>
      <c r="C21" s="150"/>
      <c r="D21" s="150" t="s">
        <v>76</v>
      </c>
      <c r="E21" s="150"/>
      <c r="F21" s="168"/>
      <c r="G21" s="153"/>
      <c r="H21" s="153">
        <f>ROUND((SUM(M10:M20))/1,2)</f>
        <v>0</v>
      </c>
      <c r="I21" s="153">
        <f>ROUND((SUM(I10:I20))/1,2)</f>
        <v>0</v>
      </c>
      <c r="J21" s="150"/>
      <c r="K21" s="150"/>
      <c r="L21" s="150">
        <f>ROUND((SUM(L10:L20))/1,2)</f>
        <v>0</v>
      </c>
      <c r="M21" s="150">
        <f>ROUND((SUM(M10:M20))/1,2)</f>
        <v>0</v>
      </c>
      <c r="N21" s="150"/>
      <c r="O21" s="150"/>
      <c r="P21" s="176">
        <f>ROUND((SUM(P10:P20))/1,2)</f>
        <v>0</v>
      </c>
      <c r="Q21" s="147"/>
      <c r="R21" s="147"/>
      <c r="S21" s="176">
        <f>ROUND((SUM(S10:S20))/1,2)</f>
        <v>0.01</v>
      </c>
      <c r="T21" s="147"/>
      <c r="U21" s="147"/>
      <c r="V21" s="147"/>
      <c r="W21" s="147"/>
      <c r="X21" s="147"/>
      <c r="Y21" s="147"/>
      <c r="Z21" s="147"/>
    </row>
    <row r="22" spans="1:26" x14ac:dyDescent="0.25">
      <c r="A22" s="1"/>
      <c r="B22" s="1"/>
      <c r="C22" s="1"/>
      <c r="D22" s="1"/>
      <c r="E22" s="1"/>
      <c r="F22" s="161"/>
      <c r="G22" s="143"/>
      <c r="H22" s="143"/>
      <c r="I22" s="143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50"/>
      <c r="B23" s="150"/>
      <c r="C23" s="150"/>
      <c r="D23" s="150" t="s">
        <v>77</v>
      </c>
      <c r="E23" s="150"/>
      <c r="F23" s="168"/>
      <c r="G23" s="151"/>
      <c r="H23" s="151"/>
      <c r="I23" s="151"/>
      <c r="J23" s="150"/>
      <c r="K23" s="150"/>
      <c r="L23" s="150"/>
      <c r="M23" s="150"/>
      <c r="N23" s="150"/>
      <c r="O23" s="150"/>
      <c r="P23" s="150"/>
      <c r="Q23" s="147"/>
      <c r="R23" s="147"/>
      <c r="S23" s="150"/>
      <c r="T23" s="147"/>
      <c r="U23" s="147"/>
      <c r="V23" s="147"/>
      <c r="W23" s="147"/>
      <c r="X23" s="147"/>
      <c r="Y23" s="147"/>
      <c r="Z23" s="147"/>
    </row>
    <row r="24" spans="1:26" ht="24.95" customHeight="1" x14ac:dyDescent="0.25">
      <c r="A24" s="172">
        <v>11</v>
      </c>
      <c r="B24" s="169" t="s">
        <v>201</v>
      </c>
      <c r="C24" s="173" t="s">
        <v>580</v>
      </c>
      <c r="D24" s="169" t="s">
        <v>581</v>
      </c>
      <c r="E24" s="169" t="s">
        <v>384</v>
      </c>
      <c r="F24" s="170">
        <v>4.5</v>
      </c>
      <c r="G24" s="171"/>
      <c r="H24" s="171"/>
      <c r="I24" s="171">
        <f>ROUND(F24*(G24+H24),2)</f>
        <v>0</v>
      </c>
      <c r="J24" s="169">
        <f>ROUND(F24*(N24),2)</f>
        <v>582.62</v>
      </c>
      <c r="K24" s="1">
        <f>ROUND(F24*(O24),2)</f>
        <v>0</v>
      </c>
      <c r="L24" s="1">
        <f>ROUND(F24*(G24),2)</f>
        <v>0</v>
      </c>
      <c r="M24" s="1"/>
      <c r="N24" s="1">
        <v>129.47</v>
      </c>
      <c r="O24" s="1"/>
      <c r="P24" s="168">
        <v>2.4262999999999999</v>
      </c>
      <c r="Q24" s="174"/>
      <c r="R24" s="174">
        <v>2.4262999999999999</v>
      </c>
      <c r="S24" s="150">
        <f>ROUND(F24*(R24),3)</f>
        <v>10.917999999999999</v>
      </c>
      <c r="V24" s="175"/>
      <c r="Z24">
        <v>0</v>
      </c>
    </row>
    <row r="25" spans="1:26" x14ac:dyDescent="0.25">
      <c r="A25" s="150"/>
      <c r="B25" s="150"/>
      <c r="C25" s="150"/>
      <c r="D25" s="150" t="s">
        <v>77</v>
      </c>
      <c r="E25" s="150"/>
      <c r="F25" s="168"/>
      <c r="G25" s="153"/>
      <c r="H25" s="153">
        <f>ROUND((SUM(M23:M24))/1,2)</f>
        <v>0</v>
      </c>
      <c r="I25" s="153">
        <f>ROUND((SUM(I23:I24))/1,2)</f>
        <v>0</v>
      </c>
      <c r="J25" s="150"/>
      <c r="K25" s="150"/>
      <c r="L25" s="150">
        <f>ROUND((SUM(L23:L24))/1,2)</f>
        <v>0</v>
      </c>
      <c r="M25" s="150">
        <f>ROUND((SUM(M23:M24))/1,2)</f>
        <v>0</v>
      </c>
      <c r="N25" s="150"/>
      <c r="O25" s="150"/>
      <c r="P25" s="176">
        <f>ROUND((SUM(P23:P24))/1,2)</f>
        <v>2.4300000000000002</v>
      </c>
      <c r="Q25" s="147"/>
      <c r="R25" s="147"/>
      <c r="S25" s="176">
        <f>ROUND((SUM(S23:S24))/1,2)</f>
        <v>10.92</v>
      </c>
      <c r="T25" s="147"/>
      <c r="U25" s="147"/>
      <c r="V25" s="147"/>
      <c r="W25" s="147"/>
      <c r="X25" s="147"/>
      <c r="Y25" s="147"/>
      <c r="Z25" s="147"/>
    </row>
    <row r="26" spans="1:26" x14ac:dyDescent="0.25">
      <c r="A26" s="1"/>
      <c r="B26" s="1"/>
      <c r="C26" s="1"/>
      <c r="D26" s="1"/>
      <c r="E26" s="1"/>
      <c r="F26" s="161"/>
      <c r="G26" s="143"/>
      <c r="H26" s="143"/>
      <c r="I26" s="143"/>
      <c r="J26" s="1"/>
      <c r="K26" s="1"/>
      <c r="L26" s="1"/>
      <c r="M26" s="1"/>
      <c r="N26" s="1"/>
      <c r="O26" s="1"/>
      <c r="P26" s="1"/>
      <c r="S26" s="1"/>
    </row>
    <row r="27" spans="1:26" x14ac:dyDescent="0.25">
      <c r="A27" s="150"/>
      <c r="B27" s="150"/>
      <c r="C27" s="150"/>
      <c r="D27" s="150" t="s">
        <v>379</v>
      </c>
      <c r="E27" s="150"/>
      <c r="F27" s="168"/>
      <c r="G27" s="151"/>
      <c r="H27" s="151"/>
      <c r="I27" s="151"/>
      <c r="J27" s="150"/>
      <c r="K27" s="150"/>
      <c r="L27" s="150"/>
      <c r="M27" s="150"/>
      <c r="N27" s="150"/>
      <c r="O27" s="150"/>
      <c r="P27" s="150"/>
      <c r="Q27" s="147"/>
      <c r="R27" s="147"/>
      <c r="S27" s="150"/>
      <c r="T27" s="147"/>
      <c r="U27" s="147"/>
      <c r="V27" s="147"/>
      <c r="W27" s="147"/>
      <c r="X27" s="147"/>
      <c r="Y27" s="147"/>
      <c r="Z27" s="147"/>
    </row>
    <row r="28" spans="1:26" ht="24.95" customHeight="1" x14ac:dyDescent="0.25">
      <c r="A28" s="172">
        <v>12</v>
      </c>
      <c r="B28" s="169" t="s">
        <v>126</v>
      </c>
      <c r="C28" s="173" t="s">
        <v>388</v>
      </c>
      <c r="D28" s="169" t="s">
        <v>488</v>
      </c>
      <c r="E28" s="169" t="s">
        <v>384</v>
      </c>
      <c r="F28" s="170">
        <v>5.8</v>
      </c>
      <c r="G28" s="171"/>
      <c r="H28" s="171"/>
      <c r="I28" s="171">
        <f>ROUND(F28*(G28+H28),2)</f>
        <v>0</v>
      </c>
      <c r="J28" s="169">
        <f>ROUND(F28*(N28),2)</f>
        <v>172.78</v>
      </c>
      <c r="K28" s="1">
        <f>ROUND(F28*(O28),2)</f>
        <v>0</v>
      </c>
      <c r="L28" s="1">
        <f>ROUND(F28*(G28),2)</f>
        <v>0</v>
      </c>
      <c r="M28" s="1"/>
      <c r="N28" s="1">
        <v>29.79</v>
      </c>
      <c r="O28" s="1"/>
      <c r="P28" s="168">
        <v>1.8907700000000001</v>
      </c>
      <c r="Q28" s="174"/>
      <c r="R28" s="174">
        <v>1.8907700000000001</v>
      </c>
      <c r="S28" s="150">
        <f>ROUND(F28*(R28),3)</f>
        <v>10.965999999999999</v>
      </c>
      <c r="V28" s="175"/>
      <c r="Z28">
        <v>0</v>
      </c>
    </row>
    <row r="29" spans="1:26" x14ac:dyDescent="0.25">
      <c r="A29" s="150"/>
      <c r="B29" s="150"/>
      <c r="C29" s="150"/>
      <c r="D29" s="150" t="s">
        <v>379</v>
      </c>
      <c r="E29" s="150"/>
      <c r="F29" s="168"/>
      <c r="G29" s="153"/>
      <c r="H29" s="153">
        <f>ROUND((SUM(M27:M28))/1,2)</f>
        <v>0</v>
      </c>
      <c r="I29" s="153">
        <f>ROUND((SUM(I27:I28))/1,2)</f>
        <v>0</v>
      </c>
      <c r="J29" s="150"/>
      <c r="K29" s="150"/>
      <c r="L29" s="150">
        <f>ROUND((SUM(L27:L28))/1,2)</f>
        <v>0</v>
      </c>
      <c r="M29" s="150">
        <f>ROUND((SUM(M27:M28))/1,2)</f>
        <v>0</v>
      </c>
      <c r="N29" s="150"/>
      <c r="O29" s="150"/>
      <c r="P29" s="176">
        <f>ROUND((SUM(P27:P28))/1,2)</f>
        <v>1.89</v>
      </c>
      <c r="Q29" s="147"/>
      <c r="R29" s="147"/>
      <c r="S29" s="176">
        <f>ROUND((SUM(S27:S28))/1,2)</f>
        <v>10.97</v>
      </c>
      <c r="T29" s="147"/>
      <c r="U29" s="147"/>
      <c r="V29" s="147"/>
      <c r="W29" s="147"/>
      <c r="X29" s="147"/>
      <c r="Y29" s="147"/>
      <c r="Z29" s="147"/>
    </row>
    <row r="30" spans="1:26" x14ac:dyDescent="0.25">
      <c r="A30" s="1"/>
      <c r="B30" s="1"/>
      <c r="C30" s="1"/>
      <c r="D30" s="1"/>
      <c r="E30" s="1"/>
      <c r="F30" s="161"/>
      <c r="G30" s="143"/>
      <c r="H30" s="143"/>
      <c r="I30" s="143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0"/>
      <c r="B31" s="150"/>
      <c r="C31" s="150"/>
      <c r="D31" s="150" t="s">
        <v>79</v>
      </c>
      <c r="E31" s="150"/>
      <c r="F31" s="168"/>
      <c r="G31" s="151"/>
      <c r="H31" s="151"/>
      <c r="I31" s="151"/>
      <c r="J31" s="150"/>
      <c r="K31" s="150"/>
      <c r="L31" s="150"/>
      <c r="M31" s="150"/>
      <c r="N31" s="150"/>
      <c r="O31" s="150"/>
      <c r="P31" s="150"/>
      <c r="Q31" s="147"/>
      <c r="R31" s="147"/>
      <c r="S31" s="150"/>
      <c r="T31" s="147"/>
      <c r="U31" s="147"/>
      <c r="V31" s="147"/>
      <c r="W31" s="147"/>
      <c r="X31" s="147"/>
      <c r="Y31" s="147"/>
      <c r="Z31" s="147"/>
    </row>
    <row r="32" spans="1:26" ht="24.95" customHeight="1" x14ac:dyDescent="0.25">
      <c r="A32" s="172">
        <v>13</v>
      </c>
      <c r="B32" s="169" t="s">
        <v>138</v>
      </c>
      <c r="C32" s="173" t="s">
        <v>503</v>
      </c>
      <c r="D32" s="169" t="s">
        <v>582</v>
      </c>
      <c r="E32" s="169" t="s">
        <v>409</v>
      </c>
      <c r="F32" s="170">
        <v>8</v>
      </c>
      <c r="G32" s="171"/>
      <c r="H32" s="171"/>
      <c r="I32" s="171">
        <f>ROUND(F32*(G32+H32),2)</f>
        <v>0</v>
      </c>
      <c r="J32" s="169">
        <f>ROUND(F32*(N32),2)</f>
        <v>7.52</v>
      </c>
      <c r="K32" s="1">
        <f>ROUND(F32*(O32),2)</f>
        <v>0</v>
      </c>
      <c r="L32" s="1">
        <f>ROUND(F32*(G32),2)</f>
        <v>0</v>
      </c>
      <c r="M32" s="1"/>
      <c r="N32" s="1">
        <v>0.94</v>
      </c>
      <c r="O32" s="1"/>
      <c r="P32" s="168">
        <v>1.0000000000000001E-5</v>
      </c>
      <c r="Q32" s="174"/>
      <c r="R32" s="174">
        <v>1.0000000000000001E-5</v>
      </c>
      <c r="S32" s="150">
        <f>ROUND(F32*(R32),3)</f>
        <v>0</v>
      </c>
      <c r="V32" s="175"/>
      <c r="Z32">
        <v>0</v>
      </c>
    </row>
    <row r="33" spans="1:26" ht="24.95" customHeight="1" x14ac:dyDescent="0.25">
      <c r="A33" s="172">
        <v>14</v>
      </c>
      <c r="B33" s="169" t="s">
        <v>418</v>
      </c>
      <c r="C33" s="173" t="s">
        <v>583</v>
      </c>
      <c r="D33" s="169" t="s">
        <v>584</v>
      </c>
      <c r="E33" s="169" t="s">
        <v>405</v>
      </c>
      <c r="F33" s="170">
        <v>2</v>
      </c>
      <c r="G33" s="171"/>
      <c r="H33" s="171"/>
      <c r="I33" s="171">
        <f>ROUND(F33*(G33+H33),2)</f>
        <v>0</v>
      </c>
      <c r="J33" s="169">
        <f>ROUND(F33*(N33),2)</f>
        <v>56</v>
      </c>
      <c r="K33" s="1">
        <f>ROUND(F33*(O33),2)</f>
        <v>0</v>
      </c>
      <c r="L33" s="1">
        <f>ROUND(F33*(G33),2)</f>
        <v>0</v>
      </c>
      <c r="M33" s="1"/>
      <c r="N33" s="1">
        <v>28</v>
      </c>
      <c r="O33" s="1"/>
      <c r="P33" s="161"/>
      <c r="Q33" s="174"/>
      <c r="R33" s="174"/>
      <c r="S33" s="150"/>
      <c r="V33" s="175"/>
      <c r="Z33">
        <v>0</v>
      </c>
    </row>
    <row r="34" spans="1:26" ht="24.95" customHeight="1" x14ac:dyDescent="0.25">
      <c r="A34" s="172">
        <v>15</v>
      </c>
      <c r="B34" s="169">
        <v>271</v>
      </c>
      <c r="C34" s="173" t="s">
        <v>527</v>
      </c>
      <c r="D34" s="169" t="s">
        <v>585</v>
      </c>
      <c r="E34" s="169" t="s">
        <v>409</v>
      </c>
      <c r="F34" s="170">
        <v>8</v>
      </c>
      <c r="G34" s="171"/>
      <c r="H34" s="171"/>
      <c r="I34" s="171">
        <f>ROUND(F34*(G34+H34),2)</f>
        <v>0</v>
      </c>
      <c r="J34" s="169">
        <f>ROUND(F34*(N34),2)</f>
        <v>23.92</v>
      </c>
      <c r="K34" s="1">
        <f>ROUND(F34*(O34),2)</f>
        <v>0</v>
      </c>
      <c r="L34" s="1">
        <f>ROUND(F34*(G34),2)</f>
        <v>0</v>
      </c>
      <c r="M34" s="1"/>
      <c r="N34" s="1">
        <v>2.99</v>
      </c>
      <c r="O34" s="1"/>
      <c r="P34" s="161"/>
      <c r="Q34" s="174"/>
      <c r="R34" s="174"/>
      <c r="S34" s="150"/>
      <c r="V34" s="175"/>
      <c r="Z34">
        <v>0</v>
      </c>
    </row>
    <row r="35" spans="1:26" ht="24.95" customHeight="1" x14ac:dyDescent="0.25">
      <c r="A35" s="172">
        <v>16</v>
      </c>
      <c r="B35" s="169" t="s">
        <v>418</v>
      </c>
      <c r="C35" s="173" t="s">
        <v>533</v>
      </c>
      <c r="D35" s="169" t="s">
        <v>534</v>
      </c>
      <c r="E35" s="169" t="s">
        <v>405</v>
      </c>
      <c r="F35" s="170">
        <v>1</v>
      </c>
      <c r="G35" s="171"/>
      <c r="H35" s="171"/>
      <c r="I35" s="171">
        <f>ROUND(F35*(G35+H35),2)</f>
        <v>0</v>
      </c>
      <c r="J35" s="169">
        <f>ROUND(F35*(N35),2)</f>
        <v>152</v>
      </c>
      <c r="K35" s="1">
        <f>ROUND(F35*(O35),2)</f>
        <v>0</v>
      </c>
      <c r="L35" s="1">
        <f>ROUND(F35*(G35),2)</f>
        <v>0</v>
      </c>
      <c r="M35" s="1"/>
      <c r="N35" s="1">
        <v>152</v>
      </c>
      <c r="O35" s="1"/>
      <c r="P35" s="161"/>
      <c r="Q35" s="174"/>
      <c r="R35" s="174"/>
      <c r="S35" s="150"/>
      <c r="V35" s="175"/>
      <c r="Z35">
        <v>0</v>
      </c>
    </row>
    <row r="36" spans="1:26" ht="24.95" customHeight="1" x14ac:dyDescent="0.25">
      <c r="A36" s="172">
        <v>17</v>
      </c>
      <c r="B36" s="169" t="s">
        <v>586</v>
      </c>
      <c r="C36" s="173" t="s">
        <v>587</v>
      </c>
      <c r="D36" s="169" t="s">
        <v>588</v>
      </c>
      <c r="E36" s="169" t="s">
        <v>405</v>
      </c>
      <c r="F36" s="170">
        <v>1</v>
      </c>
      <c r="G36" s="171"/>
      <c r="H36" s="171"/>
      <c r="I36" s="171">
        <f>ROUND(F36*(G36+H36),2)</f>
        <v>0</v>
      </c>
      <c r="J36" s="169">
        <f>ROUND(F36*(N36),2)</f>
        <v>19.71</v>
      </c>
      <c r="K36" s="1">
        <f>ROUND(F36*(O36),2)</f>
        <v>0</v>
      </c>
      <c r="L36" s="1">
        <f>ROUND(F36*(G36),2)</f>
        <v>0</v>
      </c>
      <c r="M36" s="1"/>
      <c r="N36" s="1">
        <v>19.71</v>
      </c>
      <c r="O36" s="1"/>
      <c r="P36" s="168">
        <v>8.4499999999999992E-3</v>
      </c>
      <c r="Q36" s="174"/>
      <c r="R36" s="174">
        <v>8.4499999999999992E-3</v>
      </c>
      <c r="S36" s="150">
        <f>ROUND(F36*(R36),3)</f>
        <v>8.0000000000000002E-3</v>
      </c>
      <c r="V36" s="175"/>
      <c r="Z36">
        <v>0</v>
      </c>
    </row>
    <row r="37" spans="1:26" x14ac:dyDescent="0.25">
      <c r="A37" s="150"/>
      <c r="B37" s="150"/>
      <c r="C37" s="150"/>
      <c r="D37" s="150" t="s">
        <v>79</v>
      </c>
      <c r="E37" s="150"/>
      <c r="F37" s="168"/>
      <c r="G37" s="153"/>
      <c r="H37" s="153">
        <f>ROUND((SUM(M31:M36))/1,2)</f>
        <v>0</v>
      </c>
      <c r="I37" s="153">
        <f>ROUND((SUM(I31:I36))/1,2)</f>
        <v>0</v>
      </c>
      <c r="J37" s="150"/>
      <c r="K37" s="150"/>
      <c r="L37" s="150">
        <f>ROUND((SUM(L31:L36))/1,2)</f>
        <v>0</v>
      </c>
      <c r="M37" s="150">
        <f>ROUND((SUM(M31:M36))/1,2)</f>
        <v>0</v>
      </c>
      <c r="N37" s="150"/>
      <c r="O37" s="150"/>
      <c r="P37" s="176">
        <f>ROUND((SUM(P31:P36))/1,2)</f>
        <v>0.01</v>
      </c>
      <c r="Q37" s="147"/>
      <c r="R37" s="147"/>
      <c r="S37" s="176">
        <f>ROUND((SUM(S31:S36))/1,2)</f>
        <v>0.01</v>
      </c>
      <c r="T37" s="147"/>
      <c r="U37" s="147"/>
      <c r="V37" s="147"/>
      <c r="W37" s="147"/>
      <c r="X37" s="147"/>
      <c r="Y37" s="147"/>
      <c r="Z37" s="147"/>
    </row>
    <row r="38" spans="1:26" x14ac:dyDescent="0.25">
      <c r="A38" s="1"/>
      <c r="B38" s="1"/>
      <c r="C38" s="1"/>
      <c r="D38" s="1"/>
      <c r="E38" s="1"/>
      <c r="F38" s="161"/>
      <c r="G38" s="143"/>
      <c r="H38" s="143"/>
      <c r="I38" s="143"/>
      <c r="J38" s="1"/>
      <c r="K38" s="1"/>
      <c r="L38" s="1"/>
      <c r="M38" s="1"/>
      <c r="N38" s="1"/>
      <c r="O38" s="1"/>
      <c r="P38" s="1"/>
      <c r="S38" s="1"/>
    </row>
    <row r="39" spans="1:26" x14ac:dyDescent="0.25">
      <c r="A39" s="150"/>
      <c r="B39" s="150"/>
      <c r="C39" s="150"/>
      <c r="D39" s="150" t="s">
        <v>80</v>
      </c>
      <c r="E39" s="150"/>
      <c r="F39" s="168"/>
      <c r="G39" s="151"/>
      <c r="H39" s="151"/>
      <c r="I39" s="151"/>
      <c r="J39" s="150"/>
      <c r="K39" s="150"/>
      <c r="L39" s="150"/>
      <c r="M39" s="150"/>
      <c r="N39" s="150"/>
      <c r="O39" s="150"/>
      <c r="P39" s="150"/>
      <c r="Q39" s="147"/>
      <c r="R39" s="147"/>
      <c r="S39" s="150"/>
      <c r="T39" s="147"/>
      <c r="U39" s="147"/>
      <c r="V39" s="147"/>
      <c r="W39" s="147"/>
      <c r="X39" s="147"/>
      <c r="Y39" s="147"/>
      <c r="Z39" s="147"/>
    </row>
    <row r="40" spans="1:26" ht="24.95" customHeight="1" x14ac:dyDescent="0.25">
      <c r="A40" s="172">
        <v>18</v>
      </c>
      <c r="B40" s="169" t="s">
        <v>126</v>
      </c>
      <c r="C40" s="173" t="s">
        <v>560</v>
      </c>
      <c r="D40" s="169" t="s">
        <v>561</v>
      </c>
      <c r="E40" s="169" t="s">
        <v>562</v>
      </c>
      <c r="F40" s="170">
        <v>34.723999999999997</v>
      </c>
      <c r="G40" s="171"/>
      <c r="H40" s="171"/>
      <c r="I40" s="171">
        <f t="shared" ref="I40:I45" si="4">ROUND(F40*(G40+H40),2)</f>
        <v>0</v>
      </c>
      <c r="J40" s="169">
        <f t="shared" ref="J40:J45" si="5">ROUND(F40*(N40),2)</f>
        <v>1012.55</v>
      </c>
      <c r="K40" s="1">
        <f t="shared" ref="K40:K45" si="6">ROUND(F40*(O40),2)</f>
        <v>0</v>
      </c>
      <c r="L40" s="1">
        <f t="shared" ref="L40:L45" si="7">ROUND(F40*(G40),2)</f>
        <v>0</v>
      </c>
      <c r="M40" s="1"/>
      <c r="N40" s="1">
        <v>29.16</v>
      </c>
      <c r="O40" s="1"/>
      <c r="P40" s="161"/>
      <c r="Q40" s="174"/>
      <c r="R40" s="174"/>
      <c r="S40" s="150"/>
      <c r="V40" s="175"/>
      <c r="Z40">
        <v>0</v>
      </c>
    </row>
    <row r="41" spans="1:26" ht="24.95" customHeight="1" x14ac:dyDescent="0.25">
      <c r="A41" s="172">
        <v>19</v>
      </c>
      <c r="B41" s="169" t="s">
        <v>418</v>
      </c>
      <c r="C41" s="173" t="s">
        <v>531</v>
      </c>
      <c r="D41" s="169" t="s">
        <v>589</v>
      </c>
      <c r="E41" s="169" t="s">
        <v>405</v>
      </c>
      <c r="F41" s="170">
        <v>1</v>
      </c>
      <c r="G41" s="171"/>
      <c r="H41" s="171"/>
      <c r="I41" s="171">
        <f t="shared" si="4"/>
        <v>0</v>
      </c>
      <c r="J41" s="169">
        <f t="shared" si="5"/>
        <v>333</v>
      </c>
      <c r="K41" s="1">
        <f t="shared" si="6"/>
        <v>0</v>
      </c>
      <c r="L41" s="1">
        <f t="shared" si="7"/>
        <v>0</v>
      </c>
      <c r="M41" s="1"/>
      <c r="N41" s="1">
        <v>333</v>
      </c>
      <c r="O41" s="1"/>
      <c r="P41" s="161"/>
      <c r="Q41" s="174"/>
      <c r="R41" s="174"/>
      <c r="S41" s="150"/>
      <c r="V41" s="175"/>
      <c r="Z41">
        <v>0</v>
      </c>
    </row>
    <row r="42" spans="1:26" ht="24.95" customHeight="1" x14ac:dyDescent="0.25">
      <c r="A42" s="172">
        <v>20</v>
      </c>
      <c r="B42" s="169" t="s">
        <v>418</v>
      </c>
      <c r="C42" s="173" t="s">
        <v>590</v>
      </c>
      <c r="D42" s="169" t="s">
        <v>591</v>
      </c>
      <c r="E42" s="169" t="s">
        <v>405</v>
      </c>
      <c r="F42" s="170">
        <v>1</v>
      </c>
      <c r="G42" s="171"/>
      <c r="H42" s="171"/>
      <c r="I42" s="171">
        <f t="shared" si="4"/>
        <v>0</v>
      </c>
      <c r="J42" s="169">
        <f t="shared" si="5"/>
        <v>275</v>
      </c>
      <c r="K42" s="1">
        <f t="shared" si="6"/>
        <v>0</v>
      </c>
      <c r="L42" s="1">
        <f t="shared" si="7"/>
        <v>0</v>
      </c>
      <c r="M42" s="1"/>
      <c r="N42" s="1">
        <v>275</v>
      </c>
      <c r="O42" s="1"/>
      <c r="P42" s="161"/>
      <c r="Q42" s="174"/>
      <c r="R42" s="174"/>
      <c r="S42" s="150"/>
      <c r="V42" s="175"/>
      <c r="Z42">
        <v>0</v>
      </c>
    </row>
    <row r="43" spans="1:26" ht="24.95" customHeight="1" x14ac:dyDescent="0.25">
      <c r="A43" s="172">
        <v>21</v>
      </c>
      <c r="B43" s="169" t="s">
        <v>418</v>
      </c>
      <c r="C43" s="173" t="s">
        <v>592</v>
      </c>
      <c r="D43" s="169" t="s">
        <v>593</v>
      </c>
      <c r="E43" s="169" t="s">
        <v>405</v>
      </c>
      <c r="F43" s="170">
        <v>1</v>
      </c>
      <c r="G43" s="171"/>
      <c r="H43" s="171"/>
      <c r="I43" s="171">
        <f t="shared" si="4"/>
        <v>0</v>
      </c>
      <c r="J43" s="169">
        <f t="shared" si="5"/>
        <v>32.5</v>
      </c>
      <c r="K43" s="1">
        <f t="shared" si="6"/>
        <v>0</v>
      </c>
      <c r="L43" s="1">
        <f t="shared" si="7"/>
        <v>0</v>
      </c>
      <c r="M43" s="1"/>
      <c r="N43" s="1">
        <v>32.5</v>
      </c>
      <c r="O43" s="1"/>
      <c r="P43" s="161"/>
      <c r="Q43" s="174"/>
      <c r="R43" s="174"/>
      <c r="S43" s="150"/>
      <c r="V43" s="175"/>
      <c r="Z43">
        <v>0</v>
      </c>
    </row>
    <row r="44" spans="1:26" ht="24.95" customHeight="1" x14ac:dyDescent="0.25">
      <c r="A44" s="172">
        <v>22</v>
      </c>
      <c r="B44" s="169" t="s">
        <v>418</v>
      </c>
      <c r="C44" s="173" t="s">
        <v>594</v>
      </c>
      <c r="D44" s="169" t="s">
        <v>595</v>
      </c>
      <c r="E44" s="169" t="s">
        <v>405</v>
      </c>
      <c r="F44" s="170">
        <v>1</v>
      </c>
      <c r="G44" s="171"/>
      <c r="H44" s="171"/>
      <c r="I44" s="171">
        <f t="shared" si="4"/>
        <v>0</v>
      </c>
      <c r="J44" s="169">
        <f t="shared" si="5"/>
        <v>24.9</v>
      </c>
      <c r="K44" s="1">
        <f t="shared" si="6"/>
        <v>0</v>
      </c>
      <c r="L44" s="1">
        <f t="shared" si="7"/>
        <v>0</v>
      </c>
      <c r="M44" s="1"/>
      <c r="N44" s="1">
        <v>24.9</v>
      </c>
      <c r="O44" s="1"/>
      <c r="P44" s="161"/>
      <c r="Q44" s="174"/>
      <c r="R44" s="174"/>
      <c r="S44" s="150"/>
      <c r="V44" s="175"/>
      <c r="Z44">
        <v>0</v>
      </c>
    </row>
    <row r="45" spans="1:26" ht="24.95" customHeight="1" x14ac:dyDescent="0.25">
      <c r="A45" s="172">
        <v>23</v>
      </c>
      <c r="B45" s="169" t="s">
        <v>418</v>
      </c>
      <c r="C45" s="173" t="s">
        <v>596</v>
      </c>
      <c r="D45" s="169" t="s">
        <v>597</v>
      </c>
      <c r="E45" s="169" t="s">
        <v>405</v>
      </c>
      <c r="F45" s="170">
        <v>1</v>
      </c>
      <c r="G45" s="171"/>
      <c r="H45" s="171"/>
      <c r="I45" s="171">
        <f t="shared" si="4"/>
        <v>0</v>
      </c>
      <c r="J45" s="169">
        <f t="shared" si="5"/>
        <v>1351</v>
      </c>
      <c r="K45" s="1">
        <f t="shared" si="6"/>
        <v>0</v>
      </c>
      <c r="L45" s="1">
        <f t="shared" si="7"/>
        <v>0</v>
      </c>
      <c r="M45" s="1"/>
      <c r="N45" s="1">
        <v>1351</v>
      </c>
      <c r="O45" s="1"/>
      <c r="P45" s="161"/>
      <c r="Q45" s="174"/>
      <c r="R45" s="174"/>
      <c r="S45" s="150"/>
      <c r="V45" s="175"/>
      <c r="Z45">
        <v>0</v>
      </c>
    </row>
    <row r="46" spans="1:26" x14ac:dyDescent="0.25">
      <c r="A46" s="150"/>
      <c r="B46" s="150"/>
      <c r="C46" s="150"/>
      <c r="D46" s="150" t="s">
        <v>80</v>
      </c>
      <c r="E46" s="150"/>
      <c r="F46" s="168"/>
      <c r="G46" s="153"/>
      <c r="H46" s="153"/>
      <c r="I46" s="153">
        <f>ROUND((SUM(I39:I45))/1,2)</f>
        <v>0</v>
      </c>
      <c r="J46" s="150"/>
      <c r="K46" s="150"/>
      <c r="L46" s="150">
        <f>ROUND((SUM(L39:L45))/1,2)</f>
        <v>0</v>
      </c>
      <c r="M46" s="150">
        <f>ROUND((SUM(M39:M45))/1,2)</f>
        <v>0</v>
      </c>
      <c r="N46" s="150"/>
      <c r="O46" s="150"/>
      <c r="P46" s="176"/>
      <c r="S46" s="168">
        <f>ROUND((SUM(S39:S45))/1,2)</f>
        <v>0</v>
      </c>
      <c r="V46">
        <f>ROUND((SUM(V39:V45))/1,2)</f>
        <v>0</v>
      </c>
    </row>
    <row r="47" spans="1:26" x14ac:dyDescent="0.25">
      <c r="A47" s="1"/>
      <c r="B47" s="1"/>
      <c r="C47" s="1"/>
      <c r="D47" s="1"/>
      <c r="E47" s="1"/>
      <c r="F47" s="161"/>
      <c r="G47" s="143"/>
      <c r="H47" s="143"/>
      <c r="I47" s="143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0"/>
      <c r="B48" s="150"/>
      <c r="C48" s="150"/>
      <c r="D48" s="2" t="s">
        <v>75</v>
      </c>
      <c r="E48" s="150"/>
      <c r="F48" s="168"/>
      <c r="G48" s="153"/>
      <c r="H48" s="153">
        <f>ROUND((SUM(M9:M47))/2,2)</f>
        <v>0</v>
      </c>
      <c r="I48" s="153">
        <f>ROUND((SUM(I9:I47))/2,2)</f>
        <v>0</v>
      </c>
      <c r="J48" s="150"/>
      <c r="K48" s="150"/>
      <c r="L48" s="150">
        <f>ROUND((SUM(L9:L47))/2,2)</f>
        <v>0</v>
      </c>
      <c r="M48" s="150">
        <f>ROUND((SUM(M9:M47))/2,2)</f>
        <v>0</v>
      </c>
      <c r="N48" s="150"/>
      <c r="O48" s="150"/>
      <c r="P48" s="176"/>
      <c r="S48" s="176">
        <f>ROUND((SUM(S9:S47))/2,2)</f>
        <v>21.91</v>
      </c>
      <c r="V48">
        <f>ROUND((SUM(V9:V47))/2,2)</f>
        <v>0</v>
      </c>
    </row>
    <row r="49" spans="1:26" x14ac:dyDescent="0.25">
      <c r="A49" s="177"/>
      <c r="B49" s="177"/>
      <c r="C49" s="177"/>
      <c r="D49" s="177" t="s">
        <v>82</v>
      </c>
      <c r="E49" s="177"/>
      <c r="F49" s="178"/>
      <c r="G49" s="179"/>
      <c r="H49" s="179">
        <f>ROUND((SUM(M9:M48))/3,2)</f>
        <v>0</v>
      </c>
      <c r="I49" s="179">
        <f>ROUND((SUM(I9:I48))/3,2)</f>
        <v>0</v>
      </c>
      <c r="J49" s="177"/>
      <c r="K49" s="177">
        <f>ROUND((SUM(K9:K48))/3,2)</f>
        <v>0</v>
      </c>
      <c r="L49" s="177">
        <f>ROUND((SUM(L9:L48))/3,2)</f>
        <v>0</v>
      </c>
      <c r="M49" s="177">
        <f>ROUND((SUM(M9:M48))/3,2)</f>
        <v>0</v>
      </c>
      <c r="N49" s="177"/>
      <c r="O49" s="177"/>
      <c r="P49" s="178"/>
      <c r="Q49" s="180"/>
      <c r="R49" s="180"/>
      <c r="S49" s="197">
        <f>ROUND((SUM(S9:S48))/3,2)</f>
        <v>21.91</v>
      </c>
      <c r="T49" s="180"/>
      <c r="U49" s="180"/>
      <c r="V49" s="180">
        <f>ROUND((SUM(V9:V48))/3,2)</f>
        <v>0</v>
      </c>
      <c r="Z49">
        <f>(SUM(Z9:Z48))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VYŠNÝ ŽIPOV - ZBERNÝ DVOR / SO 04a Kanalizačná prípojka  splášková</oddHeader>
    <oddFooter>&amp;RStrana &amp;P z &amp;N    &amp;L&amp;7Spracované systémom Systematic®pyramida.wsn, tel.: 051 77 10 585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598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>
        <f>'Rekap 13941'!B15</f>
        <v>0</v>
      </c>
      <c r="E16" s="89">
        <f>'Rekap 13941'!C15</f>
        <v>0</v>
      </c>
      <c r="F16" s="98">
        <f>'Rekap 13941'!D15</f>
        <v>0</v>
      </c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/>
      <c r="E17" s="68"/>
      <c r="F17" s="73"/>
      <c r="G17" s="53">
        <v>7</v>
      </c>
      <c r="H17" s="108" t="s">
        <v>45</v>
      </c>
      <c r="I17" s="121"/>
      <c r="J17" s="119">
        <f>'SO 13941'!Z65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/>
      <c r="E18" s="69"/>
      <c r="F18" s="74"/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13941'!K9:'SO 13941'!K64)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13941'!K9:'SO 13941'!K64)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598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75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76</v>
      </c>
      <c r="B11" s="151">
        <f>'SO 13941'!L23</f>
        <v>0</v>
      </c>
      <c r="C11" s="151">
        <f>'SO 13941'!M23</f>
        <v>0</v>
      </c>
      <c r="D11" s="151">
        <f>'SO 13941'!I23</f>
        <v>0</v>
      </c>
      <c r="E11" s="152">
        <f>'SO 13941'!P23</f>
        <v>0</v>
      </c>
      <c r="F11" s="152">
        <f>'SO 13941'!S23</f>
        <v>0.04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379</v>
      </c>
      <c r="B12" s="151">
        <f>'SO 13941'!L29</f>
        <v>0</v>
      </c>
      <c r="C12" s="151">
        <f>'SO 13941'!M29</f>
        <v>0</v>
      </c>
      <c r="D12" s="151">
        <f>'SO 13941'!I29</f>
        <v>0</v>
      </c>
      <c r="E12" s="152">
        <f>'SO 13941'!P29</f>
        <v>1.89</v>
      </c>
      <c r="F12" s="152">
        <f>'SO 13941'!S29</f>
        <v>31.39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79</v>
      </c>
      <c r="B13" s="151">
        <f>'SO 13941'!L58</f>
        <v>0</v>
      </c>
      <c r="C13" s="151">
        <f>'SO 13941'!M58</f>
        <v>0</v>
      </c>
      <c r="D13" s="151">
        <f>'SO 13941'!I58</f>
        <v>0</v>
      </c>
      <c r="E13" s="152">
        <f>'SO 13941'!P58</f>
        <v>11.33</v>
      </c>
      <c r="F13" s="152">
        <f>'SO 13941'!S58</f>
        <v>11.33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80</v>
      </c>
      <c r="B14" s="151">
        <f>'SO 13941'!L62</f>
        <v>0</v>
      </c>
      <c r="C14" s="151">
        <f>'SO 13941'!M62</f>
        <v>0</v>
      </c>
      <c r="D14" s="151">
        <f>'SO 13941'!I62</f>
        <v>0</v>
      </c>
      <c r="E14" s="152">
        <f>'SO 13941'!P62</f>
        <v>0</v>
      </c>
      <c r="F14" s="152">
        <f>'SO 13941'!S62</f>
        <v>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2" t="s">
        <v>75</v>
      </c>
      <c r="B15" s="153">
        <f>'SO 13941'!L64</f>
        <v>0</v>
      </c>
      <c r="C15" s="153">
        <f>'SO 13941'!M64</f>
        <v>0</v>
      </c>
      <c r="D15" s="153">
        <f>'SO 13941'!I64</f>
        <v>0</v>
      </c>
      <c r="E15" s="154">
        <f>'SO 13941'!S64</f>
        <v>42.76</v>
      </c>
      <c r="F15" s="154">
        <f>'SO 13941'!V64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26" x14ac:dyDescent="0.25">
      <c r="A17" s="2" t="s">
        <v>82</v>
      </c>
      <c r="B17" s="153">
        <f>'SO 13941'!L65</f>
        <v>0</v>
      </c>
      <c r="C17" s="153">
        <f>'SO 13941'!M65</f>
        <v>0</v>
      </c>
      <c r="D17" s="153">
        <f>'SO 13941'!I65</f>
        <v>0</v>
      </c>
      <c r="E17" s="154">
        <f>'SO 13941'!S65</f>
        <v>42.76</v>
      </c>
      <c r="F17" s="154">
        <f>'SO 13941'!V65</f>
        <v>0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1"/>
      <c r="B18" s="143"/>
      <c r="C18" s="143"/>
      <c r="D18" s="143"/>
      <c r="E18" s="142"/>
      <c r="F18" s="142"/>
    </row>
    <row r="19" spans="1:26" x14ac:dyDescent="0.25">
      <c r="A19" s="1"/>
      <c r="B19" s="143"/>
      <c r="C19" s="143"/>
      <c r="D19" s="143"/>
      <c r="E19" s="142"/>
      <c r="F19" s="142"/>
    </row>
    <row r="20" spans="1:26" x14ac:dyDescent="0.25">
      <c r="A20" s="1"/>
      <c r="B20" s="143"/>
      <c r="C20" s="143"/>
      <c r="D20" s="143"/>
      <c r="E20" s="142"/>
      <c r="F20" s="142"/>
    </row>
    <row r="21" spans="1:26" x14ac:dyDescent="0.25">
      <c r="A21" s="1"/>
      <c r="B21" s="143"/>
      <c r="C21" s="143"/>
      <c r="D21" s="143"/>
      <c r="E21" s="142"/>
      <c r="F21" s="142"/>
    </row>
    <row r="22" spans="1:26" x14ac:dyDescent="0.25">
      <c r="A22" s="1"/>
      <c r="B22" s="143"/>
      <c r="C22" s="143"/>
      <c r="D22" s="143"/>
      <c r="E22" s="142"/>
      <c r="F22" s="142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ySplit="8" topLeftCell="A54" activePane="bottomLeft" state="frozen"/>
      <selection pane="bottomLeft" activeCell="G61" sqref="G10:G61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598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75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76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95</v>
      </c>
      <c r="C11" s="173" t="s">
        <v>599</v>
      </c>
      <c r="D11" s="169" t="s">
        <v>600</v>
      </c>
      <c r="E11" s="169" t="s">
        <v>467</v>
      </c>
      <c r="F11" s="170">
        <v>24</v>
      </c>
      <c r="G11" s="171"/>
      <c r="H11" s="171"/>
      <c r="I11" s="171">
        <f t="shared" ref="I11:I22" si="0">ROUND(F11*(G11+H11),2)</f>
        <v>0</v>
      </c>
      <c r="J11" s="169">
        <f t="shared" ref="J11:J22" si="1">ROUND(F11*(N11),2)</f>
        <v>100.8</v>
      </c>
      <c r="K11" s="1">
        <f t="shared" ref="K11:K22" si="2">ROUND(F11*(O11),2)</f>
        <v>0</v>
      </c>
      <c r="L11" s="1">
        <f t="shared" ref="L11:L22" si="3">ROUND(F11*(G11),2)</f>
        <v>0</v>
      </c>
      <c r="M11" s="1"/>
      <c r="N11" s="1">
        <v>4.2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95</v>
      </c>
      <c r="C12" s="173" t="s">
        <v>601</v>
      </c>
      <c r="D12" s="169" t="s">
        <v>602</v>
      </c>
      <c r="E12" s="169" t="s">
        <v>470</v>
      </c>
      <c r="F12" s="170">
        <v>1</v>
      </c>
      <c r="G12" s="171"/>
      <c r="H12" s="171"/>
      <c r="I12" s="171">
        <f t="shared" si="0"/>
        <v>0</v>
      </c>
      <c r="J12" s="169">
        <f t="shared" si="1"/>
        <v>2.48</v>
      </c>
      <c r="K12" s="1">
        <f t="shared" si="2"/>
        <v>0</v>
      </c>
      <c r="L12" s="1">
        <f t="shared" si="3"/>
        <v>0</v>
      </c>
      <c r="M12" s="1"/>
      <c r="N12" s="1">
        <v>2.48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95</v>
      </c>
      <c r="C13" s="173" t="s">
        <v>101</v>
      </c>
      <c r="D13" s="169" t="s">
        <v>383</v>
      </c>
      <c r="E13" s="169" t="s">
        <v>384</v>
      </c>
      <c r="F13" s="170">
        <v>62.1</v>
      </c>
      <c r="G13" s="171"/>
      <c r="H13" s="171"/>
      <c r="I13" s="171">
        <f t="shared" si="0"/>
        <v>0</v>
      </c>
      <c r="J13" s="169">
        <f t="shared" si="1"/>
        <v>1584.17</v>
      </c>
      <c r="K13" s="1">
        <f t="shared" si="2"/>
        <v>0</v>
      </c>
      <c r="L13" s="1">
        <f t="shared" si="3"/>
        <v>0</v>
      </c>
      <c r="M13" s="1"/>
      <c r="N13" s="1">
        <v>25.51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>
        <v>4</v>
      </c>
      <c r="B14" s="169" t="s">
        <v>95</v>
      </c>
      <c r="C14" s="173" t="s">
        <v>103</v>
      </c>
      <c r="D14" s="169" t="s">
        <v>385</v>
      </c>
      <c r="E14" s="169" t="s">
        <v>384</v>
      </c>
      <c r="F14" s="170">
        <v>62.1</v>
      </c>
      <c r="G14" s="171"/>
      <c r="H14" s="171"/>
      <c r="I14" s="171">
        <f t="shared" si="0"/>
        <v>0</v>
      </c>
      <c r="J14" s="169">
        <f t="shared" si="1"/>
        <v>447.74</v>
      </c>
      <c r="K14" s="1">
        <f t="shared" si="2"/>
        <v>0</v>
      </c>
      <c r="L14" s="1">
        <f t="shared" si="3"/>
        <v>0</v>
      </c>
      <c r="M14" s="1"/>
      <c r="N14" s="1">
        <v>7.21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>
        <v>5</v>
      </c>
      <c r="B15" s="169" t="s">
        <v>95</v>
      </c>
      <c r="C15" s="173" t="s">
        <v>572</v>
      </c>
      <c r="D15" s="169" t="s">
        <v>573</v>
      </c>
      <c r="E15" s="169" t="s">
        <v>394</v>
      </c>
      <c r="F15" s="170">
        <v>42</v>
      </c>
      <c r="G15" s="171"/>
      <c r="H15" s="171"/>
      <c r="I15" s="171">
        <f t="shared" si="0"/>
        <v>0</v>
      </c>
      <c r="J15" s="169">
        <f t="shared" si="1"/>
        <v>156.66</v>
      </c>
      <c r="K15" s="1">
        <f t="shared" si="2"/>
        <v>0</v>
      </c>
      <c r="L15" s="1">
        <f t="shared" si="3"/>
        <v>0</v>
      </c>
      <c r="M15" s="1"/>
      <c r="N15" s="1">
        <v>3.73</v>
      </c>
      <c r="O15" s="1"/>
      <c r="P15" s="168">
        <v>9.7000000000000005E-4</v>
      </c>
      <c r="Q15" s="174"/>
      <c r="R15" s="174">
        <v>9.7000000000000005E-4</v>
      </c>
      <c r="S15" s="150">
        <f>ROUND(F15*(R15),3)</f>
        <v>4.1000000000000002E-2</v>
      </c>
      <c r="V15" s="175"/>
      <c r="Z15">
        <v>0</v>
      </c>
    </row>
    <row r="16" spans="1:26" ht="24.95" customHeight="1" x14ac:dyDescent="0.25">
      <c r="A16" s="172">
        <v>6</v>
      </c>
      <c r="B16" s="169" t="s">
        <v>95</v>
      </c>
      <c r="C16" s="173" t="s">
        <v>574</v>
      </c>
      <c r="D16" s="169" t="s">
        <v>575</v>
      </c>
      <c r="E16" s="169" t="s">
        <v>394</v>
      </c>
      <c r="F16" s="170">
        <v>42</v>
      </c>
      <c r="G16" s="171"/>
      <c r="H16" s="171"/>
      <c r="I16" s="171">
        <f t="shared" si="0"/>
        <v>0</v>
      </c>
      <c r="J16" s="169">
        <f t="shared" si="1"/>
        <v>92.4</v>
      </c>
      <c r="K16" s="1">
        <f t="shared" si="2"/>
        <v>0</v>
      </c>
      <c r="L16" s="1">
        <f t="shared" si="3"/>
        <v>0</v>
      </c>
      <c r="M16" s="1"/>
      <c r="N16" s="1">
        <v>2.2000000000000002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>
        <v>7</v>
      </c>
      <c r="B17" s="169" t="s">
        <v>95</v>
      </c>
      <c r="C17" s="173" t="s">
        <v>478</v>
      </c>
      <c r="D17" s="169" t="s">
        <v>603</v>
      </c>
      <c r="E17" s="169" t="s">
        <v>384</v>
      </c>
      <c r="F17" s="170">
        <v>62.1</v>
      </c>
      <c r="G17" s="171"/>
      <c r="H17" s="171"/>
      <c r="I17" s="171">
        <f t="shared" si="0"/>
        <v>0</v>
      </c>
      <c r="J17" s="169">
        <f t="shared" si="1"/>
        <v>257.72000000000003</v>
      </c>
      <c r="K17" s="1">
        <f t="shared" si="2"/>
        <v>0</v>
      </c>
      <c r="L17" s="1">
        <f t="shared" si="3"/>
        <v>0</v>
      </c>
      <c r="M17" s="1"/>
      <c r="N17" s="1">
        <v>4.1500000000000004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>
        <v>8</v>
      </c>
      <c r="B18" s="169" t="s">
        <v>95</v>
      </c>
      <c r="C18" s="173" t="s">
        <v>604</v>
      </c>
      <c r="D18" s="169" t="s">
        <v>605</v>
      </c>
      <c r="E18" s="169" t="s">
        <v>384</v>
      </c>
      <c r="F18" s="170">
        <v>16.600000000000001</v>
      </c>
      <c r="G18" s="171"/>
      <c r="H18" s="171"/>
      <c r="I18" s="171">
        <f t="shared" si="0"/>
        <v>0</v>
      </c>
      <c r="J18" s="169">
        <f t="shared" si="1"/>
        <v>66.069999999999993</v>
      </c>
      <c r="K18" s="1">
        <f t="shared" si="2"/>
        <v>0</v>
      </c>
      <c r="L18" s="1">
        <f t="shared" si="3"/>
        <v>0</v>
      </c>
      <c r="M18" s="1"/>
      <c r="N18" s="1">
        <v>3.98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>
        <v>9</v>
      </c>
      <c r="B19" s="169" t="s">
        <v>95</v>
      </c>
      <c r="C19" s="173" t="s">
        <v>606</v>
      </c>
      <c r="D19" s="169" t="s">
        <v>607</v>
      </c>
      <c r="E19" s="169" t="s">
        <v>384</v>
      </c>
      <c r="F19" s="170">
        <v>45.5</v>
      </c>
      <c r="G19" s="171"/>
      <c r="H19" s="171"/>
      <c r="I19" s="171">
        <f t="shared" si="0"/>
        <v>0</v>
      </c>
      <c r="J19" s="169">
        <f t="shared" si="1"/>
        <v>186.55</v>
      </c>
      <c r="K19" s="1">
        <f t="shared" si="2"/>
        <v>0</v>
      </c>
      <c r="L19" s="1">
        <f t="shared" si="3"/>
        <v>0</v>
      </c>
      <c r="M19" s="1"/>
      <c r="N19" s="1">
        <v>4.0999999999999996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>
        <v>10</v>
      </c>
      <c r="B20" s="169" t="s">
        <v>95</v>
      </c>
      <c r="C20" s="173" t="s">
        <v>578</v>
      </c>
      <c r="D20" s="169" t="s">
        <v>608</v>
      </c>
      <c r="E20" s="169" t="s">
        <v>384</v>
      </c>
      <c r="F20" s="170">
        <v>16.600000000000001</v>
      </c>
      <c r="G20" s="171"/>
      <c r="H20" s="171"/>
      <c r="I20" s="171">
        <f t="shared" si="0"/>
        <v>0</v>
      </c>
      <c r="J20" s="169">
        <f t="shared" si="1"/>
        <v>114.71</v>
      </c>
      <c r="K20" s="1">
        <f t="shared" si="2"/>
        <v>0</v>
      </c>
      <c r="L20" s="1">
        <f t="shared" si="3"/>
        <v>0</v>
      </c>
      <c r="M20" s="1"/>
      <c r="N20" s="1">
        <v>6.91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>
        <v>11</v>
      </c>
      <c r="B21" s="169" t="s">
        <v>95</v>
      </c>
      <c r="C21" s="173" t="s">
        <v>197</v>
      </c>
      <c r="D21" s="169" t="s">
        <v>484</v>
      </c>
      <c r="E21" s="169" t="s">
        <v>384</v>
      </c>
      <c r="F21" s="170">
        <v>16.600000000000001</v>
      </c>
      <c r="G21" s="171"/>
      <c r="H21" s="171"/>
      <c r="I21" s="171">
        <f t="shared" si="0"/>
        <v>0</v>
      </c>
      <c r="J21" s="169">
        <f t="shared" si="1"/>
        <v>14.28</v>
      </c>
      <c r="K21" s="1">
        <f t="shared" si="2"/>
        <v>0</v>
      </c>
      <c r="L21" s="1">
        <f t="shared" si="3"/>
        <v>0</v>
      </c>
      <c r="M21" s="1"/>
      <c r="N21" s="1">
        <v>0.86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>
        <v>12</v>
      </c>
      <c r="B22" s="169" t="s">
        <v>133</v>
      </c>
      <c r="C22" s="173" t="s">
        <v>386</v>
      </c>
      <c r="D22" s="169" t="s">
        <v>387</v>
      </c>
      <c r="E22" s="169" t="s">
        <v>384</v>
      </c>
      <c r="F22" s="170">
        <v>45.5</v>
      </c>
      <c r="G22" s="171"/>
      <c r="H22" s="171"/>
      <c r="I22" s="171">
        <f t="shared" si="0"/>
        <v>0</v>
      </c>
      <c r="J22" s="169">
        <f t="shared" si="1"/>
        <v>172.9</v>
      </c>
      <c r="K22" s="1">
        <f t="shared" si="2"/>
        <v>0</v>
      </c>
      <c r="L22" s="1">
        <f t="shared" si="3"/>
        <v>0</v>
      </c>
      <c r="M22" s="1"/>
      <c r="N22" s="1">
        <v>3.8</v>
      </c>
      <c r="O22" s="1"/>
      <c r="P22" s="161"/>
      <c r="Q22" s="174"/>
      <c r="R22" s="174"/>
      <c r="S22" s="150"/>
      <c r="V22" s="175"/>
      <c r="Z22">
        <v>0</v>
      </c>
    </row>
    <row r="23" spans="1:26" x14ac:dyDescent="0.25">
      <c r="A23" s="150"/>
      <c r="B23" s="150"/>
      <c r="C23" s="150"/>
      <c r="D23" s="150" t="s">
        <v>76</v>
      </c>
      <c r="E23" s="150"/>
      <c r="F23" s="168"/>
      <c r="G23" s="153"/>
      <c r="H23" s="153">
        <f>ROUND((SUM(M10:M22))/1,2)</f>
        <v>0</v>
      </c>
      <c r="I23" s="153">
        <f>ROUND((SUM(I10:I22))/1,2)</f>
        <v>0</v>
      </c>
      <c r="J23" s="150"/>
      <c r="K23" s="150"/>
      <c r="L23" s="150">
        <f>ROUND((SUM(L10:L22))/1,2)</f>
        <v>0</v>
      </c>
      <c r="M23" s="150">
        <f>ROUND((SUM(M10:M22))/1,2)</f>
        <v>0</v>
      </c>
      <c r="N23" s="150"/>
      <c r="O23" s="150"/>
      <c r="P23" s="176">
        <f>ROUND((SUM(P10:P22))/1,2)</f>
        <v>0</v>
      </c>
      <c r="Q23" s="147"/>
      <c r="R23" s="147"/>
      <c r="S23" s="176">
        <f>ROUND((SUM(S10:S22))/1,2)</f>
        <v>0.04</v>
      </c>
      <c r="T23" s="147"/>
      <c r="U23" s="147"/>
      <c r="V23" s="147"/>
      <c r="W23" s="147"/>
      <c r="X23" s="147"/>
      <c r="Y23" s="147"/>
      <c r="Z23" s="147"/>
    </row>
    <row r="24" spans="1:26" x14ac:dyDescent="0.25">
      <c r="A24" s="1"/>
      <c r="B24" s="1"/>
      <c r="C24" s="1"/>
      <c r="D24" s="1"/>
      <c r="E24" s="1"/>
      <c r="F24" s="161"/>
      <c r="G24" s="143"/>
      <c r="H24" s="143"/>
      <c r="I24" s="143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50"/>
      <c r="B25" s="150"/>
      <c r="C25" s="150"/>
      <c r="D25" s="150" t="s">
        <v>379</v>
      </c>
      <c r="E25" s="150"/>
      <c r="F25" s="168"/>
      <c r="G25" s="151"/>
      <c r="H25" s="151"/>
      <c r="I25" s="151"/>
      <c r="J25" s="150"/>
      <c r="K25" s="150"/>
      <c r="L25" s="150"/>
      <c r="M25" s="150"/>
      <c r="N25" s="150"/>
      <c r="O25" s="150"/>
      <c r="P25" s="150"/>
      <c r="Q25" s="147"/>
      <c r="R25" s="147"/>
      <c r="S25" s="150"/>
      <c r="T25" s="147"/>
      <c r="U25" s="147"/>
      <c r="V25" s="147"/>
      <c r="W25" s="147"/>
      <c r="X25" s="147"/>
      <c r="Y25" s="147"/>
      <c r="Z25" s="147"/>
    </row>
    <row r="26" spans="1:26" ht="24.95" customHeight="1" x14ac:dyDescent="0.25">
      <c r="A26" s="172">
        <v>13</v>
      </c>
      <c r="B26" s="169" t="s">
        <v>126</v>
      </c>
      <c r="C26" s="173" t="s">
        <v>388</v>
      </c>
      <c r="D26" s="169" t="s">
        <v>389</v>
      </c>
      <c r="E26" s="169" t="s">
        <v>384</v>
      </c>
      <c r="F26" s="170">
        <v>16.600000000000001</v>
      </c>
      <c r="G26" s="171"/>
      <c r="H26" s="171"/>
      <c r="I26" s="171">
        <f>ROUND(F26*(G26+H26),2)</f>
        <v>0</v>
      </c>
      <c r="J26" s="169">
        <f>ROUND(F26*(N26),2)</f>
        <v>494.51</v>
      </c>
      <c r="K26" s="1">
        <f>ROUND(F26*(O26),2)</f>
        <v>0</v>
      </c>
      <c r="L26" s="1">
        <f>ROUND(F26*(G26),2)</f>
        <v>0</v>
      </c>
      <c r="M26" s="1"/>
      <c r="N26" s="1">
        <v>29.79</v>
      </c>
      <c r="O26" s="1"/>
      <c r="P26" s="168">
        <v>1.8907700000000001</v>
      </c>
      <c r="Q26" s="174"/>
      <c r="R26" s="174">
        <v>1.8907700000000001</v>
      </c>
      <c r="S26" s="150">
        <f>ROUND(F26*(R26),3)</f>
        <v>31.387</v>
      </c>
      <c r="V26" s="175"/>
      <c r="Z26">
        <v>0</v>
      </c>
    </row>
    <row r="27" spans="1:26" ht="24.95" customHeight="1" x14ac:dyDescent="0.25">
      <c r="A27" s="172">
        <v>14</v>
      </c>
      <c r="B27" s="169">
        <v>271</v>
      </c>
      <c r="C27" s="173" t="s">
        <v>390</v>
      </c>
      <c r="D27" s="169" t="s">
        <v>391</v>
      </c>
      <c r="E27" s="169" t="s">
        <v>384</v>
      </c>
      <c r="F27" s="170">
        <v>5.3999999999999999E-2</v>
      </c>
      <c r="G27" s="171"/>
      <c r="H27" s="171"/>
      <c r="I27" s="171">
        <f>ROUND(F27*(G27+H27),2)</f>
        <v>0</v>
      </c>
      <c r="J27" s="169">
        <f>ROUND(F27*(N27),2)</f>
        <v>5.18</v>
      </c>
      <c r="K27" s="1">
        <f>ROUND(F27*(O27),2)</f>
        <v>0</v>
      </c>
      <c r="L27" s="1">
        <f>ROUND(F27*(G27),2)</f>
        <v>0</v>
      </c>
      <c r="M27" s="1"/>
      <c r="N27" s="1">
        <v>95.9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>
        <v>15</v>
      </c>
      <c r="B28" s="169" t="s">
        <v>133</v>
      </c>
      <c r="C28" s="173" t="s">
        <v>392</v>
      </c>
      <c r="D28" s="169" t="s">
        <v>393</v>
      </c>
      <c r="E28" s="169" t="s">
        <v>394</v>
      </c>
      <c r="F28" s="170">
        <v>1</v>
      </c>
      <c r="G28" s="171"/>
      <c r="H28" s="171"/>
      <c r="I28" s="171">
        <f>ROUND(F28*(G28+H28),2)</f>
        <v>0</v>
      </c>
      <c r="J28" s="169">
        <f>ROUND(F28*(N28),2)</f>
        <v>9.9</v>
      </c>
      <c r="K28" s="1">
        <f>ROUND(F28*(O28),2)</f>
        <v>0</v>
      </c>
      <c r="L28" s="1">
        <f>ROUND(F28*(G28),2)</f>
        <v>0</v>
      </c>
      <c r="M28" s="1"/>
      <c r="N28" s="1">
        <v>9.9</v>
      </c>
      <c r="O28" s="1"/>
      <c r="P28" s="161"/>
      <c r="Q28" s="174"/>
      <c r="R28" s="174"/>
      <c r="S28" s="150"/>
      <c r="V28" s="175"/>
      <c r="Z28">
        <v>0</v>
      </c>
    </row>
    <row r="29" spans="1:26" x14ac:dyDescent="0.25">
      <c r="A29" s="150"/>
      <c r="B29" s="150"/>
      <c r="C29" s="150"/>
      <c r="D29" s="150" t="s">
        <v>379</v>
      </c>
      <c r="E29" s="150"/>
      <c r="F29" s="168"/>
      <c r="G29" s="153"/>
      <c r="H29" s="153">
        <f>ROUND((SUM(M25:M28))/1,2)</f>
        <v>0</v>
      </c>
      <c r="I29" s="153">
        <f>ROUND((SUM(I25:I28))/1,2)</f>
        <v>0</v>
      </c>
      <c r="J29" s="150"/>
      <c r="K29" s="150"/>
      <c r="L29" s="150">
        <f>ROUND((SUM(L25:L28))/1,2)</f>
        <v>0</v>
      </c>
      <c r="M29" s="150">
        <f>ROUND((SUM(M25:M28))/1,2)</f>
        <v>0</v>
      </c>
      <c r="N29" s="150"/>
      <c r="O29" s="150"/>
      <c r="P29" s="176">
        <f>ROUND((SUM(P25:P28))/1,2)</f>
        <v>1.89</v>
      </c>
      <c r="Q29" s="147"/>
      <c r="R29" s="147"/>
      <c r="S29" s="176">
        <f>ROUND((SUM(S25:S28))/1,2)</f>
        <v>31.39</v>
      </c>
      <c r="T29" s="147"/>
      <c r="U29" s="147"/>
      <c r="V29" s="147"/>
      <c r="W29" s="147"/>
      <c r="X29" s="147"/>
      <c r="Y29" s="147"/>
      <c r="Z29" s="147"/>
    </row>
    <row r="30" spans="1:26" x14ac:dyDescent="0.25">
      <c r="A30" s="1"/>
      <c r="B30" s="1"/>
      <c r="C30" s="1"/>
      <c r="D30" s="1"/>
      <c r="E30" s="1"/>
      <c r="F30" s="161"/>
      <c r="G30" s="143"/>
      <c r="H30" s="143"/>
      <c r="I30" s="143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0"/>
      <c r="B31" s="150"/>
      <c r="C31" s="150"/>
      <c r="D31" s="150" t="s">
        <v>79</v>
      </c>
      <c r="E31" s="150"/>
      <c r="F31" s="168"/>
      <c r="G31" s="151"/>
      <c r="H31" s="151"/>
      <c r="I31" s="151"/>
      <c r="J31" s="150"/>
      <c r="K31" s="150"/>
      <c r="L31" s="150"/>
      <c r="M31" s="150"/>
      <c r="N31" s="150"/>
      <c r="O31" s="150"/>
      <c r="P31" s="150"/>
      <c r="Q31" s="147"/>
      <c r="R31" s="147"/>
      <c r="S31" s="150"/>
      <c r="T31" s="147"/>
      <c r="U31" s="147"/>
      <c r="V31" s="147"/>
      <c r="W31" s="147"/>
      <c r="X31" s="147"/>
      <c r="Y31" s="147"/>
      <c r="Z31" s="147"/>
    </row>
    <row r="32" spans="1:26" ht="24.95" customHeight="1" x14ac:dyDescent="0.25">
      <c r="A32" s="172">
        <v>16</v>
      </c>
      <c r="B32" s="169" t="s">
        <v>418</v>
      </c>
      <c r="C32" s="173" t="s">
        <v>609</v>
      </c>
      <c r="D32" s="169" t="s">
        <v>610</v>
      </c>
      <c r="E32" s="169" t="s">
        <v>405</v>
      </c>
      <c r="F32" s="170">
        <v>1</v>
      </c>
      <c r="G32" s="171"/>
      <c r="H32" s="171"/>
      <c r="I32" s="171">
        <f t="shared" ref="I32:I57" si="4">ROUND(F32*(G32+H32),2)</f>
        <v>0</v>
      </c>
      <c r="J32" s="169">
        <f t="shared" ref="J32:J57" si="5">ROUND(F32*(N32),2)</f>
        <v>201</v>
      </c>
      <c r="K32" s="1">
        <f t="shared" ref="K32:K57" si="6">ROUND(F32*(O32),2)</f>
        <v>0</v>
      </c>
      <c r="L32" s="1">
        <f t="shared" ref="L32:L42" si="7">ROUND(F32*(G32),2)</f>
        <v>0</v>
      </c>
      <c r="M32" s="1"/>
      <c r="N32" s="1">
        <v>201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>
        <v>17</v>
      </c>
      <c r="B33" s="169" t="s">
        <v>126</v>
      </c>
      <c r="C33" s="173" t="s">
        <v>611</v>
      </c>
      <c r="D33" s="169" t="s">
        <v>612</v>
      </c>
      <c r="E33" s="169" t="s">
        <v>409</v>
      </c>
      <c r="F33" s="170">
        <v>35.299999999999997</v>
      </c>
      <c r="G33" s="171"/>
      <c r="H33" s="171"/>
      <c r="I33" s="171">
        <f t="shared" si="4"/>
        <v>0</v>
      </c>
      <c r="J33" s="169">
        <f t="shared" si="5"/>
        <v>4.24</v>
      </c>
      <c r="K33" s="1">
        <f t="shared" si="6"/>
        <v>0</v>
      </c>
      <c r="L33" s="1">
        <f t="shared" si="7"/>
        <v>0</v>
      </c>
      <c r="M33" s="1"/>
      <c r="N33" s="1">
        <v>0.12</v>
      </c>
      <c r="O33" s="1"/>
      <c r="P33" s="161"/>
      <c r="Q33" s="174"/>
      <c r="R33" s="174"/>
      <c r="S33" s="150"/>
      <c r="V33" s="175"/>
      <c r="Z33">
        <v>0</v>
      </c>
    </row>
    <row r="34" spans="1:26" ht="24.95" customHeight="1" x14ac:dyDescent="0.25">
      <c r="A34" s="172">
        <v>18</v>
      </c>
      <c r="B34" s="169" t="s">
        <v>418</v>
      </c>
      <c r="C34" s="173" t="s">
        <v>613</v>
      </c>
      <c r="D34" s="169" t="s">
        <v>614</v>
      </c>
      <c r="E34" s="169" t="s">
        <v>409</v>
      </c>
      <c r="F34" s="170">
        <v>35.299999999999997</v>
      </c>
      <c r="G34" s="171"/>
      <c r="H34" s="171"/>
      <c r="I34" s="171">
        <f t="shared" si="4"/>
        <v>0</v>
      </c>
      <c r="J34" s="169">
        <f t="shared" si="5"/>
        <v>52.95</v>
      </c>
      <c r="K34" s="1">
        <f t="shared" si="6"/>
        <v>0</v>
      </c>
      <c r="L34" s="1">
        <f t="shared" si="7"/>
        <v>0</v>
      </c>
      <c r="M34" s="1"/>
      <c r="N34" s="1">
        <v>1.5</v>
      </c>
      <c r="O34" s="1"/>
      <c r="P34" s="161"/>
      <c r="Q34" s="174"/>
      <c r="R34" s="174"/>
      <c r="S34" s="150"/>
      <c r="V34" s="175"/>
      <c r="Z34">
        <v>0</v>
      </c>
    </row>
    <row r="35" spans="1:26" ht="24.95" customHeight="1" x14ac:dyDescent="0.25">
      <c r="A35" s="172">
        <v>19</v>
      </c>
      <c r="B35" s="169">
        <v>271</v>
      </c>
      <c r="C35" s="173" t="s">
        <v>615</v>
      </c>
      <c r="D35" s="169" t="s">
        <v>616</v>
      </c>
      <c r="E35" s="169" t="s">
        <v>405</v>
      </c>
      <c r="F35" s="170">
        <v>10</v>
      </c>
      <c r="G35" s="171"/>
      <c r="H35" s="171"/>
      <c r="I35" s="171">
        <f t="shared" si="4"/>
        <v>0</v>
      </c>
      <c r="J35" s="169">
        <f t="shared" si="5"/>
        <v>26</v>
      </c>
      <c r="K35" s="1">
        <f t="shared" si="6"/>
        <v>0</v>
      </c>
      <c r="L35" s="1">
        <f t="shared" si="7"/>
        <v>0</v>
      </c>
      <c r="M35" s="1"/>
      <c r="N35" s="1">
        <v>2.6</v>
      </c>
      <c r="O35" s="1"/>
      <c r="P35" s="161"/>
      <c r="Q35" s="174"/>
      <c r="R35" s="174"/>
      <c r="S35" s="150"/>
      <c r="V35" s="175"/>
      <c r="Z35">
        <v>0</v>
      </c>
    </row>
    <row r="36" spans="1:26" ht="24.95" customHeight="1" x14ac:dyDescent="0.25">
      <c r="A36" s="172">
        <v>20</v>
      </c>
      <c r="B36" s="169" t="s">
        <v>418</v>
      </c>
      <c r="C36" s="173" t="s">
        <v>617</v>
      </c>
      <c r="D36" s="169" t="s">
        <v>618</v>
      </c>
      <c r="E36" s="169" t="s">
        <v>405</v>
      </c>
      <c r="F36" s="170">
        <v>4</v>
      </c>
      <c r="G36" s="171"/>
      <c r="H36" s="171"/>
      <c r="I36" s="171">
        <f t="shared" si="4"/>
        <v>0</v>
      </c>
      <c r="J36" s="169">
        <f t="shared" si="5"/>
        <v>183.6</v>
      </c>
      <c r="K36" s="1">
        <f t="shared" si="6"/>
        <v>0</v>
      </c>
      <c r="L36" s="1">
        <f t="shared" si="7"/>
        <v>0</v>
      </c>
      <c r="M36" s="1"/>
      <c r="N36" s="1">
        <v>45.9</v>
      </c>
      <c r="O36" s="1"/>
      <c r="P36" s="161"/>
      <c r="Q36" s="174"/>
      <c r="R36" s="174"/>
      <c r="S36" s="150"/>
      <c r="V36" s="175"/>
      <c r="Z36">
        <v>0</v>
      </c>
    </row>
    <row r="37" spans="1:26" ht="24.95" customHeight="1" x14ac:dyDescent="0.25">
      <c r="A37" s="172">
        <v>21</v>
      </c>
      <c r="B37" s="169" t="s">
        <v>418</v>
      </c>
      <c r="C37" s="173" t="s">
        <v>619</v>
      </c>
      <c r="D37" s="169" t="s">
        <v>620</v>
      </c>
      <c r="E37" s="169" t="s">
        <v>405</v>
      </c>
      <c r="F37" s="170">
        <v>10</v>
      </c>
      <c r="G37" s="171"/>
      <c r="H37" s="171"/>
      <c r="I37" s="171">
        <f t="shared" si="4"/>
        <v>0</v>
      </c>
      <c r="J37" s="169">
        <f t="shared" si="5"/>
        <v>54</v>
      </c>
      <c r="K37" s="1">
        <f t="shared" si="6"/>
        <v>0</v>
      </c>
      <c r="L37" s="1">
        <f t="shared" si="7"/>
        <v>0</v>
      </c>
      <c r="M37" s="1"/>
      <c r="N37" s="1">
        <v>5.4</v>
      </c>
      <c r="O37" s="1"/>
      <c r="P37" s="161"/>
      <c r="Q37" s="174"/>
      <c r="R37" s="174"/>
      <c r="S37" s="150"/>
      <c r="V37" s="175"/>
      <c r="Z37">
        <v>0</v>
      </c>
    </row>
    <row r="38" spans="1:26" ht="24.95" customHeight="1" x14ac:dyDescent="0.25">
      <c r="A38" s="172">
        <v>22</v>
      </c>
      <c r="B38" s="169" t="s">
        <v>126</v>
      </c>
      <c r="C38" s="173" t="s">
        <v>621</v>
      </c>
      <c r="D38" s="169" t="s">
        <v>622</v>
      </c>
      <c r="E38" s="169" t="s">
        <v>405</v>
      </c>
      <c r="F38" s="170">
        <v>1</v>
      </c>
      <c r="G38" s="171"/>
      <c r="H38" s="171"/>
      <c r="I38" s="171">
        <f t="shared" si="4"/>
        <v>0</v>
      </c>
      <c r="J38" s="169">
        <f t="shared" si="5"/>
        <v>5.97</v>
      </c>
      <c r="K38" s="1">
        <f t="shared" si="6"/>
        <v>0</v>
      </c>
      <c r="L38" s="1">
        <f t="shared" si="7"/>
        <v>0</v>
      </c>
      <c r="M38" s="1"/>
      <c r="N38" s="1">
        <v>5.97</v>
      </c>
      <c r="O38" s="1"/>
      <c r="P38" s="168">
        <v>2.0000000000000002E-5</v>
      </c>
      <c r="Q38" s="174"/>
      <c r="R38" s="174">
        <v>2.0000000000000002E-5</v>
      </c>
      <c r="S38" s="150">
        <f>ROUND(F38*(R38),3)</f>
        <v>0</v>
      </c>
      <c r="V38" s="175"/>
      <c r="Z38">
        <v>0</v>
      </c>
    </row>
    <row r="39" spans="1:26" ht="24.95" customHeight="1" x14ac:dyDescent="0.25">
      <c r="A39" s="172">
        <v>23</v>
      </c>
      <c r="B39" s="169" t="s">
        <v>126</v>
      </c>
      <c r="C39" s="173" t="s">
        <v>623</v>
      </c>
      <c r="D39" s="169" t="s">
        <v>624</v>
      </c>
      <c r="E39" s="169" t="s">
        <v>409</v>
      </c>
      <c r="F39" s="170">
        <v>35.299999999999997</v>
      </c>
      <c r="G39" s="171"/>
      <c r="H39" s="171"/>
      <c r="I39" s="171">
        <f t="shared" si="4"/>
        <v>0</v>
      </c>
      <c r="J39" s="169">
        <f t="shared" si="5"/>
        <v>99.9</v>
      </c>
      <c r="K39" s="1">
        <f t="shared" si="6"/>
        <v>0</v>
      </c>
      <c r="L39" s="1">
        <f t="shared" si="7"/>
        <v>0</v>
      </c>
      <c r="M39" s="1"/>
      <c r="N39" s="1">
        <v>2.83</v>
      </c>
      <c r="O39" s="1"/>
      <c r="P39" s="161"/>
      <c r="Q39" s="174"/>
      <c r="R39" s="174"/>
      <c r="S39" s="150"/>
      <c r="V39" s="175"/>
      <c r="Z39">
        <v>0</v>
      </c>
    </row>
    <row r="40" spans="1:26" ht="24.95" customHeight="1" x14ac:dyDescent="0.25">
      <c r="A40" s="172">
        <v>24</v>
      </c>
      <c r="B40" s="169" t="s">
        <v>418</v>
      </c>
      <c r="C40" s="173" t="s">
        <v>625</v>
      </c>
      <c r="D40" s="169" t="s">
        <v>626</v>
      </c>
      <c r="E40" s="169" t="s">
        <v>405</v>
      </c>
      <c r="F40" s="170">
        <v>1</v>
      </c>
      <c r="G40" s="171"/>
      <c r="H40" s="171"/>
      <c r="I40" s="171">
        <f t="shared" si="4"/>
        <v>0</v>
      </c>
      <c r="J40" s="169">
        <f t="shared" si="5"/>
        <v>128</v>
      </c>
      <c r="K40" s="1">
        <f t="shared" si="6"/>
        <v>0</v>
      </c>
      <c r="L40" s="1">
        <f t="shared" si="7"/>
        <v>0</v>
      </c>
      <c r="M40" s="1"/>
      <c r="N40" s="1">
        <v>128</v>
      </c>
      <c r="O40" s="1"/>
      <c r="P40" s="161"/>
      <c r="Q40" s="174"/>
      <c r="R40" s="174"/>
      <c r="S40" s="150"/>
      <c r="V40" s="175"/>
      <c r="Z40">
        <v>0</v>
      </c>
    </row>
    <row r="41" spans="1:26" ht="24.95" customHeight="1" x14ac:dyDescent="0.25">
      <c r="A41" s="172">
        <v>25</v>
      </c>
      <c r="B41" s="169" t="s">
        <v>418</v>
      </c>
      <c r="C41" s="173" t="s">
        <v>627</v>
      </c>
      <c r="D41" s="169" t="s">
        <v>628</v>
      </c>
      <c r="E41" s="169" t="s">
        <v>405</v>
      </c>
      <c r="F41" s="170">
        <v>1</v>
      </c>
      <c r="G41" s="171"/>
      <c r="H41" s="171"/>
      <c r="I41" s="171">
        <f t="shared" si="4"/>
        <v>0</v>
      </c>
      <c r="J41" s="169">
        <f t="shared" si="5"/>
        <v>16.5</v>
      </c>
      <c r="K41" s="1">
        <f t="shared" si="6"/>
        <v>0</v>
      </c>
      <c r="L41" s="1">
        <f t="shared" si="7"/>
        <v>0</v>
      </c>
      <c r="M41" s="1"/>
      <c r="N41" s="1">
        <v>16.5</v>
      </c>
      <c r="O41" s="1"/>
      <c r="P41" s="161"/>
      <c r="Q41" s="174"/>
      <c r="R41" s="174"/>
      <c r="S41" s="150"/>
      <c r="V41" s="175"/>
      <c r="Z41">
        <v>0</v>
      </c>
    </row>
    <row r="42" spans="1:26" ht="24.95" customHeight="1" x14ac:dyDescent="0.25">
      <c r="A42" s="172">
        <v>26</v>
      </c>
      <c r="B42" s="169" t="s">
        <v>418</v>
      </c>
      <c r="C42" s="173" t="s">
        <v>629</v>
      </c>
      <c r="D42" s="169" t="s">
        <v>630</v>
      </c>
      <c r="E42" s="169" t="s">
        <v>405</v>
      </c>
      <c r="F42" s="170">
        <v>1</v>
      </c>
      <c r="G42" s="171"/>
      <c r="H42" s="171"/>
      <c r="I42" s="171">
        <f t="shared" si="4"/>
        <v>0</v>
      </c>
      <c r="J42" s="169">
        <f t="shared" si="5"/>
        <v>16.600000000000001</v>
      </c>
      <c r="K42" s="1">
        <f t="shared" si="6"/>
        <v>0</v>
      </c>
      <c r="L42" s="1">
        <f t="shared" si="7"/>
        <v>0</v>
      </c>
      <c r="M42" s="1"/>
      <c r="N42" s="1">
        <v>16.600000000000001</v>
      </c>
      <c r="O42" s="1"/>
      <c r="P42" s="161"/>
      <c r="Q42" s="174"/>
      <c r="R42" s="174"/>
      <c r="S42" s="150"/>
      <c r="V42" s="175"/>
      <c r="Z42">
        <v>0</v>
      </c>
    </row>
    <row r="43" spans="1:26" ht="24.95" customHeight="1" x14ac:dyDescent="0.25">
      <c r="A43" s="172">
        <v>27</v>
      </c>
      <c r="B43" s="169" t="s">
        <v>269</v>
      </c>
      <c r="C43" s="173" t="s">
        <v>631</v>
      </c>
      <c r="D43" s="169" t="s">
        <v>632</v>
      </c>
      <c r="E43" s="169" t="s">
        <v>405</v>
      </c>
      <c r="F43" s="170">
        <v>1</v>
      </c>
      <c r="G43" s="171"/>
      <c r="H43" s="171"/>
      <c r="I43" s="171">
        <f t="shared" si="4"/>
        <v>0</v>
      </c>
      <c r="J43" s="169">
        <f t="shared" si="5"/>
        <v>220</v>
      </c>
      <c r="K43" s="1">
        <f t="shared" si="6"/>
        <v>0</v>
      </c>
      <c r="L43" s="1"/>
      <c r="M43" s="1">
        <f>ROUND(F43*(G43),2)</f>
        <v>0</v>
      </c>
      <c r="N43" s="1">
        <v>220</v>
      </c>
      <c r="O43" s="1"/>
      <c r="P43" s="161"/>
      <c r="Q43" s="174"/>
      <c r="R43" s="174"/>
      <c r="S43" s="150"/>
      <c r="V43" s="175"/>
      <c r="Z43">
        <v>0</v>
      </c>
    </row>
    <row r="44" spans="1:26" ht="24.95" customHeight="1" x14ac:dyDescent="0.25">
      <c r="A44" s="172">
        <v>28</v>
      </c>
      <c r="B44" s="169" t="s">
        <v>418</v>
      </c>
      <c r="C44" s="173" t="s">
        <v>633</v>
      </c>
      <c r="D44" s="169" t="s">
        <v>634</v>
      </c>
      <c r="E44" s="169" t="s">
        <v>405</v>
      </c>
      <c r="F44" s="170">
        <v>1</v>
      </c>
      <c r="G44" s="171"/>
      <c r="H44" s="171"/>
      <c r="I44" s="171">
        <f t="shared" si="4"/>
        <v>0</v>
      </c>
      <c r="J44" s="169">
        <f t="shared" si="5"/>
        <v>10.1</v>
      </c>
      <c r="K44" s="1">
        <f t="shared" si="6"/>
        <v>0</v>
      </c>
      <c r="L44" s="1">
        <f t="shared" ref="L44:L57" si="8">ROUND(F44*(G44),2)</f>
        <v>0</v>
      </c>
      <c r="M44" s="1"/>
      <c r="N44" s="1">
        <v>10.1</v>
      </c>
      <c r="O44" s="1"/>
      <c r="P44" s="161"/>
      <c r="Q44" s="174"/>
      <c r="R44" s="174"/>
      <c r="S44" s="150"/>
      <c r="V44" s="175"/>
      <c r="Z44">
        <v>0</v>
      </c>
    </row>
    <row r="45" spans="1:26" ht="24.95" customHeight="1" x14ac:dyDescent="0.25">
      <c r="A45" s="172">
        <v>29</v>
      </c>
      <c r="B45" s="169" t="s">
        <v>126</v>
      </c>
      <c r="C45" s="173" t="s">
        <v>635</v>
      </c>
      <c r="D45" s="169" t="s">
        <v>636</v>
      </c>
      <c r="E45" s="169" t="s">
        <v>409</v>
      </c>
      <c r="F45" s="170">
        <v>35.299999999999997</v>
      </c>
      <c r="G45" s="171"/>
      <c r="H45" s="171"/>
      <c r="I45" s="171">
        <f t="shared" si="4"/>
        <v>0</v>
      </c>
      <c r="J45" s="169">
        <f t="shared" si="5"/>
        <v>21.89</v>
      </c>
      <c r="K45" s="1">
        <f t="shared" si="6"/>
        <v>0</v>
      </c>
      <c r="L45" s="1">
        <f t="shared" si="8"/>
        <v>0</v>
      </c>
      <c r="M45" s="1"/>
      <c r="N45" s="1">
        <v>0.62</v>
      </c>
      <c r="O45" s="1"/>
      <c r="P45" s="161"/>
      <c r="Q45" s="174"/>
      <c r="R45" s="174"/>
      <c r="S45" s="150"/>
      <c r="V45" s="175"/>
      <c r="Z45">
        <v>0</v>
      </c>
    </row>
    <row r="46" spans="1:26" ht="24.95" customHeight="1" x14ac:dyDescent="0.25">
      <c r="A46" s="172">
        <v>30</v>
      </c>
      <c r="B46" s="169" t="s">
        <v>126</v>
      </c>
      <c r="C46" s="173" t="s">
        <v>637</v>
      </c>
      <c r="D46" s="169" t="s">
        <v>638</v>
      </c>
      <c r="E46" s="169" t="s">
        <v>405</v>
      </c>
      <c r="F46" s="170">
        <v>1</v>
      </c>
      <c r="G46" s="171"/>
      <c r="H46" s="171"/>
      <c r="I46" s="171">
        <f t="shared" si="4"/>
        <v>0</v>
      </c>
      <c r="J46" s="169">
        <f t="shared" si="5"/>
        <v>212.31</v>
      </c>
      <c r="K46" s="1">
        <f t="shared" si="6"/>
        <v>0</v>
      </c>
      <c r="L46" s="1">
        <f t="shared" si="8"/>
        <v>0</v>
      </c>
      <c r="M46" s="1"/>
      <c r="N46" s="1">
        <v>212.31</v>
      </c>
      <c r="O46" s="1"/>
      <c r="P46" s="168">
        <v>2.0809999999999999E-2</v>
      </c>
      <c r="Q46" s="174"/>
      <c r="R46" s="174">
        <v>2.0809999999999999E-2</v>
      </c>
      <c r="S46" s="150">
        <f>ROUND(F46*(R46),3)</f>
        <v>2.1000000000000001E-2</v>
      </c>
      <c r="V46" s="175"/>
      <c r="Z46">
        <v>0</v>
      </c>
    </row>
    <row r="47" spans="1:26" ht="24.95" customHeight="1" x14ac:dyDescent="0.25">
      <c r="A47" s="172">
        <v>31</v>
      </c>
      <c r="B47" s="169" t="s">
        <v>126</v>
      </c>
      <c r="C47" s="173" t="s">
        <v>639</v>
      </c>
      <c r="D47" s="169" t="s">
        <v>640</v>
      </c>
      <c r="E47" s="169" t="s">
        <v>405</v>
      </c>
      <c r="F47" s="170">
        <v>1</v>
      </c>
      <c r="G47" s="171"/>
      <c r="H47" s="171"/>
      <c r="I47" s="171">
        <f t="shared" si="4"/>
        <v>0</v>
      </c>
      <c r="J47" s="169">
        <f t="shared" si="5"/>
        <v>870.46</v>
      </c>
      <c r="K47" s="1">
        <f t="shared" si="6"/>
        <v>0</v>
      </c>
      <c r="L47" s="1">
        <f t="shared" si="8"/>
        <v>0</v>
      </c>
      <c r="M47" s="1"/>
      <c r="N47" s="1">
        <v>870.46</v>
      </c>
      <c r="O47" s="1"/>
      <c r="P47" s="168">
        <v>11.300240000000001</v>
      </c>
      <c r="Q47" s="174"/>
      <c r="R47" s="174">
        <v>11.300240000000001</v>
      </c>
      <c r="S47" s="150">
        <f>ROUND(F47*(R47),3)</f>
        <v>11.3</v>
      </c>
      <c r="V47" s="175"/>
      <c r="Z47">
        <v>0</v>
      </c>
    </row>
    <row r="48" spans="1:26" ht="24.95" customHeight="1" x14ac:dyDescent="0.25">
      <c r="A48" s="172">
        <v>32</v>
      </c>
      <c r="B48" s="169" t="s">
        <v>586</v>
      </c>
      <c r="C48" s="173" t="s">
        <v>641</v>
      </c>
      <c r="D48" s="169" t="s">
        <v>642</v>
      </c>
      <c r="E48" s="169" t="s">
        <v>405</v>
      </c>
      <c r="F48" s="170">
        <v>1</v>
      </c>
      <c r="G48" s="171"/>
      <c r="H48" s="171"/>
      <c r="I48" s="171">
        <f t="shared" si="4"/>
        <v>0</v>
      </c>
      <c r="J48" s="169">
        <f t="shared" si="5"/>
        <v>26.69</v>
      </c>
      <c r="K48" s="1">
        <f t="shared" si="6"/>
        <v>0</v>
      </c>
      <c r="L48" s="1">
        <f t="shared" si="8"/>
        <v>0</v>
      </c>
      <c r="M48" s="1"/>
      <c r="N48" s="1">
        <v>26.69</v>
      </c>
      <c r="O48" s="1"/>
      <c r="P48" s="168">
        <v>1.056E-2</v>
      </c>
      <c r="Q48" s="174"/>
      <c r="R48" s="174">
        <v>1.056E-2</v>
      </c>
      <c r="S48" s="150">
        <f>ROUND(F48*(R48),3)</f>
        <v>1.0999999999999999E-2</v>
      </c>
      <c r="V48" s="175"/>
      <c r="Z48">
        <v>0</v>
      </c>
    </row>
    <row r="49" spans="1:26" ht="24.95" customHeight="1" x14ac:dyDescent="0.25">
      <c r="A49" s="172">
        <v>33</v>
      </c>
      <c r="B49" s="169" t="s">
        <v>126</v>
      </c>
      <c r="C49" s="173" t="s">
        <v>643</v>
      </c>
      <c r="D49" s="169" t="s">
        <v>644</v>
      </c>
      <c r="E49" s="169" t="s">
        <v>409</v>
      </c>
      <c r="F49" s="170">
        <v>40</v>
      </c>
      <c r="G49" s="171"/>
      <c r="H49" s="171"/>
      <c r="I49" s="171">
        <f t="shared" si="4"/>
        <v>0</v>
      </c>
      <c r="J49" s="169">
        <f t="shared" si="5"/>
        <v>48.4</v>
      </c>
      <c r="K49" s="1">
        <f t="shared" si="6"/>
        <v>0</v>
      </c>
      <c r="L49" s="1">
        <f t="shared" si="8"/>
        <v>0</v>
      </c>
      <c r="M49" s="1"/>
      <c r="N49" s="1">
        <v>1.21</v>
      </c>
      <c r="O49" s="1"/>
      <c r="P49" s="161"/>
      <c r="Q49" s="174"/>
      <c r="R49" s="174"/>
      <c r="S49" s="150"/>
      <c r="V49" s="175"/>
      <c r="Z49">
        <v>0</v>
      </c>
    </row>
    <row r="50" spans="1:26" ht="24.95" customHeight="1" x14ac:dyDescent="0.25">
      <c r="A50" s="172">
        <v>34</v>
      </c>
      <c r="B50" s="169" t="s">
        <v>418</v>
      </c>
      <c r="C50" s="173" t="s">
        <v>645</v>
      </c>
      <c r="D50" s="169" t="s">
        <v>646</v>
      </c>
      <c r="E50" s="169" t="s">
        <v>405</v>
      </c>
      <c r="F50" s="170">
        <v>2</v>
      </c>
      <c r="G50" s="171"/>
      <c r="H50" s="171"/>
      <c r="I50" s="171">
        <f t="shared" si="4"/>
        <v>0</v>
      </c>
      <c r="J50" s="169">
        <f t="shared" si="5"/>
        <v>9.84</v>
      </c>
      <c r="K50" s="1">
        <f t="shared" si="6"/>
        <v>0</v>
      </c>
      <c r="L50" s="1">
        <f t="shared" si="8"/>
        <v>0</v>
      </c>
      <c r="M50" s="1"/>
      <c r="N50" s="1">
        <v>4.92</v>
      </c>
      <c r="O50" s="1"/>
      <c r="P50" s="161"/>
      <c r="Q50" s="174"/>
      <c r="R50" s="174"/>
      <c r="S50" s="150"/>
      <c r="V50" s="175"/>
      <c r="Z50">
        <v>0</v>
      </c>
    </row>
    <row r="51" spans="1:26" ht="24.95" customHeight="1" x14ac:dyDescent="0.25">
      <c r="A51" s="172">
        <v>35</v>
      </c>
      <c r="B51" s="169" t="s">
        <v>418</v>
      </c>
      <c r="C51" s="173" t="s">
        <v>647</v>
      </c>
      <c r="D51" s="169" t="s">
        <v>648</v>
      </c>
      <c r="E51" s="169" t="s">
        <v>409</v>
      </c>
      <c r="F51" s="170">
        <v>40</v>
      </c>
      <c r="G51" s="171"/>
      <c r="H51" s="171"/>
      <c r="I51" s="171">
        <f t="shared" si="4"/>
        <v>0</v>
      </c>
      <c r="J51" s="169">
        <f t="shared" si="5"/>
        <v>34.799999999999997</v>
      </c>
      <c r="K51" s="1">
        <f t="shared" si="6"/>
        <v>0</v>
      </c>
      <c r="L51" s="1">
        <f t="shared" si="8"/>
        <v>0</v>
      </c>
      <c r="M51" s="1"/>
      <c r="N51" s="1">
        <v>0.87</v>
      </c>
      <c r="O51" s="1"/>
      <c r="P51" s="161"/>
      <c r="Q51" s="174"/>
      <c r="R51" s="174"/>
      <c r="S51" s="150"/>
      <c r="V51" s="175"/>
      <c r="Z51">
        <v>0</v>
      </c>
    </row>
    <row r="52" spans="1:26" ht="24.95" customHeight="1" x14ac:dyDescent="0.25">
      <c r="A52" s="172">
        <v>36</v>
      </c>
      <c r="B52" s="169">
        <v>271</v>
      </c>
      <c r="C52" s="173" t="s">
        <v>649</v>
      </c>
      <c r="D52" s="169" t="s">
        <v>650</v>
      </c>
      <c r="E52" s="169" t="s">
        <v>409</v>
      </c>
      <c r="F52" s="170">
        <v>35.299999999999997</v>
      </c>
      <c r="G52" s="171"/>
      <c r="H52" s="171"/>
      <c r="I52" s="171">
        <f t="shared" si="4"/>
        <v>0</v>
      </c>
      <c r="J52" s="169">
        <f t="shared" si="5"/>
        <v>28.59</v>
      </c>
      <c r="K52" s="1">
        <f t="shared" si="6"/>
        <v>0</v>
      </c>
      <c r="L52" s="1">
        <f t="shared" si="8"/>
        <v>0</v>
      </c>
      <c r="M52" s="1"/>
      <c r="N52" s="1">
        <v>0.81</v>
      </c>
      <c r="O52" s="1"/>
      <c r="P52" s="161"/>
      <c r="Q52" s="174"/>
      <c r="R52" s="174"/>
      <c r="S52" s="150"/>
      <c r="V52" s="175"/>
      <c r="Z52">
        <v>0</v>
      </c>
    </row>
    <row r="53" spans="1:26" ht="24.95" customHeight="1" x14ac:dyDescent="0.25">
      <c r="A53" s="172">
        <v>37</v>
      </c>
      <c r="B53" s="169" t="s">
        <v>418</v>
      </c>
      <c r="C53" s="173" t="s">
        <v>651</v>
      </c>
      <c r="D53" s="169" t="s">
        <v>652</v>
      </c>
      <c r="E53" s="169" t="s">
        <v>405</v>
      </c>
      <c r="F53" s="170">
        <v>1</v>
      </c>
      <c r="G53" s="171"/>
      <c r="H53" s="171"/>
      <c r="I53" s="171">
        <f t="shared" si="4"/>
        <v>0</v>
      </c>
      <c r="J53" s="169">
        <f t="shared" si="5"/>
        <v>72</v>
      </c>
      <c r="K53" s="1">
        <f t="shared" si="6"/>
        <v>0</v>
      </c>
      <c r="L53" s="1">
        <f t="shared" si="8"/>
        <v>0</v>
      </c>
      <c r="M53" s="1"/>
      <c r="N53" s="1">
        <v>72</v>
      </c>
      <c r="O53" s="1"/>
      <c r="P53" s="161"/>
      <c r="Q53" s="174"/>
      <c r="R53" s="174"/>
      <c r="S53" s="150"/>
      <c r="V53" s="175"/>
      <c r="Z53">
        <v>0</v>
      </c>
    </row>
    <row r="54" spans="1:26" ht="24.95" customHeight="1" x14ac:dyDescent="0.25">
      <c r="A54" s="172">
        <v>38</v>
      </c>
      <c r="B54" s="169" t="s">
        <v>418</v>
      </c>
      <c r="C54" s="173" t="s">
        <v>653</v>
      </c>
      <c r="D54" s="169" t="s">
        <v>654</v>
      </c>
      <c r="E54" s="169" t="s">
        <v>405</v>
      </c>
      <c r="F54" s="170">
        <v>1</v>
      </c>
      <c r="G54" s="171"/>
      <c r="H54" s="171"/>
      <c r="I54" s="171">
        <f t="shared" si="4"/>
        <v>0</v>
      </c>
      <c r="J54" s="169">
        <f t="shared" si="5"/>
        <v>52</v>
      </c>
      <c r="K54" s="1">
        <f t="shared" si="6"/>
        <v>0</v>
      </c>
      <c r="L54" s="1">
        <f t="shared" si="8"/>
        <v>0</v>
      </c>
      <c r="M54" s="1"/>
      <c r="N54" s="1">
        <v>52</v>
      </c>
      <c r="O54" s="1"/>
      <c r="P54" s="161"/>
      <c r="Q54" s="174"/>
      <c r="R54" s="174"/>
      <c r="S54" s="150"/>
      <c r="V54" s="175"/>
      <c r="Z54">
        <v>0</v>
      </c>
    </row>
    <row r="55" spans="1:26" ht="24.95" customHeight="1" x14ac:dyDescent="0.25">
      <c r="A55" s="172">
        <v>39</v>
      </c>
      <c r="B55" s="169" t="s">
        <v>418</v>
      </c>
      <c r="C55" s="173" t="s">
        <v>655</v>
      </c>
      <c r="D55" s="169" t="s">
        <v>656</v>
      </c>
      <c r="E55" s="169" t="s">
        <v>405</v>
      </c>
      <c r="F55" s="170">
        <v>1</v>
      </c>
      <c r="G55" s="171"/>
      <c r="H55" s="171"/>
      <c r="I55" s="171">
        <f t="shared" si="4"/>
        <v>0</v>
      </c>
      <c r="J55" s="169">
        <f t="shared" si="5"/>
        <v>59</v>
      </c>
      <c r="K55" s="1">
        <f t="shared" si="6"/>
        <v>0</v>
      </c>
      <c r="L55" s="1">
        <f t="shared" si="8"/>
        <v>0</v>
      </c>
      <c r="M55" s="1"/>
      <c r="N55" s="1">
        <v>59</v>
      </c>
      <c r="O55" s="1"/>
      <c r="P55" s="161"/>
      <c r="Q55" s="174"/>
      <c r="R55" s="174"/>
      <c r="S55" s="150"/>
      <c r="V55" s="175"/>
      <c r="Z55">
        <v>0</v>
      </c>
    </row>
    <row r="56" spans="1:26" ht="24.95" customHeight="1" x14ac:dyDescent="0.25">
      <c r="A56" s="172">
        <v>40</v>
      </c>
      <c r="B56" s="169" t="s">
        <v>418</v>
      </c>
      <c r="C56" s="173" t="s">
        <v>657</v>
      </c>
      <c r="D56" s="169" t="s">
        <v>658</v>
      </c>
      <c r="E56" s="169" t="s">
        <v>405</v>
      </c>
      <c r="F56" s="170">
        <v>1</v>
      </c>
      <c r="G56" s="171"/>
      <c r="H56" s="171"/>
      <c r="I56" s="171">
        <f t="shared" si="4"/>
        <v>0</v>
      </c>
      <c r="J56" s="169">
        <f t="shared" si="5"/>
        <v>18.8</v>
      </c>
      <c r="K56" s="1">
        <f t="shared" si="6"/>
        <v>0</v>
      </c>
      <c r="L56" s="1">
        <f t="shared" si="8"/>
        <v>0</v>
      </c>
      <c r="M56" s="1"/>
      <c r="N56" s="1">
        <v>18.8</v>
      </c>
      <c r="O56" s="1"/>
      <c r="P56" s="161"/>
      <c r="Q56" s="174"/>
      <c r="R56" s="174"/>
      <c r="S56" s="150"/>
      <c r="V56" s="175"/>
      <c r="Z56">
        <v>0</v>
      </c>
    </row>
    <row r="57" spans="1:26" ht="24.95" customHeight="1" x14ac:dyDescent="0.25">
      <c r="A57" s="172">
        <v>41</v>
      </c>
      <c r="B57" s="169" t="s">
        <v>133</v>
      </c>
      <c r="C57" s="173" t="s">
        <v>659</v>
      </c>
      <c r="D57" s="169" t="s">
        <v>660</v>
      </c>
      <c r="E57" s="169" t="s">
        <v>409</v>
      </c>
      <c r="F57" s="170">
        <v>35.299999999999997</v>
      </c>
      <c r="G57" s="171"/>
      <c r="H57" s="171"/>
      <c r="I57" s="171">
        <f t="shared" si="4"/>
        <v>0</v>
      </c>
      <c r="J57" s="169">
        <f t="shared" si="5"/>
        <v>32.479999999999997</v>
      </c>
      <c r="K57" s="1">
        <f t="shared" si="6"/>
        <v>0</v>
      </c>
      <c r="L57" s="1">
        <f t="shared" si="8"/>
        <v>0</v>
      </c>
      <c r="M57" s="1"/>
      <c r="N57" s="1">
        <v>0.92</v>
      </c>
      <c r="O57" s="1"/>
      <c r="P57" s="161"/>
      <c r="Q57" s="174"/>
      <c r="R57" s="174"/>
      <c r="S57" s="150"/>
      <c r="V57" s="175"/>
      <c r="Z57">
        <v>0</v>
      </c>
    </row>
    <row r="58" spans="1:26" x14ac:dyDescent="0.25">
      <c r="A58" s="150"/>
      <c r="B58" s="150"/>
      <c r="C58" s="150"/>
      <c r="D58" s="150" t="s">
        <v>79</v>
      </c>
      <c r="E58" s="150"/>
      <c r="F58" s="168"/>
      <c r="G58" s="153"/>
      <c r="H58" s="153">
        <f>ROUND((SUM(M31:M57))/1,2)</f>
        <v>0</v>
      </c>
      <c r="I58" s="153">
        <f>ROUND((SUM(I31:I57))/1,2)</f>
        <v>0</v>
      </c>
      <c r="J58" s="150"/>
      <c r="K58" s="150"/>
      <c r="L58" s="150">
        <f>ROUND((SUM(L31:L57))/1,2)</f>
        <v>0</v>
      </c>
      <c r="M58" s="150">
        <f>ROUND((SUM(M31:M57))/1,2)</f>
        <v>0</v>
      </c>
      <c r="N58" s="150"/>
      <c r="O58" s="150"/>
      <c r="P58" s="176">
        <f>ROUND((SUM(P31:P57))/1,2)</f>
        <v>11.33</v>
      </c>
      <c r="Q58" s="147"/>
      <c r="R58" s="147"/>
      <c r="S58" s="176">
        <f>ROUND((SUM(S31:S57))/1,2)</f>
        <v>11.33</v>
      </c>
      <c r="T58" s="147"/>
      <c r="U58" s="147"/>
      <c r="V58" s="147"/>
      <c r="W58" s="147"/>
      <c r="X58" s="147"/>
      <c r="Y58" s="147"/>
      <c r="Z58" s="147"/>
    </row>
    <row r="59" spans="1:26" x14ac:dyDescent="0.25">
      <c r="A59" s="1"/>
      <c r="B59" s="1"/>
      <c r="C59" s="1"/>
      <c r="D59" s="1"/>
      <c r="E59" s="1"/>
      <c r="F59" s="161"/>
      <c r="G59" s="143"/>
      <c r="H59" s="143"/>
      <c r="I59" s="143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50"/>
      <c r="B60" s="150"/>
      <c r="C60" s="150"/>
      <c r="D60" s="150" t="s">
        <v>80</v>
      </c>
      <c r="E60" s="150"/>
      <c r="F60" s="168"/>
      <c r="G60" s="151"/>
      <c r="H60" s="151"/>
      <c r="I60" s="151"/>
      <c r="J60" s="150"/>
      <c r="K60" s="150"/>
      <c r="L60" s="150"/>
      <c r="M60" s="150"/>
      <c r="N60" s="150"/>
      <c r="O60" s="150"/>
      <c r="P60" s="150"/>
      <c r="Q60" s="147"/>
      <c r="R60" s="147"/>
      <c r="S60" s="150"/>
      <c r="T60" s="147"/>
      <c r="U60" s="147"/>
      <c r="V60" s="147"/>
      <c r="W60" s="147"/>
      <c r="X60" s="147"/>
      <c r="Y60" s="147"/>
      <c r="Z60" s="147"/>
    </row>
    <row r="61" spans="1:26" ht="24.95" customHeight="1" x14ac:dyDescent="0.25">
      <c r="A61" s="172">
        <v>42</v>
      </c>
      <c r="B61" s="169" t="s">
        <v>201</v>
      </c>
      <c r="C61" s="173" t="s">
        <v>661</v>
      </c>
      <c r="D61" s="169" t="s">
        <v>662</v>
      </c>
      <c r="E61" s="169" t="s">
        <v>562</v>
      </c>
      <c r="F61" s="170">
        <v>43.921999999999997</v>
      </c>
      <c r="G61" s="171"/>
      <c r="H61" s="171"/>
      <c r="I61" s="171">
        <f>ROUND(F61*(G61+H61),2)</f>
        <v>0</v>
      </c>
      <c r="J61" s="169">
        <f>ROUND(F61*(N61),2)</f>
        <v>344.35</v>
      </c>
      <c r="K61" s="1">
        <f>ROUND(F61*(O61),2)</f>
        <v>0</v>
      </c>
      <c r="L61" s="1">
        <f>ROUND(F61*(G61),2)</f>
        <v>0</v>
      </c>
      <c r="M61" s="1"/>
      <c r="N61" s="1">
        <v>7.84</v>
      </c>
      <c r="O61" s="1"/>
      <c r="P61" s="161"/>
      <c r="Q61" s="174"/>
      <c r="R61" s="174"/>
      <c r="S61" s="150"/>
      <c r="V61" s="175"/>
      <c r="Z61">
        <v>0</v>
      </c>
    </row>
    <row r="62" spans="1:26" x14ac:dyDescent="0.25">
      <c r="A62" s="150"/>
      <c r="B62" s="150"/>
      <c r="C62" s="150"/>
      <c r="D62" s="150" t="s">
        <v>80</v>
      </c>
      <c r="E62" s="150"/>
      <c r="F62" s="168"/>
      <c r="G62" s="153"/>
      <c r="H62" s="153"/>
      <c r="I62" s="153">
        <f>ROUND((SUM(I60:I61))/1,2)</f>
        <v>0</v>
      </c>
      <c r="J62" s="150"/>
      <c r="K62" s="150"/>
      <c r="L62" s="150">
        <f>ROUND((SUM(L60:L61))/1,2)</f>
        <v>0</v>
      </c>
      <c r="M62" s="150">
        <f>ROUND((SUM(M60:M61))/1,2)</f>
        <v>0</v>
      </c>
      <c r="N62" s="150"/>
      <c r="O62" s="150"/>
      <c r="P62" s="176"/>
      <c r="S62" s="168">
        <f>ROUND((SUM(S60:S61))/1,2)</f>
        <v>0</v>
      </c>
      <c r="V62">
        <f>ROUND((SUM(V60:V61))/1,2)</f>
        <v>0</v>
      </c>
    </row>
    <row r="63" spans="1:26" x14ac:dyDescent="0.25">
      <c r="A63" s="1"/>
      <c r="B63" s="1"/>
      <c r="C63" s="1"/>
      <c r="D63" s="1"/>
      <c r="E63" s="1"/>
      <c r="F63" s="161"/>
      <c r="G63" s="143"/>
      <c r="H63" s="143"/>
      <c r="I63" s="143"/>
      <c r="J63" s="1"/>
      <c r="K63" s="1"/>
      <c r="L63" s="1"/>
      <c r="M63" s="1"/>
      <c r="N63" s="1"/>
      <c r="O63" s="1"/>
      <c r="P63" s="1"/>
      <c r="S63" s="1"/>
    </row>
    <row r="64" spans="1:26" x14ac:dyDescent="0.25">
      <c r="A64" s="150"/>
      <c r="B64" s="150"/>
      <c r="C64" s="150"/>
      <c r="D64" s="2" t="s">
        <v>75</v>
      </c>
      <c r="E64" s="150"/>
      <c r="F64" s="168"/>
      <c r="G64" s="153"/>
      <c r="H64" s="153">
        <f>ROUND((SUM(M9:M63))/2,2)</f>
        <v>0</v>
      </c>
      <c r="I64" s="153">
        <f>ROUND((SUM(I9:I63))/2,2)</f>
        <v>0</v>
      </c>
      <c r="J64" s="150"/>
      <c r="K64" s="150"/>
      <c r="L64" s="150">
        <f>ROUND((SUM(L9:L63))/2,2)</f>
        <v>0</v>
      </c>
      <c r="M64" s="150">
        <f>ROUND((SUM(M9:M63))/2,2)</f>
        <v>0</v>
      </c>
      <c r="N64" s="150"/>
      <c r="O64" s="150"/>
      <c r="P64" s="176"/>
      <c r="S64" s="176">
        <f>ROUND((SUM(S9:S63))/2,2)</f>
        <v>42.76</v>
      </c>
      <c r="V64">
        <f>ROUND((SUM(V9:V63))/2,2)</f>
        <v>0</v>
      </c>
    </row>
    <row r="65" spans="1:26" x14ac:dyDescent="0.25">
      <c r="A65" s="177"/>
      <c r="B65" s="177"/>
      <c r="C65" s="177"/>
      <c r="D65" s="177" t="s">
        <v>82</v>
      </c>
      <c r="E65" s="177"/>
      <c r="F65" s="178"/>
      <c r="G65" s="179"/>
      <c r="H65" s="179">
        <f>ROUND((SUM(M9:M64))/3,2)</f>
        <v>0</v>
      </c>
      <c r="I65" s="179">
        <f>ROUND((SUM(I9:I64))/3,2)</f>
        <v>0</v>
      </c>
      <c r="J65" s="177"/>
      <c r="K65" s="177">
        <f>ROUND((SUM(K9:K64))/3,2)</f>
        <v>0</v>
      </c>
      <c r="L65" s="177">
        <f>ROUND((SUM(L9:L64))/3,2)</f>
        <v>0</v>
      </c>
      <c r="M65" s="177">
        <f>ROUND((SUM(M9:M64))/3,2)</f>
        <v>0</v>
      </c>
      <c r="N65" s="177"/>
      <c r="O65" s="177"/>
      <c r="P65" s="178"/>
      <c r="Q65" s="180"/>
      <c r="R65" s="180"/>
      <c r="S65" s="197">
        <f>ROUND((SUM(S9:S64))/3,2)</f>
        <v>42.76</v>
      </c>
      <c r="T65" s="180"/>
      <c r="U65" s="180"/>
      <c r="V65" s="180">
        <f>ROUND((SUM(V9:V64))/3,2)</f>
        <v>0</v>
      </c>
      <c r="Z65">
        <f>(SUM(Z9:Z64))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 xml:space="preserve">&amp;C&amp;B&amp; Rozpočet VYŠNÝ ŽIPOV - ZBERNÝ DVOR / SO 04b Vodovodná prípojka </oddHeader>
    <oddFooter>&amp;RStrana &amp;P z &amp;N    &amp;L&amp;7Spracované systémom Systematic®pyramida.wsn, tel.: 051 77 10 585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663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>
        <f>'Rekap 13942'!B15</f>
        <v>0</v>
      </c>
      <c r="E16" s="89">
        <f>'Rekap 13942'!C15</f>
        <v>0</v>
      </c>
      <c r="F16" s="98">
        <f>'Rekap 13942'!D15</f>
        <v>0</v>
      </c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>
        <f>'Rekap 13942'!B19</f>
        <v>0</v>
      </c>
      <c r="E17" s="68">
        <f>'Rekap 13942'!C19</f>
        <v>0</v>
      </c>
      <c r="F17" s="73">
        <f>'Rekap 13942'!D19</f>
        <v>0</v>
      </c>
      <c r="G17" s="53">
        <v>7</v>
      </c>
      <c r="H17" s="108" t="s">
        <v>45</v>
      </c>
      <c r="I17" s="121"/>
      <c r="J17" s="119">
        <f>'SO 13942'!Z52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/>
      <c r="E18" s="69"/>
      <c r="F18" s="74"/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13942'!K9:'SO 13942'!K51)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13942'!K9:'SO 13942'!K51)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663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75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76</v>
      </c>
      <c r="B11" s="151">
        <f>'SO 13942'!L17</f>
        <v>0</v>
      </c>
      <c r="C11" s="151">
        <f>'SO 13942'!M17</f>
        <v>0</v>
      </c>
      <c r="D11" s="151">
        <f>'SO 13942'!I17</f>
        <v>0</v>
      </c>
      <c r="E11" s="152">
        <f>'SO 13942'!P17</f>
        <v>0</v>
      </c>
      <c r="F11" s="152">
        <f>'SO 13942'!S17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77</v>
      </c>
      <c r="B12" s="151">
        <f>'SO 13942'!L22</f>
        <v>0</v>
      </c>
      <c r="C12" s="151">
        <f>'SO 13942'!M22</f>
        <v>0</v>
      </c>
      <c r="D12" s="151">
        <f>'SO 13942'!I22</f>
        <v>0</v>
      </c>
      <c r="E12" s="152">
        <f>'SO 13942'!P22</f>
        <v>2.19</v>
      </c>
      <c r="F12" s="152">
        <f>'SO 13942'!S22</f>
        <v>10.97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464</v>
      </c>
      <c r="B13" s="151">
        <f>'SO 13942'!L26</f>
        <v>0</v>
      </c>
      <c r="C13" s="151">
        <f>'SO 13942'!M26</f>
        <v>0</v>
      </c>
      <c r="D13" s="151">
        <f>'SO 13942'!I26</f>
        <v>0</v>
      </c>
      <c r="E13" s="152">
        <f>'SO 13942'!P26</f>
        <v>0.01</v>
      </c>
      <c r="F13" s="152">
        <f>'SO 13942'!S26</f>
        <v>0.48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81</v>
      </c>
      <c r="B14" s="151">
        <f>'SO 13942'!L30</f>
        <v>0</v>
      </c>
      <c r="C14" s="151">
        <f>'SO 13942'!M30</f>
        <v>0</v>
      </c>
      <c r="D14" s="151">
        <f>'SO 13942'!I30</f>
        <v>0</v>
      </c>
      <c r="E14" s="152">
        <f>'SO 13942'!P30</f>
        <v>0</v>
      </c>
      <c r="F14" s="152">
        <f>'SO 13942'!S30</f>
        <v>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2" t="s">
        <v>75</v>
      </c>
      <c r="B15" s="153">
        <f>'SO 13942'!L32</f>
        <v>0</v>
      </c>
      <c r="C15" s="153">
        <f>'SO 13942'!M32</f>
        <v>0</v>
      </c>
      <c r="D15" s="153">
        <f>'SO 13942'!I32</f>
        <v>0</v>
      </c>
      <c r="E15" s="154">
        <f>'SO 13942'!P32</f>
        <v>2.2000000000000002</v>
      </c>
      <c r="F15" s="154">
        <f>'SO 13942'!S32</f>
        <v>11.45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26" x14ac:dyDescent="0.25">
      <c r="A17" s="2" t="s">
        <v>182</v>
      </c>
      <c r="B17" s="153"/>
      <c r="C17" s="151"/>
      <c r="D17" s="151"/>
      <c r="E17" s="152"/>
      <c r="F17" s="152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150" t="s">
        <v>184</v>
      </c>
      <c r="B18" s="151">
        <f>'SO 13942'!L49</f>
        <v>0</v>
      </c>
      <c r="C18" s="151">
        <f>'SO 13942'!M49</f>
        <v>0</v>
      </c>
      <c r="D18" s="151">
        <f>'SO 13942'!I49</f>
        <v>0</v>
      </c>
      <c r="E18" s="152">
        <f>'SO 13942'!P49</f>
        <v>0</v>
      </c>
      <c r="F18" s="152">
        <f>'SO 13942'!S49</f>
        <v>0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2" t="s">
        <v>182</v>
      </c>
      <c r="B19" s="153">
        <f>'SO 13942'!L51</f>
        <v>0</v>
      </c>
      <c r="C19" s="153">
        <f>'SO 13942'!M51</f>
        <v>0</v>
      </c>
      <c r="D19" s="153">
        <f>'SO 13942'!I51</f>
        <v>0</v>
      </c>
      <c r="E19" s="154">
        <f>'SO 13942'!S51</f>
        <v>0</v>
      </c>
      <c r="F19" s="154">
        <f>'SO 13942'!V51</f>
        <v>0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1"/>
      <c r="B20" s="143"/>
      <c r="C20" s="143"/>
      <c r="D20" s="143"/>
      <c r="E20" s="142"/>
      <c r="F20" s="142"/>
    </row>
    <row r="21" spans="1:26" x14ac:dyDescent="0.25">
      <c r="A21" s="2" t="s">
        <v>82</v>
      </c>
      <c r="B21" s="153">
        <f>'SO 13942'!L52</f>
        <v>0</v>
      </c>
      <c r="C21" s="153">
        <f>'SO 13942'!M52</f>
        <v>0</v>
      </c>
      <c r="D21" s="153">
        <f>'SO 13942'!I52</f>
        <v>0</v>
      </c>
      <c r="E21" s="154">
        <f>'SO 13942'!S52</f>
        <v>11.45</v>
      </c>
      <c r="F21" s="154">
        <f>'SO 13942'!V52</f>
        <v>0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1"/>
      <c r="B22" s="143"/>
      <c r="C22" s="143"/>
      <c r="D22" s="143"/>
      <c r="E22" s="142"/>
      <c r="F22" s="142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abSelected="1" workbookViewId="0">
      <pane ySplit="8" topLeftCell="A33" activePane="bottomLeft" state="frozen"/>
      <selection pane="bottomLeft" activeCell="G48" sqref="G11:G48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663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75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76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95</v>
      </c>
      <c r="C11" s="173" t="s">
        <v>188</v>
      </c>
      <c r="D11" s="169" t="s">
        <v>189</v>
      </c>
      <c r="E11" s="169" t="s">
        <v>98</v>
      </c>
      <c r="F11" s="170">
        <v>6.58</v>
      </c>
      <c r="G11" s="171"/>
      <c r="H11" s="171"/>
      <c r="I11" s="171">
        <f t="shared" ref="I11:I16" si="0">ROUND(F11*(G11+H11),2)</f>
        <v>0</v>
      </c>
      <c r="J11" s="169">
        <f t="shared" ref="J11:J16" si="1">ROUND(F11*(N11),2)</f>
        <v>255.57</v>
      </c>
      <c r="K11" s="1">
        <f t="shared" ref="K11:K16" si="2">ROUND(F11*(O11),2)</f>
        <v>0</v>
      </c>
      <c r="L11" s="1">
        <f t="shared" ref="L11:L16" si="3">ROUND(F11*(G11),2)</f>
        <v>0</v>
      </c>
      <c r="M11" s="1"/>
      <c r="N11" s="1">
        <v>38.840000000000003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95</v>
      </c>
      <c r="C12" s="173" t="s">
        <v>190</v>
      </c>
      <c r="D12" s="169" t="s">
        <v>191</v>
      </c>
      <c r="E12" s="169" t="s">
        <v>98</v>
      </c>
      <c r="F12" s="170">
        <v>1.97</v>
      </c>
      <c r="G12" s="171"/>
      <c r="H12" s="171"/>
      <c r="I12" s="171">
        <f t="shared" si="0"/>
        <v>0</v>
      </c>
      <c r="J12" s="169">
        <f t="shared" si="1"/>
        <v>10.46</v>
      </c>
      <c r="K12" s="1">
        <f t="shared" si="2"/>
        <v>0</v>
      </c>
      <c r="L12" s="1">
        <f t="shared" si="3"/>
        <v>0</v>
      </c>
      <c r="M12" s="1"/>
      <c r="N12" s="1">
        <v>5.31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95</v>
      </c>
      <c r="C13" s="173" t="s">
        <v>192</v>
      </c>
      <c r="D13" s="169" t="s">
        <v>193</v>
      </c>
      <c r="E13" s="169" t="s">
        <v>194</v>
      </c>
      <c r="F13" s="170">
        <v>6.58</v>
      </c>
      <c r="G13" s="171"/>
      <c r="H13" s="171"/>
      <c r="I13" s="171">
        <f t="shared" si="0"/>
        <v>0</v>
      </c>
      <c r="J13" s="169">
        <f t="shared" si="1"/>
        <v>46.19</v>
      </c>
      <c r="K13" s="1">
        <f t="shared" si="2"/>
        <v>0</v>
      </c>
      <c r="L13" s="1">
        <f t="shared" si="3"/>
        <v>0</v>
      </c>
      <c r="M13" s="1"/>
      <c r="N13" s="1">
        <v>7.02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>
        <v>4</v>
      </c>
      <c r="B14" s="169" t="s">
        <v>95</v>
      </c>
      <c r="C14" s="173" t="s">
        <v>195</v>
      </c>
      <c r="D14" s="169" t="s">
        <v>196</v>
      </c>
      <c r="E14" s="169" t="s">
        <v>194</v>
      </c>
      <c r="F14" s="170">
        <v>32.9</v>
      </c>
      <c r="G14" s="171"/>
      <c r="H14" s="171"/>
      <c r="I14" s="171">
        <f t="shared" si="0"/>
        <v>0</v>
      </c>
      <c r="J14" s="169">
        <f t="shared" si="1"/>
        <v>12.17</v>
      </c>
      <c r="K14" s="1">
        <f t="shared" si="2"/>
        <v>0</v>
      </c>
      <c r="L14" s="1">
        <f t="shared" si="3"/>
        <v>0</v>
      </c>
      <c r="M14" s="1"/>
      <c r="N14" s="1">
        <v>0.37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>
        <v>5</v>
      </c>
      <c r="B15" s="169" t="s">
        <v>95</v>
      </c>
      <c r="C15" s="173" t="s">
        <v>197</v>
      </c>
      <c r="D15" s="169" t="s">
        <v>198</v>
      </c>
      <c r="E15" s="169" t="s">
        <v>98</v>
      </c>
      <c r="F15" s="170">
        <v>6.58</v>
      </c>
      <c r="G15" s="171"/>
      <c r="H15" s="171"/>
      <c r="I15" s="171">
        <f t="shared" si="0"/>
        <v>0</v>
      </c>
      <c r="J15" s="169">
        <f t="shared" si="1"/>
        <v>5.66</v>
      </c>
      <c r="K15" s="1">
        <f t="shared" si="2"/>
        <v>0</v>
      </c>
      <c r="L15" s="1">
        <f t="shared" si="3"/>
        <v>0</v>
      </c>
      <c r="M15" s="1"/>
      <c r="N15" s="1">
        <v>0.86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>
        <v>6</v>
      </c>
      <c r="B16" s="169" t="s">
        <v>95</v>
      </c>
      <c r="C16" s="173" t="s">
        <v>199</v>
      </c>
      <c r="D16" s="169" t="s">
        <v>200</v>
      </c>
      <c r="E16" s="169" t="s">
        <v>98</v>
      </c>
      <c r="F16" s="170">
        <v>6.58</v>
      </c>
      <c r="G16" s="171"/>
      <c r="H16" s="171"/>
      <c r="I16" s="171">
        <f t="shared" si="0"/>
        <v>0</v>
      </c>
      <c r="J16" s="169">
        <f t="shared" si="1"/>
        <v>50.21</v>
      </c>
      <c r="K16" s="1">
        <f t="shared" si="2"/>
        <v>0</v>
      </c>
      <c r="L16" s="1">
        <f t="shared" si="3"/>
        <v>0</v>
      </c>
      <c r="M16" s="1"/>
      <c r="N16" s="1">
        <v>7.63</v>
      </c>
      <c r="O16" s="1"/>
      <c r="P16" s="161"/>
      <c r="Q16" s="174"/>
      <c r="R16" s="174"/>
      <c r="S16" s="150"/>
      <c r="V16" s="175"/>
      <c r="Z16">
        <v>0</v>
      </c>
    </row>
    <row r="17" spans="1:26" x14ac:dyDescent="0.25">
      <c r="A17" s="150"/>
      <c r="B17" s="150"/>
      <c r="C17" s="150"/>
      <c r="D17" s="150" t="s">
        <v>76</v>
      </c>
      <c r="E17" s="150"/>
      <c r="F17" s="168"/>
      <c r="G17" s="153"/>
      <c r="H17" s="153">
        <f>ROUND((SUM(M10:M16))/1,2)</f>
        <v>0</v>
      </c>
      <c r="I17" s="153">
        <f>ROUND((SUM(I10:I16))/1,2)</f>
        <v>0</v>
      </c>
      <c r="J17" s="150"/>
      <c r="K17" s="150"/>
      <c r="L17" s="150">
        <f>ROUND((SUM(L10:L16))/1,2)</f>
        <v>0</v>
      </c>
      <c r="M17" s="150">
        <f>ROUND((SUM(M10:M16))/1,2)</f>
        <v>0</v>
      </c>
      <c r="N17" s="150"/>
      <c r="O17" s="150"/>
      <c r="P17" s="176">
        <f>ROUND((SUM(P10:P16))/1,2)</f>
        <v>0</v>
      </c>
      <c r="Q17" s="147"/>
      <c r="R17" s="147"/>
      <c r="S17" s="176">
        <f>ROUND((SUM(S10:S16))/1,2)</f>
        <v>0</v>
      </c>
      <c r="T17" s="147"/>
      <c r="U17" s="147"/>
      <c r="V17" s="147"/>
      <c r="W17" s="147"/>
      <c r="X17" s="147"/>
      <c r="Y17" s="147"/>
      <c r="Z17" s="147"/>
    </row>
    <row r="18" spans="1:26" x14ac:dyDescent="0.25">
      <c r="A18" s="1"/>
      <c r="B18" s="1"/>
      <c r="C18" s="1"/>
      <c r="D18" s="1"/>
      <c r="E18" s="1"/>
      <c r="F18" s="161"/>
      <c r="G18" s="143"/>
      <c r="H18" s="143"/>
      <c r="I18" s="143"/>
      <c r="J18" s="1"/>
      <c r="K18" s="1"/>
      <c r="L18" s="1"/>
      <c r="M18" s="1"/>
      <c r="N18" s="1"/>
      <c r="O18" s="1"/>
      <c r="P18" s="1"/>
      <c r="S18" s="1"/>
    </row>
    <row r="19" spans="1:26" x14ac:dyDescent="0.25">
      <c r="A19" s="150"/>
      <c r="B19" s="150"/>
      <c r="C19" s="150"/>
      <c r="D19" s="150" t="s">
        <v>77</v>
      </c>
      <c r="E19" s="150"/>
      <c r="F19" s="168"/>
      <c r="G19" s="151"/>
      <c r="H19" s="151"/>
      <c r="I19" s="151"/>
      <c r="J19" s="150"/>
      <c r="K19" s="150"/>
      <c r="L19" s="150"/>
      <c r="M19" s="150"/>
      <c r="N19" s="150"/>
      <c r="O19" s="150"/>
      <c r="P19" s="150"/>
      <c r="Q19" s="147"/>
      <c r="R19" s="147"/>
      <c r="S19" s="150"/>
      <c r="T19" s="147"/>
      <c r="U19" s="147"/>
      <c r="V19" s="147"/>
      <c r="W19" s="147"/>
      <c r="X19" s="147"/>
      <c r="Y19" s="147"/>
      <c r="Z19" s="147"/>
    </row>
    <row r="20" spans="1:26" ht="24.95" customHeight="1" x14ac:dyDescent="0.25">
      <c r="A20" s="172">
        <v>7</v>
      </c>
      <c r="B20" s="169" t="s">
        <v>123</v>
      </c>
      <c r="C20" s="173" t="s">
        <v>664</v>
      </c>
      <c r="D20" s="169" t="s">
        <v>665</v>
      </c>
      <c r="E20" s="169" t="s">
        <v>194</v>
      </c>
      <c r="F20" s="170">
        <v>1.59</v>
      </c>
      <c r="G20" s="171"/>
      <c r="H20" s="171"/>
      <c r="I20" s="171">
        <f>ROUND(F20*(G20+H20),2)</f>
        <v>0</v>
      </c>
      <c r="J20" s="169">
        <f>ROUND(F20*(N20),2)</f>
        <v>47.64</v>
      </c>
      <c r="K20" s="1">
        <f>ROUND(F20*(O20),2)</f>
        <v>0</v>
      </c>
      <c r="L20" s="1">
        <f>ROUND(F20*(G20),2)</f>
        <v>0</v>
      </c>
      <c r="M20" s="1"/>
      <c r="N20" s="1">
        <v>29.96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>
        <v>8</v>
      </c>
      <c r="B21" s="169" t="s">
        <v>201</v>
      </c>
      <c r="C21" s="173" t="s">
        <v>202</v>
      </c>
      <c r="D21" s="169" t="s">
        <v>203</v>
      </c>
      <c r="E21" s="169" t="s">
        <v>98</v>
      </c>
      <c r="F21" s="170">
        <v>5</v>
      </c>
      <c r="G21" s="171"/>
      <c r="H21" s="171"/>
      <c r="I21" s="171">
        <f>ROUND(F21*(G21+H21),2)</f>
        <v>0</v>
      </c>
      <c r="J21" s="169">
        <f>ROUND(F21*(N21),2)</f>
        <v>423.65</v>
      </c>
      <c r="K21" s="1">
        <f>ROUND(F21*(O21),2)</f>
        <v>0</v>
      </c>
      <c r="L21" s="1">
        <f>ROUND(F21*(G21),2)</f>
        <v>0</v>
      </c>
      <c r="M21" s="1"/>
      <c r="N21" s="1">
        <v>84.73</v>
      </c>
      <c r="O21" s="1"/>
      <c r="P21" s="168">
        <v>2.19306</v>
      </c>
      <c r="Q21" s="174"/>
      <c r="R21" s="174">
        <v>2.19306</v>
      </c>
      <c r="S21" s="150">
        <f>ROUND(F21*(R21),3)</f>
        <v>10.965</v>
      </c>
      <c r="V21" s="175"/>
      <c r="Z21">
        <v>0</v>
      </c>
    </row>
    <row r="22" spans="1:26" x14ac:dyDescent="0.25">
      <c r="A22" s="150"/>
      <c r="B22" s="150"/>
      <c r="C22" s="150"/>
      <c r="D22" s="150" t="s">
        <v>77</v>
      </c>
      <c r="E22" s="150"/>
      <c r="F22" s="168"/>
      <c r="G22" s="153"/>
      <c r="H22" s="153">
        <f>ROUND((SUM(M19:M21))/1,2)</f>
        <v>0</v>
      </c>
      <c r="I22" s="153">
        <f>ROUND((SUM(I19:I21))/1,2)</f>
        <v>0</v>
      </c>
      <c r="J22" s="150"/>
      <c r="K22" s="150"/>
      <c r="L22" s="150">
        <f>ROUND((SUM(L19:L21))/1,2)</f>
        <v>0</v>
      </c>
      <c r="M22" s="150">
        <f>ROUND((SUM(M19:M21))/1,2)</f>
        <v>0</v>
      </c>
      <c r="N22" s="150"/>
      <c r="O22" s="150"/>
      <c r="P22" s="176">
        <f>ROUND((SUM(P19:P21))/1,2)</f>
        <v>2.19</v>
      </c>
      <c r="Q22" s="147"/>
      <c r="R22" s="147"/>
      <c r="S22" s="176">
        <f>ROUND((SUM(S19:S21))/1,2)</f>
        <v>10.97</v>
      </c>
      <c r="T22" s="147"/>
      <c r="U22" s="147"/>
      <c r="V22" s="147"/>
      <c r="W22" s="147"/>
      <c r="X22" s="147"/>
      <c r="Y22" s="147"/>
      <c r="Z22" s="147"/>
    </row>
    <row r="23" spans="1:26" x14ac:dyDescent="0.25">
      <c r="A23" s="1"/>
      <c r="B23" s="1"/>
      <c r="C23" s="1"/>
      <c r="D23" s="1"/>
      <c r="E23" s="1"/>
      <c r="F23" s="161"/>
      <c r="G23" s="143"/>
      <c r="H23" s="143"/>
      <c r="I23" s="143"/>
      <c r="J23" s="1"/>
      <c r="K23" s="1"/>
      <c r="L23" s="1"/>
      <c r="M23" s="1"/>
      <c r="N23" s="1"/>
      <c r="O23" s="1"/>
      <c r="P23" s="1"/>
      <c r="S23" s="1"/>
    </row>
    <row r="24" spans="1:26" x14ac:dyDescent="0.25">
      <c r="A24" s="150"/>
      <c r="B24" s="150"/>
      <c r="C24" s="150"/>
      <c r="D24" s="150" t="s">
        <v>464</v>
      </c>
      <c r="E24" s="150"/>
      <c r="F24" s="168"/>
      <c r="G24" s="151"/>
      <c r="H24" s="151"/>
      <c r="I24" s="151"/>
      <c r="J24" s="150"/>
      <c r="K24" s="150"/>
      <c r="L24" s="150"/>
      <c r="M24" s="150"/>
      <c r="N24" s="150"/>
      <c r="O24" s="150"/>
      <c r="P24" s="150"/>
      <c r="Q24" s="147"/>
      <c r="R24" s="147"/>
      <c r="S24" s="150"/>
      <c r="T24" s="147"/>
      <c r="U24" s="147"/>
      <c r="V24" s="147"/>
      <c r="W24" s="147"/>
      <c r="X24" s="147"/>
      <c r="Y24" s="147"/>
      <c r="Z24" s="147"/>
    </row>
    <row r="25" spans="1:26" ht="24.95" customHeight="1" x14ac:dyDescent="0.25">
      <c r="A25" s="172">
        <v>9</v>
      </c>
      <c r="B25" s="169" t="s">
        <v>666</v>
      </c>
      <c r="C25" s="173" t="s">
        <v>667</v>
      </c>
      <c r="D25" s="169" t="s">
        <v>668</v>
      </c>
      <c r="E25" s="169" t="s">
        <v>156</v>
      </c>
      <c r="F25" s="170">
        <v>76</v>
      </c>
      <c r="G25" s="171"/>
      <c r="H25" s="171"/>
      <c r="I25" s="171">
        <f>ROUND(F25*(G25+H25),2)</f>
        <v>0</v>
      </c>
      <c r="J25" s="169">
        <f>ROUND(F25*(N25),2)</f>
        <v>379.24</v>
      </c>
      <c r="K25" s="1">
        <f>ROUND(F25*(O25),2)</f>
        <v>0</v>
      </c>
      <c r="L25" s="1">
        <f>ROUND(F25*(G25),2)</f>
        <v>0</v>
      </c>
      <c r="M25" s="1"/>
      <c r="N25" s="1">
        <v>4.99</v>
      </c>
      <c r="O25" s="1"/>
      <c r="P25" s="168">
        <v>6.3400000000000001E-3</v>
      </c>
      <c r="Q25" s="174"/>
      <c r="R25" s="174">
        <v>6.3400000000000001E-3</v>
      </c>
      <c r="S25" s="150">
        <f>ROUND(F25*(R25),3)</f>
        <v>0.48199999999999998</v>
      </c>
      <c r="V25" s="175"/>
      <c r="Z25">
        <v>0</v>
      </c>
    </row>
    <row r="26" spans="1:26" x14ac:dyDescent="0.25">
      <c r="A26" s="150"/>
      <c r="B26" s="150"/>
      <c r="C26" s="150"/>
      <c r="D26" s="150" t="s">
        <v>464</v>
      </c>
      <c r="E26" s="150"/>
      <c r="F26" s="168"/>
      <c r="G26" s="153"/>
      <c r="H26" s="153">
        <f>ROUND((SUM(M24:M25))/1,2)</f>
        <v>0</v>
      </c>
      <c r="I26" s="153">
        <f>ROUND((SUM(I24:I25))/1,2)</f>
        <v>0</v>
      </c>
      <c r="J26" s="150"/>
      <c r="K26" s="150"/>
      <c r="L26" s="150">
        <f>ROUND((SUM(L24:L25))/1,2)</f>
        <v>0</v>
      </c>
      <c r="M26" s="150">
        <f>ROUND((SUM(M24:M25))/1,2)</f>
        <v>0</v>
      </c>
      <c r="N26" s="150"/>
      <c r="O26" s="150"/>
      <c r="P26" s="176">
        <f>ROUND((SUM(P24:P25))/1,2)</f>
        <v>0.01</v>
      </c>
      <c r="Q26" s="147"/>
      <c r="R26" s="147"/>
      <c r="S26" s="176">
        <f>ROUND((SUM(S24:S25))/1,2)</f>
        <v>0.48</v>
      </c>
      <c r="T26" s="147"/>
      <c r="U26" s="147"/>
      <c r="V26" s="147"/>
      <c r="W26" s="147"/>
      <c r="X26" s="147"/>
      <c r="Y26" s="147"/>
      <c r="Z26" s="147"/>
    </row>
    <row r="27" spans="1:26" x14ac:dyDescent="0.25">
      <c r="A27" s="1"/>
      <c r="B27" s="1"/>
      <c r="C27" s="1"/>
      <c r="D27" s="1"/>
      <c r="E27" s="1"/>
      <c r="F27" s="161"/>
      <c r="G27" s="143"/>
      <c r="H27" s="143"/>
      <c r="I27" s="143"/>
      <c r="J27" s="1"/>
      <c r="K27" s="1"/>
      <c r="L27" s="1"/>
      <c r="M27" s="1"/>
      <c r="N27" s="1"/>
      <c r="O27" s="1"/>
      <c r="P27" s="1"/>
      <c r="S27" s="1"/>
    </row>
    <row r="28" spans="1:26" x14ac:dyDescent="0.25">
      <c r="A28" s="150"/>
      <c r="B28" s="150"/>
      <c r="C28" s="150"/>
      <c r="D28" s="150" t="s">
        <v>81</v>
      </c>
      <c r="E28" s="150"/>
      <c r="F28" s="168"/>
      <c r="G28" s="151"/>
      <c r="H28" s="151"/>
      <c r="I28" s="151"/>
      <c r="J28" s="150"/>
      <c r="K28" s="150"/>
      <c r="L28" s="150"/>
      <c r="M28" s="150"/>
      <c r="N28" s="150"/>
      <c r="O28" s="150"/>
      <c r="P28" s="150"/>
      <c r="Q28" s="147"/>
      <c r="R28" s="147"/>
      <c r="S28" s="150"/>
      <c r="T28" s="147"/>
      <c r="U28" s="147"/>
      <c r="V28" s="147"/>
      <c r="W28" s="147"/>
      <c r="X28" s="147"/>
      <c r="Y28" s="147"/>
      <c r="Z28" s="147"/>
    </row>
    <row r="29" spans="1:26" ht="24.95" customHeight="1" x14ac:dyDescent="0.25">
      <c r="A29" s="172">
        <v>10</v>
      </c>
      <c r="B29" s="169" t="s">
        <v>666</v>
      </c>
      <c r="C29" s="173" t="s">
        <v>669</v>
      </c>
      <c r="D29" s="169" t="s">
        <v>670</v>
      </c>
      <c r="E29" s="169" t="s">
        <v>117</v>
      </c>
      <c r="F29" s="170">
        <v>15.456</v>
      </c>
      <c r="G29" s="171"/>
      <c r="H29" s="171"/>
      <c r="I29" s="171">
        <f>ROUND(F29*(G29+H29),2)</f>
        <v>0</v>
      </c>
      <c r="J29" s="169">
        <f>ROUND(F29*(N29),2)</f>
        <v>289.95</v>
      </c>
      <c r="K29" s="1">
        <f>ROUND(F29*(O29),2)</f>
        <v>0</v>
      </c>
      <c r="L29" s="1">
        <f>ROUND(F29*(G29),2)</f>
        <v>0</v>
      </c>
      <c r="M29" s="1"/>
      <c r="N29" s="1">
        <v>18.760000000000002</v>
      </c>
      <c r="O29" s="1"/>
      <c r="P29" s="161"/>
      <c r="Q29" s="174"/>
      <c r="R29" s="174"/>
      <c r="S29" s="150"/>
      <c r="V29" s="175"/>
      <c r="Z29">
        <v>0</v>
      </c>
    </row>
    <row r="30" spans="1:26" x14ac:dyDescent="0.25">
      <c r="A30" s="150"/>
      <c r="B30" s="150"/>
      <c r="C30" s="150"/>
      <c r="D30" s="150" t="s">
        <v>81</v>
      </c>
      <c r="E30" s="150"/>
      <c r="F30" s="168"/>
      <c r="G30" s="153"/>
      <c r="H30" s="153">
        <f>ROUND((SUM(M28:M29))/1,2)</f>
        <v>0</v>
      </c>
      <c r="I30" s="153">
        <f>ROUND((SUM(I28:I29))/1,2)</f>
        <v>0</v>
      </c>
      <c r="J30" s="150"/>
      <c r="K30" s="150"/>
      <c r="L30" s="150">
        <f>ROUND((SUM(L28:L29))/1,2)</f>
        <v>0</v>
      </c>
      <c r="M30" s="150">
        <f>ROUND((SUM(M28:M29))/1,2)</f>
        <v>0</v>
      </c>
      <c r="N30" s="150"/>
      <c r="O30" s="150"/>
      <c r="P30" s="176">
        <f>ROUND((SUM(P28:P29))/1,2)</f>
        <v>0</v>
      </c>
      <c r="Q30" s="147"/>
      <c r="R30" s="147"/>
      <c r="S30" s="176">
        <f>ROUND((SUM(S28:S29))/1,2)</f>
        <v>0</v>
      </c>
      <c r="T30" s="147"/>
      <c r="U30" s="147"/>
      <c r="V30" s="147"/>
      <c r="W30" s="147"/>
      <c r="X30" s="147"/>
      <c r="Y30" s="147"/>
      <c r="Z30" s="147"/>
    </row>
    <row r="31" spans="1:26" x14ac:dyDescent="0.25">
      <c r="A31" s="1"/>
      <c r="B31" s="1"/>
      <c r="C31" s="1"/>
      <c r="D31" s="1"/>
      <c r="E31" s="1"/>
      <c r="F31" s="161"/>
      <c r="G31" s="143"/>
      <c r="H31" s="143"/>
      <c r="I31" s="143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50"/>
      <c r="B32" s="150"/>
      <c r="C32" s="150"/>
      <c r="D32" s="2" t="s">
        <v>75</v>
      </c>
      <c r="E32" s="150"/>
      <c r="F32" s="168"/>
      <c r="G32" s="153"/>
      <c r="H32" s="153">
        <f>ROUND((SUM(M9:M31))/2,2)</f>
        <v>0</v>
      </c>
      <c r="I32" s="153">
        <f>ROUND((SUM(I9:I31))/2,2)</f>
        <v>0</v>
      </c>
      <c r="J32" s="151"/>
      <c r="K32" s="150"/>
      <c r="L32" s="151">
        <f>ROUND((SUM(L9:L31))/2,2)</f>
        <v>0</v>
      </c>
      <c r="M32" s="151">
        <f>ROUND((SUM(M9:M31))/2,2)</f>
        <v>0</v>
      </c>
      <c r="N32" s="150"/>
      <c r="O32" s="150"/>
      <c r="P32" s="176">
        <f>ROUND((SUM(P9:P31))/2,2)</f>
        <v>2.2000000000000002</v>
      </c>
      <c r="S32" s="176">
        <f>ROUND((SUM(S9:S31))/2,2)</f>
        <v>11.45</v>
      </c>
    </row>
    <row r="33" spans="1:26" x14ac:dyDescent="0.25">
      <c r="A33" s="1"/>
      <c r="B33" s="1"/>
      <c r="C33" s="1"/>
      <c r="D33" s="1"/>
      <c r="E33" s="1"/>
      <c r="F33" s="161"/>
      <c r="G33" s="143"/>
      <c r="H33" s="143"/>
      <c r="I33" s="143"/>
      <c r="J33" s="1"/>
      <c r="K33" s="1"/>
      <c r="L33" s="1"/>
      <c r="M33" s="1"/>
      <c r="N33" s="1"/>
      <c r="O33" s="1"/>
      <c r="P33" s="1"/>
      <c r="S33" s="1"/>
    </row>
    <row r="34" spans="1:26" x14ac:dyDescent="0.25">
      <c r="A34" s="150"/>
      <c r="B34" s="150"/>
      <c r="C34" s="150"/>
      <c r="D34" s="2" t="s">
        <v>182</v>
      </c>
      <c r="E34" s="150"/>
      <c r="F34" s="168"/>
      <c r="G34" s="151"/>
      <c r="H34" s="151"/>
      <c r="I34" s="151"/>
      <c r="J34" s="150"/>
      <c r="K34" s="150"/>
      <c r="L34" s="150"/>
      <c r="M34" s="150"/>
      <c r="N34" s="150"/>
      <c r="O34" s="150"/>
      <c r="P34" s="150"/>
      <c r="Q34" s="147"/>
      <c r="R34" s="147"/>
      <c r="S34" s="150"/>
      <c r="T34" s="147"/>
      <c r="U34" s="147"/>
      <c r="V34" s="147"/>
      <c r="W34" s="147"/>
      <c r="X34" s="147"/>
      <c r="Y34" s="147"/>
      <c r="Z34" s="147"/>
    </row>
    <row r="35" spans="1:26" x14ac:dyDescent="0.25">
      <c r="A35" s="150"/>
      <c r="B35" s="150"/>
      <c r="C35" s="150"/>
      <c r="D35" s="150" t="s">
        <v>184</v>
      </c>
      <c r="E35" s="150"/>
      <c r="F35" s="168"/>
      <c r="G35" s="151"/>
      <c r="H35" s="151"/>
      <c r="I35" s="151"/>
      <c r="J35" s="150"/>
      <c r="K35" s="150"/>
      <c r="L35" s="150"/>
      <c r="M35" s="150"/>
      <c r="N35" s="150"/>
      <c r="O35" s="150"/>
      <c r="P35" s="150"/>
      <c r="Q35" s="147"/>
      <c r="R35" s="147"/>
      <c r="S35" s="150"/>
      <c r="T35" s="147"/>
      <c r="U35" s="147"/>
      <c r="V35" s="147"/>
      <c r="W35" s="147"/>
      <c r="X35" s="147"/>
      <c r="Y35" s="147"/>
      <c r="Z35" s="147"/>
    </row>
    <row r="36" spans="1:26" ht="24.95" customHeight="1" x14ac:dyDescent="0.25">
      <c r="A36" s="172">
        <v>11</v>
      </c>
      <c r="B36" s="169" t="s">
        <v>235</v>
      </c>
      <c r="C36" s="173" t="s">
        <v>671</v>
      </c>
      <c r="D36" s="169" t="s">
        <v>672</v>
      </c>
      <c r="E36" s="169" t="s">
        <v>129</v>
      </c>
      <c r="F36" s="170">
        <v>150</v>
      </c>
      <c r="G36" s="171"/>
      <c r="H36" s="171"/>
      <c r="I36" s="171">
        <f t="shared" ref="I36:I48" si="4">ROUND(F36*(G36+H36),2)</f>
        <v>0</v>
      </c>
      <c r="J36" s="169">
        <f t="shared" ref="J36:J48" si="5">ROUND(F36*(N36),2)</f>
        <v>628.5</v>
      </c>
      <c r="K36" s="1">
        <f t="shared" ref="K36:K48" si="6">ROUND(F36*(O36),2)</f>
        <v>0</v>
      </c>
      <c r="L36" s="1">
        <f>ROUND(F36*(G36),2)</f>
        <v>0</v>
      </c>
      <c r="M36" s="1"/>
      <c r="N36" s="1">
        <v>4.1900000000000004</v>
      </c>
      <c r="O36" s="1"/>
      <c r="P36" s="161"/>
      <c r="Q36" s="174"/>
      <c r="R36" s="174"/>
      <c r="S36" s="150"/>
      <c r="V36" s="175"/>
      <c r="Z36">
        <v>0</v>
      </c>
    </row>
    <row r="37" spans="1:26" ht="24.95" customHeight="1" x14ac:dyDescent="0.25">
      <c r="A37" s="172">
        <v>12</v>
      </c>
      <c r="B37" s="169" t="s">
        <v>235</v>
      </c>
      <c r="C37" s="173" t="s">
        <v>673</v>
      </c>
      <c r="D37" s="169" t="s">
        <v>674</v>
      </c>
      <c r="E37" s="169" t="s">
        <v>156</v>
      </c>
      <c r="F37" s="170">
        <v>1</v>
      </c>
      <c r="G37" s="171"/>
      <c r="H37" s="171"/>
      <c r="I37" s="171">
        <f t="shared" si="4"/>
        <v>0</v>
      </c>
      <c r="J37" s="169">
        <f t="shared" si="5"/>
        <v>11.97</v>
      </c>
      <c r="K37" s="1">
        <f t="shared" si="6"/>
        <v>0</v>
      </c>
      <c r="L37" s="1">
        <f>ROUND(F37*(G37),2)</f>
        <v>0</v>
      </c>
      <c r="M37" s="1"/>
      <c r="N37" s="1">
        <v>11.97</v>
      </c>
      <c r="O37" s="1"/>
      <c r="P37" s="161"/>
      <c r="Q37" s="174"/>
      <c r="R37" s="174"/>
      <c r="S37" s="150"/>
      <c r="V37" s="175"/>
      <c r="Z37">
        <v>0</v>
      </c>
    </row>
    <row r="38" spans="1:26" ht="24.95" customHeight="1" x14ac:dyDescent="0.25">
      <c r="A38" s="172">
        <v>13</v>
      </c>
      <c r="B38" s="169" t="s">
        <v>235</v>
      </c>
      <c r="C38" s="173" t="s">
        <v>675</v>
      </c>
      <c r="D38" s="169" t="s">
        <v>676</v>
      </c>
      <c r="E38" s="169" t="s">
        <v>156</v>
      </c>
      <c r="F38" s="170">
        <v>1</v>
      </c>
      <c r="G38" s="171"/>
      <c r="H38" s="171"/>
      <c r="I38" s="171">
        <f t="shared" si="4"/>
        <v>0</v>
      </c>
      <c r="J38" s="169">
        <f t="shared" si="5"/>
        <v>84.69</v>
      </c>
      <c r="K38" s="1">
        <f t="shared" si="6"/>
        <v>0</v>
      </c>
      <c r="L38" s="1">
        <f>ROUND(F38*(G38),2)</f>
        <v>0</v>
      </c>
      <c r="M38" s="1"/>
      <c r="N38" s="1">
        <v>84.69</v>
      </c>
      <c r="O38" s="1"/>
      <c r="P38" s="161"/>
      <c r="Q38" s="174"/>
      <c r="R38" s="174"/>
      <c r="S38" s="150"/>
      <c r="V38" s="175"/>
      <c r="Z38">
        <v>0</v>
      </c>
    </row>
    <row r="39" spans="1:26" ht="24.95" customHeight="1" x14ac:dyDescent="0.25">
      <c r="A39" s="172">
        <v>14</v>
      </c>
      <c r="B39" s="169" t="s">
        <v>235</v>
      </c>
      <c r="C39" s="173" t="s">
        <v>238</v>
      </c>
      <c r="D39" s="169" t="s">
        <v>239</v>
      </c>
      <c r="E39" s="169" t="s">
        <v>234</v>
      </c>
      <c r="F39" s="170">
        <v>0.01</v>
      </c>
      <c r="G39" s="181"/>
      <c r="H39" s="181"/>
      <c r="I39" s="181">
        <f t="shared" si="4"/>
        <v>0</v>
      </c>
      <c r="J39" s="169">
        <f t="shared" si="5"/>
        <v>0</v>
      </c>
      <c r="K39" s="1">
        <f t="shared" si="6"/>
        <v>0</v>
      </c>
      <c r="L39" s="1">
        <f>ROUND(F39*(G39),2)</f>
        <v>0</v>
      </c>
      <c r="M39" s="1"/>
      <c r="N39" s="1">
        <v>0.01</v>
      </c>
      <c r="O39" s="1"/>
      <c r="P39" s="161"/>
      <c r="Q39" s="174"/>
      <c r="R39" s="174"/>
      <c r="S39" s="150"/>
      <c r="V39" s="175"/>
      <c r="Z39">
        <v>0</v>
      </c>
    </row>
    <row r="40" spans="1:26" ht="24.95" customHeight="1" x14ac:dyDescent="0.25">
      <c r="A40" s="172">
        <v>15</v>
      </c>
      <c r="B40" s="169" t="s">
        <v>677</v>
      </c>
      <c r="C40" s="173" t="s">
        <v>678</v>
      </c>
      <c r="D40" s="169" t="s">
        <v>679</v>
      </c>
      <c r="E40" s="169" t="s">
        <v>141</v>
      </c>
      <c r="F40" s="170">
        <v>60</v>
      </c>
      <c r="G40" s="171"/>
      <c r="H40" s="171"/>
      <c r="I40" s="171">
        <f t="shared" si="4"/>
        <v>0</v>
      </c>
      <c r="J40" s="169">
        <f t="shared" si="5"/>
        <v>925.2</v>
      </c>
      <c r="K40" s="1">
        <f t="shared" si="6"/>
        <v>0</v>
      </c>
      <c r="L40" s="1"/>
      <c r="M40" s="1">
        <f t="shared" ref="M40:M48" si="7">ROUND(F40*(G40),2)</f>
        <v>0</v>
      </c>
      <c r="N40" s="1">
        <v>15.42</v>
      </c>
      <c r="O40" s="1"/>
      <c r="P40" s="161"/>
      <c r="Q40" s="174"/>
      <c r="R40" s="174"/>
      <c r="S40" s="150"/>
      <c r="V40" s="175"/>
      <c r="Z40">
        <v>0</v>
      </c>
    </row>
    <row r="41" spans="1:26" ht="24.95" customHeight="1" x14ac:dyDescent="0.25">
      <c r="A41" s="172">
        <v>16</v>
      </c>
      <c r="B41" s="169" t="s">
        <v>677</v>
      </c>
      <c r="C41" s="173" t="s">
        <v>680</v>
      </c>
      <c r="D41" s="169" t="s">
        <v>681</v>
      </c>
      <c r="E41" s="169" t="s">
        <v>129</v>
      </c>
      <c r="F41" s="170">
        <v>150</v>
      </c>
      <c r="G41" s="171"/>
      <c r="H41" s="171"/>
      <c r="I41" s="171">
        <f t="shared" si="4"/>
        <v>0</v>
      </c>
      <c r="J41" s="169">
        <f t="shared" si="5"/>
        <v>1012.5</v>
      </c>
      <c r="K41" s="1">
        <f t="shared" si="6"/>
        <v>0</v>
      </c>
      <c r="L41" s="1"/>
      <c r="M41" s="1">
        <f t="shared" si="7"/>
        <v>0</v>
      </c>
      <c r="N41" s="1">
        <v>6.75</v>
      </c>
      <c r="O41" s="1"/>
      <c r="P41" s="161"/>
      <c r="Q41" s="174"/>
      <c r="R41" s="174"/>
      <c r="S41" s="150"/>
      <c r="V41" s="175"/>
      <c r="Z41">
        <v>0</v>
      </c>
    </row>
    <row r="42" spans="1:26" ht="24.95" customHeight="1" x14ac:dyDescent="0.25">
      <c r="A42" s="172">
        <v>17</v>
      </c>
      <c r="B42" s="169" t="s">
        <v>677</v>
      </c>
      <c r="C42" s="173" t="s">
        <v>682</v>
      </c>
      <c r="D42" s="169" t="s">
        <v>683</v>
      </c>
      <c r="E42" s="169" t="s">
        <v>141</v>
      </c>
      <c r="F42" s="170">
        <v>1</v>
      </c>
      <c r="G42" s="171"/>
      <c r="H42" s="171"/>
      <c r="I42" s="171">
        <f t="shared" si="4"/>
        <v>0</v>
      </c>
      <c r="J42" s="169">
        <f t="shared" si="5"/>
        <v>4997.9399999999996</v>
      </c>
      <c r="K42" s="1">
        <f t="shared" si="6"/>
        <v>0</v>
      </c>
      <c r="L42" s="1"/>
      <c r="M42" s="1">
        <f t="shared" si="7"/>
        <v>0</v>
      </c>
      <c r="N42" s="1">
        <v>4997.9399999999996</v>
      </c>
      <c r="O42" s="1"/>
      <c r="P42" s="161"/>
      <c r="Q42" s="174"/>
      <c r="R42" s="174"/>
      <c r="S42" s="150"/>
      <c r="V42" s="175"/>
      <c r="Z42">
        <v>0</v>
      </c>
    </row>
    <row r="43" spans="1:26" ht="24.95" customHeight="1" x14ac:dyDescent="0.25">
      <c r="A43" s="172">
        <v>18</v>
      </c>
      <c r="B43" s="169" t="s">
        <v>677</v>
      </c>
      <c r="C43" s="173" t="s">
        <v>684</v>
      </c>
      <c r="D43" s="169" t="s">
        <v>685</v>
      </c>
      <c r="E43" s="169" t="s">
        <v>141</v>
      </c>
      <c r="F43" s="170">
        <v>1</v>
      </c>
      <c r="G43" s="171"/>
      <c r="H43" s="171"/>
      <c r="I43" s="171">
        <f t="shared" si="4"/>
        <v>0</v>
      </c>
      <c r="J43" s="169">
        <f t="shared" si="5"/>
        <v>482.23</v>
      </c>
      <c r="K43" s="1">
        <f t="shared" si="6"/>
        <v>0</v>
      </c>
      <c r="L43" s="1"/>
      <c r="M43" s="1">
        <f t="shared" si="7"/>
        <v>0</v>
      </c>
      <c r="N43" s="1">
        <v>482.23</v>
      </c>
      <c r="O43" s="1"/>
      <c r="P43" s="161"/>
      <c r="Q43" s="174"/>
      <c r="R43" s="174"/>
      <c r="S43" s="150"/>
      <c r="V43" s="175"/>
      <c r="Z43">
        <v>0</v>
      </c>
    </row>
    <row r="44" spans="1:26" ht="24.95" customHeight="1" x14ac:dyDescent="0.25">
      <c r="A44" s="172">
        <v>19</v>
      </c>
      <c r="B44" s="169" t="s">
        <v>677</v>
      </c>
      <c r="C44" s="173" t="s">
        <v>686</v>
      </c>
      <c r="D44" s="169" t="s">
        <v>687</v>
      </c>
      <c r="E44" s="169" t="s">
        <v>141</v>
      </c>
      <c r="F44" s="170">
        <v>16</v>
      </c>
      <c r="G44" s="171"/>
      <c r="H44" s="171"/>
      <c r="I44" s="171">
        <f t="shared" si="4"/>
        <v>0</v>
      </c>
      <c r="J44" s="169">
        <f t="shared" si="5"/>
        <v>30.88</v>
      </c>
      <c r="K44" s="1">
        <f t="shared" si="6"/>
        <v>0</v>
      </c>
      <c r="L44" s="1"/>
      <c r="M44" s="1">
        <f t="shared" si="7"/>
        <v>0</v>
      </c>
      <c r="N44" s="1">
        <v>1.9300000000000002</v>
      </c>
      <c r="O44" s="1"/>
      <c r="P44" s="161"/>
      <c r="Q44" s="174"/>
      <c r="R44" s="174"/>
      <c r="S44" s="150"/>
      <c r="V44" s="175"/>
      <c r="Z44">
        <v>0</v>
      </c>
    </row>
    <row r="45" spans="1:26" ht="24.95" customHeight="1" x14ac:dyDescent="0.25">
      <c r="A45" s="172">
        <v>20</v>
      </c>
      <c r="B45" s="169" t="s">
        <v>677</v>
      </c>
      <c r="C45" s="173" t="s">
        <v>688</v>
      </c>
      <c r="D45" s="169" t="s">
        <v>689</v>
      </c>
      <c r="E45" s="169" t="s">
        <v>141</v>
      </c>
      <c r="F45" s="170">
        <v>16</v>
      </c>
      <c r="G45" s="171"/>
      <c r="H45" s="171"/>
      <c r="I45" s="171">
        <f t="shared" si="4"/>
        <v>0</v>
      </c>
      <c r="J45" s="169">
        <f t="shared" si="5"/>
        <v>9.2799999999999994</v>
      </c>
      <c r="K45" s="1">
        <f t="shared" si="6"/>
        <v>0</v>
      </c>
      <c r="L45" s="1"/>
      <c r="M45" s="1">
        <f t="shared" si="7"/>
        <v>0</v>
      </c>
      <c r="N45" s="1">
        <v>0.57999999999999996</v>
      </c>
      <c r="O45" s="1"/>
      <c r="P45" s="161"/>
      <c r="Q45" s="174"/>
      <c r="R45" s="174"/>
      <c r="S45" s="150"/>
      <c r="V45" s="175"/>
      <c r="Z45">
        <v>0</v>
      </c>
    </row>
    <row r="46" spans="1:26" ht="24.95" customHeight="1" x14ac:dyDescent="0.25">
      <c r="A46" s="172">
        <v>21</v>
      </c>
      <c r="B46" s="169" t="s">
        <v>677</v>
      </c>
      <c r="C46" s="173" t="s">
        <v>690</v>
      </c>
      <c r="D46" s="169" t="s">
        <v>691</v>
      </c>
      <c r="E46" s="169" t="s">
        <v>141</v>
      </c>
      <c r="F46" s="170">
        <v>988</v>
      </c>
      <c r="G46" s="171"/>
      <c r="H46" s="171"/>
      <c r="I46" s="171">
        <f t="shared" si="4"/>
        <v>0</v>
      </c>
      <c r="J46" s="169">
        <f t="shared" si="5"/>
        <v>118.56</v>
      </c>
      <c r="K46" s="1">
        <f t="shared" si="6"/>
        <v>0</v>
      </c>
      <c r="L46" s="1"/>
      <c r="M46" s="1">
        <f t="shared" si="7"/>
        <v>0</v>
      </c>
      <c r="N46" s="1">
        <v>0.12</v>
      </c>
      <c r="O46" s="1"/>
      <c r="P46" s="161"/>
      <c r="Q46" s="174"/>
      <c r="R46" s="174"/>
      <c r="S46" s="150"/>
      <c r="V46" s="175"/>
      <c r="Z46">
        <v>0</v>
      </c>
    </row>
    <row r="47" spans="1:26" ht="24.95" customHeight="1" x14ac:dyDescent="0.25">
      <c r="A47" s="172">
        <v>22</v>
      </c>
      <c r="B47" s="169" t="s">
        <v>677</v>
      </c>
      <c r="C47" s="173" t="s">
        <v>692</v>
      </c>
      <c r="D47" s="169" t="s">
        <v>693</v>
      </c>
      <c r="E47" s="169" t="s">
        <v>129</v>
      </c>
      <c r="F47" s="170">
        <v>600</v>
      </c>
      <c r="G47" s="171"/>
      <c r="H47" s="171"/>
      <c r="I47" s="171">
        <f t="shared" si="4"/>
        <v>0</v>
      </c>
      <c r="J47" s="169">
        <f t="shared" si="5"/>
        <v>138</v>
      </c>
      <c r="K47" s="1">
        <f t="shared" si="6"/>
        <v>0</v>
      </c>
      <c r="L47" s="1"/>
      <c r="M47" s="1">
        <f t="shared" si="7"/>
        <v>0</v>
      </c>
      <c r="N47" s="1">
        <v>0.23</v>
      </c>
      <c r="O47" s="1"/>
      <c r="P47" s="161"/>
      <c r="Q47" s="174"/>
      <c r="R47" s="174"/>
      <c r="S47" s="150"/>
      <c r="V47" s="175"/>
      <c r="Z47">
        <v>0</v>
      </c>
    </row>
    <row r="48" spans="1:26" ht="24.95" customHeight="1" x14ac:dyDescent="0.25">
      <c r="A48" s="172">
        <v>23</v>
      </c>
      <c r="B48" s="169" t="s">
        <v>677</v>
      </c>
      <c r="C48" s="173" t="s">
        <v>694</v>
      </c>
      <c r="D48" s="169" t="s">
        <v>695</v>
      </c>
      <c r="E48" s="169" t="s">
        <v>696</v>
      </c>
      <c r="F48" s="170">
        <v>16</v>
      </c>
      <c r="G48" s="171"/>
      <c r="H48" s="171"/>
      <c r="I48" s="171">
        <f t="shared" si="4"/>
        <v>0</v>
      </c>
      <c r="J48" s="169">
        <f t="shared" si="5"/>
        <v>157.6</v>
      </c>
      <c r="K48" s="1">
        <f t="shared" si="6"/>
        <v>0</v>
      </c>
      <c r="L48" s="1"/>
      <c r="M48" s="1">
        <f t="shared" si="7"/>
        <v>0</v>
      </c>
      <c r="N48" s="1">
        <v>9.85</v>
      </c>
      <c r="O48" s="1"/>
      <c r="P48" s="161"/>
      <c r="Q48" s="174"/>
      <c r="R48" s="174"/>
      <c r="S48" s="150"/>
      <c r="V48" s="175"/>
      <c r="Z48">
        <v>0</v>
      </c>
    </row>
    <row r="49" spans="1:26" x14ac:dyDescent="0.25">
      <c r="A49" s="150"/>
      <c r="B49" s="150"/>
      <c r="C49" s="150"/>
      <c r="D49" s="150" t="s">
        <v>184</v>
      </c>
      <c r="E49" s="150"/>
      <c r="F49" s="168"/>
      <c r="G49" s="153"/>
      <c r="H49" s="153"/>
      <c r="I49" s="153">
        <f>ROUND((SUM(I35:I48))/1,2)</f>
        <v>0</v>
      </c>
      <c r="J49" s="150"/>
      <c r="K49" s="150"/>
      <c r="L49" s="150">
        <f>ROUND((SUM(L35:L48))/1,2)</f>
        <v>0</v>
      </c>
      <c r="M49" s="150">
        <f>ROUND((SUM(M35:M48))/1,2)</f>
        <v>0</v>
      </c>
      <c r="N49" s="150"/>
      <c r="O49" s="150"/>
      <c r="P49" s="176"/>
      <c r="S49" s="168">
        <f>ROUND((SUM(S35:S48))/1,2)</f>
        <v>0</v>
      </c>
      <c r="V49">
        <f>ROUND((SUM(V35:V48))/1,2)</f>
        <v>0</v>
      </c>
    </row>
    <row r="50" spans="1:26" x14ac:dyDescent="0.25">
      <c r="A50" s="1"/>
      <c r="B50" s="1"/>
      <c r="C50" s="1"/>
      <c r="D50" s="1"/>
      <c r="E50" s="1"/>
      <c r="F50" s="161"/>
      <c r="G50" s="143"/>
      <c r="H50" s="143"/>
      <c r="I50" s="143"/>
      <c r="J50" s="1"/>
      <c r="K50" s="1"/>
      <c r="L50" s="1"/>
      <c r="M50" s="1"/>
      <c r="N50" s="1"/>
      <c r="O50" s="1"/>
      <c r="P50" s="1"/>
      <c r="S50" s="1"/>
    </row>
    <row r="51" spans="1:26" x14ac:dyDescent="0.25">
      <c r="A51" s="150"/>
      <c r="B51" s="150"/>
      <c r="C51" s="150"/>
      <c r="D51" s="2" t="s">
        <v>182</v>
      </c>
      <c r="E51" s="150"/>
      <c r="F51" s="168"/>
      <c r="G51" s="153"/>
      <c r="H51" s="153">
        <f>ROUND((SUM(M34:M50))/2,2)</f>
        <v>0</v>
      </c>
      <c r="I51" s="153">
        <f>ROUND((SUM(I34:I50))/2,2)</f>
        <v>0</v>
      </c>
      <c r="J51" s="150"/>
      <c r="K51" s="150"/>
      <c r="L51" s="150">
        <f>ROUND((SUM(L34:L50))/2,2)</f>
        <v>0</v>
      </c>
      <c r="M51" s="150">
        <f>ROUND((SUM(M34:M50))/2,2)</f>
        <v>0</v>
      </c>
      <c r="N51" s="150"/>
      <c r="O51" s="150"/>
      <c r="P51" s="176"/>
      <c r="S51" s="176">
        <f>ROUND((SUM(S34:S50))/2,2)</f>
        <v>0</v>
      </c>
      <c r="V51">
        <f>ROUND((SUM(V34:V50))/2,2)</f>
        <v>0</v>
      </c>
    </row>
    <row r="52" spans="1:26" x14ac:dyDescent="0.25">
      <c r="A52" s="177"/>
      <c r="B52" s="177"/>
      <c r="C52" s="177"/>
      <c r="D52" s="177" t="s">
        <v>82</v>
      </c>
      <c r="E52" s="177"/>
      <c r="F52" s="178"/>
      <c r="G52" s="179"/>
      <c r="H52" s="179">
        <f>ROUND((SUM(M9:M51))/3,2)</f>
        <v>0</v>
      </c>
      <c r="I52" s="179">
        <f>ROUND((SUM(I9:I51))/3,2)</f>
        <v>0</v>
      </c>
      <c r="J52" s="177"/>
      <c r="K52" s="177">
        <f>ROUND((SUM(K9:K51))/3,2)</f>
        <v>0</v>
      </c>
      <c r="L52" s="177">
        <f>ROUND((SUM(L9:L51))/3,2)</f>
        <v>0</v>
      </c>
      <c r="M52" s="177">
        <f>ROUND((SUM(M9:M51))/3,2)</f>
        <v>0</v>
      </c>
      <c r="N52" s="177"/>
      <c r="O52" s="177"/>
      <c r="P52" s="178"/>
      <c r="Q52" s="180"/>
      <c r="R52" s="180"/>
      <c r="S52" s="197">
        <f>ROUND((SUM(S9:S51))/3,2)</f>
        <v>11.45</v>
      </c>
      <c r="T52" s="180"/>
      <c r="U52" s="180"/>
      <c r="V52" s="180">
        <f>ROUND((SUM(V9:V51))/3,2)</f>
        <v>0</v>
      </c>
      <c r="Z52">
        <f>(SUM(Z9:Z51))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VYŠNÝ ŽIPOV - ZBERNÝ DVOR / SO 05 Oplotenie</oddHeader>
    <oddFooter>&amp;RStrana &amp;P z &amp;N    &amp;L&amp;7Spracované systémom Systematic®pyramida.wsn, tel.: 051 77 10 585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697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/>
      <c r="E16" s="89"/>
      <c r="F16" s="98"/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/>
      <c r="E17" s="68"/>
      <c r="F17" s="73"/>
      <c r="G17" s="53">
        <v>7</v>
      </c>
      <c r="H17" s="108" t="s">
        <v>45</v>
      </c>
      <c r="I17" s="121"/>
      <c r="J17" s="119">
        <f>'SO 13943'!Z75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>
        <f>'Rekap 13943'!B13</f>
        <v>0</v>
      </c>
      <c r="E18" s="69">
        <f>'Rekap 13943'!C13</f>
        <v>0</v>
      </c>
      <c r="F18" s="74">
        <f>'Rekap 13943'!D13</f>
        <v>0</v>
      </c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13943'!K9:'SO 13943'!K74)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13943'!K9:'SO 13943'!K74)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697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186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267</v>
      </c>
      <c r="B11" s="151">
        <f>'SO 13943'!L55</f>
        <v>0</v>
      </c>
      <c r="C11" s="151">
        <f>'SO 13943'!M55</f>
        <v>0</v>
      </c>
      <c r="D11" s="151">
        <f>'SO 13943'!I55</f>
        <v>0</v>
      </c>
      <c r="E11" s="152">
        <f>'SO 13943'!P55</f>
        <v>0</v>
      </c>
      <c r="F11" s="152">
        <f>'SO 13943'!S55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268</v>
      </c>
      <c r="B12" s="151">
        <f>'SO 13943'!L72</f>
        <v>0</v>
      </c>
      <c r="C12" s="151">
        <f>'SO 13943'!M72</f>
        <v>0</v>
      </c>
      <c r="D12" s="151">
        <f>'SO 13943'!I72</f>
        <v>0</v>
      </c>
      <c r="E12" s="152">
        <f>'SO 13943'!P72</f>
        <v>0</v>
      </c>
      <c r="F12" s="152">
        <f>'SO 13943'!S72</f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2" t="s">
        <v>186</v>
      </c>
      <c r="B13" s="153">
        <f>'SO 13943'!L74</f>
        <v>0</v>
      </c>
      <c r="C13" s="153">
        <f>'SO 13943'!M74</f>
        <v>0</v>
      </c>
      <c r="D13" s="153">
        <f>'SO 13943'!I74</f>
        <v>0</v>
      </c>
      <c r="E13" s="154">
        <f>'SO 13943'!S74</f>
        <v>0</v>
      </c>
      <c r="F13" s="154">
        <f>'SO 13943'!V74</f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"/>
      <c r="B14" s="143"/>
      <c r="C14" s="143"/>
      <c r="D14" s="143"/>
      <c r="E14" s="142"/>
      <c r="F14" s="142"/>
    </row>
    <row r="15" spans="1:26" x14ac:dyDescent="0.25">
      <c r="A15" s="2" t="s">
        <v>82</v>
      </c>
      <c r="B15" s="153">
        <f>'SO 13943'!L75</f>
        <v>0</v>
      </c>
      <c r="C15" s="153">
        <f>'SO 13943'!M75</f>
        <v>0</v>
      </c>
      <c r="D15" s="153">
        <f>'SO 13943'!I75</f>
        <v>0</v>
      </c>
      <c r="E15" s="154">
        <f>'SO 13943'!S75</f>
        <v>0</v>
      </c>
      <c r="F15" s="154">
        <f>'SO 13943'!V75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6" x14ac:dyDescent="0.25">
      <c r="A17" s="1"/>
      <c r="B17" s="143"/>
      <c r="C17" s="143"/>
      <c r="D17" s="143"/>
      <c r="E17" s="142"/>
      <c r="F17" s="142"/>
    </row>
    <row r="18" spans="1:6" x14ac:dyDescent="0.25">
      <c r="A18" s="1"/>
      <c r="B18" s="143"/>
      <c r="C18" s="143"/>
      <c r="D18" s="143"/>
      <c r="E18" s="142"/>
      <c r="F18" s="142"/>
    </row>
    <row r="19" spans="1:6" x14ac:dyDescent="0.25">
      <c r="A19" s="1"/>
      <c r="B19" s="143"/>
      <c r="C19" s="143"/>
      <c r="D19" s="143"/>
      <c r="E19" s="142"/>
      <c r="F19" s="142"/>
    </row>
    <row r="20" spans="1:6" x14ac:dyDescent="0.25">
      <c r="A20" s="1"/>
      <c r="B20" s="143"/>
      <c r="C20" s="143"/>
      <c r="D20" s="143"/>
      <c r="E20" s="142"/>
      <c r="F20" s="142"/>
    </row>
    <row r="21" spans="1:6" x14ac:dyDescent="0.25">
      <c r="A21" s="1"/>
      <c r="B21" s="143"/>
      <c r="C21" s="143"/>
      <c r="D21" s="143"/>
      <c r="E21" s="142"/>
      <c r="F21" s="142"/>
    </row>
    <row r="22" spans="1:6" x14ac:dyDescent="0.25">
      <c r="A22" s="1"/>
      <c r="B22" s="143"/>
      <c r="C22" s="143"/>
      <c r="D22" s="143"/>
      <c r="E22" s="142"/>
      <c r="F22" s="142"/>
    </row>
    <row r="23" spans="1:6" x14ac:dyDescent="0.25">
      <c r="A23" s="1"/>
      <c r="B23" s="143"/>
      <c r="C23" s="143"/>
      <c r="D23" s="143"/>
      <c r="E23" s="142"/>
      <c r="F23" s="142"/>
    </row>
    <row r="24" spans="1:6" x14ac:dyDescent="0.25">
      <c r="A24" s="1"/>
      <c r="B24" s="143"/>
      <c r="C24" s="143"/>
      <c r="D24" s="143"/>
      <c r="E24" s="142"/>
      <c r="F24" s="142"/>
    </row>
    <row r="25" spans="1:6" x14ac:dyDescent="0.25">
      <c r="A25" s="1"/>
      <c r="B25" s="143"/>
      <c r="C25" s="143"/>
      <c r="D25" s="143"/>
      <c r="E25" s="142"/>
      <c r="F25" s="142"/>
    </row>
    <row r="26" spans="1:6" x14ac:dyDescent="0.25">
      <c r="A26" s="1"/>
      <c r="B26" s="143"/>
      <c r="C26" s="143"/>
      <c r="D26" s="143"/>
      <c r="E26" s="142"/>
      <c r="F26" s="142"/>
    </row>
    <row r="27" spans="1:6" x14ac:dyDescent="0.25">
      <c r="A27" s="1"/>
      <c r="B27" s="143"/>
      <c r="C27" s="143"/>
      <c r="D27" s="143"/>
      <c r="E27" s="142"/>
      <c r="F27" s="142"/>
    </row>
    <row r="28" spans="1:6" x14ac:dyDescent="0.25">
      <c r="A28" s="1"/>
      <c r="B28" s="143"/>
      <c r="C28" s="143"/>
      <c r="D28" s="143"/>
      <c r="E28" s="142"/>
      <c r="F28" s="142"/>
    </row>
    <row r="29" spans="1:6" x14ac:dyDescent="0.25">
      <c r="A29" s="1"/>
      <c r="B29" s="143"/>
      <c r="C29" s="143"/>
      <c r="D29" s="143"/>
      <c r="E29" s="142"/>
      <c r="F29" s="142"/>
    </row>
    <row r="30" spans="1:6" x14ac:dyDescent="0.25">
      <c r="A30" s="1"/>
      <c r="B30" s="143"/>
      <c r="C30" s="143"/>
      <c r="D30" s="143"/>
      <c r="E30" s="142"/>
      <c r="F30" s="142"/>
    </row>
    <row r="31" spans="1:6" x14ac:dyDescent="0.25">
      <c r="A31" s="1"/>
      <c r="B31" s="143"/>
      <c r="C31" s="143"/>
      <c r="D31" s="143"/>
      <c r="E31" s="142"/>
      <c r="F31" s="142"/>
    </row>
    <row r="32" spans="1: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workbookViewId="0">
      <pane ySplit="8" topLeftCell="A9" activePane="bottomLeft" state="frozen"/>
      <selection pane="bottomLeft" activeCell="G71" sqref="G11:G71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697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186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267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133</v>
      </c>
      <c r="C11" s="173" t="s">
        <v>698</v>
      </c>
      <c r="D11" s="169" t="s">
        <v>699</v>
      </c>
      <c r="E11" s="169" t="s">
        <v>129</v>
      </c>
      <c r="F11" s="170">
        <v>1</v>
      </c>
      <c r="G11" s="171"/>
      <c r="H11" s="171"/>
      <c r="I11" s="171">
        <f t="shared" ref="I11:I54" si="0">ROUND(F11*(G11+H11),2)</f>
        <v>0</v>
      </c>
      <c r="J11" s="169">
        <f t="shared" ref="J11:J54" si="1">ROUND(F11*(N11),2)</f>
        <v>4.7</v>
      </c>
      <c r="K11" s="1">
        <f t="shared" ref="K11:K54" si="2">ROUND(F11*(O11),2)</f>
        <v>0</v>
      </c>
      <c r="L11" s="1">
        <f t="shared" ref="L11:L19" si="3">ROUND(F11*(G11),2)</f>
        <v>0</v>
      </c>
      <c r="M11" s="1"/>
      <c r="N11" s="1">
        <v>4.7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133</v>
      </c>
      <c r="C12" s="173" t="s">
        <v>700</v>
      </c>
      <c r="D12" s="169" t="s">
        <v>701</v>
      </c>
      <c r="E12" s="169" t="s">
        <v>129</v>
      </c>
      <c r="F12" s="170">
        <v>540</v>
      </c>
      <c r="G12" s="171"/>
      <c r="H12" s="171"/>
      <c r="I12" s="171">
        <f t="shared" si="0"/>
        <v>0</v>
      </c>
      <c r="J12" s="169">
        <f t="shared" si="1"/>
        <v>1258.2</v>
      </c>
      <c r="K12" s="1">
        <f t="shared" si="2"/>
        <v>0</v>
      </c>
      <c r="L12" s="1">
        <f t="shared" si="3"/>
        <v>0</v>
      </c>
      <c r="M12" s="1"/>
      <c r="N12" s="1">
        <v>2.33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133</v>
      </c>
      <c r="C13" s="173" t="s">
        <v>702</v>
      </c>
      <c r="D13" s="169" t="s">
        <v>703</v>
      </c>
      <c r="E13" s="169" t="s">
        <v>129</v>
      </c>
      <c r="F13" s="170">
        <v>18</v>
      </c>
      <c r="G13" s="171"/>
      <c r="H13" s="171"/>
      <c r="I13" s="171">
        <f t="shared" si="0"/>
        <v>0</v>
      </c>
      <c r="J13" s="169">
        <f t="shared" si="1"/>
        <v>38.159999999999997</v>
      </c>
      <c r="K13" s="1">
        <f t="shared" si="2"/>
        <v>0</v>
      </c>
      <c r="L13" s="1">
        <f t="shared" si="3"/>
        <v>0</v>
      </c>
      <c r="M13" s="1"/>
      <c r="N13" s="1">
        <v>2.12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>
        <v>4</v>
      </c>
      <c r="B14" s="169" t="s">
        <v>133</v>
      </c>
      <c r="C14" s="173" t="s">
        <v>704</v>
      </c>
      <c r="D14" s="169" t="s">
        <v>705</v>
      </c>
      <c r="E14" s="169" t="s">
        <v>129</v>
      </c>
      <c r="F14" s="170">
        <v>540</v>
      </c>
      <c r="G14" s="171"/>
      <c r="H14" s="171"/>
      <c r="I14" s="171">
        <f t="shared" si="0"/>
        <v>0</v>
      </c>
      <c r="J14" s="169">
        <f t="shared" si="1"/>
        <v>102.6</v>
      </c>
      <c r="K14" s="1">
        <f t="shared" si="2"/>
        <v>0</v>
      </c>
      <c r="L14" s="1">
        <f t="shared" si="3"/>
        <v>0</v>
      </c>
      <c r="M14" s="1"/>
      <c r="N14" s="1">
        <v>0.19</v>
      </c>
      <c r="O14" s="1"/>
      <c r="P14" s="161"/>
      <c r="Q14" s="174"/>
      <c r="R14" s="174"/>
      <c r="S14" s="150"/>
      <c r="V14" s="175"/>
      <c r="Z14">
        <v>0</v>
      </c>
    </row>
    <row r="15" spans="1:26" ht="35.1" customHeight="1" x14ac:dyDescent="0.25">
      <c r="A15" s="172">
        <v>5</v>
      </c>
      <c r="B15" s="169" t="s">
        <v>133</v>
      </c>
      <c r="C15" s="173" t="s">
        <v>706</v>
      </c>
      <c r="D15" s="169" t="s">
        <v>707</v>
      </c>
      <c r="E15" s="169" t="s">
        <v>129</v>
      </c>
      <c r="F15" s="170">
        <v>4</v>
      </c>
      <c r="G15" s="171"/>
      <c r="H15" s="171"/>
      <c r="I15" s="171">
        <f t="shared" si="0"/>
        <v>0</v>
      </c>
      <c r="J15" s="169">
        <f t="shared" si="1"/>
        <v>3.52</v>
      </c>
      <c r="K15" s="1">
        <f t="shared" si="2"/>
        <v>0</v>
      </c>
      <c r="L15" s="1">
        <f t="shared" si="3"/>
        <v>0</v>
      </c>
      <c r="M15" s="1"/>
      <c r="N15" s="1">
        <v>0.88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>
        <v>6</v>
      </c>
      <c r="B16" s="169" t="s">
        <v>133</v>
      </c>
      <c r="C16" s="173" t="s">
        <v>708</v>
      </c>
      <c r="D16" s="169" t="s">
        <v>709</v>
      </c>
      <c r="E16" s="169" t="s">
        <v>141</v>
      </c>
      <c r="F16" s="170">
        <v>4</v>
      </c>
      <c r="G16" s="171"/>
      <c r="H16" s="171"/>
      <c r="I16" s="171">
        <f t="shared" si="0"/>
        <v>0</v>
      </c>
      <c r="J16" s="169">
        <f t="shared" si="1"/>
        <v>0.28000000000000003</v>
      </c>
      <c r="K16" s="1">
        <f t="shared" si="2"/>
        <v>0</v>
      </c>
      <c r="L16" s="1">
        <f t="shared" si="3"/>
        <v>0</v>
      </c>
      <c r="M16" s="1"/>
      <c r="N16" s="1">
        <v>7.0000000000000007E-2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>
        <v>7</v>
      </c>
      <c r="B17" s="169" t="s">
        <v>133</v>
      </c>
      <c r="C17" s="173" t="s">
        <v>710</v>
      </c>
      <c r="D17" s="169" t="s">
        <v>711</v>
      </c>
      <c r="E17" s="169" t="s">
        <v>129</v>
      </c>
      <c r="F17" s="170">
        <v>530</v>
      </c>
      <c r="G17" s="171"/>
      <c r="H17" s="171"/>
      <c r="I17" s="171">
        <f t="shared" si="0"/>
        <v>0</v>
      </c>
      <c r="J17" s="169">
        <f t="shared" si="1"/>
        <v>911.6</v>
      </c>
      <c r="K17" s="1">
        <f t="shared" si="2"/>
        <v>0</v>
      </c>
      <c r="L17" s="1">
        <f t="shared" si="3"/>
        <v>0</v>
      </c>
      <c r="M17" s="1"/>
      <c r="N17" s="1">
        <v>1.72</v>
      </c>
      <c r="O17" s="1"/>
      <c r="P17" s="161"/>
      <c r="Q17" s="174"/>
      <c r="R17" s="174"/>
      <c r="S17" s="150"/>
      <c r="V17" s="175"/>
      <c r="Z17">
        <v>0</v>
      </c>
    </row>
    <row r="18" spans="1:26" x14ac:dyDescent="0.25">
      <c r="A18" s="172">
        <v>8</v>
      </c>
      <c r="B18" s="169" t="s">
        <v>133</v>
      </c>
      <c r="C18" s="173" t="s">
        <v>712</v>
      </c>
      <c r="D18" s="169" t="s">
        <v>713</v>
      </c>
      <c r="E18" s="169" t="s">
        <v>141</v>
      </c>
      <c r="F18" s="170">
        <v>3</v>
      </c>
      <c r="G18" s="171"/>
      <c r="H18" s="171"/>
      <c r="I18" s="171">
        <f t="shared" si="0"/>
        <v>0</v>
      </c>
      <c r="J18" s="169">
        <f t="shared" si="1"/>
        <v>12.45</v>
      </c>
      <c r="K18" s="1">
        <f t="shared" si="2"/>
        <v>0</v>
      </c>
      <c r="L18" s="1">
        <f t="shared" si="3"/>
        <v>0</v>
      </c>
      <c r="M18" s="1"/>
      <c r="N18" s="1">
        <v>4.1500000000000004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>
        <v>9</v>
      </c>
      <c r="B19" s="169" t="s">
        <v>133</v>
      </c>
      <c r="C19" s="173" t="s">
        <v>714</v>
      </c>
      <c r="D19" s="169" t="s">
        <v>315</v>
      </c>
      <c r="E19" s="169" t="s">
        <v>234</v>
      </c>
      <c r="F19" s="170">
        <v>5</v>
      </c>
      <c r="G19" s="181"/>
      <c r="H19" s="181"/>
      <c r="I19" s="181">
        <f t="shared" si="0"/>
        <v>0</v>
      </c>
      <c r="J19" s="169">
        <f t="shared" si="1"/>
        <v>118.75</v>
      </c>
      <c r="K19" s="1">
        <f t="shared" si="2"/>
        <v>0</v>
      </c>
      <c r="L19" s="1">
        <f t="shared" si="3"/>
        <v>0</v>
      </c>
      <c r="M19" s="1"/>
      <c r="N19" s="1">
        <v>23.750998921394348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>
        <v>10</v>
      </c>
      <c r="B20" s="169" t="s">
        <v>269</v>
      </c>
      <c r="C20" s="173" t="s">
        <v>316</v>
      </c>
      <c r="D20" s="169" t="s">
        <v>317</v>
      </c>
      <c r="E20" s="169" t="s">
        <v>234</v>
      </c>
      <c r="F20" s="170">
        <v>3</v>
      </c>
      <c r="G20" s="181"/>
      <c r="H20" s="181"/>
      <c r="I20" s="181">
        <f t="shared" si="0"/>
        <v>0</v>
      </c>
      <c r="J20" s="169">
        <f t="shared" si="1"/>
        <v>88.23</v>
      </c>
      <c r="K20" s="1">
        <f t="shared" si="2"/>
        <v>0</v>
      </c>
      <c r="L20" s="1"/>
      <c r="M20" s="1">
        <f>ROUND(F20*(G20),2)</f>
        <v>0</v>
      </c>
      <c r="N20" s="1">
        <v>29.410498664379123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>
        <v>11</v>
      </c>
      <c r="B21" s="169" t="s">
        <v>133</v>
      </c>
      <c r="C21" s="173" t="s">
        <v>715</v>
      </c>
      <c r="D21" s="169" t="s">
        <v>716</v>
      </c>
      <c r="E21" s="169" t="s">
        <v>141</v>
      </c>
      <c r="F21" s="170">
        <v>3</v>
      </c>
      <c r="G21" s="171"/>
      <c r="H21" s="171"/>
      <c r="I21" s="171">
        <f t="shared" si="0"/>
        <v>0</v>
      </c>
      <c r="J21" s="169">
        <f t="shared" si="1"/>
        <v>12.99</v>
      </c>
      <c r="K21" s="1">
        <f t="shared" si="2"/>
        <v>0</v>
      </c>
      <c r="L21" s="1">
        <f>ROUND(F21*(G21),2)</f>
        <v>0</v>
      </c>
      <c r="M21" s="1"/>
      <c r="N21" s="1">
        <v>4.33</v>
      </c>
      <c r="O21" s="1"/>
      <c r="P21" s="161"/>
      <c r="Q21" s="174"/>
      <c r="R21" s="174"/>
      <c r="S21" s="150"/>
      <c r="V21" s="175"/>
      <c r="Z21">
        <v>0</v>
      </c>
    </row>
    <row r="22" spans="1:26" ht="23.25" x14ac:dyDescent="0.25">
      <c r="A22" s="172">
        <v>12</v>
      </c>
      <c r="B22" s="169" t="s">
        <v>269</v>
      </c>
      <c r="C22" s="173" t="s">
        <v>308</v>
      </c>
      <c r="D22" s="169" t="s">
        <v>309</v>
      </c>
      <c r="E22" s="169" t="s">
        <v>141</v>
      </c>
      <c r="F22" s="170">
        <v>1</v>
      </c>
      <c r="G22" s="171"/>
      <c r="H22" s="171"/>
      <c r="I22" s="171">
        <f t="shared" si="0"/>
        <v>0</v>
      </c>
      <c r="J22" s="169">
        <f t="shared" si="1"/>
        <v>3.55</v>
      </c>
      <c r="K22" s="1">
        <f t="shared" si="2"/>
        <v>0</v>
      </c>
      <c r="L22" s="1"/>
      <c r="M22" s="1">
        <f>ROUND(F22*(G22),2)</f>
        <v>0</v>
      </c>
      <c r="N22" s="1">
        <v>3.55</v>
      </c>
      <c r="O22" s="1"/>
      <c r="P22" s="161"/>
      <c r="Q22" s="174"/>
      <c r="R22" s="174"/>
      <c r="S22" s="150"/>
      <c r="V22" s="175"/>
      <c r="Z22">
        <v>0</v>
      </c>
    </row>
    <row r="23" spans="1:26" ht="24.95" customHeight="1" x14ac:dyDescent="0.25">
      <c r="A23" s="172">
        <v>13</v>
      </c>
      <c r="B23" s="169" t="s">
        <v>133</v>
      </c>
      <c r="C23" s="173" t="s">
        <v>717</v>
      </c>
      <c r="D23" s="169" t="s">
        <v>718</v>
      </c>
      <c r="E23" s="169" t="s">
        <v>141</v>
      </c>
      <c r="F23" s="170">
        <v>1</v>
      </c>
      <c r="G23" s="171"/>
      <c r="H23" s="171"/>
      <c r="I23" s="171">
        <f t="shared" si="0"/>
        <v>0</v>
      </c>
      <c r="J23" s="169">
        <f t="shared" si="1"/>
        <v>11.44</v>
      </c>
      <c r="K23" s="1">
        <f t="shared" si="2"/>
        <v>0</v>
      </c>
      <c r="L23" s="1">
        <f t="shared" ref="L23:L53" si="4">ROUND(F23*(G23),2)</f>
        <v>0</v>
      </c>
      <c r="M23" s="1"/>
      <c r="N23" s="1">
        <v>11.44</v>
      </c>
      <c r="O23" s="1"/>
      <c r="P23" s="161"/>
      <c r="Q23" s="174"/>
      <c r="R23" s="174"/>
      <c r="S23" s="150"/>
      <c r="V23" s="175"/>
      <c r="Z23">
        <v>0</v>
      </c>
    </row>
    <row r="24" spans="1:26" ht="24.95" customHeight="1" x14ac:dyDescent="0.25">
      <c r="A24" s="172">
        <v>14</v>
      </c>
      <c r="B24" s="169" t="s">
        <v>133</v>
      </c>
      <c r="C24" s="173" t="s">
        <v>719</v>
      </c>
      <c r="D24" s="169" t="s">
        <v>720</v>
      </c>
      <c r="E24" s="169" t="s">
        <v>129</v>
      </c>
      <c r="F24" s="170">
        <v>530</v>
      </c>
      <c r="G24" s="171"/>
      <c r="H24" s="171"/>
      <c r="I24" s="171">
        <f t="shared" si="0"/>
        <v>0</v>
      </c>
      <c r="J24" s="169">
        <f t="shared" si="1"/>
        <v>53</v>
      </c>
      <c r="K24" s="1">
        <f t="shared" si="2"/>
        <v>0</v>
      </c>
      <c r="L24" s="1">
        <f t="shared" si="4"/>
        <v>0</v>
      </c>
      <c r="M24" s="1"/>
      <c r="N24" s="1">
        <v>0.1</v>
      </c>
      <c r="O24" s="1"/>
      <c r="P24" s="161"/>
      <c r="Q24" s="174"/>
      <c r="R24" s="174"/>
      <c r="S24" s="150"/>
      <c r="V24" s="175"/>
      <c r="Z24">
        <v>0</v>
      </c>
    </row>
    <row r="25" spans="1:26" ht="35.1" customHeight="1" x14ac:dyDescent="0.25">
      <c r="A25" s="172">
        <v>15</v>
      </c>
      <c r="B25" s="169" t="s">
        <v>133</v>
      </c>
      <c r="C25" s="173" t="s">
        <v>721</v>
      </c>
      <c r="D25" s="169" t="s">
        <v>722</v>
      </c>
      <c r="E25" s="169" t="s">
        <v>141</v>
      </c>
      <c r="F25" s="170">
        <v>1</v>
      </c>
      <c r="G25" s="171"/>
      <c r="H25" s="171"/>
      <c r="I25" s="171">
        <f t="shared" si="0"/>
        <v>0</v>
      </c>
      <c r="J25" s="169">
        <f t="shared" si="1"/>
        <v>199.12</v>
      </c>
      <c r="K25" s="1">
        <f t="shared" si="2"/>
        <v>0</v>
      </c>
      <c r="L25" s="1">
        <f t="shared" si="4"/>
        <v>0</v>
      </c>
      <c r="M25" s="1"/>
      <c r="N25" s="1">
        <v>199.12</v>
      </c>
      <c r="O25" s="1"/>
      <c r="P25" s="161"/>
      <c r="Q25" s="174"/>
      <c r="R25" s="174"/>
      <c r="S25" s="150"/>
      <c r="V25" s="175"/>
      <c r="Z25">
        <v>0</v>
      </c>
    </row>
    <row r="26" spans="1:26" ht="24.95" customHeight="1" x14ac:dyDescent="0.25">
      <c r="A26" s="172">
        <v>16</v>
      </c>
      <c r="B26" s="169" t="s">
        <v>133</v>
      </c>
      <c r="C26" s="173" t="s">
        <v>723</v>
      </c>
      <c r="D26" s="169" t="s">
        <v>724</v>
      </c>
      <c r="E26" s="169" t="s">
        <v>141</v>
      </c>
      <c r="F26" s="170">
        <v>1</v>
      </c>
      <c r="G26" s="171"/>
      <c r="H26" s="171"/>
      <c r="I26" s="171">
        <f t="shared" si="0"/>
        <v>0</v>
      </c>
      <c r="J26" s="169">
        <f t="shared" si="1"/>
        <v>2.2000000000000002</v>
      </c>
      <c r="K26" s="1">
        <f t="shared" si="2"/>
        <v>0</v>
      </c>
      <c r="L26" s="1">
        <f t="shared" si="4"/>
        <v>0</v>
      </c>
      <c r="M26" s="1"/>
      <c r="N26" s="1">
        <v>2.2000000000000002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>
        <v>17</v>
      </c>
      <c r="B27" s="169" t="s">
        <v>133</v>
      </c>
      <c r="C27" s="173" t="s">
        <v>725</v>
      </c>
      <c r="D27" s="169" t="s">
        <v>726</v>
      </c>
      <c r="E27" s="169" t="s">
        <v>141</v>
      </c>
      <c r="F27" s="170">
        <v>2</v>
      </c>
      <c r="G27" s="171"/>
      <c r="H27" s="171"/>
      <c r="I27" s="171">
        <f t="shared" si="0"/>
        <v>0</v>
      </c>
      <c r="J27" s="169">
        <f t="shared" si="1"/>
        <v>21.52</v>
      </c>
      <c r="K27" s="1">
        <f t="shared" si="2"/>
        <v>0</v>
      </c>
      <c r="L27" s="1">
        <f t="shared" si="4"/>
        <v>0</v>
      </c>
      <c r="M27" s="1"/>
      <c r="N27" s="1">
        <v>10.76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>
        <v>18</v>
      </c>
      <c r="B28" s="169" t="s">
        <v>133</v>
      </c>
      <c r="C28" s="173" t="s">
        <v>725</v>
      </c>
      <c r="D28" s="169" t="s">
        <v>727</v>
      </c>
      <c r="E28" s="169" t="s">
        <v>141</v>
      </c>
      <c r="F28" s="170">
        <v>1</v>
      </c>
      <c r="G28" s="171"/>
      <c r="H28" s="171"/>
      <c r="I28" s="171">
        <f t="shared" si="0"/>
        <v>0</v>
      </c>
      <c r="J28" s="169">
        <f t="shared" si="1"/>
        <v>5.14</v>
      </c>
      <c r="K28" s="1">
        <f t="shared" si="2"/>
        <v>0</v>
      </c>
      <c r="L28" s="1">
        <f t="shared" si="4"/>
        <v>0</v>
      </c>
      <c r="M28" s="1"/>
      <c r="N28" s="1">
        <v>5.14</v>
      </c>
      <c r="O28" s="1"/>
      <c r="P28" s="161"/>
      <c r="Q28" s="174"/>
      <c r="R28" s="174"/>
      <c r="S28" s="150"/>
      <c r="V28" s="175"/>
      <c r="Z28">
        <v>0</v>
      </c>
    </row>
    <row r="29" spans="1:26" ht="24.95" customHeight="1" x14ac:dyDescent="0.25">
      <c r="A29" s="172">
        <v>19</v>
      </c>
      <c r="B29" s="169" t="s">
        <v>133</v>
      </c>
      <c r="C29" s="173" t="s">
        <v>725</v>
      </c>
      <c r="D29" s="169" t="s">
        <v>728</v>
      </c>
      <c r="E29" s="169" t="s">
        <v>141</v>
      </c>
      <c r="F29" s="170">
        <v>1</v>
      </c>
      <c r="G29" s="171"/>
      <c r="H29" s="171"/>
      <c r="I29" s="171">
        <f t="shared" si="0"/>
        <v>0</v>
      </c>
      <c r="J29" s="169">
        <f t="shared" si="1"/>
        <v>4.09</v>
      </c>
      <c r="K29" s="1">
        <f t="shared" si="2"/>
        <v>0</v>
      </c>
      <c r="L29" s="1">
        <f t="shared" si="4"/>
        <v>0</v>
      </c>
      <c r="M29" s="1"/>
      <c r="N29" s="1">
        <v>4.09</v>
      </c>
      <c r="O29" s="1"/>
      <c r="P29" s="161"/>
      <c r="Q29" s="174"/>
      <c r="R29" s="174"/>
      <c r="S29" s="150"/>
      <c r="V29" s="175"/>
      <c r="Z29">
        <v>0</v>
      </c>
    </row>
    <row r="30" spans="1:26" ht="24.95" customHeight="1" x14ac:dyDescent="0.25">
      <c r="A30" s="172">
        <v>20</v>
      </c>
      <c r="B30" s="169" t="s">
        <v>133</v>
      </c>
      <c r="C30" s="173" t="s">
        <v>725</v>
      </c>
      <c r="D30" s="169" t="s">
        <v>729</v>
      </c>
      <c r="E30" s="169" t="s">
        <v>141</v>
      </c>
      <c r="F30" s="170">
        <v>2</v>
      </c>
      <c r="G30" s="171"/>
      <c r="H30" s="171"/>
      <c r="I30" s="171">
        <f t="shared" si="0"/>
        <v>0</v>
      </c>
      <c r="J30" s="169">
        <f t="shared" si="1"/>
        <v>5.3</v>
      </c>
      <c r="K30" s="1">
        <f t="shared" si="2"/>
        <v>0</v>
      </c>
      <c r="L30" s="1">
        <f t="shared" si="4"/>
        <v>0</v>
      </c>
      <c r="M30" s="1"/>
      <c r="N30" s="1">
        <v>2.65</v>
      </c>
      <c r="O30" s="1"/>
      <c r="P30" s="161"/>
      <c r="Q30" s="174"/>
      <c r="R30" s="174"/>
      <c r="S30" s="150"/>
      <c r="V30" s="175"/>
      <c r="Z30">
        <v>0</v>
      </c>
    </row>
    <row r="31" spans="1:26" ht="35.1" customHeight="1" x14ac:dyDescent="0.25">
      <c r="A31" s="172">
        <v>21</v>
      </c>
      <c r="B31" s="169" t="s">
        <v>133</v>
      </c>
      <c r="C31" s="173" t="s">
        <v>730</v>
      </c>
      <c r="D31" s="169" t="s">
        <v>731</v>
      </c>
      <c r="E31" s="169" t="s">
        <v>141</v>
      </c>
      <c r="F31" s="170">
        <v>4</v>
      </c>
      <c r="G31" s="171"/>
      <c r="H31" s="171"/>
      <c r="I31" s="171">
        <f t="shared" si="0"/>
        <v>0</v>
      </c>
      <c r="J31" s="169">
        <f t="shared" si="1"/>
        <v>30.44</v>
      </c>
      <c r="K31" s="1">
        <f t="shared" si="2"/>
        <v>0</v>
      </c>
      <c r="L31" s="1">
        <f t="shared" si="4"/>
        <v>0</v>
      </c>
      <c r="M31" s="1"/>
      <c r="N31" s="1">
        <v>7.61</v>
      </c>
      <c r="O31" s="1"/>
      <c r="P31" s="161"/>
      <c r="Q31" s="174"/>
      <c r="R31" s="174"/>
      <c r="S31" s="150"/>
      <c r="V31" s="175"/>
      <c r="Z31">
        <v>0</v>
      </c>
    </row>
    <row r="32" spans="1:26" ht="35.1" customHeight="1" x14ac:dyDescent="0.25">
      <c r="A32" s="172">
        <v>22</v>
      </c>
      <c r="B32" s="169" t="s">
        <v>133</v>
      </c>
      <c r="C32" s="173" t="s">
        <v>732</v>
      </c>
      <c r="D32" s="169" t="s">
        <v>733</v>
      </c>
      <c r="E32" s="169" t="s">
        <v>141</v>
      </c>
      <c r="F32" s="170">
        <v>1</v>
      </c>
      <c r="G32" s="171"/>
      <c r="H32" s="171"/>
      <c r="I32" s="171">
        <f t="shared" si="0"/>
        <v>0</v>
      </c>
      <c r="J32" s="169">
        <f t="shared" si="1"/>
        <v>47.25</v>
      </c>
      <c r="K32" s="1">
        <f t="shared" si="2"/>
        <v>0</v>
      </c>
      <c r="L32" s="1">
        <f t="shared" si="4"/>
        <v>0</v>
      </c>
      <c r="M32" s="1"/>
      <c r="N32" s="1">
        <v>47.25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>
        <v>23</v>
      </c>
      <c r="B33" s="169" t="s">
        <v>133</v>
      </c>
      <c r="C33" s="173" t="s">
        <v>734</v>
      </c>
      <c r="D33" s="169" t="s">
        <v>735</v>
      </c>
      <c r="E33" s="169" t="s">
        <v>141</v>
      </c>
      <c r="F33" s="170">
        <v>1</v>
      </c>
      <c r="G33" s="171"/>
      <c r="H33" s="171"/>
      <c r="I33" s="171">
        <f t="shared" si="0"/>
        <v>0</v>
      </c>
      <c r="J33" s="169">
        <f t="shared" si="1"/>
        <v>210</v>
      </c>
      <c r="K33" s="1">
        <f t="shared" si="2"/>
        <v>0</v>
      </c>
      <c r="L33" s="1">
        <f t="shared" si="4"/>
        <v>0</v>
      </c>
      <c r="M33" s="1"/>
      <c r="N33" s="1">
        <v>210</v>
      </c>
      <c r="O33" s="1"/>
      <c r="P33" s="161"/>
      <c r="Q33" s="174"/>
      <c r="R33" s="174"/>
      <c r="S33" s="150"/>
      <c r="V33" s="175"/>
      <c r="Z33">
        <v>0</v>
      </c>
    </row>
    <row r="34" spans="1:26" ht="24.95" customHeight="1" x14ac:dyDescent="0.25">
      <c r="A34" s="172">
        <v>24</v>
      </c>
      <c r="B34" s="169" t="s">
        <v>318</v>
      </c>
      <c r="C34" s="173" t="s">
        <v>736</v>
      </c>
      <c r="D34" s="169" t="s">
        <v>737</v>
      </c>
      <c r="E34" s="169" t="s">
        <v>129</v>
      </c>
      <c r="F34" s="170">
        <v>4</v>
      </c>
      <c r="G34" s="171"/>
      <c r="H34" s="171"/>
      <c r="I34" s="171">
        <f t="shared" si="0"/>
        <v>0</v>
      </c>
      <c r="J34" s="169">
        <f t="shared" si="1"/>
        <v>4.92</v>
      </c>
      <c r="K34" s="1">
        <f t="shared" si="2"/>
        <v>0</v>
      </c>
      <c r="L34" s="1">
        <f t="shared" si="4"/>
        <v>0</v>
      </c>
      <c r="M34" s="1"/>
      <c r="N34" s="1">
        <v>1.23</v>
      </c>
      <c r="O34" s="1"/>
      <c r="P34" s="161"/>
      <c r="Q34" s="174"/>
      <c r="R34" s="174"/>
      <c r="S34" s="150"/>
      <c r="V34" s="175"/>
      <c r="Z34">
        <v>0</v>
      </c>
    </row>
    <row r="35" spans="1:26" ht="24.95" customHeight="1" x14ac:dyDescent="0.25">
      <c r="A35" s="172">
        <v>25</v>
      </c>
      <c r="B35" s="169" t="s">
        <v>318</v>
      </c>
      <c r="C35" s="173" t="s">
        <v>321</v>
      </c>
      <c r="D35" s="169" t="s">
        <v>738</v>
      </c>
      <c r="E35" s="169" t="s">
        <v>141</v>
      </c>
      <c r="F35" s="170">
        <v>1</v>
      </c>
      <c r="G35" s="171"/>
      <c r="H35" s="171"/>
      <c r="I35" s="171">
        <f t="shared" si="0"/>
        <v>0</v>
      </c>
      <c r="J35" s="169">
        <f t="shared" si="1"/>
        <v>10.220000000000001</v>
      </c>
      <c r="K35" s="1">
        <f t="shared" si="2"/>
        <v>0</v>
      </c>
      <c r="L35" s="1">
        <f t="shared" si="4"/>
        <v>0</v>
      </c>
      <c r="M35" s="1"/>
      <c r="N35" s="1">
        <v>10.220000000000001</v>
      </c>
      <c r="O35" s="1"/>
      <c r="P35" s="161"/>
      <c r="Q35" s="174"/>
      <c r="R35" s="174"/>
      <c r="S35" s="150"/>
      <c r="V35" s="175"/>
      <c r="Z35">
        <v>0</v>
      </c>
    </row>
    <row r="36" spans="1:26" ht="24.95" customHeight="1" x14ac:dyDescent="0.25">
      <c r="A36" s="172">
        <v>26</v>
      </c>
      <c r="B36" s="169" t="s">
        <v>318</v>
      </c>
      <c r="C36" s="173" t="s">
        <v>739</v>
      </c>
      <c r="D36" s="169" t="s">
        <v>740</v>
      </c>
      <c r="E36" s="169" t="s">
        <v>129</v>
      </c>
      <c r="F36" s="170">
        <v>530</v>
      </c>
      <c r="G36" s="171"/>
      <c r="H36" s="171"/>
      <c r="I36" s="171">
        <f t="shared" si="0"/>
        <v>0</v>
      </c>
      <c r="J36" s="169">
        <f t="shared" si="1"/>
        <v>954</v>
      </c>
      <c r="K36" s="1">
        <f t="shared" si="2"/>
        <v>0</v>
      </c>
      <c r="L36" s="1">
        <f t="shared" si="4"/>
        <v>0</v>
      </c>
      <c r="M36" s="1"/>
      <c r="N36" s="1">
        <v>1.8</v>
      </c>
      <c r="O36" s="1"/>
      <c r="P36" s="161"/>
      <c r="Q36" s="174"/>
      <c r="R36" s="174"/>
      <c r="S36" s="150"/>
      <c r="V36" s="175"/>
      <c r="Z36">
        <v>0</v>
      </c>
    </row>
    <row r="37" spans="1:26" ht="24.95" customHeight="1" x14ac:dyDescent="0.25">
      <c r="A37" s="172">
        <v>27</v>
      </c>
      <c r="B37" s="169" t="s">
        <v>318</v>
      </c>
      <c r="C37" s="173" t="s">
        <v>741</v>
      </c>
      <c r="D37" s="169" t="s">
        <v>742</v>
      </c>
      <c r="E37" s="169" t="s">
        <v>141</v>
      </c>
      <c r="F37" s="170">
        <v>1</v>
      </c>
      <c r="G37" s="171"/>
      <c r="H37" s="171"/>
      <c r="I37" s="171">
        <f t="shared" si="0"/>
        <v>0</v>
      </c>
      <c r="J37" s="169">
        <f t="shared" si="1"/>
        <v>57.02</v>
      </c>
      <c r="K37" s="1">
        <f t="shared" si="2"/>
        <v>0</v>
      </c>
      <c r="L37" s="1">
        <f t="shared" si="4"/>
        <v>0</v>
      </c>
      <c r="M37" s="1"/>
      <c r="N37" s="1">
        <v>57.02</v>
      </c>
      <c r="O37" s="1"/>
      <c r="P37" s="161"/>
      <c r="Q37" s="174"/>
      <c r="R37" s="174"/>
      <c r="S37" s="150"/>
      <c r="V37" s="175"/>
      <c r="Z37">
        <v>0</v>
      </c>
    </row>
    <row r="38" spans="1:26" ht="24.95" customHeight="1" x14ac:dyDescent="0.25">
      <c r="A38" s="172">
        <v>28</v>
      </c>
      <c r="B38" s="169" t="s">
        <v>318</v>
      </c>
      <c r="C38" s="173" t="s">
        <v>743</v>
      </c>
      <c r="D38" s="169" t="s">
        <v>744</v>
      </c>
      <c r="E38" s="169" t="s">
        <v>141</v>
      </c>
      <c r="F38" s="170">
        <v>1</v>
      </c>
      <c r="G38" s="171"/>
      <c r="H38" s="171"/>
      <c r="I38" s="171">
        <f t="shared" si="0"/>
        <v>0</v>
      </c>
      <c r="J38" s="169">
        <f t="shared" si="1"/>
        <v>0.91</v>
      </c>
      <c r="K38" s="1">
        <f t="shared" si="2"/>
        <v>0</v>
      </c>
      <c r="L38" s="1">
        <f t="shared" si="4"/>
        <v>0</v>
      </c>
      <c r="M38" s="1"/>
      <c r="N38" s="1">
        <v>0.91</v>
      </c>
      <c r="O38" s="1"/>
      <c r="P38" s="161"/>
      <c r="Q38" s="174"/>
      <c r="R38" s="174"/>
      <c r="S38" s="150"/>
      <c r="V38" s="175"/>
      <c r="Z38">
        <v>0</v>
      </c>
    </row>
    <row r="39" spans="1:26" ht="24.95" customHeight="1" x14ac:dyDescent="0.25">
      <c r="A39" s="172">
        <v>29</v>
      </c>
      <c r="B39" s="169" t="s">
        <v>318</v>
      </c>
      <c r="C39" s="173" t="s">
        <v>745</v>
      </c>
      <c r="D39" s="169" t="s">
        <v>746</v>
      </c>
      <c r="E39" s="169" t="s">
        <v>129</v>
      </c>
      <c r="F39" s="170">
        <v>18</v>
      </c>
      <c r="G39" s="171"/>
      <c r="H39" s="171"/>
      <c r="I39" s="171">
        <f t="shared" si="0"/>
        <v>0</v>
      </c>
      <c r="J39" s="169">
        <f t="shared" si="1"/>
        <v>42.66</v>
      </c>
      <c r="K39" s="1">
        <f t="shared" si="2"/>
        <v>0</v>
      </c>
      <c r="L39" s="1">
        <f t="shared" si="4"/>
        <v>0</v>
      </c>
      <c r="M39" s="1"/>
      <c r="N39" s="1">
        <v>2.37</v>
      </c>
      <c r="O39" s="1"/>
      <c r="P39" s="161"/>
      <c r="Q39" s="174"/>
      <c r="R39" s="174"/>
      <c r="S39" s="150"/>
      <c r="V39" s="175"/>
      <c r="Z39">
        <v>0</v>
      </c>
    </row>
    <row r="40" spans="1:26" ht="24.95" customHeight="1" x14ac:dyDescent="0.25">
      <c r="A40" s="172">
        <v>30</v>
      </c>
      <c r="B40" s="169" t="s">
        <v>318</v>
      </c>
      <c r="C40" s="173" t="s">
        <v>747</v>
      </c>
      <c r="D40" s="169" t="s">
        <v>748</v>
      </c>
      <c r="E40" s="169" t="s">
        <v>141</v>
      </c>
      <c r="F40" s="170">
        <v>4</v>
      </c>
      <c r="G40" s="171"/>
      <c r="H40" s="171"/>
      <c r="I40" s="171">
        <f t="shared" si="0"/>
        <v>0</v>
      </c>
      <c r="J40" s="169">
        <f t="shared" si="1"/>
        <v>31</v>
      </c>
      <c r="K40" s="1">
        <f t="shared" si="2"/>
        <v>0</v>
      </c>
      <c r="L40" s="1">
        <f t="shared" si="4"/>
        <v>0</v>
      </c>
      <c r="M40" s="1"/>
      <c r="N40" s="1">
        <v>7.75</v>
      </c>
      <c r="O40" s="1"/>
      <c r="P40" s="161"/>
      <c r="Q40" s="174"/>
      <c r="R40" s="174"/>
      <c r="S40" s="150"/>
      <c r="V40" s="175"/>
      <c r="Z40">
        <v>0</v>
      </c>
    </row>
    <row r="41" spans="1:26" ht="24.95" customHeight="1" x14ac:dyDescent="0.25">
      <c r="A41" s="172">
        <v>31</v>
      </c>
      <c r="B41" s="169" t="s">
        <v>318</v>
      </c>
      <c r="C41" s="173" t="s">
        <v>749</v>
      </c>
      <c r="D41" s="169" t="s">
        <v>750</v>
      </c>
      <c r="E41" s="169" t="s">
        <v>141</v>
      </c>
      <c r="F41" s="170">
        <v>24</v>
      </c>
      <c r="G41" s="171"/>
      <c r="H41" s="171"/>
      <c r="I41" s="171">
        <f t="shared" si="0"/>
        <v>0</v>
      </c>
      <c r="J41" s="169">
        <f t="shared" si="1"/>
        <v>25.68</v>
      </c>
      <c r="K41" s="1">
        <f t="shared" si="2"/>
        <v>0</v>
      </c>
      <c r="L41" s="1">
        <f t="shared" si="4"/>
        <v>0</v>
      </c>
      <c r="M41" s="1"/>
      <c r="N41" s="1">
        <v>1.07</v>
      </c>
      <c r="O41" s="1"/>
      <c r="P41" s="161"/>
      <c r="Q41" s="174"/>
      <c r="R41" s="174"/>
      <c r="S41" s="150"/>
      <c r="V41" s="175"/>
      <c r="Z41">
        <v>0</v>
      </c>
    </row>
    <row r="42" spans="1:26" ht="24.95" customHeight="1" x14ac:dyDescent="0.25">
      <c r="A42" s="172">
        <v>32</v>
      </c>
      <c r="B42" s="169" t="s">
        <v>318</v>
      </c>
      <c r="C42" s="173" t="s">
        <v>751</v>
      </c>
      <c r="D42" s="169" t="s">
        <v>752</v>
      </c>
      <c r="E42" s="169" t="s">
        <v>141</v>
      </c>
      <c r="F42" s="170">
        <v>1</v>
      </c>
      <c r="G42" s="171"/>
      <c r="H42" s="171"/>
      <c r="I42" s="171">
        <f t="shared" si="0"/>
        <v>0</v>
      </c>
      <c r="J42" s="169">
        <f t="shared" si="1"/>
        <v>40.78</v>
      </c>
      <c r="K42" s="1">
        <f t="shared" si="2"/>
        <v>0</v>
      </c>
      <c r="L42" s="1">
        <f t="shared" si="4"/>
        <v>0</v>
      </c>
      <c r="M42" s="1"/>
      <c r="N42" s="1">
        <v>40.78</v>
      </c>
      <c r="O42" s="1"/>
      <c r="P42" s="161"/>
      <c r="Q42" s="174"/>
      <c r="R42" s="174"/>
      <c r="S42" s="150"/>
      <c r="V42" s="175"/>
      <c r="Z42">
        <v>0</v>
      </c>
    </row>
    <row r="43" spans="1:26" ht="24.95" customHeight="1" x14ac:dyDescent="0.25">
      <c r="A43" s="172">
        <v>33</v>
      </c>
      <c r="B43" s="169" t="s">
        <v>318</v>
      </c>
      <c r="C43" s="173" t="s">
        <v>753</v>
      </c>
      <c r="D43" s="169" t="s">
        <v>754</v>
      </c>
      <c r="E43" s="169" t="s">
        <v>141</v>
      </c>
      <c r="F43" s="170">
        <v>1</v>
      </c>
      <c r="G43" s="171"/>
      <c r="H43" s="171"/>
      <c r="I43" s="171">
        <f t="shared" si="0"/>
        <v>0</v>
      </c>
      <c r="J43" s="169">
        <f t="shared" si="1"/>
        <v>4.18</v>
      </c>
      <c r="K43" s="1">
        <f t="shared" si="2"/>
        <v>0</v>
      </c>
      <c r="L43" s="1">
        <f t="shared" si="4"/>
        <v>0</v>
      </c>
      <c r="M43" s="1"/>
      <c r="N43" s="1">
        <v>4.18</v>
      </c>
      <c r="O43" s="1"/>
      <c r="P43" s="161"/>
      <c r="Q43" s="174"/>
      <c r="R43" s="174"/>
      <c r="S43" s="150"/>
      <c r="V43" s="175"/>
      <c r="Z43">
        <v>0</v>
      </c>
    </row>
    <row r="44" spans="1:26" ht="24.95" customHeight="1" x14ac:dyDescent="0.25">
      <c r="A44" s="172">
        <v>34</v>
      </c>
      <c r="B44" s="169" t="s">
        <v>318</v>
      </c>
      <c r="C44" s="173" t="s">
        <v>755</v>
      </c>
      <c r="D44" s="169" t="s">
        <v>756</v>
      </c>
      <c r="E44" s="169" t="s">
        <v>141</v>
      </c>
      <c r="F44" s="170">
        <v>1</v>
      </c>
      <c r="G44" s="171"/>
      <c r="H44" s="171"/>
      <c r="I44" s="171">
        <f t="shared" si="0"/>
        <v>0</v>
      </c>
      <c r="J44" s="169">
        <f t="shared" si="1"/>
        <v>13.95</v>
      </c>
      <c r="K44" s="1">
        <f t="shared" si="2"/>
        <v>0</v>
      </c>
      <c r="L44" s="1">
        <f t="shared" si="4"/>
        <v>0</v>
      </c>
      <c r="M44" s="1"/>
      <c r="N44" s="1">
        <v>13.95</v>
      </c>
      <c r="O44" s="1"/>
      <c r="P44" s="161"/>
      <c r="Q44" s="174"/>
      <c r="R44" s="174"/>
      <c r="S44" s="150"/>
      <c r="V44" s="175"/>
      <c r="Z44">
        <v>0</v>
      </c>
    </row>
    <row r="45" spans="1:26" ht="24.95" customHeight="1" x14ac:dyDescent="0.25">
      <c r="A45" s="172">
        <v>35</v>
      </c>
      <c r="B45" s="169" t="s">
        <v>318</v>
      </c>
      <c r="C45" s="173" t="s">
        <v>757</v>
      </c>
      <c r="D45" s="169" t="s">
        <v>758</v>
      </c>
      <c r="E45" s="169" t="s">
        <v>141</v>
      </c>
      <c r="F45" s="170">
        <v>1</v>
      </c>
      <c r="G45" s="171"/>
      <c r="H45" s="171"/>
      <c r="I45" s="171">
        <f t="shared" si="0"/>
        <v>0</v>
      </c>
      <c r="J45" s="169">
        <f t="shared" si="1"/>
        <v>2.59</v>
      </c>
      <c r="K45" s="1">
        <f t="shared" si="2"/>
        <v>0</v>
      </c>
      <c r="L45" s="1">
        <f t="shared" si="4"/>
        <v>0</v>
      </c>
      <c r="M45" s="1"/>
      <c r="N45" s="1">
        <v>2.59</v>
      </c>
      <c r="O45" s="1"/>
      <c r="P45" s="161"/>
      <c r="Q45" s="174"/>
      <c r="R45" s="174"/>
      <c r="S45" s="150"/>
      <c r="V45" s="175"/>
      <c r="Z45">
        <v>0</v>
      </c>
    </row>
    <row r="46" spans="1:26" ht="24.95" customHeight="1" x14ac:dyDescent="0.25">
      <c r="A46" s="172">
        <v>36</v>
      </c>
      <c r="B46" s="169" t="s">
        <v>318</v>
      </c>
      <c r="C46" s="173" t="s">
        <v>759</v>
      </c>
      <c r="D46" s="169" t="s">
        <v>760</v>
      </c>
      <c r="E46" s="169" t="s">
        <v>141</v>
      </c>
      <c r="F46" s="170">
        <v>2</v>
      </c>
      <c r="G46" s="171"/>
      <c r="H46" s="171"/>
      <c r="I46" s="171">
        <f t="shared" si="0"/>
        <v>0</v>
      </c>
      <c r="J46" s="169">
        <f t="shared" si="1"/>
        <v>13.16</v>
      </c>
      <c r="K46" s="1">
        <f t="shared" si="2"/>
        <v>0</v>
      </c>
      <c r="L46" s="1">
        <f t="shared" si="4"/>
        <v>0</v>
      </c>
      <c r="M46" s="1"/>
      <c r="N46" s="1">
        <v>6.58</v>
      </c>
      <c r="O46" s="1"/>
      <c r="P46" s="161"/>
      <c r="Q46" s="174"/>
      <c r="R46" s="174"/>
      <c r="S46" s="150"/>
      <c r="V46" s="175"/>
      <c r="Z46">
        <v>0</v>
      </c>
    </row>
    <row r="47" spans="1:26" ht="24.95" customHeight="1" x14ac:dyDescent="0.25">
      <c r="A47" s="172">
        <v>37</v>
      </c>
      <c r="B47" s="169" t="s">
        <v>318</v>
      </c>
      <c r="C47" s="173" t="s">
        <v>761</v>
      </c>
      <c r="D47" s="169" t="s">
        <v>762</v>
      </c>
      <c r="E47" s="169" t="s">
        <v>141</v>
      </c>
      <c r="F47" s="170">
        <v>2</v>
      </c>
      <c r="G47" s="171"/>
      <c r="H47" s="171"/>
      <c r="I47" s="171">
        <f t="shared" si="0"/>
        <v>0</v>
      </c>
      <c r="J47" s="169">
        <f t="shared" si="1"/>
        <v>23.88</v>
      </c>
      <c r="K47" s="1">
        <f t="shared" si="2"/>
        <v>0</v>
      </c>
      <c r="L47" s="1">
        <f t="shared" si="4"/>
        <v>0</v>
      </c>
      <c r="M47" s="1"/>
      <c r="N47" s="1">
        <v>11.94</v>
      </c>
      <c r="O47" s="1"/>
      <c r="P47" s="161"/>
      <c r="Q47" s="174"/>
      <c r="R47" s="174"/>
      <c r="S47" s="150"/>
      <c r="V47" s="175"/>
      <c r="Z47">
        <v>0</v>
      </c>
    </row>
    <row r="48" spans="1:26" ht="24.95" customHeight="1" x14ac:dyDescent="0.25">
      <c r="A48" s="172">
        <v>38</v>
      </c>
      <c r="B48" s="169" t="s">
        <v>318</v>
      </c>
      <c r="C48" s="173" t="s">
        <v>763</v>
      </c>
      <c r="D48" s="169" t="s">
        <v>764</v>
      </c>
      <c r="E48" s="169" t="s">
        <v>129</v>
      </c>
      <c r="F48" s="170">
        <v>540</v>
      </c>
      <c r="G48" s="171"/>
      <c r="H48" s="171"/>
      <c r="I48" s="171">
        <f t="shared" si="0"/>
        <v>0</v>
      </c>
      <c r="J48" s="169">
        <f t="shared" si="1"/>
        <v>70.2</v>
      </c>
      <c r="K48" s="1">
        <f t="shared" si="2"/>
        <v>0</v>
      </c>
      <c r="L48" s="1">
        <f t="shared" si="4"/>
        <v>0</v>
      </c>
      <c r="M48" s="1"/>
      <c r="N48" s="1">
        <v>0.13</v>
      </c>
      <c r="O48" s="1"/>
      <c r="P48" s="161"/>
      <c r="Q48" s="174"/>
      <c r="R48" s="174"/>
      <c r="S48" s="150"/>
      <c r="V48" s="175"/>
      <c r="Z48">
        <v>0</v>
      </c>
    </row>
    <row r="49" spans="1:26" ht="24.95" customHeight="1" x14ac:dyDescent="0.25">
      <c r="A49" s="172">
        <v>39</v>
      </c>
      <c r="B49" s="169" t="s">
        <v>133</v>
      </c>
      <c r="C49" s="173" t="s">
        <v>765</v>
      </c>
      <c r="D49" s="169" t="s">
        <v>766</v>
      </c>
      <c r="E49" s="169" t="s">
        <v>129</v>
      </c>
      <c r="F49" s="170">
        <v>540</v>
      </c>
      <c r="G49" s="171"/>
      <c r="H49" s="171"/>
      <c r="I49" s="171">
        <f t="shared" si="0"/>
        <v>0</v>
      </c>
      <c r="J49" s="169">
        <f t="shared" si="1"/>
        <v>880.2</v>
      </c>
      <c r="K49" s="1">
        <f t="shared" si="2"/>
        <v>0</v>
      </c>
      <c r="L49" s="1">
        <f t="shared" si="4"/>
        <v>0</v>
      </c>
      <c r="M49" s="1"/>
      <c r="N49" s="1">
        <v>1.63</v>
      </c>
      <c r="O49" s="1"/>
      <c r="P49" s="161"/>
      <c r="Q49" s="174"/>
      <c r="R49" s="174"/>
      <c r="S49" s="150"/>
      <c r="V49" s="175"/>
      <c r="Z49">
        <v>0</v>
      </c>
    </row>
    <row r="50" spans="1:26" ht="24.95" customHeight="1" x14ac:dyDescent="0.25">
      <c r="A50" s="172">
        <v>40</v>
      </c>
      <c r="B50" s="169" t="s">
        <v>318</v>
      </c>
      <c r="C50" s="173" t="s">
        <v>767</v>
      </c>
      <c r="D50" s="169" t="s">
        <v>768</v>
      </c>
      <c r="E50" s="169" t="s">
        <v>129</v>
      </c>
      <c r="F50" s="170">
        <v>540</v>
      </c>
      <c r="G50" s="171"/>
      <c r="H50" s="171"/>
      <c r="I50" s="171">
        <f t="shared" si="0"/>
        <v>0</v>
      </c>
      <c r="J50" s="169">
        <f t="shared" si="1"/>
        <v>151.19999999999999</v>
      </c>
      <c r="K50" s="1">
        <f t="shared" si="2"/>
        <v>0</v>
      </c>
      <c r="L50" s="1">
        <f t="shared" si="4"/>
        <v>0</v>
      </c>
      <c r="M50" s="1"/>
      <c r="N50" s="1">
        <v>0.28000000000000003</v>
      </c>
      <c r="O50" s="1"/>
      <c r="P50" s="161"/>
      <c r="Q50" s="174"/>
      <c r="R50" s="174"/>
      <c r="S50" s="150"/>
      <c r="V50" s="175"/>
      <c r="Z50">
        <v>0</v>
      </c>
    </row>
    <row r="51" spans="1:26" ht="35.1" customHeight="1" x14ac:dyDescent="0.25">
      <c r="A51" s="172">
        <v>41</v>
      </c>
      <c r="B51" s="169" t="s">
        <v>133</v>
      </c>
      <c r="C51" s="173" t="s">
        <v>364</v>
      </c>
      <c r="D51" s="169" t="s">
        <v>769</v>
      </c>
      <c r="E51" s="169" t="s">
        <v>366</v>
      </c>
      <c r="F51" s="170">
        <v>8</v>
      </c>
      <c r="G51" s="171"/>
      <c r="H51" s="171"/>
      <c r="I51" s="171">
        <f t="shared" si="0"/>
        <v>0</v>
      </c>
      <c r="J51" s="169">
        <f t="shared" si="1"/>
        <v>80</v>
      </c>
      <c r="K51" s="1">
        <f t="shared" si="2"/>
        <v>0</v>
      </c>
      <c r="L51" s="1">
        <f t="shared" si="4"/>
        <v>0</v>
      </c>
      <c r="M51" s="1"/>
      <c r="N51" s="1">
        <v>10</v>
      </c>
      <c r="O51" s="1"/>
      <c r="P51" s="161"/>
      <c r="Q51" s="174"/>
      <c r="R51" s="174"/>
      <c r="S51" s="150"/>
      <c r="V51" s="175"/>
      <c r="Z51">
        <v>0</v>
      </c>
    </row>
    <row r="52" spans="1:26" ht="35.1" customHeight="1" x14ac:dyDescent="0.25">
      <c r="A52" s="172">
        <v>42</v>
      </c>
      <c r="B52" s="169" t="s">
        <v>133</v>
      </c>
      <c r="C52" s="173" t="s">
        <v>770</v>
      </c>
      <c r="D52" s="169" t="s">
        <v>771</v>
      </c>
      <c r="E52" s="169" t="s">
        <v>366</v>
      </c>
      <c r="F52" s="170">
        <v>2</v>
      </c>
      <c r="G52" s="171"/>
      <c r="H52" s="171"/>
      <c r="I52" s="171">
        <f t="shared" si="0"/>
        <v>0</v>
      </c>
      <c r="J52" s="169">
        <f t="shared" si="1"/>
        <v>60</v>
      </c>
      <c r="K52" s="1">
        <f t="shared" si="2"/>
        <v>0</v>
      </c>
      <c r="L52" s="1">
        <f t="shared" si="4"/>
        <v>0</v>
      </c>
      <c r="M52" s="1"/>
      <c r="N52" s="1">
        <v>30</v>
      </c>
      <c r="O52" s="1"/>
      <c r="P52" s="161"/>
      <c r="Q52" s="174"/>
      <c r="R52" s="174"/>
      <c r="S52" s="150"/>
      <c r="V52" s="175"/>
      <c r="Z52">
        <v>0</v>
      </c>
    </row>
    <row r="53" spans="1:26" ht="24.95" customHeight="1" x14ac:dyDescent="0.25">
      <c r="A53" s="172">
        <v>43</v>
      </c>
      <c r="B53" s="169" t="s">
        <v>133</v>
      </c>
      <c r="C53" s="173" t="s">
        <v>367</v>
      </c>
      <c r="D53" s="169" t="s">
        <v>772</v>
      </c>
      <c r="E53" s="169" t="s">
        <v>366</v>
      </c>
      <c r="F53" s="170">
        <v>8</v>
      </c>
      <c r="G53" s="171"/>
      <c r="H53" s="171"/>
      <c r="I53" s="171">
        <f t="shared" si="0"/>
        <v>0</v>
      </c>
      <c r="J53" s="169">
        <f t="shared" si="1"/>
        <v>120</v>
      </c>
      <c r="K53" s="1">
        <f t="shared" si="2"/>
        <v>0</v>
      </c>
      <c r="L53" s="1">
        <f t="shared" si="4"/>
        <v>0</v>
      </c>
      <c r="M53" s="1"/>
      <c r="N53" s="1">
        <v>15</v>
      </c>
      <c r="O53" s="1"/>
      <c r="P53" s="161"/>
      <c r="Q53" s="174"/>
      <c r="R53" s="174"/>
      <c r="S53" s="150"/>
      <c r="V53" s="175"/>
      <c r="Z53">
        <v>0</v>
      </c>
    </row>
    <row r="54" spans="1:26" ht="24.95" customHeight="1" x14ac:dyDescent="0.25">
      <c r="A54" s="172">
        <v>44</v>
      </c>
      <c r="B54" s="169" t="s">
        <v>269</v>
      </c>
      <c r="C54" s="173" t="s">
        <v>369</v>
      </c>
      <c r="D54" s="169" t="s">
        <v>370</v>
      </c>
      <c r="E54" s="169" t="s">
        <v>234</v>
      </c>
      <c r="F54" s="170">
        <v>2</v>
      </c>
      <c r="G54" s="181"/>
      <c r="H54" s="181"/>
      <c r="I54" s="181">
        <f t="shared" si="0"/>
        <v>0</v>
      </c>
      <c r="J54" s="169">
        <f t="shared" si="1"/>
        <v>6</v>
      </c>
      <c r="K54" s="1">
        <f t="shared" si="2"/>
        <v>0</v>
      </c>
      <c r="L54" s="1"/>
      <c r="M54" s="1">
        <f>ROUND(F54*(G54),2)</f>
        <v>0</v>
      </c>
      <c r="N54" s="1">
        <v>3</v>
      </c>
      <c r="O54" s="1"/>
      <c r="P54" s="161"/>
      <c r="Q54" s="174"/>
      <c r="R54" s="174"/>
      <c r="S54" s="150"/>
      <c r="V54" s="175"/>
      <c r="Z54">
        <v>0</v>
      </c>
    </row>
    <row r="55" spans="1:26" x14ac:dyDescent="0.25">
      <c r="A55" s="150"/>
      <c r="B55" s="150"/>
      <c r="C55" s="150"/>
      <c r="D55" s="150" t="s">
        <v>267</v>
      </c>
      <c r="E55" s="150"/>
      <c r="F55" s="168"/>
      <c r="G55" s="153"/>
      <c r="H55" s="153">
        <f>ROUND((SUM(M10:M54))/1,2)</f>
        <v>0</v>
      </c>
      <c r="I55" s="153">
        <f>ROUND((SUM(I10:I54))/1,2)</f>
        <v>0</v>
      </c>
      <c r="J55" s="150"/>
      <c r="K55" s="150"/>
      <c r="L55" s="150">
        <f>ROUND((SUM(L10:L54))/1,2)</f>
        <v>0</v>
      </c>
      <c r="M55" s="150">
        <f>ROUND((SUM(M10:M54))/1,2)</f>
        <v>0</v>
      </c>
      <c r="N55" s="150"/>
      <c r="O55" s="150"/>
      <c r="P55" s="176">
        <f>ROUND((SUM(P10:P54))/1,2)</f>
        <v>0</v>
      </c>
      <c r="Q55" s="147"/>
      <c r="R55" s="147"/>
      <c r="S55" s="176">
        <f>ROUND((SUM(S10:S54))/1,2)</f>
        <v>0</v>
      </c>
      <c r="T55" s="147"/>
      <c r="U55" s="147"/>
      <c r="V55" s="147"/>
      <c r="W55" s="147"/>
      <c r="X55" s="147"/>
      <c r="Y55" s="147"/>
      <c r="Z55" s="147"/>
    </row>
    <row r="56" spans="1:26" x14ac:dyDescent="0.25">
      <c r="A56" s="1"/>
      <c r="B56" s="1"/>
      <c r="C56" s="1"/>
      <c r="D56" s="1"/>
      <c r="E56" s="1"/>
      <c r="F56" s="161"/>
      <c r="G56" s="143"/>
      <c r="H56" s="143"/>
      <c r="I56" s="143"/>
      <c r="J56" s="1"/>
      <c r="K56" s="1"/>
      <c r="L56" s="1"/>
      <c r="M56" s="1"/>
      <c r="N56" s="1"/>
      <c r="O56" s="1"/>
      <c r="P56" s="1"/>
      <c r="S56" s="1"/>
    </row>
    <row r="57" spans="1:26" x14ac:dyDescent="0.25">
      <c r="A57" s="150"/>
      <c r="B57" s="150"/>
      <c r="C57" s="150"/>
      <c r="D57" s="150" t="s">
        <v>268</v>
      </c>
      <c r="E57" s="150"/>
      <c r="F57" s="168"/>
      <c r="G57" s="151"/>
      <c r="H57" s="151"/>
      <c r="I57" s="151"/>
      <c r="J57" s="150"/>
      <c r="K57" s="150"/>
      <c r="L57" s="150"/>
      <c r="M57" s="150"/>
      <c r="N57" s="150"/>
      <c r="O57" s="150"/>
      <c r="P57" s="150"/>
      <c r="Q57" s="147"/>
      <c r="R57" s="147"/>
      <c r="S57" s="150"/>
      <c r="T57" s="147"/>
      <c r="U57" s="147"/>
      <c r="V57" s="147"/>
      <c r="W57" s="147"/>
      <c r="X57" s="147"/>
      <c r="Y57" s="147"/>
      <c r="Z57" s="147"/>
    </row>
    <row r="58" spans="1:26" ht="24.95" customHeight="1" x14ac:dyDescent="0.25">
      <c r="A58" s="172">
        <v>45</v>
      </c>
      <c r="B58" s="169" t="s">
        <v>133</v>
      </c>
      <c r="C58" s="173" t="s">
        <v>773</v>
      </c>
      <c r="D58" s="169" t="s">
        <v>774</v>
      </c>
      <c r="E58" s="169" t="s">
        <v>775</v>
      </c>
      <c r="F58" s="170">
        <v>0.53</v>
      </c>
      <c r="G58" s="171"/>
      <c r="H58" s="171"/>
      <c r="I58" s="171">
        <f t="shared" ref="I58:I71" si="5">ROUND(F58*(G58+H58),2)</f>
        <v>0</v>
      </c>
      <c r="J58" s="169">
        <f t="shared" ref="J58:J71" si="6">ROUND(F58*(N58),2)</f>
        <v>20.41</v>
      </c>
      <c r="K58" s="1">
        <f t="shared" ref="K58:K71" si="7">ROUND(F58*(O58),2)</f>
        <v>0</v>
      </c>
      <c r="L58" s="1">
        <f t="shared" ref="L58:L71" si="8">ROUND(F58*(G58),2)</f>
        <v>0</v>
      </c>
      <c r="M58" s="1"/>
      <c r="N58" s="1">
        <v>38.5</v>
      </c>
      <c r="O58" s="1"/>
      <c r="P58" s="161"/>
      <c r="Q58" s="174"/>
      <c r="R58" s="174"/>
      <c r="S58" s="150"/>
      <c r="V58" s="175"/>
      <c r="Z58">
        <v>0</v>
      </c>
    </row>
    <row r="59" spans="1:26" ht="24.95" customHeight="1" x14ac:dyDescent="0.25">
      <c r="A59" s="172">
        <v>46</v>
      </c>
      <c r="B59" s="169" t="s">
        <v>371</v>
      </c>
      <c r="C59" s="173" t="s">
        <v>776</v>
      </c>
      <c r="D59" s="169" t="s">
        <v>777</v>
      </c>
      <c r="E59" s="169" t="s">
        <v>129</v>
      </c>
      <c r="F59" s="170">
        <v>70</v>
      </c>
      <c r="G59" s="171"/>
      <c r="H59" s="171"/>
      <c r="I59" s="171">
        <f t="shared" si="5"/>
        <v>0</v>
      </c>
      <c r="J59" s="169">
        <f t="shared" si="6"/>
        <v>158.9</v>
      </c>
      <c r="K59" s="1">
        <f t="shared" si="7"/>
        <v>0</v>
      </c>
      <c r="L59" s="1">
        <f t="shared" si="8"/>
        <v>0</v>
      </c>
      <c r="M59" s="1"/>
      <c r="N59" s="1">
        <v>2.27</v>
      </c>
      <c r="O59" s="1"/>
      <c r="P59" s="161"/>
      <c r="Q59" s="174"/>
      <c r="R59" s="174"/>
      <c r="S59" s="150"/>
      <c r="V59" s="175"/>
      <c r="Z59">
        <v>0</v>
      </c>
    </row>
    <row r="60" spans="1:26" ht="24.95" customHeight="1" x14ac:dyDescent="0.25">
      <c r="A60" s="172">
        <v>47</v>
      </c>
      <c r="B60" s="169" t="s">
        <v>371</v>
      </c>
      <c r="C60" s="173" t="s">
        <v>778</v>
      </c>
      <c r="D60" s="169" t="s">
        <v>779</v>
      </c>
      <c r="E60" s="169" t="s">
        <v>122</v>
      </c>
      <c r="F60" s="170">
        <v>5</v>
      </c>
      <c r="G60" s="171"/>
      <c r="H60" s="171"/>
      <c r="I60" s="171">
        <f t="shared" si="5"/>
        <v>0</v>
      </c>
      <c r="J60" s="169">
        <f t="shared" si="6"/>
        <v>20.350000000000001</v>
      </c>
      <c r="K60" s="1">
        <f t="shared" si="7"/>
        <v>0</v>
      </c>
      <c r="L60" s="1">
        <f t="shared" si="8"/>
        <v>0</v>
      </c>
      <c r="M60" s="1"/>
      <c r="N60" s="1">
        <v>4.07</v>
      </c>
      <c r="O60" s="1"/>
      <c r="P60" s="161"/>
      <c r="Q60" s="174"/>
      <c r="R60" s="174"/>
      <c r="S60" s="150"/>
      <c r="V60" s="175"/>
      <c r="Z60">
        <v>0</v>
      </c>
    </row>
    <row r="61" spans="1:26" ht="24.95" customHeight="1" x14ac:dyDescent="0.25">
      <c r="A61" s="172">
        <v>48</v>
      </c>
      <c r="B61" s="169" t="s">
        <v>371</v>
      </c>
      <c r="C61" s="173" t="s">
        <v>780</v>
      </c>
      <c r="D61" s="169" t="s">
        <v>781</v>
      </c>
      <c r="E61" s="169" t="s">
        <v>98</v>
      </c>
      <c r="F61" s="170">
        <v>1.25</v>
      </c>
      <c r="G61" s="171"/>
      <c r="H61" s="171"/>
      <c r="I61" s="171">
        <f t="shared" si="5"/>
        <v>0</v>
      </c>
      <c r="J61" s="169">
        <f t="shared" si="6"/>
        <v>184.7</v>
      </c>
      <c r="K61" s="1">
        <f t="shared" si="7"/>
        <v>0</v>
      </c>
      <c r="L61" s="1">
        <f t="shared" si="8"/>
        <v>0</v>
      </c>
      <c r="M61" s="1"/>
      <c r="N61" s="1">
        <v>147.76</v>
      </c>
      <c r="O61" s="1"/>
      <c r="P61" s="161"/>
      <c r="Q61" s="174"/>
      <c r="R61" s="174"/>
      <c r="S61" s="150"/>
      <c r="V61" s="175"/>
      <c r="Z61">
        <v>0</v>
      </c>
    </row>
    <row r="62" spans="1:26" ht="24.95" customHeight="1" x14ac:dyDescent="0.25">
      <c r="A62" s="172">
        <v>49</v>
      </c>
      <c r="B62" s="169" t="s">
        <v>371</v>
      </c>
      <c r="C62" s="173" t="s">
        <v>782</v>
      </c>
      <c r="D62" s="169" t="s">
        <v>783</v>
      </c>
      <c r="E62" s="169" t="s">
        <v>98</v>
      </c>
      <c r="F62" s="170">
        <v>1</v>
      </c>
      <c r="G62" s="171"/>
      <c r="H62" s="171"/>
      <c r="I62" s="171">
        <f t="shared" si="5"/>
        <v>0</v>
      </c>
      <c r="J62" s="169">
        <f t="shared" si="6"/>
        <v>9.2899999999999991</v>
      </c>
      <c r="K62" s="1">
        <f t="shared" si="7"/>
        <v>0</v>
      </c>
      <c r="L62" s="1">
        <f t="shared" si="8"/>
        <v>0</v>
      </c>
      <c r="M62" s="1"/>
      <c r="N62" s="1">
        <v>9.2899999999999991</v>
      </c>
      <c r="O62" s="1"/>
      <c r="P62" s="161"/>
      <c r="Q62" s="174"/>
      <c r="R62" s="174"/>
      <c r="S62" s="150"/>
      <c r="V62" s="175"/>
      <c r="Z62">
        <v>0</v>
      </c>
    </row>
    <row r="63" spans="1:26" ht="35.1" customHeight="1" x14ac:dyDescent="0.25">
      <c r="A63" s="172">
        <v>50</v>
      </c>
      <c r="B63" s="169" t="s">
        <v>371</v>
      </c>
      <c r="C63" s="173" t="s">
        <v>784</v>
      </c>
      <c r="D63" s="169" t="s">
        <v>785</v>
      </c>
      <c r="E63" s="169" t="s">
        <v>141</v>
      </c>
      <c r="F63" s="170">
        <v>1</v>
      </c>
      <c r="G63" s="171"/>
      <c r="H63" s="171"/>
      <c r="I63" s="171">
        <f t="shared" si="5"/>
        <v>0</v>
      </c>
      <c r="J63" s="169">
        <f t="shared" si="6"/>
        <v>46.43</v>
      </c>
      <c r="K63" s="1">
        <f t="shared" si="7"/>
        <v>0</v>
      </c>
      <c r="L63" s="1">
        <f t="shared" si="8"/>
        <v>0</v>
      </c>
      <c r="M63" s="1"/>
      <c r="N63" s="1">
        <v>46.43</v>
      </c>
      <c r="O63" s="1"/>
      <c r="P63" s="161"/>
      <c r="Q63" s="174"/>
      <c r="R63" s="174"/>
      <c r="S63" s="150"/>
      <c r="V63" s="175"/>
      <c r="Z63">
        <v>0</v>
      </c>
    </row>
    <row r="64" spans="1:26" ht="24.95" customHeight="1" x14ac:dyDescent="0.25">
      <c r="A64" s="172">
        <v>51</v>
      </c>
      <c r="B64" s="169" t="s">
        <v>371</v>
      </c>
      <c r="C64" s="173" t="s">
        <v>786</v>
      </c>
      <c r="D64" s="169" t="s">
        <v>787</v>
      </c>
      <c r="E64" s="169" t="s">
        <v>98</v>
      </c>
      <c r="F64" s="170">
        <v>1.8</v>
      </c>
      <c r="G64" s="171"/>
      <c r="H64" s="171"/>
      <c r="I64" s="171">
        <f t="shared" si="5"/>
        <v>0</v>
      </c>
      <c r="J64" s="169">
        <f t="shared" si="6"/>
        <v>60.61</v>
      </c>
      <c r="K64" s="1">
        <f t="shared" si="7"/>
        <v>0</v>
      </c>
      <c r="L64" s="1">
        <f t="shared" si="8"/>
        <v>0</v>
      </c>
      <c r="M64" s="1"/>
      <c r="N64" s="1">
        <v>33.67</v>
      </c>
      <c r="O64" s="1"/>
      <c r="P64" s="161"/>
      <c r="Q64" s="174"/>
      <c r="R64" s="174"/>
      <c r="S64" s="150"/>
      <c r="V64" s="175"/>
      <c r="Z64">
        <v>0</v>
      </c>
    </row>
    <row r="65" spans="1:26" ht="24.95" customHeight="1" x14ac:dyDescent="0.25">
      <c r="A65" s="172">
        <v>52</v>
      </c>
      <c r="B65" s="169" t="s">
        <v>371</v>
      </c>
      <c r="C65" s="173" t="s">
        <v>788</v>
      </c>
      <c r="D65" s="169" t="s">
        <v>789</v>
      </c>
      <c r="E65" s="169" t="s">
        <v>129</v>
      </c>
      <c r="F65" s="170">
        <v>530</v>
      </c>
      <c r="G65" s="171"/>
      <c r="H65" s="171"/>
      <c r="I65" s="171">
        <f t="shared" si="5"/>
        <v>0</v>
      </c>
      <c r="J65" s="169">
        <f t="shared" si="6"/>
        <v>5867.1</v>
      </c>
      <c r="K65" s="1">
        <f t="shared" si="7"/>
        <v>0</v>
      </c>
      <c r="L65" s="1">
        <f t="shared" si="8"/>
        <v>0</v>
      </c>
      <c r="M65" s="1"/>
      <c r="N65" s="1">
        <v>11.07</v>
      </c>
      <c r="O65" s="1"/>
      <c r="P65" s="161"/>
      <c r="Q65" s="174"/>
      <c r="R65" s="174"/>
      <c r="S65" s="150"/>
      <c r="V65" s="175"/>
      <c r="Z65">
        <v>0</v>
      </c>
    </row>
    <row r="66" spans="1:26" ht="24.95" customHeight="1" x14ac:dyDescent="0.25">
      <c r="A66" s="172">
        <v>53</v>
      </c>
      <c r="B66" s="169" t="s">
        <v>371</v>
      </c>
      <c r="C66" s="173" t="s">
        <v>790</v>
      </c>
      <c r="D66" s="169" t="s">
        <v>791</v>
      </c>
      <c r="E66" s="169" t="s">
        <v>129</v>
      </c>
      <c r="F66" s="170">
        <v>530</v>
      </c>
      <c r="G66" s="171"/>
      <c r="H66" s="171"/>
      <c r="I66" s="171">
        <f t="shared" si="5"/>
        <v>0</v>
      </c>
      <c r="J66" s="169">
        <f t="shared" si="6"/>
        <v>238.5</v>
      </c>
      <c r="K66" s="1">
        <f t="shared" si="7"/>
        <v>0</v>
      </c>
      <c r="L66" s="1">
        <f t="shared" si="8"/>
        <v>0</v>
      </c>
      <c r="M66" s="1"/>
      <c r="N66" s="1">
        <v>0.45</v>
      </c>
      <c r="O66" s="1"/>
      <c r="P66" s="161"/>
      <c r="Q66" s="174"/>
      <c r="R66" s="174"/>
      <c r="S66" s="150"/>
      <c r="V66" s="175"/>
      <c r="Z66">
        <v>0</v>
      </c>
    </row>
    <row r="67" spans="1:26" ht="24.95" customHeight="1" x14ac:dyDescent="0.25">
      <c r="A67" s="172">
        <v>54</v>
      </c>
      <c r="B67" s="169" t="s">
        <v>371</v>
      </c>
      <c r="C67" s="173" t="s">
        <v>792</v>
      </c>
      <c r="D67" s="169" t="s">
        <v>793</v>
      </c>
      <c r="E67" s="169" t="s">
        <v>129</v>
      </c>
      <c r="F67" s="170">
        <v>530</v>
      </c>
      <c r="G67" s="171"/>
      <c r="H67" s="171"/>
      <c r="I67" s="171">
        <f t="shared" si="5"/>
        <v>0</v>
      </c>
      <c r="J67" s="169">
        <f t="shared" si="6"/>
        <v>1256.0999999999999</v>
      </c>
      <c r="K67" s="1">
        <f t="shared" si="7"/>
        <v>0</v>
      </c>
      <c r="L67" s="1">
        <f t="shared" si="8"/>
        <v>0</v>
      </c>
      <c r="M67" s="1"/>
      <c r="N67" s="1">
        <v>2.37</v>
      </c>
      <c r="O67" s="1"/>
      <c r="P67" s="161"/>
      <c r="Q67" s="174"/>
      <c r="R67" s="174"/>
      <c r="S67" s="150"/>
      <c r="V67" s="175"/>
      <c r="Z67">
        <v>0</v>
      </c>
    </row>
    <row r="68" spans="1:26" ht="24.95" customHeight="1" x14ac:dyDescent="0.25">
      <c r="A68" s="172">
        <v>55</v>
      </c>
      <c r="B68" s="169" t="s">
        <v>371</v>
      </c>
      <c r="C68" s="173" t="s">
        <v>794</v>
      </c>
      <c r="D68" s="169" t="s">
        <v>795</v>
      </c>
      <c r="E68" s="169" t="s">
        <v>98</v>
      </c>
      <c r="F68" s="170">
        <v>6</v>
      </c>
      <c r="G68" s="171"/>
      <c r="H68" s="171"/>
      <c r="I68" s="171">
        <f t="shared" si="5"/>
        <v>0</v>
      </c>
      <c r="J68" s="169">
        <f t="shared" si="6"/>
        <v>42.84</v>
      </c>
      <c r="K68" s="1">
        <f t="shared" si="7"/>
        <v>0</v>
      </c>
      <c r="L68" s="1">
        <f t="shared" si="8"/>
        <v>0</v>
      </c>
      <c r="M68" s="1"/>
      <c r="N68" s="1">
        <v>7.14</v>
      </c>
      <c r="O68" s="1"/>
      <c r="P68" s="161"/>
      <c r="Q68" s="174"/>
      <c r="R68" s="174"/>
      <c r="S68" s="150"/>
      <c r="V68" s="175"/>
      <c r="Z68">
        <v>0</v>
      </c>
    </row>
    <row r="69" spans="1:26" ht="24.95" customHeight="1" x14ac:dyDescent="0.25">
      <c r="A69" s="172">
        <v>56</v>
      </c>
      <c r="B69" s="169" t="s">
        <v>371</v>
      </c>
      <c r="C69" s="173" t="s">
        <v>376</v>
      </c>
      <c r="D69" s="169" t="s">
        <v>377</v>
      </c>
      <c r="E69" s="169" t="s">
        <v>122</v>
      </c>
      <c r="F69" s="170">
        <v>530</v>
      </c>
      <c r="G69" s="171"/>
      <c r="H69" s="171"/>
      <c r="I69" s="171">
        <f t="shared" si="5"/>
        <v>0</v>
      </c>
      <c r="J69" s="169">
        <f t="shared" si="6"/>
        <v>1213.7</v>
      </c>
      <c r="K69" s="1">
        <f t="shared" si="7"/>
        <v>0</v>
      </c>
      <c r="L69" s="1">
        <f t="shared" si="8"/>
        <v>0</v>
      </c>
      <c r="M69" s="1"/>
      <c r="N69" s="1">
        <v>2.29</v>
      </c>
      <c r="O69" s="1"/>
      <c r="P69" s="161"/>
      <c r="Q69" s="174"/>
      <c r="R69" s="174"/>
      <c r="S69" s="150"/>
      <c r="V69" s="175"/>
      <c r="Z69">
        <v>0</v>
      </c>
    </row>
    <row r="70" spans="1:26" ht="24.95" customHeight="1" x14ac:dyDescent="0.25">
      <c r="A70" s="172">
        <v>57</v>
      </c>
      <c r="B70" s="169" t="s">
        <v>133</v>
      </c>
      <c r="C70" s="173" t="s">
        <v>796</v>
      </c>
      <c r="D70" s="169" t="s">
        <v>797</v>
      </c>
      <c r="E70" s="169" t="s">
        <v>122</v>
      </c>
      <c r="F70" s="170">
        <v>13</v>
      </c>
      <c r="G70" s="171"/>
      <c r="H70" s="171"/>
      <c r="I70" s="171">
        <f t="shared" si="5"/>
        <v>0</v>
      </c>
      <c r="J70" s="169">
        <f t="shared" si="6"/>
        <v>215.8</v>
      </c>
      <c r="K70" s="1">
        <f t="shared" si="7"/>
        <v>0</v>
      </c>
      <c r="L70" s="1">
        <f t="shared" si="8"/>
        <v>0</v>
      </c>
      <c r="M70" s="1"/>
      <c r="N70" s="1">
        <v>16.600000000000001</v>
      </c>
      <c r="O70" s="1"/>
      <c r="P70" s="161"/>
      <c r="Q70" s="174"/>
      <c r="R70" s="174"/>
      <c r="S70" s="150"/>
      <c r="V70" s="175"/>
      <c r="Z70">
        <v>0</v>
      </c>
    </row>
    <row r="71" spans="1:26" ht="24.95" customHeight="1" x14ac:dyDescent="0.25">
      <c r="A71" s="172">
        <v>58</v>
      </c>
      <c r="B71" s="169" t="s">
        <v>133</v>
      </c>
      <c r="C71" s="173" t="s">
        <v>798</v>
      </c>
      <c r="D71" s="169" t="s">
        <v>799</v>
      </c>
      <c r="E71" s="169" t="s">
        <v>122</v>
      </c>
      <c r="F71" s="170">
        <v>13</v>
      </c>
      <c r="G71" s="171"/>
      <c r="H71" s="171"/>
      <c r="I71" s="171">
        <f t="shared" si="5"/>
        <v>0</v>
      </c>
      <c r="J71" s="169">
        <f t="shared" si="6"/>
        <v>121.55</v>
      </c>
      <c r="K71" s="1">
        <f t="shared" si="7"/>
        <v>0</v>
      </c>
      <c r="L71" s="1">
        <f t="shared" si="8"/>
        <v>0</v>
      </c>
      <c r="M71" s="1"/>
      <c r="N71" s="1">
        <v>9.35</v>
      </c>
      <c r="O71" s="1"/>
      <c r="P71" s="161"/>
      <c r="Q71" s="174"/>
      <c r="R71" s="174"/>
      <c r="S71" s="150"/>
      <c r="V71" s="175"/>
      <c r="Z71">
        <v>0</v>
      </c>
    </row>
    <row r="72" spans="1:26" x14ac:dyDescent="0.25">
      <c r="A72" s="150"/>
      <c r="B72" s="150"/>
      <c r="C72" s="150"/>
      <c r="D72" s="150" t="s">
        <v>268</v>
      </c>
      <c r="E72" s="150"/>
      <c r="F72" s="168"/>
      <c r="G72" s="153"/>
      <c r="H72" s="153"/>
      <c r="I72" s="153">
        <f>ROUND((SUM(I57:I71))/1,2)</f>
        <v>0</v>
      </c>
      <c r="J72" s="150"/>
      <c r="K72" s="150"/>
      <c r="L72" s="150">
        <f>ROUND((SUM(L57:L71))/1,2)</f>
        <v>0</v>
      </c>
      <c r="M72" s="150">
        <f>ROUND((SUM(M57:M71))/1,2)</f>
        <v>0</v>
      </c>
      <c r="N72" s="150"/>
      <c r="O72" s="150"/>
      <c r="P72" s="176"/>
      <c r="S72" s="168">
        <f>ROUND((SUM(S57:S71))/1,2)</f>
        <v>0</v>
      </c>
      <c r="V72">
        <f>ROUND((SUM(V57:V71))/1,2)</f>
        <v>0</v>
      </c>
    </row>
    <row r="73" spans="1:26" x14ac:dyDescent="0.25">
      <c r="A73" s="1"/>
      <c r="B73" s="1"/>
      <c r="C73" s="1"/>
      <c r="D73" s="1"/>
      <c r="E73" s="1"/>
      <c r="F73" s="161"/>
      <c r="G73" s="143"/>
      <c r="H73" s="143"/>
      <c r="I73" s="143"/>
      <c r="J73" s="1"/>
      <c r="K73" s="1"/>
      <c r="L73" s="1"/>
      <c r="M73" s="1"/>
      <c r="N73" s="1"/>
      <c r="O73" s="1"/>
      <c r="P73" s="1"/>
      <c r="S73" s="1"/>
    </row>
    <row r="74" spans="1:26" x14ac:dyDescent="0.25">
      <c r="A74" s="150"/>
      <c r="B74" s="150"/>
      <c r="C74" s="150"/>
      <c r="D74" s="2" t="s">
        <v>186</v>
      </c>
      <c r="E74" s="150"/>
      <c r="F74" s="168"/>
      <c r="G74" s="153"/>
      <c r="H74" s="153">
        <f>ROUND((SUM(M9:M73))/2,2)</f>
        <v>0</v>
      </c>
      <c r="I74" s="153">
        <f>ROUND((SUM(I9:I73))/2,2)</f>
        <v>0</v>
      </c>
      <c r="J74" s="150"/>
      <c r="K74" s="150"/>
      <c r="L74" s="150">
        <f>ROUND((SUM(L9:L73))/2,2)</f>
        <v>0</v>
      </c>
      <c r="M74" s="150">
        <f>ROUND((SUM(M9:M73))/2,2)</f>
        <v>0</v>
      </c>
      <c r="N74" s="150"/>
      <c r="O74" s="150"/>
      <c r="P74" s="176"/>
      <c r="S74" s="176">
        <f>ROUND((SUM(S9:S73))/2,2)</f>
        <v>0</v>
      </c>
      <c r="V74">
        <f>ROUND((SUM(V9:V73))/2,2)</f>
        <v>0</v>
      </c>
    </row>
    <row r="75" spans="1:26" x14ac:dyDescent="0.25">
      <c r="A75" s="177"/>
      <c r="B75" s="177"/>
      <c r="C75" s="177"/>
      <c r="D75" s="177" t="s">
        <v>82</v>
      </c>
      <c r="E75" s="177"/>
      <c r="F75" s="178"/>
      <c r="G75" s="179"/>
      <c r="H75" s="179">
        <f>ROUND((SUM(M9:M74))/3,2)</f>
        <v>0</v>
      </c>
      <c r="I75" s="179">
        <f>ROUND((SUM(I9:I74))/3,2)</f>
        <v>0</v>
      </c>
      <c r="J75" s="177"/>
      <c r="K75" s="177">
        <f>ROUND((SUM(K9:K74))/3,2)</f>
        <v>0</v>
      </c>
      <c r="L75" s="177">
        <f>ROUND((SUM(L9:L74))/3,2)</f>
        <v>0</v>
      </c>
      <c r="M75" s="177">
        <f>ROUND((SUM(M9:M74))/3,2)</f>
        <v>0</v>
      </c>
      <c r="N75" s="177"/>
      <c r="O75" s="177"/>
      <c r="P75" s="178"/>
      <c r="Q75" s="180"/>
      <c r="R75" s="180"/>
      <c r="S75" s="178">
        <f>ROUND((SUM(S9:S74))/3,2)</f>
        <v>0</v>
      </c>
      <c r="T75" s="180"/>
      <c r="U75" s="180"/>
      <c r="V75" s="180">
        <f>ROUND((SUM(V9:V74))/3,2)</f>
        <v>0</v>
      </c>
      <c r="Z75">
        <f>(SUM(Z9:Z74))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VYŠNÝ ŽIPOV - ZBERNÝ DVOR / SO 06 Odberné elektrické zariadenie</oddHeader>
    <oddFooter>&amp;RStrana &amp;P z &amp;N    &amp;L&amp;7Spracované systémom Systematic®pyramida.wsn,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26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>
        <f>'Rekap 13935'!B17</f>
        <v>0</v>
      </c>
      <c r="E16" s="89">
        <f>'Rekap 13935'!C17</f>
        <v>0</v>
      </c>
      <c r="F16" s="98">
        <f>'Rekap 13935'!D17</f>
        <v>0</v>
      </c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/>
      <c r="E17" s="68"/>
      <c r="F17" s="73"/>
      <c r="G17" s="53">
        <v>7</v>
      </c>
      <c r="H17" s="108" t="s">
        <v>45</v>
      </c>
      <c r="I17" s="121"/>
      <c r="J17" s="119">
        <f>'SO 13935'!Z65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/>
      <c r="E18" s="69"/>
      <c r="F18" s="74"/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13935'!K9:'SO 13935'!K64)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13935'!K9:'SO 13935'!K64)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800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/>
      <c r="E16" s="89"/>
      <c r="F16" s="98"/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/>
      <c r="E17" s="68"/>
      <c r="F17" s="73"/>
      <c r="G17" s="53">
        <v>7</v>
      </c>
      <c r="H17" s="108" t="s">
        <v>45</v>
      </c>
      <c r="I17" s="121"/>
      <c r="J17" s="119">
        <f>'SO 13944'!Z39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>
        <f>'Rekap 13944'!B13</f>
        <v>0</v>
      </c>
      <c r="E18" s="69">
        <f>'Rekap 13944'!C13</f>
        <v>0</v>
      </c>
      <c r="F18" s="74">
        <f>'Rekap 13944'!D13</f>
        <v>0</v>
      </c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13944'!K9:'SO 13944'!K38)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13944'!K9:'SO 13944'!K38)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800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186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267</v>
      </c>
      <c r="B11" s="151">
        <f>'SO 13944'!L29</f>
        <v>0</v>
      </c>
      <c r="C11" s="151">
        <f>'SO 13944'!M29</f>
        <v>0</v>
      </c>
      <c r="D11" s="151">
        <f>'SO 13944'!I29</f>
        <v>0</v>
      </c>
      <c r="E11" s="152">
        <f>'SO 13944'!P29</f>
        <v>0</v>
      </c>
      <c r="F11" s="152">
        <f>'SO 13944'!S29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268</v>
      </c>
      <c r="B12" s="151">
        <f>'SO 13944'!L36</f>
        <v>0</v>
      </c>
      <c r="C12" s="151">
        <f>'SO 13944'!M36</f>
        <v>0</v>
      </c>
      <c r="D12" s="151">
        <f>'SO 13944'!I36</f>
        <v>0</v>
      </c>
      <c r="E12" s="152">
        <f>'SO 13944'!P36</f>
        <v>0</v>
      </c>
      <c r="F12" s="152">
        <f>'SO 13944'!S36</f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2" t="s">
        <v>186</v>
      </c>
      <c r="B13" s="153">
        <f>'SO 13944'!L38</f>
        <v>0</v>
      </c>
      <c r="C13" s="153">
        <f>'SO 13944'!M38</f>
        <v>0</v>
      </c>
      <c r="D13" s="153">
        <f>'SO 13944'!I38</f>
        <v>0</v>
      </c>
      <c r="E13" s="154">
        <f>'SO 13944'!S38</f>
        <v>0</v>
      </c>
      <c r="F13" s="154">
        <f>'SO 13944'!V38</f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"/>
      <c r="B14" s="143"/>
      <c r="C14" s="143"/>
      <c r="D14" s="143"/>
      <c r="E14" s="142"/>
      <c r="F14" s="142"/>
    </row>
    <row r="15" spans="1:26" x14ac:dyDescent="0.25">
      <c r="A15" s="2" t="s">
        <v>82</v>
      </c>
      <c r="B15" s="153">
        <f>'SO 13944'!L39</f>
        <v>0</v>
      </c>
      <c r="C15" s="153">
        <f>'SO 13944'!M39</f>
        <v>0</v>
      </c>
      <c r="D15" s="153">
        <f>'SO 13944'!I39</f>
        <v>0</v>
      </c>
      <c r="E15" s="154">
        <f>'SO 13944'!S39</f>
        <v>0</v>
      </c>
      <c r="F15" s="154">
        <f>'SO 13944'!V39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6" x14ac:dyDescent="0.25">
      <c r="A17" s="1"/>
      <c r="B17" s="143"/>
      <c r="C17" s="143"/>
      <c r="D17" s="143"/>
      <c r="E17" s="142"/>
      <c r="F17" s="142"/>
    </row>
    <row r="18" spans="1:6" x14ac:dyDescent="0.25">
      <c r="A18" s="1"/>
      <c r="B18" s="143"/>
      <c r="C18" s="143"/>
      <c r="D18" s="143"/>
      <c r="E18" s="142"/>
      <c r="F18" s="142"/>
    </row>
    <row r="19" spans="1:6" x14ac:dyDescent="0.25">
      <c r="A19" s="1"/>
      <c r="B19" s="143"/>
      <c r="C19" s="143"/>
      <c r="D19" s="143"/>
      <c r="E19" s="142"/>
      <c r="F19" s="142"/>
    </row>
    <row r="20" spans="1:6" x14ac:dyDescent="0.25">
      <c r="A20" s="1"/>
      <c r="B20" s="143"/>
      <c r="C20" s="143"/>
      <c r="D20" s="143"/>
      <c r="E20" s="142"/>
      <c r="F20" s="142"/>
    </row>
    <row r="21" spans="1:6" x14ac:dyDescent="0.25">
      <c r="A21" s="1"/>
      <c r="B21" s="143"/>
      <c r="C21" s="143"/>
      <c r="D21" s="143"/>
      <c r="E21" s="142"/>
      <c r="F21" s="142"/>
    </row>
    <row r="22" spans="1:6" x14ac:dyDescent="0.25">
      <c r="A22" s="1"/>
      <c r="B22" s="143"/>
      <c r="C22" s="143"/>
      <c r="D22" s="143"/>
      <c r="E22" s="142"/>
      <c r="F22" s="142"/>
    </row>
    <row r="23" spans="1:6" x14ac:dyDescent="0.25">
      <c r="A23" s="1"/>
      <c r="B23" s="143"/>
      <c r="C23" s="143"/>
      <c r="D23" s="143"/>
      <c r="E23" s="142"/>
      <c r="F23" s="142"/>
    </row>
    <row r="24" spans="1:6" x14ac:dyDescent="0.25">
      <c r="A24" s="1"/>
      <c r="B24" s="143"/>
      <c r="C24" s="143"/>
      <c r="D24" s="143"/>
      <c r="E24" s="142"/>
      <c r="F24" s="142"/>
    </row>
    <row r="25" spans="1:6" x14ac:dyDescent="0.25">
      <c r="A25" s="1"/>
      <c r="B25" s="143"/>
      <c r="C25" s="143"/>
      <c r="D25" s="143"/>
      <c r="E25" s="142"/>
      <c r="F25" s="142"/>
    </row>
    <row r="26" spans="1:6" x14ac:dyDescent="0.25">
      <c r="A26" s="1"/>
      <c r="B26" s="143"/>
      <c r="C26" s="143"/>
      <c r="D26" s="143"/>
      <c r="E26" s="142"/>
      <c r="F26" s="142"/>
    </row>
    <row r="27" spans="1:6" x14ac:dyDescent="0.25">
      <c r="A27" s="1"/>
      <c r="B27" s="143"/>
      <c r="C27" s="143"/>
      <c r="D27" s="143"/>
      <c r="E27" s="142"/>
      <c r="F27" s="142"/>
    </row>
    <row r="28" spans="1:6" x14ac:dyDescent="0.25">
      <c r="A28" s="1"/>
      <c r="B28" s="143"/>
      <c r="C28" s="143"/>
      <c r="D28" s="143"/>
      <c r="E28" s="142"/>
      <c r="F28" s="142"/>
    </row>
    <row r="29" spans="1:6" x14ac:dyDescent="0.25">
      <c r="A29" s="1"/>
      <c r="B29" s="143"/>
      <c r="C29" s="143"/>
      <c r="D29" s="143"/>
      <c r="E29" s="142"/>
      <c r="F29" s="142"/>
    </row>
    <row r="30" spans="1:6" x14ac:dyDescent="0.25">
      <c r="A30" s="1"/>
      <c r="B30" s="143"/>
      <c r="C30" s="143"/>
      <c r="D30" s="143"/>
      <c r="E30" s="142"/>
      <c r="F30" s="142"/>
    </row>
    <row r="31" spans="1:6" x14ac:dyDescent="0.25">
      <c r="A31" s="1"/>
      <c r="B31" s="143"/>
      <c r="C31" s="143"/>
      <c r="D31" s="143"/>
      <c r="E31" s="142"/>
      <c r="F31" s="142"/>
    </row>
    <row r="32" spans="1: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pane ySplit="8" topLeftCell="A21" activePane="bottomLeft" state="frozen"/>
      <selection pane="bottomLeft" activeCell="G35" sqref="G9:G35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800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186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267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269</v>
      </c>
      <c r="C11" s="173" t="s">
        <v>801</v>
      </c>
      <c r="D11" s="169" t="s">
        <v>802</v>
      </c>
      <c r="E11" s="169" t="s">
        <v>129</v>
      </c>
      <c r="F11" s="170">
        <v>45</v>
      </c>
      <c r="G11" s="171"/>
      <c r="H11" s="171"/>
      <c r="I11" s="171">
        <f t="shared" ref="I11:I28" si="0">ROUND(F11*(G11+H11),2)</f>
        <v>0</v>
      </c>
      <c r="J11" s="169">
        <f t="shared" ref="J11:J28" si="1">ROUND(F11*(N11),2)</f>
        <v>36.450000000000003</v>
      </c>
      <c r="K11" s="1">
        <f t="shared" ref="K11:K28" si="2">ROUND(F11*(O11),2)</f>
        <v>0</v>
      </c>
      <c r="L11" s="1"/>
      <c r="M11" s="1">
        <f>ROUND(F11*(G11),2)</f>
        <v>0</v>
      </c>
      <c r="N11" s="1">
        <v>0.81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133</v>
      </c>
      <c r="C12" s="173" t="s">
        <v>803</v>
      </c>
      <c r="D12" s="169" t="s">
        <v>804</v>
      </c>
      <c r="E12" s="169" t="s">
        <v>129</v>
      </c>
      <c r="F12" s="170">
        <v>15</v>
      </c>
      <c r="G12" s="171"/>
      <c r="H12" s="171"/>
      <c r="I12" s="171">
        <f t="shared" si="0"/>
        <v>0</v>
      </c>
      <c r="J12" s="169">
        <f t="shared" si="1"/>
        <v>20.7</v>
      </c>
      <c r="K12" s="1">
        <f t="shared" si="2"/>
        <v>0</v>
      </c>
      <c r="L12" s="1">
        <f>ROUND(F12*(G12),2)</f>
        <v>0</v>
      </c>
      <c r="M12" s="1"/>
      <c r="N12" s="1">
        <v>1.38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269</v>
      </c>
      <c r="C13" s="173" t="s">
        <v>294</v>
      </c>
      <c r="D13" s="169" t="s">
        <v>295</v>
      </c>
      <c r="E13" s="169" t="s">
        <v>129</v>
      </c>
      <c r="F13" s="170">
        <v>8</v>
      </c>
      <c r="G13" s="171"/>
      <c r="H13" s="171"/>
      <c r="I13" s="171">
        <f t="shared" si="0"/>
        <v>0</v>
      </c>
      <c r="J13" s="169">
        <f t="shared" si="1"/>
        <v>6.64</v>
      </c>
      <c r="K13" s="1">
        <f t="shared" si="2"/>
        <v>0</v>
      </c>
      <c r="L13" s="1"/>
      <c r="M13" s="1">
        <f>ROUND(F13*(G13),2)</f>
        <v>0</v>
      </c>
      <c r="N13" s="1">
        <v>0.83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>
        <v>4</v>
      </c>
      <c r="B14" s="169" t="s">
        <v>133</v>
      </c>
      <c r="C14" s="173" t="s">
        <v>805</v>
      </c>
      <c r="D14" s="169" t="s">
        <v>806</v>
      </c>
      <c r="E14" s="169" t="s">
        <v>129</v>
      </c>
      <c r="F14" s="170">
        <v>60</v>
      </c>
      <c r="G14" s="171"/>
      <c r="H14" s="171"/>
      <c r="I14" s="171">
        <f t="shared" si="0"/>
        <v>0</v>
      </c>
      <c r="J14" s="169">
        <f t="shared" si="1"/>
        <v>21.6</v>
      </c>
      <c r="K14" s="1">
        <f t="shared" si="2"/>
        <v>0</v>
      </c>
      <c r="L14" s="1">
        <f>ROUND(F14*(G14),2)</f>
        <v>0</v>
      </c>
      <c r="M14" s="1"/>
      <c r="N14" s="1">
        <v>0.36</v>
      </c>
      <c r="O14" s="1"/>
      <c r="P14" s="161"/>
      <c r="Q14" s="174"/>
      <c r="R14" s="174"/>
      <c r="S14" s="150"/>
      <c r="V14" s="175"/>
      <c r="Z14">
        <v>0</v>
      </c>
    </row>
    <row r="15" spans="1:26" ht="35.1" customHeight="1" x14ac:dyDescent="0.25">
      <c r="A15" s="172">
        <v>5</v>
      </c>
      <c r="B15" s="169" t="s">
        <v>133</v>
      </c>
      <c r="C15" s="173" t="s">
        <v>304</v>
      </c>
      <c r="D15" s="169" t="s">
        <v>807</v>
      </c>
      <c r="E15" s="169" t="s">
        <v>129</v>
      </c>
      <c r="F15" s="170">
        <v>6</v>
      </c>
      <c r="G15" s="171"/>
      <c r="H15" s="171"/>
      <c r="I15" s="171">
        <f t="shared" si="0"/>
        <v>0</v>
      </c>
      <c r="J15" s="169">
        <f t="shared" si="1"/>
        <v>2.82</v>
      </c>
      <c r="K15" s="1">
        <f t="shared" si="2"/>
        <v>0</v>
      </c>
      <c r="L15" s="1">
        <f>ROUND(F15*(G15),2)</f>
        <v>0</v>
      </c>
      <c r="M15" s="1"/>
      <c r="N15" s="1">
        <v>0.47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>
        <v>6</v>
      </c>
      <c r="B16" s="169" t="s">
        <v>133</v>
      </c>
      <c r="C16" s="173" t="s">
        <v>719</v>
      </c>
      <c r="D16" s="169" t="s">
        <v>720</v>
      </c>
      <c r="E16" s="169" t="s">
        <v>129</v>
      </c>
      <c r="F16" s="170">
        <v>28</v>
      </c>
      <c r="G16" s="171"/>
      <c r="H16" s="171"/>
      <c r="I16" s="171">
        <f t="shared" si="0"/>
        <v>0</v>
      </c>
      <c r="J16" s="169">
        <f t="shared" si="1"/>
        <v>2.8</v>
      </c>
      <c r="K16" s="1">
        <f t="shared" si="2"/>
        <v>0</v>
      </c>
      <c r="L16" s="1">
        <f>ROUND(F16*(G16),2)</f>
        <v>0</v>
      </c>
      <c r="M16" s="1"/>
      <c r="N16" s="1">
        <v>0.1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>
        <v>7</v>
      </c>
      <c r="B17" s="169" t="s">
        <v>133</v>
      </c>
      <c r="C17" s="173" t="s">
        <v>714</v>
      </c>
      <c r="D17" s="169" t="s">
        <v>808</v>
      </c>
      <c r="E17" s="169" t="s">
        <v>234</v>
      </c>
      <c r="F17" s="170">
        <v>5</v>
      </c>
      <c r="G17" s="181"/>
      <c r="H17" s="181"/>
      <c r="I17" s="181">
        <f t="shared" si="0"/>
        <v>0</v>
      </c>
      <c r="J17" s="169">
        <f t="shared" si="1"/>
        <v>113.1</v>
      </c>
      <c r="K17" s="1">
        <f t="shared" si="2"/>
        <v>0</v>
      </c>
      <c r="L17" s="1">
        <f>ROUND(F17*(G17),2)</f>
        <v>0</v>
      </c>
      <c r="M17" s="1"/>
      <c r="N17" s="1">
        <v>22.62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>
        <v>8</v>
      </c>
      <c r="B18" s="169" t="s">
        <v>269</v>
      </c>
      <c r="C18" s="173" t="s">
        <v>316</v>
      </c>
      <c r="D18" s="169" t="s">
        <v>317</v>
      </c>
      <c r="E18" s="169" t="s">
        <v>234</v>
      </c>
      <c r="F18" s="170">
        <v>3</v>
      </c>
      <c r="G18" s="181"/>
      <c r="H18" s="181"/>
      <c r="I18" s="181">
        <f t="shared" si="0"/>
        <v>0</v>
      </c>
      <c r="J18" s="169">
        <f t="shared" si="1"/>
        <v>15</v>
      </c>
      <c r="K18" s="1">
        <f t="shared" si="2"/>
        <v>0</v>
      </c>
      <c r="L18" s="1"/>
      <c r="M18" s="1">
        <f>ROUND(F18*(G18),2)</f>
        <v>0</v>
      </c>
      <c r="N18" s="1">
        <v>5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>
        <v>9</v>
      </c>
      <c r="B19" s="169" t="s">
        <v>318</v>
      </c>
      <c r="C19" s="173" t="s">
        <v>809</v>
      </c>
      <c r="D19" s="169" t="s">
        <v>810</v>
      </c>
      <c r="E19" s="169" t="s">
        <v>129</v>
      </c>
      <c r="F19" s="170">
        <v>60</v>
      </c>
      <c r="G19" s="171"/>
      <c r="H19" s="171"/>
      <c r="I19" s="171">
        <f t="shared" si="0"/>
        <v>0</v>
      </c>
      <c r="J19" s="169">
        <f t="shared" si="1"/>
        <v>64.2</v>
      </c>
      <c r="K19" s="1">
        <f t="shared" si="2"/>
        <v>0</v>
      </c>
      <c r="L19" s="1">
        <f t="shared" ref="L19:L27" si="3">ROUND(F19*(G19),2)</f>
        <v>0</v>
      </c>
      <c r="M19" s="1"/>
      <c r="N19" s="1">
        <v>1.07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>
        <v>10</v>
      </c>
      <c r="B20" s="169" t="s">
        <v>318</v>
      </c>
      <c r="C20" s="173" t="s">
        <v>319</v>
      </c>
      <c r="D20" s="169" t="s">
        <v>811</v>
      </c>
      <c r="E20" s="169" t="s">
        <v>129</v>
      </c>
      <c r="F20" s="170">
        <v>6</v>
      </c>
      <c r="G20" s="171"/>
      <c r="H20" s="171"/>
      <c r="I20" s="171">
        <f t="shared" si="0"/>
        <v>0</v>
      </c>
      <c r="J20" s="169">
        <f t="shared" si="1"/>
        <v>6.84</v>
      </c>
      <c r="K20" s="1">
        <f t="shared" si="2"/>
        <v>0</v>
      </c>
      <c r="L20" s="1">
        <f t="shared" si="3"/>
        <v>0</v>
      </c>
      <c r="M20" s="1"/>
      <c r="N20" s="1">
        <v>1.1400000000000001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>
        <v>11</v>
      </c>
      <c r="B21" s="169" t="s">
        <v>318</v>
      </c>
      <c r="C21" s="173" t="s">
        <v>323</v>
      </c>
      <c r="D21" s="169" t="s">
        <v>324</v>
      </c>
      <c r="E21" s="169" t="s">
        <v>141</v>
      </c>
      <c r="F21" s="170">
        <v>11</v>
      </c>
      <c r="G21" s="171"/>
      <c r="H21" s="171"/>
      <c r="I21" s="171">
        <f t="shared" si="0"/>
        <v>0</v>
      </c>
      <c r="J21" s="169">
        <f t="shared" si="1"/>
        <v>8.36</v>
      </c>
      <c r="K21" s="1">
        <f t="shared" si="2"/>
        <v>0</v>
      </c>
      <c r="L21" s="1">
        <f t="shared" si="3"/>
        <v>0</v>
      </c>
      <c r="M21" s="1"/>
      <c r="N21" s="1">
        <v>0.76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>
        <v>12</v>
      </c>
      <c r="B22" s="169" t="s">
        <v>318</v>
      </c>
      <c r="C22" s="173" t="s">
        <v>325</v>
      </c>
      <c r="D22" s="169" t="s">
        <v>326</v>
      </c>
      <c r="E22" s="169" t="s">
        <v>141</v>
      </c>
      <c r="F22" s="170">
        <v>3</v>
      </c>
      <c r="G22" s="171"/>
      <c r="H22" s="171"/>
      <c r="I22" s="171">
        <f t="shared" si="0"/>
        <v>0</v>
      </c>
      <c r="J22" s="169">
        <f t="shared" si="1"/>
        <v>2.25</v>
      </c>
      <c r="K22" s="1">
        <f t="shared" si="2"/>
        <v>0</v>
      </c>
      <c r="L22" s="1">
        <f t="shared" si="3"/>
        <v>0</v>
      </c>
      <c r="M22" s="1"/>
      <c r="N22" s="1">
        <v>0.75</v>
      </c>
      <c r="O22" s="1"/>
      <c r="P22" s="161"/>
      <c r="Q22" s="174"/>
      <c r="R22" s="174"/>
      <c r="S22" s="150"/>
      <c r="V22" s="175"/>
      <c r="Z22">
        <v>0</v>
      </c>
    </row>
    <row r="23" spans="1:26" ht="24.95" customHeight="1" x14ac:dyDescent="0.25">
      <c r="A23" s="172">
        <v>13</v>
      </c>
      <c r="B23" s="169" t="s">
        <v>318</v>
      </c>
      <c r="C23" s="173" t="s">
        <v>812</v>
      </c>
      <c r="D23" s="169" t="s">
        <v>813</v>
      </c>
      <c r="E23" s="169" t="s">
        <v>129</v>
      </c>
      <c r="F23" s="170">
        <v>45</v>
      </c>
      <c r="G23" s="171"/>
      <c r="H23" s="171"/>
      <c r="I23" s="171">
        <f t="shared" si="0"/>
        <v>0</v>
      </c>
      <c r="J23" s="169">
        <f t="shared" si="1"/>
        <v>35.1</v>
      </c>
      <c r="K23" s="1">
        <f t="shared" si="2"/>
        <v>0</v>
      </c>
      <c r="L23" s="1">
        <f t="shared" si="3"/>
        <v>0</v>
      </c>
      <c r="M23" s="1"/>
      <c r="N23" s="1">
        <v>0.78</v>
      </c>
      <c r="O23" s="1"/>
      <c r="P23" s="161"/>
      <c r="Q23" s="174"/>
      <c r="R23" s="174"/>
      <c r="S23" s="150"/>
      <c r="V23" s="175"/>
      <c r="Z23">
        <v>0</v>
      </c>
    </row>
    <row r="24" spans="1:26" ht="24.95" customHeight="1" x14ac:dyDescent="0.25">
      <c r="A24" s="172">
        <v>14</v>
      </c>
      <c r="B24" s="169" t="s">
        <v>318</v>
      </c>
      <c r="C24" s="173" t="s">
        <v>814</v>
      </c>
      <c r="D24" s="169" t="s">
        <v>815</v>
      </c>
      <c r="E24" s="169" t="s">
        <v>129</v>
      </c>
      <c r="F24" s="170">
        <v>15</v>
      </c>
      <c r="G24" s="171"/>
      <c r="H24" s="171"/>
      <c r="I24" s="171">
        <f t="shared" si="0"/>
        <v>0</v>
      </c>
      <c r="J24" s="169">
        <f t="shared" si="1"/>
        <v>11.25</v>
      </c>
      <c r="K24" s="1">
        <f t="shared" si="2"/>
        <v>0</v>
      </c>
      <c r="L24" s="1">
        <f t="shared" si="3"/>
        <v>0</v>
      </c>
      <c r="M24" s="1"/>
      <c r="N24" s="1">
        <v>0.75</v>
      </c>
      <c r="O24" s="1"/>
      <c r="P24" s="161"/>
      <c r="Q24" s="174"/>
      <c r="R24" s="174"/>
      <c r="S24" s="150"/>
      <c r="V24" s="175"/>
      <c r="Z24">
        <v>0</v>
      </c>
    </row>
    <row r="25" spans="1:26" ht="24.95" customHeight="1" x14ac:dyDescent="0.25">
      <c r="A25" s="172">
        <v>15</v>
      </c>
      <c r="B25" s="169" t="s">
        <v>133</v>
      </c>
      <c r="C25" s="173" t="s">
        <v>360</v>
      </c>
      <c r="D25" s="169" t="s">
        <v>361</v>
      </c>
      <c r="E25" s="169" t="s">
        <v>129</v>
      </c>
      <c r="F25" s="170">
        <v>8</v>
      </c>
      <c r="G25" s="171"/>
      <c r="H25" s="171"/>
      <c r="I25" s="171">
        <f t="shared" si="0"/>
        <v>0</v>
      </c>
      <c r="J25" s="169">
        <f t="shared" si="1"/>
        <v>1.92</v>
      </c>
      <c r="K25" s="1">
        <f t="shared" si="2"/>
        <v>0</v>
      </c>
      <c r="L25" s="1">
        <f t="shared" si="3"/>
        <v>0</v>
      </c>
      <c r="M25" s="1"/>
      <c r="N25" s="1">
        <v>0.24</v>
      </c>
      <c r="O25" s="1"/>
      <c r="P25" s="161"/>
      <c r="Q25" s="174"/>
      <c r="R25" s="174"/>
      <c r="S25" s="150"/>
      <c r="V25" s="175"/>
      <c r="Z25">
        <v>0</v>
      </c>
    </row>
    <row r="26" spans="1:26" ht="35.1" customHeight="1" x14ac:dyDescent="0.25">
      <c r="A26" s="172">
        <v>16</v>
      </c>
      <c r="B26" s="169" t="s">
        <v>133</v>
      </c>
      <c r="C26" s="173" t="s">
        <v>364</v>
      </c>
      <c r="D26" s="169" t="s">
        <v>769</v>
      </c>
      <c r="E26" s="169" t="s">
        <v>366</v>
      </c>
      <c r="F26" s="170">
        <v>2</v>
      </c>
      <c r="G26" s="171"/>
      <c r="H26" s="171"/>
      <c r="I26" s="171">
        <f t="shared" si="0"/>
        <v>0</v>
      </c>
      <c r="J26" s="169">
        <f t="shared" si="1"/>
        <v>20</v>
      </c>
      <c r="K26" s="1">
        <f t="shared" si="2"/>
        <v>0</v>
      </c>
      <c r="L26" s="1">
        <f t="shared" si="3"/>
        <v>0</v>
      </c>
      <c r="M26" s="1"/>
      <c r="N26" s="1">
        <v>10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>
        <v>17</v>
      </c>
      <c r="B27" s="169" t="s">
        <v>133</v>
      </c>
      <c r="C27" s="173" t="s">
        <v>367</v>
      </c>
      <c r="D27" s="169" t="s">
        <v>772</v>
      </c>
      <c r="E27" s="169" t="s">
        <v>366</v>
      </c>
      <c r="F27" s="170">
        <v>6</v>
      </c>
      <c r="G27" s="171"/>
      <c r="H27" s="171"/>
      <c r="I27" s="171">
        <f t="shared" si="0"/>
        <v>0</v>
      </c>
      <c r="J27" s="169">
        <f t="shared" si="1"/>
        <v>90</v>
      </c>
      <c r="K27" s="1">
        <f t="shared" si="2"/>
        <v>0</v>
      </c>
      <c r="L27" s="1">
        <f t="shared" si="3"/>
        <v>0</v>
      </c>
      <c r="M27" s="1"/>
      <c r="N27" s="1">
        <v>15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>
        <v>18</v>
      </c>
      <c r="B28" s="169" t="s">
        <v>269</v>
      </c>
      <c r="C28" s="173" t="s">
        <v>369</v>
      </c>
      <c r="D28" s="169" t="s">
        <v>370</v>
      </c>
      <c r="E28" s="169" t="s">
        <v>234</v>
      </c>
      <c r="F28" s="170">
        <v>2</v>
      </c>
      <c r="G28" s="181"/>
      <c r="H28" s="181"/>
      <c r="I28" s="181">
        <f t="shared" si="0"/>
        <v>0</v>
      </c>
      <c r="J28" s="169">
        <f t="shared" si="1"/>
        <v>6</v>
      </c>
      <c r="K28" s="1">
        <f t="shared" si="2"/>
        <v>0</v>
      </c>
      <c r="L28" s="1"/>
      <c r="M28" s="1">
        <f>ROUND(F28*(G28),2)</f>
        <v>0</v>
      </c>
      <c r="N28" s="1">
        <v>3</v>
      </c>
      <c r="O28" s="1"/>
      <c r="P28" s="161"/>
      <c r="Q28" s="174"/>
      <c r="R28" s="174"/>
      <c r="S28" s="150"/>
      <c r="V28" s="175"/>
      <c r="Z28">
        <v>0</v>
      </c>
    </row>
    <row r="29" spans="1:26" x14ac:dyDescent="0.25">
      <c r="A29" s="150"/>
      <c r="B29" s="150"/>
      <c r="C29" s="150"/>
      <c r="D29" s="150" t="s">
        <v>267</v>
      </c>
      <c r="E29" s="150"/>
      <c r="F29" s="168"/>
      <c r="G29" s="153"/>
      <c r="H29" s="153">
        <f>ROUND((SUM(M10:M28))/1,2)</f>
        <v>0</v>
      </c>
      <c r="I29" s="153">
        <f>ROUND((SUM(I10:I28))/1,2)</f>
        <v>0</v>
      </c>
      <c r="J29" s="150"/>
      <c r="K29" s="150"/>
      <c r="L29" s="150">
        <f>ROUND((SUM(L10:L28))/1,2)</f>
        <v>0</v>
      </c>
      <c r="M29" s="150">
        <f>ROUND((SUM(M10:M28))/1,2)</f>
        <v>0</v>
      </c>
      <c r="N29" s="150"/>
      <c r="O29" s="150"/>
      <c r="P29" s="176">
        <f>ROUND((SUM(P10:P28))/1,2)</f>
        <v>0</v>
      </c>
      <c r="Q29" s="147"/>
      <c r="R29" s="147"/>
      <c r="S29" s="176">
        <f>ROUND((SUM(S10:S28))/1,2)</f>
        <v>0</v>
      </c>
      <c r="T29" s="147"/>
      <c r="U29" s="147"/>
      <c r="V29" s="147"/>
      <c r="W29" s="147"/>
      <c r="X29" s="147"/>
      <c r="Y29" s="147"/>
      <c r="Z29" s="147"/>
    </row>
    <row r="30" spans="1:26" x14ac:dyDescent="0.25">
      <c r="A30" s="1"/>
      <c r="B30" s="1"/>
      <c r="C30" s="1"/>
      <c r="D30" s="1"/>
      <c r="E30" s="1"/>
      <c r="F30" s="161"/>
      <c r="G30" s="143"/>
      <c r="H30" s="143"/>
      <c r="I30" s="143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0"/>
      <c r="B31" s="150"/>
      <c r="C31" s="150"/>
      <c r="D31" s="150" t="s">
        <v>268</v>
      </c>
      <c r="E31" s="150"/>
      <c r="F31" s="168"/>
      <c r="G31" s="151"/>
      <c r="H31" s="151"/>
      <c r="I31" s="151"/>
      <c r="J31" s="150"/>
      <c r="K31" s="150"/>
      <c r="L31" s="150"/>
      <c r="M31" s="150"/>
      <c r="N31" s="150"/>
      <c r="O31" s="150"/>
      <c r="P31" s="150"/>
      <c r="Q31" s="147"/>
      <c r="R31" s="147"/>
      <c r="S31" s="150"/>
      <c r="T31" s="147"/>
      <c r="U31" s="147"/>
      <c r="V31" s="147"/>
      <c r="W31" s="147"/>
      <c r="X31" s="147"/>
      <c r="Y31" s="147"/>
      <c r="Z31" s="147"/>
    </row>
    <row r="32" spans="1:26" ht="24.95" customHeight="1" x14ac:dyDescent="0.25">
      <c r="A32" s="172">
        <v>19</v>
      </c>
      <c r="B32" s="169" t="s">
        <v>371</v>
      </c>
      <c r="C32" s="173" t="s">
        <v>788</v>
      </c>
      <c r="D32" s="169" t="s">
        <v>789</v>
      </c>
      <c r="E32" s="169" t="s">
        <v>129</v>
      </c>
      <c r="F32" s="170">
        <v>28</v>
      </c>
      <c r="G32" s="171"/>
      <c r="H32" s="171"/>
      <c r="I32" s="171">
        <f>ROUND(F32*(G32+H32),2)</f>
        <v>0</v>
      </c>
      <c r="J32" s="169">
        <f>ROUND(F32*(N32),2)</f>
        <v>309.95999999999998</v>
      </c>
      <c r="K32" s="1">
        <f>ROUND(F32*(O32),2)</f>
        <v>0</v>
      </c>
      <c r="L32" s="1">
        <f>ROUND(F32*(G32),2)</f>
        <v>0</v>
      </c>
      <c r="M32" s="1"/>
      <c r="N32" s="1">
        <v>11.07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>
        <v>20</v>
      </c>
      <c r="B33" s="169" t="s">
        <v>371</v>
      </c>
      <c r="C33" s="173" t="s">
        <v>790</v>
      </c>
      <c r="D33" s="169" t="s">
        <v>791</v>
      </c>
      <c r="E33" s="169" t="s">
        <v>129</v>
      </c>
      <c r="F33" s="170">
        <v>28</v>
      </c>
      <c r="G33" s="171"/>
      <c r="H33" s="171"/>
      <c r="I33" s="171">
        <f>ROUND(F33*(G33+H33),2)</f>
        <v>0</v>
      </c>
      <c r="J33" s="169">
        <f>ROUND(F33*(N33),2)</f>
        <v>12.6</v>
      </c>
      <c r="K33" s="1">
        <f>ROUND(F33*(O33),2)</f>
        <v>0</v>
      </c>
      <c r="L33" s="1">
        <f>ROUND(F33*(G33),2)</f>
        <v>0</v>
      </c>
      <c r="M33" s="1"/>
      <c r="N33" s="1">
        <v>0.45</v>
      </c>
      <c r="O33" s="1"/>
      <c r="P33" s="161"/>
      <c r="Q33" s="174"/>
      <c r="R33" s="174"/>
      <c r="S33" s="150"/>
      <c r="V33" s="175"/>
      <c r="Z33">
        <v>0</v>
      </c>
    </row>
    <row r="34" spans="1:26" ht="24.95" customHeight="1" x14ac:dyDescent="0.25">
      <c r="A34" s="172">
        <v>21</v>
      </c>
      <c r="B34" s="169" t="s">
        <v>371</v>
      </c>
      <c r="C34" s="173" t="s">
        <v>792</v>
      </c>
      <c r="D34" s="169" t="s">
        <v>793</v>
      </c>
      <c r="E34" s="169" t="s">
        <v>129</v>
      </c>
      <c r="F34" s="170">
        <v>28</v>
      </c>
      <c r="G34" s="171"/>
      <c r="H34" s="171"/>
      <c r="I34" s="171">
        <f>ROUND(F34*(G34+H34),2)</f>
        <v>0</v>
      </c>
      <c r="J34" s="169">
        <f>ROUND(F34*(N34),2)</f>
        <v>66.36</v>
      </c>
      <c r="K34" s="1">
        <f>ROUND(F34*(O34),2)</f>
        <v>0</v>
      </c>
      <c r="L34" s="1">
        <f>ROUND(F34*(G34),2)</f>
        <v>0</v>
      </c>
      <c r="M34" s="1"/>
      <c r="N34" s="1">
        <v>2.37</v>
      </c>
      <c r="O34" s="1"/>
      <c r="P34" s="161"/>
      <c r="Q34" s="174"/>
      <c r="R34" s="174"/>
      <c r="S34" s="150"/>
      <c r="V34" s="175"/>
      <c r="Z34">
        <v>0</v>
      </c>
    </row>
    <row r="35" spans="1:26" ht="24.95" customHeight="1" x14ac:dyDescent="0.25">
      <c r="A35" s="172">
        <v>22</v>
      </c>
      <c r="B35" s="169" t="s">
        <v>371</v>
      </c>
      <c r="C35" s="173" t="s">
        <v>376</v>
      </c>
      <c r="D35" s="169" t="s">
        <v>377</v>
      </c>
      <c r="E35" s="169" t="s">
        <v>122</v>
      </c>
      <c r="F35" s="170">
        <v>14</v>
      </c>
      <c r="G35" s="171"/>
      <c r="H35" s="171"/>
      <c r="I35" s="171">
        <f>ROUND(F35*(G35+H35),2)</f>
        <v>0</v>
      </c>
      <c r="J35" s="169">
        <f>ROUND(F35*(N35),2)</f>
        <v>32.06</v>
      </c>
      <c r="K35" s="1">
        <f>ROUND(F35*(O35),2)</f>
        <v>0</v>
      </c>
      <c r="L35" s="1">
        <f>ROUND(F35*(G35),2)</f>
        <v>0</v>
      </c>
      <c r="M35" s="1"/>
      <c r="N35" s="1">
        <v>2.29</v>
      </c>
      <c r="O35" s="1"/>
      <c r="P35" s="161"/>
      <c r="Q35" s="174"/>
      <c r="R35" s="174"/>
      <c r="S35" s="150"/>
      <c r="V35" s="175"/>
      <c r="Z35">
        <v>0</v>
      </c>
    </row>
    <row r="36" spans="1:26" x14ac:dyDescent="0.25">
      <c r="A36" s="150"/>
      <c r="B36" s="150"/>
      <c r="C36" s="150"/>
      <c r="D36" s="150" t="s">
        <v>268</v>
      </c>
      <c r="E36" s="150"/>
      <c r="F36" s="168"/>
      <c r="G36" s="153"/>
      <c r="H36" s="153"/>
      <c r="I36" s="153">
        <f>ROUND((SUM(I31:I35))/1,2)</f>
        <v>0</v>
      </c>
      <c r="J36" s="150"/>
      <c r="K36" s="150"/>
      <c r="L36" s="150">
        <f>ROUND((SUM(L31:L35))/1,2)</f>
        <v>0</v>
      </c>
      <c r="M36" s="150">
        <f>ROUND((SUM(M31:M35))/1,2)</f>
        <v>0</v>
      </c>
      <c r="N36" s="150"/>
      <c r="O36" s="150"/>
      <c r="P36" s="176"/>
      <c r="S36" s="168">
        <f>ROUND((SUM(S31:S35))/1,2)</f>
        <v>0</v>
      </c>
      <c r="V36">
        <f>ROUND((SUM(V31:V35))/1,2)</f>
        <v>0</v>
      </c>
    </row>
    <row r="37" spans="1:26" x14ac:dyDescent="0.25">
      <c r="A37" s="1"/>
      <c r="B37" s="1"/>
      <c r="C37" s="1"/>
      <c r="D37" s="1"/>
      <c r="E37" s="1"/>
      <c r="F37" s="161"/>
      <c r="G37" s="143"/>
      <c r="H37" s="143"/>
      <c r="I37" s="143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50"/>
      <c r="B38" s="150"/>
      <c r="C38" s="150"/>
      <c r="D38" s="2" t="s">
        <v>186</v>
      </c>
      <c r="E38" s="150"/>
      <c r="F38" s="168"/>
      <c r="G38" s="153"/>
      <c r="H38" s="153">
        <f>ROUND((SUM(M9:M37))/2,2)</f>
        <v>0</v>
      </c>
      <c r="I38" s="153">
        <f>ROUND((SUM(I9:I37))/2,2)</f>
        <v>0</v>
      </c>
      <c r="J38" s="150"/>
      <c r="K38" s="150"/>
      <c r="L38" s="150">
        <f>ROUND((SUM(L9:L37))/2,2)</f>
        <v>0</v>
      </c>
      <c r="M38" s="150">
        <f>ROUND((SUM(M9:M37))/2,2)</f>
        <v>0</v>
      </c>
      <c r="N38" s="150"/>
      <c r="O38" s="150"/>
      <c r="P38" s="176"/>
      <c r="S38" s="176">
        <f>ROUND((SUM(S9:S37))/2,2)</f>
        <v>0</v>
      </c>
      <c r="V38">
        <f>ROUND((SUM(V9:V37))/2,2)</f>
        <v>0</v>
      </c>
    </row>
    <row r="39" spans="1:26" x14ac:dyDescent="0.25">
      <c r="A39" s="177"/>
      <c r="B39" s="177"/>
      <c r="C39" s="177"/>
      <c r="D39" s="177" t="s">
        <v>82</v>
      </c>
      <c r="E39" s="177"/>
      <c r="F39" s="178"/>
      <c r="G39" s="179"/>
      <c r="H39" s="179">
        <f>ROUND((SUM(M9:M38))/3,2)</f>
        <v>0</v>
      </c>
      <c r="I39" s="179">
        <f>ROUND((SUM(I9:I38))/3,2)</f>
        <v>0</v>
      </c>
      <c r="J39" s="177"/>
      <c r="K39" s="177">
        <f>ROUND((SUM(K9:K38))/3,2)</f>
        <v>0</v>
      </c>
      <c r="L39" s="177">
        <f>ROUND((SUM(L9:L38))/3,2)</f>
        <v>0</v>
      </c>
      <c r="M39" s="177">
        <f>ROUND((SUM(M9:M38))/3,2)</f>
        <v>0</v>
      </c>
      <c r="N39" s="177"/>
      <c r="O39" s="177"/>
      <c r="P39" s="178"/>
      <c r="Q39" s="180"/>
      <c r="R39" s="180"/>
      <c r="S39" s="178">
        <f>ROUND((SUM(S9:S38))/3,2)</f>
        <v>0</v>
      </c>
      <c r="T39" s="180"/>
      <c r="U39" s="180"/>
      <c r="V39" s="180">
        <f>ROUND((SUM(V9:V38))/3,2)</f>
        <v>0</v>
      </c>
      <c r="Z39">
        <f>(SUM(Z9:Z38))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VYŠNÝ ŽIPOV - ZBERNÝ DVOR /  SO 07 Areálové NN rozvody</oddHeader>
    <oddFooter>&amp;RStrana &amp;P z &amp;N    &amp;L&amp;7Spracované systémom Systematic®pyramida.wsn, tel.: 051 77 10 585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816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>
        <f>'Rekap 13945'!B16</f>
        <v>0</v>
      </c>
      <c r="E16" s="89">
        <f>'Rekap 13945'!C16</f>
        <v>0</v>
      </c>
      <c r="F16" s="98">
        <f>'Rekap 13945'!D16</f>
        <v>0</v>
      </c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>
        <f>'Rekap 13945'!B21</f>
        <v>0</v>
      </c>
      <c r="E17" s="68">
        <f>'Rekap 13945'!C21</f>
        <v>0</v>
      </c>
      <c r="F17" s="73">
        <f>'Rekap 13945'!D21</f>
        <v>0</v>
      </c>
      <c r="G17" s="53">
        <v>7</v>
      </c>
      <c r="H17" s="108" t="s">
        <v>45</v>
      </c>
      <c r="I17" s="121"/>
      <c r="J17" s="119">
        <f>'SO 13945'!Z66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/>
      <c r="E18" s="69"/>
      <c r="F18" s="74"/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13945'!K9:'SO 13945'!K65)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13945'!K9:'SO 13945'!K65)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816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75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76</v>
      </c>
      <c r="B11" s="151">
        <f>'SO 13945'!L18</f>
        <v>0</v>
      </c>
      <c r="C11" s="151">
        <f>'SO 13945'!M18</f>
        <v>0</v>
      </c>
      <c r="D11" s="151">
        <f>'SO 13945'!I18</f>
        <v>0</v>
      </c>
      <c r="E11" s="152">
        <f>'SO 13945'!P18</f>
        <v>0</v>
      </c>
      <c r="F11" s="152">
        <f>'SO 13945'!S18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77</v>
      </c>
      <c r="B12" s="151">
        <f>'SO 13945'!L27</f>
        <v>0</v>
      </c>
      <c r="C12" s="151">
        <f>'SO 13945'!M27</f>
        <v>0</v>
      </c>
      <c r="D12" s="151">
        <f>'SO 13945'!I27</f>
        <v>0</v>
      </c>
      <c r="E12" s="152">
        <f>'SO 13945'!P27</f>
        <v>4.55</v>
      </c>
      <c r="F12" s="152">
        <f>'SO 13945'!S27</f>
        <v>5.16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464</v>
      </c>
      <c r="B13" s="151">
        <f>'SO 13945'!L31</f>
        <v>0</v>
      </c>
      <c r="C13" s="151">
        <f>'SO 13945'!M31</f>
        <v>0</v>
      </c>
      <c r="D13" s="151">
        <f>'SO 13945'!I31</f>
        <v>0</v>
      </c>
      <c r="E13" s="152">
        <f>'SO 13945'!P31</f>
        <v>0.01</v>
      </c>
      <c r="F13" s="152">
        <f>'SO 13945'!S31</f>
        <v>0.08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78</v>
      </c>
      <c r="B14" s="151">
        <f>'SO 13945'!L36</f>
        <v>0</v>
      </c>
      <c r="C14" s="151">
        <f>'SO 13945'!M36</f>
        <v>0</v>
      </c>
      <c r="D14" s="151">
        <f>'SO 13945'!I36</f>
        <v>0</v>
      </c>
      <c r="E14" s="152">
        <f>'SO 13945'!P36</f>
        <v>0.44</v>
      </c>
      <c r="F14" s="152">
        <f>'SO 13945'!S36</f>
        <v>2.82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81</v>
      </c>
      <c r="B15" s="151">
        <f>'SO 13945'!L40</f>
        <v>0</v>
      </c>
      <c r="C15" s="151">
        <f>'SO 13945'!M40</f>
        <v>0</v>
      </c>
      <c r="D15" s="151">
        <f>'SO 13945'!I40</f>
        <v>0</v>
      </c>
      <c r="E15" s="152">
        <f>'SO 13945'!P40</f>
        <v>0</v>
      </c>
      <c r="F15" s="152">
        <f>'SO 13945'!S40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2" t="s">
        <v>75</v>
      </c>
      <c r="B16" s="153">
        <f>'SO 13945'!L42</f>
        <v>0</v>
      </c>
      <c r="C16" s="153">
        <f>'SO 13945'!M42</f>
        <v>0</v>
      </c>
      <c r="D16" s="153">
        <f>'SO 13945'!I42</f>
        <v>0</v>
      </c>
      <c r="E16" s="154">
        <f>'SO 13945'!P42</f>
        <v>5</v>
      </c>
      <c r="F16" s="154">
        <f>'SO 13945'!S42</f>
        <v>8.06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"/>
      <c r="B17" s="143"/>
      <c r="C17" s="143"/>
      <c r="D17" s="143"/>
      <c r="E17" s="142"/>
      <c r="F17" s="142"/>
    </row>
    <row r="18" spans="1:26" x14ac:dyDescent="0.25">
      <c r="A18" s="2" t="s">
        <v>182</v>
      </c>
      <c r="B18" s="153"/>
      <c r="C18" s="151"/>
      <c r="D18" s="151"/>
      <c r="E18" s="152"/>
      <c r="F18" s="152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50" t="s">
        <v>184</v>
      </c>
      <c r="B19" s="151">
        <f>'SO 13945'!L58</f>
        <v>0</v>
      </c>
      <c r="C19" s="151">
        <f>'SO 13945'!M58</f>
        <v>0</v>
      </c>
      <c r="D19" s="151">
        <f>'SO 13945'!I58</f>
        <v>0</v>
      </c>
      <c r="E19" s="152">
        <f>'SO 13945'!P58</f>
        <v>0</v>
      </c>
      <c r="F19" s="152">
        <f>'SO 13945'!S58</f>
        <v>0.02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150" t="s">
        <v>185</v>
      </c>
      <c r="B20" s="151">
        <f>'SO 13945'!L63</f>
        <v>0</v>
      </c>
      <c r="C20" s="151">
        <f>'SO 13945'!M63</f>
        <v>0</v>
      </c>
      <c r="D20" s="151">
        <f>'SO 13945'!I63</f>
        <v>0</v>
      </c>
      <c r="E20" s="152">
        <f>'SO 13945'!P63</f>
        <v>0</v>
      </c>
      <c r="F20" s="152">
        <f>'SO 13945'!S63</f>
        <v>0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2" t="s">
        <v>182</v>
      </c>
      <c r="B21" s="153">
        <f>'SO 13945'!L65</f>
        <v>0</v>
      </c>
      <c r="C21" s="153">
        <f>'SO 13945'!M65</f>
        <v>0</v>
      </c>
      <c r="D21" s="153">
        <f>'SO 13945'!I65</f>
        <v>0</v>
      </c>
      <c r="E21" s="154">
        <f>'SO 13945'!S65</f>
        <v>0.02</v>
      </c>
      <c r="F21" s="154">
        <f>'SO 13945'!V65</f>
        <v>0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1"/>
      <c r="B22" s="143"/>
      <c r="C22" s="143"/>
      <c r="D22" s="143"/>
      <c r="E22" s="142"/>
      <c r="F22" s="142"/>
    </row>
    <row r="23" spans="1:26" x14ac:dyDescent="0.25">
      <c r="A23" s="2" t="s">
        <v>82</v>
      </c>
      <c r="B23" s="153">
        <f>'SO 13945'!L66</f>
        <v>0</v>
      </c>
      <c r="C23" s="153">
        <f>'SO 13945'!M66</f>
        <v>0</v>
      </c>
      <c r="D23" s="153">
        <f>'SO 13945'!I66</f>
        <v>0</v>
      </c>
      <c r="E23" s="154">
        <f>'SO 13945'!S66</f>
        <v>8.08</v>
      </c>
      <c r="F23" s="154">
        <f>'SO 13945'!V66</f>
        <v>0</v>
      </c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workbookViewId="0">
      <pane ySplit="8" topLeftCell="A9" activePane="bottomLeft" state="frozen"/>
      <selection pane="bottomLeft" activeCell="G62" sqref="G11:G62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816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75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76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95</v>
      </c>
      <c r="C11" s="173" t="s">
        <v>817</v>
      </c>
      <c r="D11" s="169" t="s">
        <v>818</v>
      </c>
      <c r="E11" s="169" t="s">
        <v>98</v>
      </c>
      <c r="F11" s="170">
        <v>1.99</v>
      </c>
      <c r="G11" s="171"/>
      <c r="H11" s="171"/>
      <c r="I11" s="171">
        <f t="shared" ref="I11:I17" si="0">ROUND(F11*(G11+H11),2)</f>
        <v>0</v>
      </c>
      <c r="J11" s="169">
        <f t="shared" ref="J11:J17" si="1">ROUND(F11*(N11),2)</f>
        <v>11.4</v>
      </c>
      <c r="K11" s="1">
        <f t="shared" ref="K11:K17" si="2">ROUND(F11*(O11),2)</f>
        <v>0</v>
      </c>
      <c r="L11" s="1">
        <f t="shared" ref="L11:L17" si="3">ROUND(F11*(G11),2)</f>
        <v>0</v>
      </c>
      <c r="M11" s="1"/>
      <c r="N11" s="1">
        <v>5.73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95</v>
      </c>
      <c r="C12" s="173" t="s">
        <v>99</v>
      </c>
      <c r="D12" s="169" t="s">
        <v>819</v>
      </c>
      <c r="E12" s="169" t="s">
        <v>98</v>
      </c>
      <c r="F12" s="170">
        <v>1.99</v>
      </c>
      <c r="G12" s="171"/>
      <c r="H12" s="171"/>
      <c r="I12" s="171">
        <f t="shared" si="0"/>
        <v>0</v>
      </c>
      <c r="J12" s="169">
        <f t="shared" si="1"/>
        <v>1.91</v>
      </c>
      <c r="K12" s="1">
        <f t="shared" si="2"/>
        <v>0</v>
      </c>
      <c r="L12" s="1">
        <f t="shared" si="3"/>
        <v>0</v>
      </c>
      <c r="M12" s="1"/>
      <c r="N12" s="1">
        <v>0.96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95</v>
      </c>
      <c r="C13" s="173" t="s">
        <v>188</v>
      </c>
      <c r="D13" s="169" t="s">
        <v>820</v>
      </c>
      <c r="E13" s="169" t="s">
        <v>98</v>
      </c>
      <c r="F13" s="170">
        <v>0.99</v>
      </c>
      <c r="G13" s="171"/>
      <c r="H13" s="171"/>
      <c r="I13" s="171">
        <f t="shared" si="0"/>
        <v>0</v>
      </c>
      <c r="J13" s="169">
        <f t="shared" si="1"/>
        <v>38.450000000000003</v>
      </c>
      <c r="K13" s="1">
        <f t="shared" si="2"/>
        <v>0</v>
      </c>
      <c r="L13" s="1">
        <f t="shared" si="3"/>
        <v>0</v>
      </c>
      <c r="M13" s="1"/>
      <c r="N13" s="1">
        <v>38.840000000000003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>
        <v>4</v>
      </c>
      <c r="B14" s="169" t="s">
        <v>95</v>
      </c>
      <c r="C14" s="173" t="s">
        <v>190</v>
      </c>
      <c r="D14" s="169" t="s">
        <v>191</v>
      </c>
      <c r="E14" s="169" t="s">
        <v>98</v>
      </c>
      <c r="F14" s="170">
        <v>0.99</v>
      </c>
      <c r="G14" s="171"/>
      <c r="H14" s="171"/>
      <c r="I14" s="171">
        <f t="shared" si="0"/>
        <v>0</v>
      </c>
      <c r="J14" s="169">
        <f t="shared" si="1"/>
        <v>5.26</v>
      </c>
      <c r="K14" s="1">
        <f t="shared" si="2"/>
        <v>0</v>
      </c>
      <c r="L14" s="1">
        <f t="shared" si="3"/>
        <v>0</v>
      </c>
      <c r="M14" s="1"/>
      <c r="N14" s="1">
        <v>5.31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>
        <v>5</v>
      </c>
      <c r="B15" s="169" t="s">
        <v>95</v>
      </c>
      <c r="C15" s="173" t="s">
        <v>192</v>
      </c>
      <c r="D15" s="169" t="s">
        <v>193</v>
      </c>
      <c r="E15" s="169" t="s">
        <v>194</v>
      </c>
      <c r="F15" s="170">
        <v>2.98</v>
      </c>
      <c r="G15" s="171"/>
      <c r="H15" s="171"/>
      <c r="I15" s="171">
        <f t="shared" si="0"/>
        <v>0</v>
      </c>
      <c r="J15" s="169">
        <f t="shared" si="1"/>
        <v>20.92</v>
      </c>
      <c r="K15" s="1">
        <f t="shared" si="2"/>
        <v>0</v>
      </c>
      <c r="L15" s="1">
        <f t="shared" si="3"/>
        <v>0</v>
      </c>
      <c r="M15" s="1"/>
      <c r="N15" s="1">
        <v>7.02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>
        <v>6</v>
      </c>
      <c r="B16" s="169" t="s">
        <v>95</v>
      </c>
      <c r="C16" s="173" t="s">
        <v>197</v>
      </c>
      <c r="D16" s="169" t="s">
        <v>198</v>
      </c>
      <c r="E16" s="169" t="s">
        <v>98</v>
      </c>
      <c r="F16" s="170">
        <v>2.98</v>
      </c>
      <c r="G16" s="171"/>
      <c r="H16" s="171"/>
      <c r="I16" s="171">
        <f t="shared" si="0"/>
        <v>0</v>
      </c>
      <c r="J16" s="169">
        <f t="shared" si="1"/>
        <v>2.56</v>
      </c>
      <c r="K16" s="1">
        <f t="shared" si="2"/>
        <v>0</v>
      </c>
      <c r="L16" s="1">
        <f t="shared" si="3"/>
        <v>0</v>
      </c>
      <c r="M16" s="1"/>
      <c r="N16" s="1">
        <v>0.86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>
        <v>7</v>
      </c>
      <c r="B17" s="169" t="s">
        <v>95</v>
      </c>
      <c r="C17" s="173" t="s">
        <v>199</v>
      </c>
      <c r="D17" s="169" t="s">
        <v>200</v>
      </c>
      <c r="E17" s="169" t="s">
        <v>98</v>
      </c>
      <c r="F17" s="170">
        <v>2.98</v>
      </c>
      <c r="G17" s="171"/>
      <c r="H17" s="171"/>
      <c r="I17" s="171">
        <f t="shared" si="0"/>
        <v>0</v>
      </c>
      <c r="J17" s="169">
        <f t="shared" si="1"/>
        <v>22.74</v>
      </c>
      <c r="K17" s="1">
        <f t="shared" si="2"/>
        <v>0</v>
      </c>
      <c r="L17" s="1">
        <f t="shared" si="3"/>
        <v>0</v>
      </c>
      <c r="M17" s="1"/>
      <c r="N17" s="1">
        <v>7.63</v>
      </c>
      <c r="O17" s="1"/>
      <c r="P17" s="161"/>
      <c r="Q17" s="174"/>
      <c r="R17" s="174"/>
      <c r="S17" s="150"/>
      <c r="V17" s="175"/>
      <c r="Z17">
        <v>0</v>
      </c>
    </row>
    <row r="18" spans="1:26" x14ac:dyDescent="0.25">
      <c r="A18" s="150"/>
      <c r="B18" s="150"/>
      <c r="C18" s="150"/>
      <c r="D18" s="150" t="s">
        <v>76</v>
      </c>
      <c r="E18" s="150"/>
      <c r="F18" s="168"/>
      <c r="G18" s="153"/>
      <c r="H18" s="153">
        <f>ROUND((SUM(M10:M17))/1,2)</f>
        <v>0</v>
      </c>
      <c r="I18" s="153">
        <f>ROUND((SUM(I10:I17))/1,2)</f>
        <v>0</v>
      </c>
      <c r="J18" s="150"/>
      <c r="K18" s="150"/>
      <c r="L18" s="150">
        <f>ROUND((SUM(L10:L17))/1,2)</f>
        <v>0</v>
      </c>
      <c r="M18" s="150">
        <f>ROUND((SUM(M10:M17))/1,2)</f>
        <v>0</v>
      </c>
      <c r="N18" s="150"/>
      <c r="O18" s="150"/>
      <c r="P18" s="176">
        <f>ROUND((SUM(P10:P17))/1,2)</f>
        <v>0</v>
      </c>
      <c r="Q18" s="147"/>
      <c r="R18" s="147"/>
      <c r="S18" s="176">
        <f>ROUND((SUM(S10:S17))/1,2)</f>
        <v>0</v>
      </c>
      <c r="T18" s="147"/>
      <c r="U18" s="147"/>
      <c r="V18" s="147"/>
      <c r="W18" s="147"/>
      <c r="X18" s="147"/>
      <c r="Y18" s="147"/>
      <c r="Z18" s="147"/>
    </row>
    <row r="19" spans="1:26" x14ac:dyDescent="0.25">
      <c r="A19" s="1"/>
      <c r="B19" s="1"/>
      <c r="C19" s="1"/>
      <c r="D19" s="1"/>
      <c r="E19" s="1"/>
      <c r="F19" s="161"/>
      <c r="G19" s="143"/>
      <c r="H19" s="143"/>
      <c r="I19" s="143"/>
      <c r="J19" s="1"/>
      <c r="K19" s="1"/>
      <c r="L19" s="1"/>
      <c r="M19" s="1"/>
      <c r="N19" s="1"/>
      <c r="O19" s="1"/>
      <c r="P19" s="1"/>
      <c r="S19" s="1"/>
    </row>
    <row r="20" spans="1:26" x14ac:dyDescent="0.25">
      <c r="A20" s="150"/>
      <c r="B20" s="150"/>
      <c r="C20" s="150"/>
      <c r="D20" s="150" t="s">
        <v>77</v>
      </c>
      <c r="E20" s="150"/>
      <c r="F20" s="168"/>
      <c r="G20" s="151"/>
      <c r="H20" s="151"/>
      <c r="I20" s="151"/>
      <c r="J20" s="150"/>
      <c r="K20" s="150"/>
      <c r="L20" s="150"/>
      <c r="M20" s="150"/>
      <c r="N20" s="150"/>
      <c r="O20" s="150"/>
      <c r="P20" s="150"/>
      <c r="Q20" s="147"/>
      <c r="R20" s="147"/>
      <c r="S20" s="150"/>
      <c r="T20" s="147"/>
      <c r="U20" s="147"/>
      <c r="V20" s="147"/>
      <c r="W20" s="147"/>
      <c r="X20" s="147"/>
      <c r="Y20" s="147"/>
      <c r="Z20" s="147"/>
    </row>
    <row r="21" spans="1:26" ht="24.95" customHeight="1" x14ac:dyDescent="0.25">
      <c r="A21" s="172">
        <v>8</v>
      </c>
      <c r="B21" s="169" t="s">
        <v>201</v>
      </c>
      <c r="C21" s="173" t="s">
        <v>202</v>
      </c>
      <c r="D21" s="169" t="s">
        <v>203</v>
      </c>
      <c r="E21" s="169" t="s">
        <v>98</v>
      </c>
      <c r="F21" s="170">
        <v>1.32</v>
      </c>
      <c r="G21" s="171"/>
      <c r="H21" s="171"/>
      <c r="I21" s="171">
        <f t="shared" ref="I21:I26" si="4">ROUND(F21*(G21+H21),2)</f>
        <v>0</v>
      </c>
      <c r="J21" s="169">
        <f t="shared" ref="J21:J26" si="5">ROUND(F21*(N21),2)</f>
        <v>111.84</v>
      </c>
      <c r="K21" s="1">
        <f t="shared" ref="K21:K26" si="6">ROUND(F21*(O21),2)</f>
        <v>0</v>
      </c>
      <c r="L21" s="1">
        <f t="shared" ref="L21:L26" si="7">ROUND(F21*(G21),2)</f>
        <v>0</v>
      </c>
      <c r="M21" s="1"/>
      <c r="N21" s="1">
        <v>84.73</v>
      </c>
      <c r="O21" s="1"/>
      <c r="P21" s="168">
        <v>2.19306</v>
      </c>
      <c r="Q21" s="174"/>
      <c r="R21" s="174">
        <v>2.19306</v>
      </c>
      <c r="S21" s="150">
        <f>ROUND(F21*(R21),3)</f>
        <v>2.895</v>
      </c>
      <c r="V21" s="175"/>
      <c r="Z21">
        <v>0</v>
      </c>
    </row>
    <row r="22" spans="1:26" ht="24.95" customHeight="1" x14ac:dyDescent="0.25">
      <c r="A22" s="172">
        <v>9</v>
      </c>
      <c r="B22" s="169" t="s">
        <v>201</v>
      </c>
      <c r="C22" s="173" t="s">
        <v>204</v>
      </c>
      <c r="D22" s="169" t="s">
        <v>205</v>
      </c>
      <c r="E22" s="169" t="s">
        <v>122</v>
      </c>
      <c r="F22" s="170">
        <v>2.3199999999999998</v>
      </c>
      <c r="G22" s="171"/>
      <c r="H22" s="171"/>
      <c r="I22" s="171">
        <f t="shared" si="4"/>
        <v>0</v>
      </c>
      <c r="J22" s="169">
        <f t="shared" si="5"/>
        <v>29.28</v>
      </c>
      <c r="K22" s="1">
        <f t="shared" si="6"/>
        <v>0</v>
      </c>
      <c r="L22" s="1">
        <f t="shared" si="7"/>
        <v>0</v>
      </c>
      <c r="M22" s="1"/>
      <c r="N22" s="1">
        <v>12.62</v>
      </c>
      <c r="O22" s="1"/>
      <c r="P22" s="168">
        <v>6.7000000000000002E-4</v>
      </c>
      <c r="Q22" s="174"/>
      <c r="R22" s="174">
        <v>6.7000000000000002E-4</v>
      </c>
      <c r="S22" s="150">
        <f>ROUND(F22*(R22),3)</f>
        <v>2E-3</v>
      </c>
      <c r="V22" s="175"/>
      <c r="Z22">
        <v>0</v>
      </c>
    </row>
    <row r="23" spans="1:26" ht="24.95" customHeight="1" x14ac:dyDescent="0.25">
      <c r="A23" s="172">
        <v>10</v>
      </c>
      <c r="B23" s="169" t="s">
        <v>201</v>
      </c>
      <c r="C23" s="173" t="s">
        <v>206</v>
      </c>
      <c r="D23" s="169" t="s">
        <v>207</v>
      </c>
      <c r="E23" s="169" t="s">
        <v>122</v>
      </c>
      <c r="F23" s="170">
        <v>2.3199999999999998</v>
      </c>
      <c r="G23" s="171"/>
      <c r="H23" s="171"/>
      <c r="I23" s="171">
        <f t="shared" si="4"/>
        <v>0</v>
      </c>
      <c r="J23" s="169">
        <f t="shared" si="5"/>
        <v>6.15</v>
      </c>
      <c r="K23" s="1">
        <f t="shared" si="6"/>
        <v>0</v>
      </c>
      <c r="L23" s="1">
        <f t="shared" si="7"/>
        <v>0</v>
      </c>
      <c r="M23" s="1"/>
      <c r="N23" s="1">
        <v>2.65</v>
      </c>
      <c r="O23" s="1"/>
      <c r="P23" s="161"/>
      <c r="Q23" s="174"/>
      <c r="R23" s="174"/>
      <c r="S23" s="150"/>
      <c r="V23" s="175"/>
      <c r="Z23">
        <v>0</v>
      </c>
    </row>
    <row r="24" spans="1:26" ht="24.95" customHeight="1" x14ac:dyDescent="0.25">
      <c r="A24" s="172">
        <v>11</v>
      </c>
      <c r="B24" s="169" t="s">
        <v>821</v>
      </c>
      <c r="C24" s="173" t="s">
        <v>822</v>
      </c>
      <c r="D24" s="169" t="s">
        <v>823</v>
      </c>
      <c r="E24" s="169" t="s">
        <v>98</v>
      </c>
      <c r="F24" s="170">
        <v>0.96</v>
      </c>
      <c r="G24" s="171"/>
      <c r="H24" s="171"/>
      <c r="I24" s="171">
        <f t="shared" si="4"/>
        <v>0</v>
      </c>
      <c r="J24" s="169">
        <f t="shared" si="5"/>
        <v>110.24</v>
      </c>
      <c r="K24" s="1">
        <f t="shared" si="6"/>
        <v>0</v>
      </c>
      <c r="L24" s="1">
        <f t="shared" si="7"/>
        <v>0</v>
      </c>
      <c r="M24" s="1"/>
      <c r="N24" s="1">
        <v>114.83</v>
      </c>
      <c r="O24" s="1"/>
      <c r="P24" s="168">
        <v>2.3533900000000001</v>
      </c>
      <c r="Q24" s="174"/>
      <c r="R24" s="174">
        <v>2.3533900000000001</v>
      </c>
      <c r="S24" s="150">
        <f>ROUND(F24*(R24),3)</f>
        <v>2.2589999999999999</v>
      </c>
      <c r="V24" s="175"/>
      <c r="Z24">
        <v>0</v>
      </c>
    </row>
    <row r="25" spans="1:26" ht="24.95" customHeight="1" x14ac:dyDescent="0.25">
      <c r="A25" s="172">
        <v>12</v>
      </c>
      <c r="B25" s="169" t="s">
        <v>821</v>
      </c>
      <c r="C25" s="173" t="s">
        <v>824</v>
      </c>
      <c r="D25" s="169" t="s">
        <v>825</v>
      </c>
      <c r="E25" s="169" t="s">
        <v>122</v>
      </c>
      <c r="F25" s="170">
        <v>1.56</v>
      </c>
      <c r="G25" s="171"/>
      <c r="H25" s="171"/>
      <c r="I25" s="171">
        <f t="shared" si="4"/>
        <v>0</v>
      </c>
      <c r="J25" s="169">
        <f t="shared" si="5"/>
        <v>19.09</v>
      </c>
      <c r="K25" s="1">
        <f t="shared" si="6"/>
        <v>0</v>
      </c>
      <c r="L25" s="1">
        <f t="shared" si="7"/>
        <v>0</v>
      </c>
      <c r="M25" s="1"/>
      <c r="N25" s="1">
        <v>12.24</v>
      </c>
      <c r="O25" s="1"/>
      <c r="P25" s="168">
        <v>4.4400000000000004E-3</v>
      </c>
      <c r="Q25" s="174"/>
      <c r="R25" s="174">
        <v>4.4400000000000004E-3</v>
      </c>
      <c r="S25" s="150">
        <f>ROUND(F25*(R25),3)</f>
        <v>7.0000000000000001E-3</v>
      </c>
      <c r="V25" s="175"/>
      <c r="Z25">
        <v>0</v>
      </c>
    </row>
    <row r="26" spans="1:26" ht="24.95" customHeight="1" x14ac:dyDescent="0.25">
      <c r="A26" s="172">
        <v>13</v>
      </c>
      <c r="B26" s="169" t="s">
        <v>821</v>
      </c>
      <c r="C26" s="173" t="s">
        <v>826</v>
      </c>
      <c r="D26" s="169" t="s">
        <v>827</v>
      </c>
      <c r="E26" s="169" t="s">
        <v>122</v>
      </c>
      <c r="F26" s="170">
        <v>1.56</v>
      </c>
      <c r="G26" s="171"/>
      <c r="H26" s="171"/>
      <c r="I26" s="171">
        <f t="shared" si="4"/>
        <v>0</v>
      </c>
      <c r="J26" s="169">
        <f t="shared" si="5"/>
        <v>5.8</v>
      </c>
      <c r="K26" s="1">
        <f t="shared" si="6"/>
        <v>0</v>
      </c>
      <c r="L26" s="1">
        <f t="shared" si="7"/>
        <v>0</v>
      </c>
      <c r="M26" s="1"/>
      <c r="N26" s="1">
        <v>3.7199999999999998</v>
      </c>
      <c r="O26" s="1"/>
      <c r="P26" s="161"/>
      <c r="Q26" s="174"/>
      <c r="R26" s="174"/>
      <c r="S26" s="150"/>
      <c r="V26" s="175"/>
      <c r="Z26">
        <v>0</v>
      </c>
    </row>
    <row r="27" spans="1:26" x14ac:dyDescent="0.25">
      <c r="A27" s="150"/>
      <c r="B27" s="150"/>
      <c r="C27" s="150"/>
      <c r="D27" s="150" t="s">
        <v>77</v>
      </c>
      <c r="E27" s="150"/>
      <c r="F27" s="168"/>
      <c r="G27" s="153"/>
      <c r="H27" s="153">
        <f>ROUND((SUM(M20:M26))/1,2)</f>
        <v>0</v>
      </c>
      <c r="I27" s="153">
        <f>ROUND((SUM(I20:I26))/1,2)</f>
        <v>0</v>
      </c>
      <c r="J27" s="150"/>
      <c r="K27" s="150"/>
      <c r="L27" s="150">
        <f>ROUND((SUM(L20:L26))/1,2)</f>
        <v>0</v>
      </c>
      <c r="M27" s="150">
        <f>ROUND((SUM(M20:M26))/1,2)</f>
        <v>0</v>
      </c>
      <c r="N27" s="150"/>
      <c r="O27" s="150"/>
      <c r="P27" s="176">
        <f>ROUND((SUM(P20:P26))/1,2)</f>
        <v>4.55</v>
      </c>
      <c r="Q27" s="147"/>
      <c r="R27" s="147"/>
      <c r="S27" s="176">
        <f>ROUND((SUM(S20:S26))/1,2)</f>
        <v>5.16</v>
      </c>
      <c r="T27" s="147"/>
      <c r="U27" s="147"/>
      <c r="V27" s="147"/>
      <c r="W27" s="147"/>
      <c r="X27" s="147"/>
      <c r="Y27" s="147"/>
      <c r="Z27" s="147"/>
    </row>
    <row r="28" spans="1:26" x14ac:dyDescent="0.25">
      <c r="A28" s="1"/>
      <c r="B28" s="1"/>
      <c r="C28" s="1"/>
      <c r="D28" s="1"/>
      <c r="E28" s="1"/>
      <c r="F28" s="161"/>
      <c r="G28" s="143"/>
      <c r="H28" s="143"/>
      <c r="I28" s="143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50"/>
      <c r="B29" s="150"/>
      <c r="C29" s="150"/>
      <c r="D29" s="150" t="s">
        <v>464</v>
      </c>
      <c r="E29" s="150"/>
      <c r="F29" s="168"/>
      <c r="G29" s="151"/>
      <c r="H29" s="151"/>
      <c r="I29" s="151"/>
      <c r="J29" s="150"/>
      <c r="K29" s="150"/>
      <c r="L29" s="150"/>
      <c r="M29" s="150"/>
      <c r="N29" s="150"/>
      <c r="O29" s="150"/>
      <c r="P29" s="150"/>
      <c r="Q29" s="147"/>
      <c r="R29" s="147"/>
      <c r="S29" s="150"/>
      <c r="T29" s="147"/>
      <c r="U29" s="147"/>
      <c r="V29" s="147"/>
      <c r="W29" s="147"/>
      <c r="X29" s="147"/>
      <c r="Y29" s="147"/>
      <c r="Z29" s="147"/>
    </row>
    <row r="30" spans="1:26" ht="24.95" customHeight="1" x14ac:dyDescent="0.25">
      <c r="A30" s="172">
        <v>14</v>
      </c>
      <c r="B30" s="169" t="s">
        <v>666</v>
      </c>
      <c r="C30" s="173" t="s">
        <v>667</v>
      </c>
      <c r="D30" s="169" t="s">
        <v>668</v>
      </c>
      <c r="E30" s="169" t="s">
        <v>156</v>
      </c>
      <c r="F30" s="170">
        <v>13</v>
      </c>
      <c r="G30" s="171"/>
      <c r="H30" s="171"/>
      <c r="I30" s="171">
        <f>ROUND(F30*(G30+H30),2)</f>
        <v>0</v>
      </c>
      <c r="J30" s="169">
        <f>ROUND(F30*(N30),2)</f>
        <v>64.87</v>
      </c>
      <c r="K30" s="1">
        <f>ROUND(F30*(O30),2)</f>
        <v>0</v>
      </c>
      <c r="L30" s="1">
        <f>ROUND(F30*(G30),2)</f>
        <v>0</v>
      </c>
      <c r="M30" s="1"/>
      <c r="N30" s="1">
        <v>4.99</v>
      </c>
      <c r="O30" s="1"/>
      <c r="P30" s="168">
        <v>6.3400000000000001E-3</v>
      </c>
      <c r="Q30" s="174"/>
      <c r="R30" s="174">
        <v>6.3400000000000001E-3</v>
      </c>
      <c r="S30" s="150">
        <f>ROUND(F30*(R30),3)</f>
        <v>8.2000000000000003E-2</v>
      </c>
      <c r="V30" s="175"/>
      <c r="Z30">
        <v>0</v>
      </c>
    </row>
    <row r="31" spans="1:26" x14ac:dyDescent="0.25">
      <c r="A31" s="150"/>
      <c r="B31" s="150"/>
      <c r="C31" s="150"/>
      <c r="D31" s="150" t="s">
        <v>464</v>
      </c>
      <c r="E31" s="150"/>
      <c r="F31" s="168"/>
      <c r="G31" s="153"/>
      <c r="H31" s="153">
        <f>ROUND((SUM(M29:M30))/1,2)</f>
        <v>0</v>
      </c>
      <c r="I31" s="153">
        <f>ROUND((SUM(I29:I30))/1,2)</f>
        <v>0</v>
      </c>
      <c r="J31" s="150"/>
      <c r="K31" s="150"/>
      <c r="L31" s="150">
        <f>ROUND((SUM(L29:L30))/1,2)</f>
        <v>0</v>
      </c>
      <c r="M31" s="150">
        <f>ROUND((SUM(M29:M30))/1,2)</f>
        <v>0</v>
      </c>
      <c r="N31" s="150"/>
      <c r="O31" s="150"/>
      <c r="P31" s="176">
        <f>ROUND((SUM(P29:P30))/1,2)</f>
        <v>0.01</v>
      </c>
      <c r="Q31" s="147"/>
      <c r="R31" s="147"/>
      <c r="S31" s="176">
        <f>ROUND((SUM(S29:S30))/1,2)</f>
        <v>0.08</v>
      </c>
      <c r="T31" s="147"/>
      <c r="U31" s="147"/>
      <c r="V31" s="147"/>
      <c r="W31" s="147"/>
      <c r="X31" s="147"/>
      <c r="Y31" s="147"/>
      <c r="Z31" s="147"/>
    </row>
    <row r="32" spans="1:26" x14ac:dyDescent="0.25">
      <c r="A32" s="1"/>
      <c r="B32" s="1"/>
      <c r="C32" s="1"/>
      <c r="D32" s="1"/>
      <c r="E32" s="1"/>
      <c r="F32" s="161"/>
      <c r="G32" s="143"/>
      <c r="H32" s="143"/>
      <c r="I32" s="143"/>
      <c r="J32" s="1"/>
      <c r="K32" s="1"/>
      <c r="L32" s="1"/>
      <c r="M32" s="1"/>
      <c r="N32" s="1"/>
      <c r="O32" s="1"/>
      <c r="P32" s="1"/>
      <c r="S32" s="1"/>
    </row>
    <row r="33" spans="1:26" x14ac:dyDescent="0.25">
      <c r="A33" s="150"/>
      <c r="B33" s="150"/>
      <c r="C33" s="150"/>
      <c r="D33" s="150" t="s">
        <v>78</v>
      </c>
      <c r="E33" s="150"/>
      <c r="F33" s="168"/>
      <c r="G33" s="151"/>
      <c r="H33" s="151"/>
      <c r="I33" s="151"/>
      <c r="J33" s="150"/>
      <c r="K33" s="150"/>
      <c r="L33" s="150"/>
      <c r="M33" s="150"/>
      <c r="N33" s="150"/>
      <c r="O33" s="150"/>
      <c r="P33" s="150"/>
      <c r="Q33" s="147"/>
      <c r="R33" s="147"/>
      <c r="S33" s="150"/>
      <c r="T33" s="147"/>
      <c r="U33" s="147"/>
      <c r="V33" s="147"/>
      <c r="W33" s="147"/>
      <c r="X33" s="147"/>
      <c r="Y33" s="147"/>
      <c r="Z33" s="147"/>
    </row>
    <row r="34" spans="1:26" ht="24.95" customHeight="1" x14ac:dyDescent="0.25">
      <c r="A34" s="172">
        <v>15</v>
      </c>
      <c r="B34" s="169" t="s">
        <v>130</v>
      </c>
      <c r="C34" s="173" t="s">
        <v>828</v>
      </c>
      <c r="D34" s="169" t="s">
        <v>829</v>
      </c>
      <c r="E34" s="169" t="s">
        <v>122</v>
      </c>
      <c r="F34" s="170">
        <v>6.4</v>
      </c>
      <c r="G34" s="171"/>
      <c r="H34" s="171"/>
      <c r="I34" s="171">
        <f>ROUND(F34*(G34+H34),2)</f>
        <v>0</v>
      </c>
      <c r="J34" s="169">
        <f>ROUND(F34*(N34),2)</f>
        <v>30.08</v>
      </c>
      <c r="K34" s="1">
        <f>ROUND(F34*(O34),2)</f>
        <v>0</v>
      </c>
      <c r="L34" s="1">
        <f>ROUND(F34*(G34),2)</f>
        <v>0</v>
      </c>
      <c r="M34" s="1"/>
      <c r="N34" s="1">
        <v>4.7</v>
      </c>
      <c r="O34" s="1"/>
      <c r="P34" s="168">
        <v>0.25094</v>
      </c>
      <c r="Q34" s="174"/>
      <c r="R34" s="174">
        <v>0.25094</v>
      </c>
      <c r="S34" s="150">
        <f>ROUND(F34*(R34),3)</f>
        <v>1.6060000000000001</v>
      </c>
      <c r="V34" s="175"/>
      <c r="Z34">
        <v>0</v>
      </c>
    </row>
    <row r="35" spans="1:26" ht="24.95" customHeight="1" x14ac:dyDescent="0.25">
      <c r="A35" s="172">
        <v>16</v>
      </c>
      <c r="B35" s="169" t="s">
        <v>130</v>
      </c>
      <c r="C35" s="173" t="s">
        <v>830</v>
      </c>
      <c r="D35" s="169" t="s">
        <v>831</v>
      </c>
      <c r="E35" s="169" t="s">
        <v>122</v>
      </c>
      <c r="F35" s="170">
        <v>6.4</v>
      </c>
      <c r="G35" s="171"/>
      <c r="H35" s="171"/>
      <c r="I35" s="171">
        <f>ROUND(F35*(G35+H35),2)</f>
        <v>0</v>
      </c>
      <c r="J35" s="169">
        <f>ROUND(F35*(N35),2)</f>
        <v>20.61</v>
      </c>
      <c r="K35" s="1">
        <f>ROUND(F35*(O35),2)</f>
        <v>0</v>
      </c>
      <c r="L35" s="1">
        <f>ROUND(F35*(G35),2)</f>
        <v>0</v>
      </c>
      <c r="M35" s="1"/>
      <c r="N35" s="1">
        <v>3.22</v>
      </c>
      <c r="O35" s="1"/>
      <c r="P35" s="168">
        <v>0.18906999999999999</v>
      </c>
      <c r="Q35" s="174"/>
      <c r="R35" s="174">
        <v>0.18906999999999999</v>
      </c>
      <c r="S35" s="150">
        <f>ROUND(F35*(R35),3)</f>
        <v>1.21</v>
      </c>
      <c r="V35" s="175"/>
      <c r="Z35">
        <v>0</v>
      </c>
    </row>
    <row r="36" spans="1:26" x14ac:dyDescent="0.25">
      <c r="A36" s="150"/>
      <c r="B36" s="150"/>
      <c r="C36" s="150"/>
      <c r="D36" s="150" t="s">
        <v>78</v>
      </c>
      <c r="E36" s="150"/>
      <c r="F36" s="168"/>
      <c r="G36" s="153"/>
      <c r="H36" s="153">
        <f>ROUND((SUM(M33:M35))/1,2)</f>
        <v>0</v>
      </c>
      <c r="I36" s="153">
        <f>ROUND((SUM(I33:I35))/1,2)</f>
        <v>0</v>
      </c>
      <c r="J36" s="150"/>
      <c r="K36" s="150"/>
      <c r="L36" s="150">
        <f>ROUND((SUM(L33:L35))/1,2)</f>
        <v>0</v>
      </c>
      <c r="M36" s="150">
        <f>ROUND((SUM(M33:M35))/1,2)</f>
        <v>0</v>
      </c>
      <c r="N36" s="150"/>
      <c r="O36" s="150"/>
      <c r="P36" s="176">
        <f>ROUND((SUM(P33:P35))/1,2)</f>
        <v>0.44</v>
      </c>
      <c r="Q36" s="147"/>
      <c r="R36" s="147"/>
      <c r="S36" s="176">
        <f>ROUND((SUM(S33:S35))/1,2)</f>
        <v>2.82</v>
      </c>
      <c r="T36" s="147"/>
      <c r="U36" s="147"/>
      <c r="V36" s="147"/>
      <c r="W36" s="147"/>
      <c r="X36" s="147"/>
      <c r="Y36" s="147"/>
      <c r="Z36" s="147"/>
    </row>
    <row r="37" spans="1:26" x14ac:dyDescent="0.25">
      <c r="A37" s="1"/>
      <c r="B37" s="1"/>
      <c r="C37" s="1"/>
      <c r="D37" s="1"/>
      <c r="E37" s="1"/>
      <c r="F37" s="161"/>
      <c r="G37" s="143"/>
      <c r="H37" s="143"/>
      <c r="I37" s="143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50"/>
      <c r="B38" s="150"/>
      <c r="C38" s="150"/>
      <c r="D38" s="150" t="s">
        <v>81</v>
      </c>
      <c r="E38" s="150"/>
      <c r="F38" s="168"/>
      <c r="G38" s="151"/>
      <c r="H38" s="151"/>
      <c r="I38" s="151"/>
      <c r="J38" s="150"/>
      <c r="K38" s="150"/>
      <c r="L38" s="150"/>
      <c r="M38" s="150"/>
      <c r="N38" s="150"/>
      <c r="O38" s="150"/>
      <c r="P38" s="150"/>
      <c r="Q38" s="147"/>
      <c r="R38" s="147"/>
      <c r="S38" s="150"/>
      <c r="T38" s="147"/>
      <c r="U38" s="147"/>
      <c r="V38" s="147"/>
      <c r="W38" s="147"/>
      <c r="X38" s="147"/>
      <c r="Y38" s="147"/>
      <c r="Z38" s="147"/>
    </row>
    <row r="39" spans="1:26" ht="24.95" customHeight="1" x14ac:dyDescent="0.25">
      <c r="A39" s="172">
        <v>17</v>
      </c>
      <c r="B39" s="169" t="s">
        <v>130</v>
      </c>
      <c r="C39" s="173" t="s">
        <v>179</v>
      </c>
      <c r="D39" s="169" t="s">
        <v>832</v>
      </c>
      <c r="E39" s="169" t="s">
        <v>117</v>
      </c>
      <c r="F39" s="170">
        <v>8.3320000000000007</v>
      </c>
      <c r="G39" s="171"/>
      <c r="H39" s="171"/>
      <c r="I39" s="171">
        <f>ROUND(F39*(G39+H39),2)</f>
        <v>0</v>
      </c>
      <c r="J39" s="169">
        <f>ROUND(F39*(N39),2)</f>
        <v>13.41</v>
      </c>
      <c r="K39" s="1">
        <f>ROUND(F39*(O39),2)</f>
        <v>0</v>
      </c>
      <c r="L39" s="1">
        <f>ROUND(F39*(G39),2)</f>
        <v>0</v>
      </c>
      <c r="M39" s="1"/>
      <c r="N39" s="1">
        <v>1.6099999999999999</v>
      </c>
      <c r="O39" s="1"/>
      <c r="P39" s="161"/>
      <c r="Q39" s="174"/>
      <c r="R39" s="174"/>
      <c r="S39" s="150"/>
      <c r="V39" s="175"/>
      <c r="Z39">
        <v>0</v>
      </c>
    </row>
    <row r="40" spans="1:26" x14ac:dyDescent="0.25">
      <c r="A40" s="150"/>
      <c r="B40" s="150"/>
      <c r="C40" s="150"/>
      <c r="D40" s="150" t="s">
        <v>81</v>
      </c>
      <c r="E40" s="150"/>
      <c r="F40" s="168"/>
      <c r="G40" s="153"/>
      <c r="H40" s="153">
        <f>ROUND((SUM(M38:M39))/1,2)</f>
        <v>0</v>
      </c>
      <c r="I40" s="153">
        <f>ROUND((SUM(I38:I39))/1,2)</f>
        <v>0</v>
      </c>
      <c r="J40" s="150"/>
      <c r="K40" s="150"/>
      <c r="L40" s="150">
        <f>ROUND((SUM(L38:L39))/1,2)</f>
        <v>0</v>
      </c>
      <c r="M40" s="150">
        <f>ROUND((SUM(M38:M39))/1,2)</f>
        <v>0</v>
      </c>
      <c r="N40" s="150"/>
      <c r="O40" s="150"/>
      <c r="P40" s="176">
        <f>ROUND((SUM(P38:P39))/1,2)</f>
        <v>0</v>
      </c>
      <c r="Q40" s="147"/>
      <c r="R40" s="147"/>
      <c r="S40" s="176">
        <f>ROUND((SUM(S38:S39))/1,2)</f>
        <v>0</v>
      </c>
      <c r="T40" s="147"/>
      <c r="U40" s="147"/>
      <c r="V40" s="147"/>
      <c r="W40" s="147"/>
      <c r="X40" s="147"/>
      <c r="Y40" s="147"/>
      <c r="Z40" s="147"/>
    </row>
    <row r="41" spans="1:26" x14ac:dyDescent="0.25">
      <c r="A41" s="1"/>
      <c r="B41" s="1"/>
      <c r="C41" s="1"/>
      <c r="D41" s="1"/>
      <c r="E41" s="1"/>
      <c r="F41" s="161"/>
      <c r="G41" s="143"/>
      <c r="H41" s="143"/>
      <c r="I41" s="143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0"/>
      <c r="B42" s="150"/>
      <c r="C42" s="150"/>
      <c r="D42" s="2" t="s">
        <v>75</v>
      </c>
      <c r="E42" s="150"/>
      <c r="F42" s="168"/>
      <c r="G42" s="153"/>
      <c r="H42" s="153">
        <f>ROUND((SUM(M9:M41))/2,2)</f>
        <v>0</v>
      </c>
      <c r="I42" s="153">
        <f>ROUND((SUM(I9:I41))/2,2)</f>
        <v>0</v>
      </c>
      <c r="J42" s="151"/>
      <c r="K42" s="150"/>
      <c r="L42" s="151">
        <f>ROUND((SUM(L9:L41))/2,2)</f>
        <v>0</v>
      </c>
      <c r="M42" s="151">
        <f>ROUND((SUM(M9:M41))/2,2)</f>
        <v>0</v>
      </c>
      <c r="N42" s="150"/>
      <c r="O42" s="150"/>
      <c r="P42" s="176">
        <f>ROUND((SUM(P9:P41))/2,2)</f>
        <v>5</v>
      </c>
      <c r="S42" s="176">
        <f>ROUND((SUM(S9:S41))/2,2)</f>
        <v>8.06</v>
      </c>
    </row>
    <row r="43" spans="1:26" x14ac:dyDescent="0.25">
      <c r="A43" s="1"/>
      <c r="B43" s="1"/>
      <c r="C43" s="1"/>
      <c r="D43" s="1"/>
      <c r="E43" s="1"/>
      <c r="F43" s="161"/>
      <c r="G43" s="143"/>
      <c r="H43" s="143"/>
      <c r="I43" s="143"/>
      <c r="J43" s="1"/>
      <c r="K43" s="1"/>
      <c r="L43" s="1"/>
      <c r="M43" s="1"/>
      <c r="N43" s="1"/>
      <c r="O43" s="1"/>
      <c r="P43" s="1"/>
      <c r="S43" s="1"/>
    </row>
    <row r="44" spans="1:26" x14ac:dyDescent="0.25">
      <c r="A44" s="150"/>
      <c r="B44" s="150"/>
      <c r="C44" s="150"/>
      <c r="D44" s="2" t="s">
        <v>182</v>
      </c>
      <c r="E44" s="150"/>
      <c r="F44" s="168"/>
      <c r="G44" s="151"/>
      <c r="H44" s="151"/>
      <c r="I44" s="151"/>
      <c r="J44" s="150"/>
      <c r="K44" s="150"/>
      <c r="L44" s="150"/>
      <c r="M44" s="150"/>
      <c r="N44" s="150"/>
      <c r="O44" s="150"/>
      <c r="P44" s="150"/>
      <c r="Q44" s="147"/>
      <c r="R44" s="147"/>
      <c r="S44" s="150"/>
      <c r="T44" s="147"/>
      <c r="U44" s="147"/>
      <c r="V44" s="147"/>
      <c r="W44" s="147"/>
      <c r="X44" s="147"/>
      <c r="Y44" s="147"/>
      <c r="Z44" s="147"/>
    </row>
    <row r="45" spans="1:26" x14ac:dyDescent="0.25">
      <c r="A45" s="150"/>
      <c r="B45" s="150"/>
      <c r="C45" s="150"/>
      <c r="D45" s="150" t="s">
        <v>184</v>
      </c>
      <c r="E45" s="150"/>
      <c r="F45" s="168"/>
      <c r="G45" s="151"/>
      <c r="H45" s="151"/>
      <c r="I45" s="151"/>
      <c r="J45" s="150"/>
      <c r="K45" s="150"/>
      <c r="L45" s="150"/>
      <c r="M45" s="150"/>
      <c r="N45" s="150"/>
      <c r="O45" s="150"/>
      <c r="P45" s="150"/>
      <c r="Q45" s="147"/>
      <c r="R45" s="147"/>
      <c r="S45" s="150"/>
      <c r="T45" s="147"/>
      <c r="U45" s="147"/>
      <c r="V45" s="147"/>
      <c r="W45" s="147"/>
      <c r="X45" s="147"/>
      <c r="Y45" s="147"/>
      <c r="Z45" s="147"/>
    </row>
    <row r="46" spans="1:26" ht="24.95" customHeight="1" x14ac:dyDescent="0.25">
      <c r="A46" s="172">
        <v>18</v>
      </c>
      <c r="B46" s="169" t="s">
        <v>235</v>
      </c>
      <c r="C46" s="173" t="s">
        <v>671</v>
      </c>
      <c r="D46" s="169" t="s">
        <v>672</v>
      </c>
      <c r="E46" s="169" t="s">
        <v>129</v>
      </c>
      <c r="F46" s="170">
        <v>6.6</v>
      </c>
      <c r="G46" s="171"/>
      <c r="H46" s="171"/>
      <c r="I46" s="171">
        <f t="shared" ref="I46:I57" si="8">ROUND(F46*(G46+H46),2)</f>
        <v>0</v>
      </c>
      <c r="J46" s="169">
        <f t="shared" ref="J46:J57" si="9">ROUND(F46*(N46),2)</f>
        <v>27.65</v>
      </c>
      <c r="K46" s="1">
        <f t="shared" ref="K46:K57" si="10">ROUND(F46*(O46),2)</f>
        <v>0</v>
      </c>
      <c r="L46" s="1">
        <f>ROUND(F46*(G46),2)</f>
        <v>0</v>
      </c>
      <c r="M46" s="1"/>
      <c r="N46" s="1">
        <v>4.1900000000000004</v>
      </c>
      <c r="O46" s="1"/>
      <c r="P46" s="161"/>
      <c r="Q46" s="174"/>
      <c r="R46" s="174"/>
      <c r="S46" s="150"/>
      <c r="V46" s="175"/>
      <c r="Z46">
        <v>0</v>
      </c>
    </row>
    <row r="47" spans="1:26" ht="24.95" customHeight="1" x14ac:dyDescent="0.25">
      <c r="A47" s="172">
        <v>19</v>
      </c>
      <c r="B47" s="169" t="s">
        <v>235</v>
      </c>
      <c r="C47" s="173" t="s">
        <v>833</v>
      </c>
      <c r="D47" s="169" t="s">
        <v>834</v>
      </c>
      <c r="E47" s="169" t="s">
        <v>171</v>
      </c>
      <c r="F47" s="170">
        <v>255.87</v>
      </c>
      <c r="G47" s="171"/>
      <c r="H47" s="171"/>
      <c r="I47" s="171">
        <f t="shared" si="8"/>
        <v>0</v>
      </c>
      <c r="J47" s="169">
        <f t="shared" si="9"/>
        <v>258.43</v>
      </c>
      <c r="K47" s="1">
        <f t="shared" si="10"/>
        <v>0</v>
      </c>
      <c r="L47" s="1">
        <f>ROUND(F47*(G47),2)</f>
        <v>0</v>
      </c>
      <c r="M47" s="1"/>
      <c r="N47" s="1">
        <v>1.01</v>
      </c>
      <c r="O47" s="1"/>
      <c r="P47" s="168">
        <v>6.0000000000000002E-5</v>
      </c>
      <c r="Q47" s="174"/>
      <c r="R47" s="174">
        <v>6.0000000000000002E-5</v>
      </c>
      <c r="S47" s="150">
        <f>ROUND(F47*(R47),3)</f>
        <v>1.4999999999999999E-2</v>
      </c>
      <c r="V47" s="175"/>
      <c r="Z47">
        <v>0</v>
      </c>
    </row>
    <row r="48" spans="1:26" ht="24.95" customHeight="1" x14ac:dyDescent="0.25">
      <c r="A48" s="172">
        <v>20</v>
      </c>
      <c r="B48" s="169" t="s">
        <v>235</v>
      </c>
      <c r="C48" s="173" t="s">
        <v>238</v>
      </c>
      <c r="D48" s="169" t="s">
        <v>239</v>
      </c>
      <c r="E48" s="182">
        <v>1</v>
      </c>
      <c r="F48" s="170">
        <v>0.01</v>
      </c>
      <c r="G48" s="171"/>
      <c r="H48" s="171"/>
      <c r="I48" s="171">
        <f t="shared" si="8"/>
        <v>0</v>
      </c>
      <c r="J48" s="169">
        <f t="shared" si="9"/>
        <v>14.19</v>
      </c>
      <c r="K48" s="1">
        <f t="shared" si="10"/>
        <v>0</v>
      </c>
      <c r="L48" s="1">
        <f>ROUND(F48*(G48),2)</f>
        <v>0</v>
      </c>
      <c r="M48" s="1"/>
      <c r="N48" s="1">
        <v>1418.9</v>
      </c>
      <c r="O48" s="1"/>
      <c r="P48" s="161"/>
      <c r="Q48" s="174"/>
      <c r="R48" s="174"/>
      <c r="S48" s="150"/>
      <c r="V48" s="175"/>
      <c r="Z48">
        <v>0</v>
      </c>
    </row>
    <row r="49" spans="1:26" ht="24.95" customHeight="1" x14ac:dyDescent="0.25">
      <c r="A49" s="172">
        <v>21</v>
      </c>
      <c r="B49" s="169" t="s">
        <v>677</v>
      </c>
      <c r="C49" s="173" t="s">
        <v>835</v>
      </c>
      <c r="D49" s="169" t="s">
        <v>836</v>
      </c>
      <c r="E49" s="169" t="s">
        <v>171</v>
      </c>
      <c r="F49" s="170">
        <v>276.33999999999997</v>
      </c>
      <c r="G49" s="171"/>
      <c r="H49" s="171"/>
      <c r="I49" s="171">
        <f t="shared" si="8"/>
        <v>0</v>
      </c>
      <c r="J49" s="169">
        <f t="shared" si="9"/>
        <v>688.09</v>
      </c>
      <c r="K49" s="1">
        <f t="shared" si="10"/>
        <v>0</v>
      </c>
      <c r="L49" s="1"/>
      <c r="M49" s="1">
        <f t="shared" ref="M49:M57" si="11">ROUND(F49*(G49),2)</f>
        <v>0</v>
      </c>
      <c r="N49" s="1">
        <v>2.4900000000000002</v>
      </c>
      <c r="O49" s="1"/>
      <c r="P49" s="161"/>
      <c r="Q49" s="174"/>
      <c r="R49" s="174"/>
      <c r="S49" s="150"/>
      <c r="V49" s="175"/>
      <c r="Z49">
        <v>0</v>
      </c>
    </row>
    <row r="50" spans="1:26" ht="24.95" customHeight="1" x14ac:dyDescent="0.25">
      <c r="A50" s="172">
        <v>22</v>
      </c>
      <c r="B50" s="169" t="s">
        <v>677</v>
      </c>
      <c r="C50" s="173" t="s">
        <v>678</v>
      </c>
      <c r="D50" s="169" t="s">
        <v>837</v>
      </c>
      <c r="E50" s="169" t="s">
        <v>141</v>
      </c>
      <c r="F50" s="170">
        <v>5</v>
      </c>
      <c r="G50" s="171"/>
      <c r="H50" s="171"/>
      <c r="I50" s="171">
        <f t="shared" si="8"/>
        <v>0</v>
      </c>
      <c r="J50" s="169">
        <f t="shared" si="9"/>
        <v>77.099999999999994</v>
      </c>
      <c r="K50" s="1">
        <f t="shared" si="10"/>
        <v>0</v>
      </c>
      <c r="L50" s="1"/>
      <c r="M50" s="1">
        <f t="shared" si="11"/>
        <v>0</v>
      </c>
      <c r="N50" s="1">
        <v>15.42</v>
      </c>
      <c r="O50" s="1"/>
      <c r="P50" s="161"/>
      <c r="Q50" s="174"/>
      <c r="R50" s="174"/>
      <c r="S50" s="150"/>
      <c r="V50" s="175"/>
      <c r="Z50">
        <v>0</v>
      </c>
    </row>
    <row r="51" spans="1:26" ht="24.95" customHeight="1" x14ac:dyDescent="0.25">
      <c r="A51" s="172">
        <v>23</v>
      </c>
      <c r="B51" s="169" t="s">
        <v>677</v>
      </c>
      <c r="C51" s="173" t="s">
        <v>680</v>
      </c>
      <c r="D51" s="169" t="s">
        <v>681</v>
      </c>
      <c r="E51" s="169" t="s">
        <v>129</v>
      </c>
      <c r="F51" s="170">
        <v>6.6</v>
      </c>
      <c r="G51" s="171"/>
      <c r="H51" s="171"/>
      <c r="I51" s="171">
        <f t="shared" si="8"/>
        <v>0</v>
      </c>
      <c r="J51" s="169">
        <f t="shared" si="9"/>
        <v>44.55</v>
      </c>
      <c r="K51" s="1">
        <f t="shared" si="10"/>
        <v>0</v>
      </c>
      <c r="L51" s="1"/>
      <c r="M51" s="1">
        <f t="shared" si="11"/>
        <v>0</v>
      </c>
      <c r="N51" s="1">
        <v>6.75</v>
      </c>
      <c r="O51" s="1"/>
      <c r="P51" s="161"/>
      <c r="Q51" s="174"/>
      <c r="R51" s="174"/>
      <c r="S51" s="150"/>
      <c r="V51" s="175"/>
      <c r="Z51">
        <v>0</v>
      </c>
    </row>
    <row r="52" spans="1:26" ht="24.95" customHeight="1" x14ac:dyDescent="0.25">
      <c r="A52" s="172">
        <v>24</v>
      </c>
      <c r="B52" s="169" t="s">
        <v>677</v>
      </c>
      <c r="C52" s="173" t="s">
        <v>686</v>
      </c>
      <c r="D52" s="169" t="s">
        <v>687</v>
      </c>
      <c r="E52" s="169" t="s">
        <v>141</v>
      </c>
      <c r="F52" s="170">
        <v>4</v>
      </c>
      <c r="G52" s="171"/>
      <c r="H52" s="171"/>
      <c r="I52" s="171">
        <f t="shared" si="8"/>
        <v>0</v>
      </c>
      <c r="J52" s="169">
        <f t="shared" si="9"/>
        <v>7.72</v>
      </c>
      <c r="K52" s="1">
        <f t="shared" si="10"/>
        <v>0</v>
      </c>
      <c r="L52" s="1"/>
      <c r="M52" s="1">
        <f t="shared" si="11"/>
        <v>0</v>
      </c>
      <c r="N52" s="1">
        <v>1.9300000000000002</v>
      </c>
      <c r="O52" s="1"/>
      <c r="P52" s="161"/>
      <c r="Q52" s="174"/>
      <c r="R52" s="174"/>
      <c r="S52" s="150"/>
      <c r="V52" s="175"/>
      <c r="Z52">
        <v>0</v>
      </c>
    </row>
    <row r="53" spans="1:26" ht="24.95" customHeight="1" x14ac:dyDescent="0.25">
      <c r="A53" s="172">
        <v>25</v>
      </c>
      <c r="B53" s="169" t="s">
        <v>677</v>
      </c>
      <c r="C53" s="173" t="s">
        <v>688</v>
      </c>
      <c r="D53" s="169" t="s">
        <v>689</v>
      </c>
      <c r="E53" s="169" t="s">
        <v>141</v>
      </c>
      <c r="F53" s="170">
        <v>4</v>
      </c>
      <c r="G53" s="171"/>
      <c r="H53" s="171"/>
      <c r="I53" s="171">
        <f t="shared" si="8"/>
        <v>0</v>
      </c>
      <c r="J53" s="169">
        <f t="shared" si="9"/>
        <v>2.3199999999999998</v>
      </c>
      <c r="K53" s="1">
        <f t="shared" si="10"/>
        <v>0</v>
      </c>
      <c r="L53" s="1"/>
      <c r="M53" s="1">
        <f t="shared" si="11"/>
        <v>0</v>
      </c>
      <c r="N53" s="1">
        <v>0.57999999999999996</v>
      </c>
      <c r="O53" s="1"/>
      <c r="P53" s="161"/>
      <c r="Q53" s="174"/>
      <c r="R53" s="174"/>
      <c r="S53" s="150"/>
      <c r="V53" s="175"/>
      <c r="Z53">
        <v>0</v>
      </c>
    </row>
    <row r="54" spans="1:26" ht="24.95" customHeight="1" x14ac:dyDescent="0.25">
      <c r="A54" s="172">
        <v>26</v>
      </c>
      <c r="B54" s="169" t="s">
        <v>677</v>
      </c>
      <c r="C54" s="173" t="s">
        <v>690</v>
      </c>
      <c r="D54" s="169" t="s">
        <v>838</v>
      </c>
      <c r="E54" s="169" t="s">
        <v>141</v>
      </c>
      <c r="F54" s="170">
        <v>35</v>
      </c>
      <c r="G54" s="171"/>
      <c r="H54" s="171"/>
      <c r="I54" s="171">
        <f t="shared" si="8"/>
        <v>0</v>
      </c>
      <c r="J54" s="169">
        <f t="shared" si="9"/>
        <v>4.2</v>
      </c>
      <c r="K54" s="1">
        <f t="shared" si="10"/>
        <v>0</v>
      </c>
      <c r="L54" s="1"/>
      <c r="M54" s="1">
        <f t="shared" si="11"/>
        <v>0</v>
      </c>
      <c r="N54" s="1">
        <v>0.12</v>
      </c>
      <c r="O54" s="1"/>
      <c r="P54" s="161"/>
      <c r="Q54" s="174"/>
      <c r="R54" s="174"/>
      <c r="S54" s="150"/>
      <c r="V54" s="175"/>
      <c r="Z54">
        <v>0</v>
      </c>
    </row>
    <row r="55" spans="1:26" ht="24.95" customHeight="1" x14ac:dyDescent="0.25">
      <c r="A55" s="172">
        <v>27</v>
      </c>
      <c r="B55" s="169" t="s">
        <v>677</v>
      </c>
      <c r="C55" s="173" t="s">
        <v>692</v>
      </c>
      <c r="D55" s="169" t="s">
        <v>693</v>
      </c>
      <c r="E55" s="169" t="s">
        <v>129</v>
      </c>
      <c r="F55" s="170">
        <v>19.8</v>
      </c>
      <c r="G55" s="171"/>
      <c r="H55" s="171"/>
      <c r="I55" s="171">
        <f t="shared" si="8"/>
        <v>0</v>
      </c>
      <c r="J55" s="169">
        <f t="shared" si="9"/>
        <v>4.55</v>
      </c>
      <c r="K55" s="1">
        <f t="shared" si="10"/>
        <v>0</v>
      </c>
      <c r="L55" s="1"/>
      <c r="M55" s="1">
        <f t="shared" si="11"/>
        <v>0</v>
      </c>
      <c r="N55" s="1">
        <v>0.23</v>
      </c>
      <c r="O55" s="1"/>
      <c r="P55" s="161"/>
      <c r="Q55" s="174"/>
      <c r="R55" s="174"/>
      <c r="S55" s="150"/>
      <c r="V55" s="175"/>
      <c r="Z55">
        <v>0</v>
      </c>
    </row>
    <row r="56" spans="1:26" ht="24.95" customHeight="1" x14ac:dyDescent="0.25">
      <c r="A56" s="172">
        <v>28</v>
      </c>
      <c r="B56" s="169" t="s">
        <v>677</v>
      </c>
      <c r="C56" s="173" t="s">
        <v>694</v>
      </c>
      <c r="D56" s="169" t="s">
        <v>695</v>
      </c>
      <c r="E56" s="169" t="s">
        <v>696</v>
      </c>
      <c r="F56" s="170">
        <v>4</v>
      </c>
      <c r="G56" s="171"/>
      <c r="H56" s="171"/>
      <c r="I56" s="171">
        <f t="shared" si="8"/>
        <v>0</v>
      </c>
      <c r="J56" s="169">
        <f t="shared" si="9"/>
        <v>39.4</v>
      </c>
      <c r="K56" s="1">
        <f t="shared" si="10"/>
        <v>0</v>
      </c>
      <c r="L56" s="1"/>
      <c r="M56" s="1">
        <f t="shared" si="11"/>
        <v>0</v>
      </c>
      <c r="N56" s="1">
        <v>9.85</v>
      </c>
      <c r="O56" s="1"/>
      <c r="P56" s="161"/>
      <c r="Q56" s="174"/>
      <c r="R56" s="174"/>
      <c r="S56" s="150"/>
      <c r="V56" s="175"/>
      <c r="Z56">
        <v>0</v>
      </c>
    </row>
    <row r="57" spans="1:26" ht="24.95" customHeight="1" x14ac:dyDescent="0.25">
      <c r="A57" s="172">
        <v>29</v>
      </c>
      <c r="B57" s="169" t="s">
        <v>677</v>
      </c>
      <c r="C57" s="173" t="s">
        <v>839</v>
      </c>
      <c r="D57" s="169" t="s">
        <v>840</v>
      </c>
      <c r="E57" s="169" t="s">
        <v>841</v>
      </c>
      <c r="F57" s="170">
        <v>6.17</v>
      </c>
      <c r="G57" s="171"/>
      <c r="H57" s="171"/>
      <c r="I57" s="171">
        <f t="shared" si="8"/>
        <v>0</v>
      </c>
      <c r="J57" s="169">
        <f t="shared" si="9"/>
        <v>276.48</v>
      </c>
      <c r="K57" s="1">
        <f t="shared" si="10"/>
        <v>0</v>
      </c>
      <c r="L57" s="1"/>
      <c r="M57" s="1">
        <f t="shared" si="11"/>
        <v>0</v>
      </c>
      <c r="N57" s="1">
        <v>44.81</v>
      </c>
      <c r="O57" s="1"/>
      <c r="P57" s="161"/>
      <c r="Q57" s="174"/>
      <c r="R57" s="174"/>
      <c r="S57" s="150"/>
      <c r="V57" s="175"/>
      <c r="Z57">
        <v>0</v>
      </c>
    </row>
    <row r="58" spans="1:26" x14ac:dyDescent="0.25">
      <c r="A58" s="150"/>
      <c r="B58" s="150"/>
      <c r="C58" s="150"/>
      <c r="D58" s="150" t="s">
        <v>184</v>
      </c>
      <c r="E58" s="150"/>
      <c r="F58" s="168"/>
      <c r="G58" s="153"/>
      <c r="H58" s="153">
        <f>ROUND((SUM(M45:M57))/1,2)</f>
        <v>0</v>
      </c>
      <c r="I58" s="153">
        <f>ROUND((SUM(I45:I57))/1,2)</f>
        <v>0</v>
      </c>
      <c r="J58" s="150"/>
      <c r="K58" s="150"/>
      <c r="L58" s="150">
        <f>ROUND((SUM(L45:L57))/1,2)</f>
        <v>0</v>
      </c>
      <c r="M58" s="150">
        <f>ROUND((SUM(M45:M57))/1,2)</f>
        <v>0</v>
      </c>
      <c r="N58" s="150"/>
      <c r="O58" s="150"/>
      <c r="P58" s="176">
        <f>ROUND((SUM(P45:P57))/1,2)</f>
        <v>0</v>
      </c>
      <c r="Q58" s="147"/>
      <c r="R58" s="147"/>
      <c r="S58" s="176">
        <f>ROUND((SUM(S45:S57))/1,2)</f>
        <v>0.02</v>
      </c>
      <c r="T58" s="147"/>
      <c r="U58" s="147"/>
      <c r="V58" s="147"/>
      <c r="W58" s="147"/>
      <c r="X58" s="147"/>
      <c r="Y58" s="147"/>
      <c r="Z58" s="147"/>
    </row>
    <row r="59" spans="1:26" x14ac:dyDescent="0.25">
      <c r="A59" s="1"/>
      <c r="B59" s="1"/>
      <c r="C59" s="1"/>
      <c r="D59" s="1"/>
      <c r="E59" s="1"/>
      <c r="F59" s="161"/>
      <c r="G59" s="143"/>
      <c r="H59" s="143"/>
      <c r="I59" s="143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50"/>
      <c r="B60" s="150"/>
      <c r="C60" s="150"/>
      <c r="D60" s="150" t="s">
        <v>185</v>
      </c>
      <c r="E60" s="150"/>
      <c r="F60" s="168"/>
      <c r="G60" s="151"/>
      <c r="H60" s="151"/>
      <c r="I60" s="151"/>
      <c r="J60" s="150"/>
      <c r="K60" s="150"/>
      <c r="L60" s="150"/>
      <c r="M60" s="150"/>
      <c r="N60" s="150"/>
      <c r="O60" s="150"/>
      <c r="P60" s="150"/>
      <c r="Q60" s="147"/>
      <c r="R60" s="147"/>
      <c r="S60" s="150"/>
      <c r="T60" s="147"/>
      <c r="U60" s="147"/>
      <c r="V60" s="147"/>
      <c r="W60" s="147"/>
      <c r="X60" s="147"/>
      <c r="Y60" s="147"/>
      <c r="Z60" s="147"/>
    </row>
    <row r="61" spans="1:26" ht="24.95" customHeight="1" x14ac:dyDescent="0.25">
      <c r="A61" s="172">
        <v>30</v>
      </c>
      <c r="B61" s="169" t="s">
        <v>242</v>
      </c>
      <c r="C61" s="173" t="s">
        <v>842</v>
      </c>
      <c r="D61" s="169" t="s">
        <v>843</v>
      </c>
      <c r="E61" s="169" t="s">
        <v>122</v>
      </c>
      <c r="F61" s="170">
        <v>9.34</v>
      </c>
      <c r="G61" s="171"/>
      <c r="H61" s="171"/>
      <c r="I61" s="171">
        <f>ROUND(F61*(G61+H61),2)</f>
        <v>0</v>
      </c>
      <c r="J61" s="169">
        <f>ROUND(F61*(N61),2)</f>
        <v>52.02</v>
      </c>
      <c r="K61" s="1">
        <f>ROUND(F61*(O61),2)</f>
        <v>0</v>
      </c>
      <c r="L61" s="1">
        <f>ROUND(F61*(G61),2)</f>
        <v>0</v>
      </c>
      <c r="M61" s="1"/>
      <c r="N61" s="1">
        <v>5.57</v>
      </c>
      <c r="O61" s="1"/>
      <c r="P61" s="168">
        <v>2.0000000000000001E-4</v>
      </c>
      <c r="Q61" s="174"/>
      <c r="R61" s="174">
        <v>2.0000000000000001E-4</v>
      </c>
      <c r="S61" s="150">
        <f>ROUND(F61*(R61),3)</f>
        <v>2E-3</v>
      </c>
      <c r="V61" s="175"/>
      <c r="Z61">
        <v>0</v>
      </c>
    </row>
    <row r="62" spans="1:26" ht="24.95" customHeight="1" x14ac:dyDescent="0.25">
      <c r="A62" s="172">
        <v>31</v>
      </c>
      <c r="B62" s="169" t="s">
        <v>242</v>
      </c>
      <c r="C62" s="173" t="s">
        <v>844</v>
      </c>
      <c r="D62" s="169" t="s">
        <v>845</v>
      </c>
      <c r="E62" s="169" t="s">
        <v>122</v>
      </c>
      <c r="F62" s="170">
        <v>9.34</v>
      </c>
      <c r="G62" s="171"/>
      <c r="H62" s="171"/>
      <c r="I62" s="171">
        <f>ROUND(F62*(G62+H62),2)</f>
        <v>0</v>
      </c>
      <c r="J62" s="169">
        <f>ROUND(F62*(N62),2)</f>
        <v>27.83</v>
      </c>
      <c r="K62" s="1">
        <f>ROUND(F62*(O62),2)</f>
        <v>0</v>
      </c>
      <c r="L62" s="1">
        <f>ROUND(F62*(G62),2)</f>
        <v>0</v>
      </c>
      <c r="M62" s="1"/>
      <c r="N62" s="1">
        <v>2.98</v>
      </c>
      <c r="O62" s="1"/>
      <c r="P62" s="168">
        <v>9.0000000000000006E-5</v>
      </c>
      <c r="Q62" s="174"/>
      <c r="R62" s="174">
        <v>9.0000000000000006E-5</v>
      </c>
      <c r="S62" s="150">
        <f>ROUND(F62*(R62),3)</f>
        <v>1E-3</v>
      </c>
      <c r="V62" s="175"/>
      <c r="Z62">
        <v>0</v>
      </c>
    </row>
    <row r="63" spans="1:26" x14ac:dyDescent="0.25">
      <c r="A63" s="150"/>
      <c r="B63" s="150"/>
      <c r="C63" s="150"/>
      <c r="D63" s="150" t="s">
        <v>185</v>
      </c>
      <c r="E63" s="150"/>
      <c r="F63" s="168"/>
      <c r="G63" s="153"/>
      <c r="H63" s="153"/>
      <c r="I63" s="153">
        <f>ROUND((SUM(I60:I62))/1,2)</f>
        <v>0</v>
      </c>
      <c r="J63" s="150"/>
      <c r="K63" s="150"/>
      <c r="L63" s="150">
        <f>ROUND((SUM(L60:L62))/1,2)</f>
        <v>0</v>
      </c>
      <c r="M63" s="150">
        <f>ROUND((SUM(M60:M62))/1,2)</f>
        <v>0</v>
      </c>
      <c r="N63" s="150"/>
      <c r="O63" s="150"/>
      <c r="P63" s="176"/>
      <c r="S63" s="168">
        <f>ROUND((SUM(S60:S62))/1,2)</f>
        <v>0</v>
      </c>
      <c r="V63">
        <f>ROUND((SUM(V60:V62))/1,2)</f>
        <v>0</v>
      </c>
    </row>
    <row r="64" spans="1:26" x14ac:dyDescent="0.25">
      <c r="A64" s="1"/>
      <c r="B64" s="1"/>
      <c r="C64" s="1"/>
      <c r="D64" s="1"/>
      <c r="E64" s="1"/>
      <c r="F64" s="161"/>
      <c r="G64" s="143"/>
      <c r="H64" s="143"/>
      <c r="I64" s="143"/>
      <c r="J64" s="1"/>
      <c r="K64" s="1"/>
      <c r="L64" s="1"/>
      <c r="M64" s="1"/>
      <c r="N64" s="1"/>
      <c r="O64" s="1"/>
      <c r="P64" s="1"/>
      <c r="S64" s="1"/>
    </row>
    <row r="65" spans="1:26" x14ac:dyDescent="0.25">
      <c r="A65" s="150"/>
      <c r="B65" s="150"/>
      <c r="C65" s="150"/>
      <c r="D65" s="2" t="s">
        <v>182</v>
      </c>
      <c r="E65" s="150"/>
      <c r="F65" s="168"/>
      <c r="G65" s="153"/>
      <c r="H65" s="153">
        <f>ROUND((SUM(M44:M64))/2,2)</f>
        <v>0</v>
      </c>
      <c r="I65" s="153">
        <f>ROUND((SUM(I44:I64))/2,2)</f>
        <v>0</v>
      </c>
      <c r="J65" s="150"/>
      <c r="K65" s="150"/>
      <c r="L65" s="150">
        <f>ROUND((SUM(L44:L64))/2,2)</f>
        <v>0</v>
      </c>
      <c r="M65" s="150">
        <f>ROUND((SUM(M44:M64))/2,2)</f>
        <v>0</v>
      </c>
      <c r="N65" s="150"/>
      <c r="O65" s="150"/>
      <c r="P65" s="176"/>
      <c r="S65" s="176">
        <f>ROUND((SUM(S44:S64))/2,2)</f>
        <v>0.02</v>
      </c>
      <c r="V65">
        <f>ROUND((SUM(V44:V64))/2,2)</f>
        <v>0</v>
      </c>
    </row>
    <row r="66" spans="1:26" x14ac:dyDescent="0.25">
      <c r="A66" s="177"/>
      <c r="B66" s="177"/>
      <c r="C66" s="177"/>
      <c r="D66" s="177" t="s">
        <v>82</v>
      </c>
      <c r="E66" s="177"/>
      <c r="F66" s="178"/>
      <c r="G66" s="179"/>
      <c r="H66" s="179">
        <f>ROUND((SUM(M9:M65))/3,2)</f>
        <v>0</v>
      </c>
      <c r="I66" s="179">
        <f>ROUND((SUM(I9:I65))/3,2)</f>
        <v>0</v>
      </c>
      <c r="J66" s="177"/>
      <c r="K66" s="177">
        <f>ROUND((SUM(K9:K65))/3,2)</f>
        <v>0</v>
      </c>
      <c r="L66" s="177">
        <f>ROUND((SUM(L9:L65))/3,2)</f>
        <v>0</v>
      </c>
      <c r="M66" s="177">
        <f>ROUND((SUM(M9:M65))/3,2)</f>
        <v>0</v>
      </c>
      <c r="N66" s="177"/>
      <c r="O66" s="177"/>
      <c r="P66" s="178"/>
      <c r="Q66" s="180"/>
      <c r="R66" s="180"/>
      <c r="S66" s="178">
        <f>ROUND((SUM(S9:S65))/3,2)</f>
        <v>8.08</v>
      </c>
      <c r="T66" s="180"/>
      <c r="U66" s="180"/>
      <c r="V66" s="180">
        <f>ROUND((SUM(V9:V65))/3,2)</f>
        <v>0</v>
      </c>
      <c r="Z66">
        <f>(SUM(Z9:Z65))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VYŠNÝ ŽIPOV - ZBERNÝ DVOR / SO 01 Stojisko na parcele 765</oddHeader>
    <oddFooter>&amp;RStrana &amp;P z &amp;N    &amp;L&amp;7Spracované systémom Systematic®pyramida.wsn, tel.: 051 77 10 585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846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>
        <f>'Rekap 13946'!B18</f>
        <v>0</v>
      </c>
      <c r="E16" s="89">
        <f>'Rekap 13946'!C18</f>
        <v>0</v>
      </c>
      <c r="F16" s="98">
        <f>'Rekap 13946'!D18</f>
        <v>0</v>
      </c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>
        <f>'Rekap 13946'!B23</f>
        <v>0</v>
      </c>
      <c r="E17" s="68">
        <f>'Rekap 13946'!C23</f>
        <v>0</v>
      </c>
      <c r="F17" s="73">
        <f>'Rekap 13946'!D23</f>
        <v>0</v>
      </c>
      <c r="G17" s="53">
        <v>7</v>
      </c>
      <c r="H17" s="108" t="s">
        <v>45</v>
      </c>
      <c r="I17" s="121"/>
      <c r="J17" s="119">
        <f>'SO 13946'!Z70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/>
      <c r="E18" s="69"/>
      <c r="F18" s="74"/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13946'!K9:'SO 13946'!K69)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13946'!K9:'SO 13946'!K69)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846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75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76</v>
      </c>
      <c r="B11" s="151">
        <f>'SO 13946'!L21</f>
        <v>0</v>
      </c>
      <c r="C11" s="151">
        <f>'SO 13946'!M21</f>
        <v>0</v>
      </c>
      <c r="D11" s="151">
        <f>'SO 13946'!I21</f>
        <v>0</v>
      </c>
      <c r="E11" s="152">
        <f>'SO 13946'!P21</f>
        <v>0</v>
      </c>
      <c r="F11" s="152">
        <f>'SO 13946'!S21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77</v>
      </c>
      <c r="B12" s="151">
        <f>'SO 13946'!L30</f>
        <v>0</v>
      </c>
      <c r="C12" s="151">
        <f>'SO 13946'!M30</f>
        <v>0</v>
      </c>
      <c r="D12" s="151">
        <f>'SO 13946'!I30</f>
        <v>0</v>
      </c>
      <c r="E12" s="152">
        <f>'SO 13946'!P30</f>
        <v>4.55</v>
      </c>
      <c r="F12" s="152">
        <f>'SO 13946'!S30</f>
        <v>4.0199999999999996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464</v>
      </c>
      <c r="B13" s="151">
        <f>'SO 13946'!L34</f>
        <v>0</v>
      </c>
      <c r="C13" s="151">
        <f>'SO 13946'!M34</f>
        <v>0</v>
      </c>
      <c r="D13" s="151">
        <f>'SO 13946'!I34</f>
        <v>0</v>
      </c>
      <c r="E13" s="152">
        <f>'SO 13946'!P34</f>
        <v>0.01</v>
      </c>
      <c r="F13" s="152">
        <f>'SO 13946'!S34</f>
        <v>0.03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379</v>
      </c>
      <c r="B14" s="151">
        <f>'SO 13946'!L38</f>
        <v>0</v>
      </c>
      <c r="C14" s="151">
        <f>'SO 13946'!M38</f>
        <v>0</v>
      </c>
      <c r="D14" s="151">
        <f>'SO 13946'!I38</f>
        <v>0</v>
      </c>
      <c r="E14" s="152">
        <f>'SO 13946'!P38</f>
        <v>1.7</v>
      </c>
      <c r="F14" s="152">
        <f>'SO 13946'!S38</f>
        <v>0.41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78</v>
      </c>
      <c r="B15" s="151">
        <f>'SO 13946'!L43</f>
        <v>0</v>
      </c>
      <c r="C15" s="151">
        <f>'SO 13946'!M43</f>
        <v>0</v>
      </c>
      <c r="D15" s="151">
        <f>'SO 13946'!I43</f>
        <v>0</v>
      </c>
      <c r="E15" s="152">
        <f>'SO 13946'!P43</f>
        <v>0.44</v>
      </c>
      <c r="F15" s="152">
        <f>'SO 13946'!S43</f>
        <v>2.82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50" t="s">
        <v>79</v>
      </c>
      <c r="B16" s="151">
        <f>'SO 13946'!L48</f>
        <v>0</v>
      </c>
      <c r="C16" s="151">
        <f>'SO 13946'!M48</f>
        <v>0</v>
      </c>
      <c r="D16" s="151">
        <f>'SO 13946'!I48</f>
        <v>0</v>
      </c>
      <c r="E16" s="152">
        <f>'SO 13946'!P48</f>
        <v>0.52</v>
      </c>
      <c r="F16" s="152">
        <f>'SO 13946'!S48</f>
        <v>0.54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50" t="s">
        <v>81</v>
      </c>
      <c r="B17" s="151">
        <f>'SO 13946'!L52</f>
        <v>0</v>
      </c>
      <c r="C17" s="151">
        <f>'SO 13946'!M52</f>
        <v>0</v>
      </c>
      <c r="D17" s="151">
        <f>'SO 13946'!I52</f>
        <v>0</v>
      </c>
      <c r="E17" s="152">
        <f>'SO 13946'!P52</f>
        <v>0</v>
      </c>
      <c r="F17" s="152">
        <f>'SO 13946'!S52</f>
        <v>0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2" t="s">
        <v>75</v>
      </c>
      <c r="B18" s="153">
        <f>'SO 13946'!L54</f>
        <v>0</v>
      </c>
      <c r="C18" s="153">
        <f>'SO 13946'!M54</f>
        <v>0</v>
      </c>
      <c r="D18" s="153">
        <f>'SO 13946'!I54</f>
        <v>0</v>
      </c>
      <c r="E18" s="154">
        <f>'SO 13946'!P54</f>
        <v>7.22</v>
      </c>
      <c r="F18" s="154">
        <f>'SO 13946'!S54</f>
        <v>7.81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"/>
      <c r="B19" s="143"/>
      <c r="C19" s="143"/>
      <c r="D19" s="143"/>
      <c r="E19" s="142"/>
      <c r="F19" s="142"/>
    </row>
    <row r="20" spans="1:26" x14ac:dyDescent="0.25">
      <c r="A20" s="2" t="s">
        <v>182</v>
      </c>
      <c r="B20" s="153"/>
      <c r="C20" s="151"/>
      <c r="D20" s="151"/>
      <c r="E20" s="152"/>
      <c r="F20" s="152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150" t="s">
        <v>184</v>
      </c>
      <c r="B21" s="151">
        <f>'SO 13946'!L62</f>
        <v>0</v>
      </c>
      <c r="C21" s="151">
        <f>'SO 13946'!M62</f>
        <v>0</v>
      </c>
      <c r="D21" s="151">
        <f>'SO 13946'!I62</f>
        <v>0</v>
      </c>
      <c r="E21" s="152">
        <f>'SO 13946'!P62</f>
        <v>0</v>
      </c>
      <c r="F21" s="152">
        <f>'SO 13946'!S62</f>
        <v>0.02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150" t="s">
        <v>185</v>
      </c>
      <c r="B22" s="151">
        <f>'SO 13946'!L67</f>
        <v>0</v>
      </c>
      <c r="C22" s="151">
        <f>'SO 13946'!M67</f>
        <v>0</v>
      </c>
      <c r="D22" s="151">
        <f>'SO 13946'!I67</f>
        <v>0</v>
      </c>
      <c r="E22" s="152">
        <f>'SO 13946'!P67</f>
        <v>0</v>
      </c>
      <c r="F22" s="152">
        <f>'SO 13946'!S67</f>
        <v>0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x14ac:dyDescent="0.25">
      <c r="A23" s="2" t="s">
        <v>182</v>
      </c>
      <c r="B23" s="153">
        <f>'SO 13946'!L69</f>
        <v>0</v>
      </c>
      <c r="C23" s="153">
        <f>'SO 13946'!M69</f>
        <v>0</v>
      </c>
      <c r="D23" s="153">
        <f>'SO 13946'!I69</f>
        <v>0</v>
      </c>
      <c r="E23" s="154">
        <f>'SO 13946'!S69</f>
        <v>0.02</v>
      </c>
      <c r="F23" s="154">
        <f>'SO 13946'!V69</f>
        <v>0</v>
      </c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2" t="s">
        <v>82</v>
      </c>
      <c r="B25" s="153">
        <f>'SO 13946'!L70</f>
        <v>0</v>
      </c>
      <c r="C25" s="153">
        <f>'SO 13946'!M70</f>
        <v>0</v>
      </c>
      <c r="D25" s="153">
        <f>'SO 13946'!I70</f>
        <v>0</v>
      </c>
      <c r="E25" s="154">
        <f>'SO 13946'!S70</f>
        <v>7.83</v>
      </c>
      <c r="F25" s="154">
        <f>'SO 13946'!V70</f>
        <v>0</v>
      </c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workbookViewId="0">
      <pane ySplit="8" topLeftCell="A9" activePane="bottomLeft" state="frozen"/>
      <selection pane="bottomLeft" activeCell="G66" sqref="G10:G66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846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75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76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95</v>
      </c>
      <c r="C11" s="173" t="s">
        <v>817</v>
      </c>
      <c r="D11" s="169" t="s">
        <v>818</v>
      </c>
      <c r="E11" s="169" t="s">
        <v>98</v>
      </c>
      <c r="F11" s="170">
        <v>0.6</v>
      </c>
      <c r="G11" s="171"/>
      <c r="H11" s="171"/>
      <c r="I11" s="171">
        <f t="shared" ref="I11:I20" si="0">ROUND(F11*(G11+H11),2)</f>
        <v>0</v>
      </c>
      <c r="J11" s="169">
        <f t="shared" ref="J11:J20" si="1">ROUND(F11*(N11),2)</f>
        <v>3.44</v>
      </c>
      <c r="K11" s="1">
        <f t="shared" ref="K11:K20" si="2">ROUND(F11*(O11),2)</f>
        <v>0</v>
      </c>
      <c r="L11" s="1">
        <f t="shared" ref="L11:L19" si="3">ROUND(F11*(G11),2)</f>
        <v>0</v>
      </c>
      <c r="M11" s="1"/>
      <c r="N11" s="1">
        <v>5.73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95</v>
      </c>
      <c r="C12" s="173" t="s">
        <v>99</v>
      </c>
      <c r="D12" s="169" t="s">
        <v>819</v>
      </c>
      <c r="E12" s="169" t="s">
        <v>98</v>
      </c>
      <c r="F12" s="170">
        <v>0.6</v>
      </c>
      <c r="G12" s="171"/>
      <c r="H12" s="171"/>
      <c r="I12" s="171">
        <f t="shared" si="0"/>
        <v>0</v>
      </c>
      <c r="J12" s="169">
        <f t="shared" si="1"/>
        <v>0.57999999999999996</v>
      </c>
      <c r="K12" s="1">
        <f t="shared" si="2"/>
        <v>0</v>
      </c>
      <c r="L12" s="1">
        <f t="shared" si="3"/>
        <v>0</v>
      </c>
      <c r="M12" s="1"/>
      <c r="N12" s="1">
        <v>0.96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95</v>
      </c>
      <c r="C13" s="173" t="s">
        <v>188</v>
      </c>
      <c r="D13" s="169" t="s">
        <v>820</v>
      </c>
      <c r="E13" s="169" t="s">
        <v>98</v>
      </c>
      <c r="F13" s="170">
        <v>0.6</v>
      </c>
      <c r="G13" s="171"/>
      <c r="H13" s="171"/>
      <c r="I13" s="171">
        <f t="shared" si="0"/>
        <v>0</v>
      </c>
      <c r="J13" s="169">
        <f t="shared" si="1"/>
        <v>23.3</v>
      </c>
      <c r="K13" s="1">
        <f t="shared" si="2"/>
        <v>0</v>
      </c>
      <c r="L13" s="1">
        <f t="shared" si="3"/>
        <v>0</v>
      </c>
      <c r="M13" s="1"/>
      <c r="N13" s="1">
        <v>38.840000000000003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>
        <v>4</v>
      </c>
      <c r="B14" s="169" t="s">
        <v>95</v>
      </c>
      <c r="C14" s="173" t="s">
        <v>190</v>
      </c>
      <c r="D14" s="169" t="s">
        <v>191</v>
      </c>
      <c r="E14" s="169" t="s">
        <v>98</v>
      </c>
      <c r="F14" s="170">
        <v>0.6</v>
      </c>
      <c r="G14" s="171"/>
      <c r="H14" s="171"/>
      <c r="I14" s="171">
        <f t="shared" si="0"/>
        <v>0</v>
      </c>
      <c r="J14" s="169">
        <f t="shared" si="1"/>
        <v>3.19</v>
      </c>
      <c r="K14" s="1">
        <f t="shared" si="2"/>
        <v>0</v>
      </c>
      <c r="L14" s="1">
        <f t="shared" si="3"/>
        <v>0</v>
      </c>
      <c r="M14" s="1"/>
      <c r="N14" s="1">
        <v>5.31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>
        <v>5</v>
      </c>
      <c r="B15" s="169" t="s">
        <v>95</v>
      </c>
      <c r="C15" s="173" t="s">
        <v>192</v>
      </c>
      <c r="D15" s="169" t="s">
        <v>193</v>
      </c>
      <c r="E15" s="169" t="s">
        <v>194</v>
      </c>
      <c r="F15" s="170">
        <v>1.2</v>
      </c>
      <c r="G15" s="171"/>
      <c r="H15" s="171"/>
      <c r="I15" s="171">
        <f t="shared" si="0"/>
        <v>0</v>
      </c>
      <c r="J15" s="169">
        <f t="shared" si="1"/>
        <v>8.42</v>
      </c>
      <c r="K15" s="1">
        <f t="shared" si="2"/>
        <v>0</v>
      </c>
      <c r="L15" s="1">
        <f t="shared" si="3"/>
        <v>0</v>
      </c>
      <c r="M15" s="1"/>
      <c r="N15" s="1">
        <v>7.02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>
        <v>6</v>
      </c>
      <c r="B16" s="169" t="s">
        <v>95</v>
      </c>
      <c r="C16" s="173" t="s">
        <v>197</v>
      </c>
      <c r="D16" s="169" t="s">
        <v>198</v>
      </c>
      <c r="E16" s="169" t="s">
        <v>98</v>
      </c>
      <c r="F16" s="170">
        <v>1.2</v>
      </c>
      <c r="G16" s="171"/>
      <c r="H16" s="171"/>
      <c r="I16" s="171">
        <f t="shared" si="0"/>
        <v>0</v>
      </c>
      <c r="J16" s="169">
        <f t="shared" si="1"/>
        <v>1.03</v>
      </c>
      <c r="K16" s="1">
        <f t="shared" si="2"/>
        <v>0</v>
      </c>
      <c r="L16" s="1">
        <f t="shared" si="3"/>
        <v>0</v>
      </c>
      <c r="M16" s="1"/>
      <c r="N16" s="1">
        <v>0.86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>
        <v>7</v>
      </c>
      <c r="B17" s="169" t="s">
        <v>95</v>
      </c>
      <c r="C17" s="173" t="s">
        <v>199</v>
      </c>
      <c r="D17" s="169" t="s">
        <v>200</v>
      </c>
      <c r="E17" s="169" t="s">
        <v>98</v>
      </c>
      <c r="F17" s="170">
        <v>1.2</v>
      </c>
      <c r="G17" s="171"/>
      <c r="H17" s="171"/>
      <c r="I17" s="171">
        <f t="shared" si="0"/>
        <v>0</v>
      </c>
      <c r="J17" s="169">
        <f t="shared" si="1"/>
        <v>9.16</v>
      </c>
      <c r="K17" s="1">
        <f t="shared" si="2"/>
        <v>0</v>
      </c>
      <c r="L17" s="1">
        <f t="shared" si="3"/>
        <v>0</v>
      </c>
      <c r="M17" s="1"/>
      <c r="N17" s="1">
        <v>7.63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>
        <v>8</v>
      </c>
      <c r="B18" s="169" t="s">
        <v>95</v>
      </c>
      <c r="C18" s="173" t="s">
        <v>847</v>
      </c>
      <c r="D18" s="169" t="s">
        <v>848</v>
      </c>
      <c r="E18" s="169" t="s">
        <v>98</v>
      </c>
      <c r="F18" s="170">
        <v>0.4</v>
      </c>
      <c r="G18" s="171"/>
      <c r="H18" s="171"/>
      <c r="I18" s="171">
        <f t="shared" si="0"/>
        <v>0</v>
      </c>
      <c r="J18" s="169">
        <f t="shared" si="1"/>
        <v>6.03</v>
      </c>
      <c r="K18" s="1">
        <f t="shared" si="2"/>
        <v>0</v>
      </c>
      <c r="L18" s="1">
        <f t="shared" si="3"/>
        <v>0</v>
      </c>
      <c r="M18" s="1"/>
      <c r="N18" s="1">
        <v>15.07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>
        <v>9</v>
      </c>
      <c r="B19" s="169" t="s">
        <v>95</v>
      </c>
      <c r="C19" s="173" t="s">
        <v>849</v>
      </c>
      <c r="D19" s="169" t="s">
        <v>850</v>
      </c>
      <c r="E19" s="169" t="s">
        <v>194</v>
      </c>
      <c r="F19" s="170">
        <v>0.4</v>
      </c>
      <c r="G19" s="171"/>
      <c r="H19" s="171"/>
      <c r="I19" s="171">
        <f t="shared" si="0"/>
        <v>0</v>
      </c>
      <c r="J19" s="169">
        <f t="shared" si="1"/>
        <v>2.54</v>
      </c>
      <c r="K19" s="1">
        <f t="shared" si="2"/>
        <v>0</v>
      </c>
      <c r="L19" s="1">
        <f t="shared" si="3"/>
        <v>0</v>
      </c>
      <c r="M19" s="1"/>
      <c r="N19" s="1">
        <v>6.35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>
        <v>10</v>
      </c>
      <c r="B20" s="169" t="s">
        <v>851</v>
      </c>
      <c r="C20" s="173" t="s">
        <v>852</v>
      </c>
      <c r="D20" s="169" t="s">
        <v>853</v>
      </c>
      <c r="E20" s="169" t="s">
        <v>194</v>
      </c>
      <c r="F20" s="170">
        <v>0.4</v>
      </c>
      <c r="G20" s="171"/>
      <c r="H20" s="171"/>
      <c r="I20" s="171">
        <f t="shared" si="0"/>
        <v>0</v>
      </c>
      <c r="J20" s="169">
        <f t="shared" si="1"/>
        <v>2.62</v>
      </c>
      <c r="K20" s="1">
        <f t="shared" si="2"/>
        <v>0</v>
      </c>
      <c r="L20" s="1"/>
      <c r="M20" s="1">
        <f>ROUND(F20*(G20),2)</f>
        <v>0</v>
      </c>
      <c r="N20" s="1">
        <v>6.5600000000000005</v>
      </c>
      <c r="O20" s="1"/>
      <c r="P20" s="161"/>
      <c r="Q20" s="174"/>
      <c r="R20" s="174"/>
      <c r="S20" s="150"/>
      <c r="V20" s="175"/>
      <c r="Z20">
        <v>0</v>
      </c>
    </row>
    <row r="21" spans="1:26" x14ac:dyDescent="0.25">
      <c r="A21" s="150"/>
      <c r="B21" s="150"/>
      <c r="C21" s="150"/>
      <c r="D21" s="150" t="s">
        <v>76</v>
      </c>
      <c r="E21" s="150"/>
      <c r="F21" s="168"/>
      <c r="G21" s="153"/>
      <c r="H21" s="153">
        <f>ROUND((SUM(M10:M20))/1,2)</f>
        <v>0</v>
      </c>
      <c r="I21" s="153">
        <f>ROUND((SUM(I10:I20))/1,2)</f>
        <v>0</v>
      </c>
      <c r="J21" s="150"/>
      <c r="K21" s="150"/>
      <c r="L21" s="150">
        <f>ROUND((SUM(L10:L20))/1,2)</f>
        <v>0</v>
      </c>
      <c r="M21" s="150">
        <f>ROUND((SUM(M10:M20))/1,2)</f>
        <v>0</v>
      </c>
      <c r="N21" s="150"/>
      <c r="O21" s="150"/>
      <c r="P21" s="176">
        <f>ROUND((SUM(P10:P20))/1,2)</f>
        <v>0</v>
      </c>
      <c r="Q21" s="147"/>
      <c r="R21" s="147"/>
      <c r="S21" s="176">
        <f>ROUND((SUM(S10:S20))/1,2)</f>
        <v>0</v>
      </c>
      <c r="T21" s="147"/>
      <c r="U21" s="147"/>
      <c r="V21" s="147"/>
      <c r="W21" s="147"/>
      <c r="X21" s="147"/>
      <c r="Y21" s="147"/>
      <c r="Z21" s="147"/>
    </row>
    <row r="22" spans="1:26" x14ac:dyDescent="0.25">
      <c r="A22" s="1"/>
      <c r="B22" s="1"/>
      <c r="C22" s="1"/>
      <c r="D22" s="1"/>
      <c r="E22" s="1"/>
      <c r="F22" s="161"/>
      <c r="G22" s="143"/>
      <c r="H22" s="143"/>
      <c r="I22" s="143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50"/>
      <c r="B23" s="150"/>
      <c r="C23" s="150"/>
      <c r="D23" s="150" t="s">
        <v>77</v>
      </c>
      <c r="E23" s="150"/>
      <c r="F23" s="168"/>
      <c r="G23" s="151"/>
      <c r="H23" s="151"/>
      <c r="I23" s="151"/>
      <c r="J23" s="150"/>
      <c r="K23" s="150"/>
      <c r="L23" s="150"/>
      <c r="M23" s="150"/>
      <c r="N23" s="150"/>
      <c r="O23" s="150"/>
      <c r="P23" s="150"/>
      <c r="Q23" s="147"/>
      <c r="R23" s="147"/>
      <c r="S23" s="150"/>
      <c r="T23" s="147"/>
      <c r="U23" s="147"/>
      <c r="V23" s="147"/>
      <c r="W23" s="147"/>
      <c r="X23" s="147"/>
      <c r="Y23" s="147"/>
      <c r="Z23" s="147"/>
    </row>
    <row r="24" spans="1:26" ht="24.95" customHeight="1" x14ac:dyDescent="0.25">
      <c r="A24" s="172">
        <v>11</v>
      </c>
      <c r="B24" s="169" t="s">
        <v>201</v>
      </c>
      <c r="C24" s="173" t="s">
        <v>202</v>
      </c>
      <c r="D24" s="169" t="s">
        <v>203</v>
      </c>
      <c r="E24" s="169" t="s">
        <v>98</v>
      </c>
      <c r="F24" s="170">
        <v>0.8</v>
      </c>
      <c r="G24" s="171"/>
      <c r="H24" s="171"/>
      <c r="I24" s="171">
        <f t="shared" ref="I24:I29" si="4">ROUND(F24*(G24+H24),2)</f>
        <v>0</v>
      </c>
      <c r="J24" s="169">
        <f t="shared" ref="J24:J29" si="5">ROUND(F24*(N24),2)</f>
        <v>67.78</v>
      </c>
      <c r="K24" s="1">
        <f t="shared" ref="K24:K29" si="6">ROUND(F24*(O24),2)</f>
        <v>0</v>
      </c>
      <c r="L24" s="1">
        <f t="shared" ref="L24:L29" si="7">ROUND(F24*(G24),2)</f>
        <v>0</v>
      </c>
      <c r="M24" s="1"/>
      <c r="N24" s="1">
        <v>84.73</v>
      </c>
      <c r="O24" s="1"/>
      <c r="P24" s="168">
        <v>2.19306</v>
      </c>
      <c r="Q24" s="174"/>
      <c r="R24" s="174">
        <v>2.19306</v>
      </c>
      <c r="S24" s="150">
        <f>ROUND(F24*(R24),3)</f>
        <v>1.754</v>
      </c>
      <c r="V24" s="175"/>
      <c r="Z24">
        <v>0</v>
      </c>
    </row>
    <row r="25" spans="1:26" ht="24.95" customHeight="1" x14ac:dyDescent="0.25">
      <c r="A25" s="172">
        <v>12</v>
      </c>
      <c r="B25" s="169" t="s">
        <v>201</v>
      </c>
      <c r="C25" s="173" t="s">
        <v>204</v>
      </c>
      <c r="D25" s="169" t="s">
        <v>205</v>
      </c>
      <c r="E25" s="169" t="s">
        <v>122</v>
      </c>
      <c r="F25" s="170">
        <v>1.6</v>
      </c>
      <c r="G25" s="171"/>
      <c r="H25" s="171"/>
      <c r="I25" s="171">
        <f t="shared" si="4"/>
        <v>0</v>
      </c>
      <c r="J25" s="169">
        <f t="shared" si="5"/>
        <v>20.190000000000001</v>
      </c>
      <c r="K25" s="1">
        <f t="shared" si="6"/>
        <v>0</v>
      </c>
      <c r="L25" s="1">
        <f t="shared" si="7"/>
        <v>0</v>
      </c>
      <c r="M25" s="1"/>
      <c r="N25" s="1">
        <v>12.62</v>
      </c>
      <c r="O25" s="1"/>
      <c r="P25" s="168">
        <v>6.7000000000000002E-4</v>
      </c>
      <c r="Q25" s="174"/>
      <c r="R25" s="174">
        <v>6.7000000000000002E-4</v>
      </c>
      <c r="S25" s="150">
        <f>ROUND(F25*(R25),3)</f>
        <v>1E-3</v>
      </c>
      <c r="V25" s="175"/>
      <c r="Z25">
        <v>0</v>
      </c>
    </row>
    <row r="26" spans="1:26" ht="24.95" customHeight="1" x14ac:dyDescent="0.25">
      <c r="A26" s="172">
        <v>13</v>
      </c>
      <c r="B26" s="169" t="s">
        <v>201</v>
      </c>
      <c r="C26" s="173" t="s">
        <v>206</v>
      </c>
      <c r="D26" s="169" t="s">
        <v>207</v>
      </c>
      <c r="E26" s="169" t="s">
        <v>122</v>
      </c>
      <c r="F26" s="170">
        <v>1.6</v>
      </c>
      <c r="G26" s="171"/>
      <c r="H26" s="171"/>
      <c r="I26" s="171">
        <f t="shared" si="4"/>
        <v>0</v>
      </c>
      <c r="J26" s="169">
        <f t="shared" si="5"/>
        <v>4.24</v>
      </c>
      <c r="K26" s="1">
        <f t="shared" si="6"/>
        <v>0</v>
      </c>
      <c r="L26" s="1">
        <f t="shared" si="7"/>
        <v>0</v>
      </c>
      <c r="M26" s="1"/>
      <c r="N26" s="1">
        <v>2.65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>
        <v>14</v>
      </c>
      <c r="B27" s="169" t="s">
        <v>821</v>
      </c>
      <c r="C27" s="173" t="s">
        <v>822</v>
      </c>
      <c r="D27" s="169" t="s">
        <v>823</v>
      </c>
      <c r="E27" s="169" t="s">
        <v>98</v>
      </c>
      <c r="F27" s="170">
        <v>0.96</v>
      </c>
      <c r="G27" s="171"/>
      <c r="H27" s="171"/>
      <c r="I27" s="171">
        <f t="shared" si="4"/>
        <v>0</v>
      </c>
      <c r="J27" s="169">
        <f t="shared" si="5"/>
        <v>110.24</v>
      </c>
      <c r="K27" s="1">
        <f t="shared" si="6"/>
        <v>0</v>
      </c>
      <c r="L27" s="1">
        <f t="shared" si="7"/>
        <v>0</v>
      </c>
      <c r="M27" s="1"/>
      <c r="N27" s="1">
        <v>114.83</v>
      </c>
      <c r="O27" s="1"/>
      <c r="P27" s="168">
        <v>2.3533900000000001</v>
      </c>
      <c r="Q27" s="174"/>
      <c r="R27" s="174">
        <v>2.3533900000000001</v>
      </c>
      <c r="S27" s="150">
        <f>ROUND(F27*(R27),3)</f>
        <v>2.2589999999999999</v>
      </c>
      <c r="V27" s="175"/>
      <c r="Z27">
        <v>0</v>
      </c>
    </row>
    <row r="28" spans="1:26" ht="24.95" customHeight="1" x14ac:dyDescent="0.25">
      <c r="A28" s="172">
        <v>15</v>
      </c>
      <c r="B28" s="169" t="s">
        <v>821</v>
      </c>
      <c r="C28" s="173" t="s">
        <v>824</v>
      </c>
      <c r="D28" s="169" t="s">
        <v>825</v>
      </c>
      <c r="E28" s="169" t="s">
        <v>122</v>
      </c>
      <c r="F28" s="170">
        <v>1.56</v>
      </c>
      <c r="G28" s="171"/>
      <c r="H28" s="171"/>
      <c r="I28" s="171">
        <f t="shared" si="4"/>
        <v>0</v>
      </c>
      <c r="J28" s="169">
        <f t="shared" si="5"/>
        <v>19.09</v>
      </c>
      <c r="K28" s="1">
        <f t="shared" si="6"/>
        <v>0</v>
      </c>
      <c r="L28" s="1">
        <f t="shared" si="7"/>
        <v>0</v>
      </c>
      <c r="M28" s="1"/>
      <c r="N28" s="1">
        <v>12.24</v>
      </c>
      <c r="O28" s="1"/>
      <c r="P28" s="168">
        <v>4.4400000000000004E-3</v>
      </c>
      <c r="Q28" s="174"/>
      <c r="R28" s="174">
        <v>4.4400000000000004E-3</v>
      </c>
      <c r="S28" s="150">
        <f>ROUND(F28*(R28),3)</f>
        <v>7.0000000000000001E-3</v>
      </c>
      <c r="V28" s="175"/>
      <c r="Z28">
        <v>0</v>
      </c>
    </row>
    <row r="29" spans="1:26" ht="24.95" customHeight="1" x14ac:dyDescent="0.25">
      <c r="A29" s="172">
        <v>16</v>
      </c>
      <c r="B29" s="169" t="s">
        <v>821</v>
      </c>
      <c r="C29" s="173" t="s">
        <v>826</v>
      </c>
      <c r="D29" s="169" t="s">
        <v>827</v>
      </c>
      <c r="E29" s="169" t="s">
        <v>122</v>
      </c>
      <c r="F29" s="170">
        <v>1.56</v>
      </c>
      <c r="G29" s="171"/>
      <c r="H29" s="171"/>
      <c r="I29" s="171">
        <f t="shared" si="4"/>
        <v>0</v>
      </c>
      <c r="J29" s="169">
        <f t="shared" si="5"/>
        <v>5.8</v>
      </c>
      <c r="K29" s="1">
        <f t="shared" si="6"/>
        <v>0</v>
      </c>
      <c r="L29" s="1">
        <f t="shared" si="7"/>
        <v>0</v>
      </c>
      <c r="M29" s="1"/>
      <c r="N29" s="1">
        <v>3.7199999999999998</v>
      </c>
      <c r="O29" s="1"/>
      <c r="P29" s="161"/>
      <c r="Q29" s="174"/>
      <c r="R29" s="174"/>
      <c r="S29" s="150"/>
      <c r="V29" s="175"/>
      <c r="Z29">
        <v>0</v>
      </c>
    </row>
    <row r="30" spans="1:26" x14ac:dyDescent="0.25">
      <c r="A30" s="150"/>
      <c r="B30" s="150"/>
      <c r="C30" s="150"/>
      <c r="D30" s="150" t="s">
        <v>77</v>
      </c>
      <c r="E30" s="150"/>
      <c r="F30" s="168"/>
      <c r="G30" s="153"/>
      <c r="H30" s="153">
        <f>ROUND((SUM(M23:M29))/1,2)</f>
        <v>0</v>
      </c>
      <c r="I30" s="153">
        <f>ROUND((SUM(I23:I29))/1,2)</f>
        <v>0</v>
      </c>
      <c r="J30" s="150"/>
      <c r="K30" s="150"/>
      <c r="L30" s="150">
        <f>ROUND((SUM(L23:L29))/1,2)</f>
        <v>0</v>
      </c>
      <c r="M30" s="150">
        <f>ROUND((SUM(M23:M29))/1,2)</f>
        <v>0</v>
      </c>
      <c r="N30" s="150"/>
      <c r="O30" s="150"/>
      <c r="P30" s="176">
        <f>ROUND((SUM(P23:P29))/1,2)</f>
        <v>4.55</v>
      </c>
      <c r="Q30" s="147"/>
      <c r="R30" s="147"/>
      <c r="S30" s="176">
        <f>ROUND((SUM(S23:S29))/1,2)</f>
        <v>4.0199999999999996</v>
      </c>
      <c r="T30" s="147"/>
      <c r="U30" s="147"/>
      <c r="V30" s="147"/>
      <c r="W30" s="147"/>
      <c r="X30" s="147"/>
      <c r="Y30" s="147"/>
      <c r="Z30" s="147"/>
    </row>
    <row r="31" spans="1:26" x14ac:dyDescent="0.25">
      <c r="A31" s="1"/>
      <c r="B31" s="1"/>
      <c r="C31" s="1"/>
      <c r="D31" s="1"/>
      <c r="E31" s="1"/>
      <c r="F31" s="161"/>
      <c r="G31" s="143"/>
      <c r="H31" s="143"/>
      <c r="I31" s="143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50"/>
      <c r="B32" s="150"/>
      <c r="C32" s="150"/>
      <c r="D32" s="150" t="s">
        <v>464</v>
      </c>
      <c r="E32" s="150"/>
      <c r="F32" s="168"/>
      <c r="G32" s="151"/>
      <c r="H32" s="151"/>
      <c r="I32" s="151"/>
      <c r="J32" s="150"/>
      <c r="K32" s="150"/>
      <c r="L32" s="150"/>
      <c r="M32" s="150"/>
      <c r="N32" s="150"/>
      <c r="O32" s="150"/>
      <c r="P32" s="150"/>
      <c r="Q32" s="147"/>
      <c r="R32" s="147"/>
      <c r="S32" s="150"/>
      <c r="T32" s="147"/>
      <c r="U32" s="147"/>
      <c r="V32" s="147"/>
      <c r="W32" s="147"/>
      <c r="X32" s="147"/>
      <c r="Y32" s="147"/>
      <c r="Z32" s="147"/>
    </row>
    <row r="33" spans="1:26" ht="24.95" customHeight="1" x14ac:dyDescent="0.25">
      <c r="A33" s="172">
        <v>17</v>
      </c>
      <c r="B33" s="169" t="s">
        <v>666</v>
      </c>
      <c r="C33" s="173" t="s">
        <v>667</v>
      </c>
      <c r="D33" s="169" t="s">
        <v>668</v>
      </c>
      <c r="E33" s="169" t="s">
        <v>156</v>
      </c>
      <c r="F33" s="170">
        <v>4</v>
      </c>
      <c r="G33" s="171"/>
      <c r="H33" s="171"/>
      <c r="I33" s="171">
        <f>ROUND(F33*(G33+H33),2)</f>
        <v>0</v>
      </c>
      <c r="J33" s="169">
        <f>ROUND(F33*(N33),2)</f>
        <v>19.96</v>
      </c>
      <c r="K33" s="1">
        <f>ROUND(F33*(O33),2)</f>
        <v>0</v>
      </c>
      <c r="L33" s="1">
        <f>ROUND(F33*(G33),2)</f>
        <v>0</v>
      </c>
      <c r="M33" s="1"/>
      <c r="N33" s="1">
        <v>4.99</v>
      </c>
      <c r="O33" s="1"/>
      <c r="P33" s="168">
        <v>6.3400000000000001E-3</v>
      </c>
      <c r="Q33" s="174"/>
      <c r="R33" s="174">
        <v>6.3400000000000001E-3</v>
      </c>
      <c r="S33" s="150">
        <f>ROUND(F33*(R33),3)</f>
        <v>2.5000000000000001E-2</v>
      </c>
      <c r="V33" s="175"/>
      <c r="Z33">
        <v>0</v>
      </c>
    </row>
    <row r="34" spans="1:26" x14ac:dyDescent="0.25">
      <c r="A34" s="150"/>
      <c r="B34" s="150"/>
      <c r="C34" s="150"/>
      <c r="D34" s="150" t="s">
        <v>464</v>
      </c>
      <c r="E34" s="150"/>
      <c r="F34" s="168"/>
      <c r="G34" s="153"/>
      <c r="H34" s="153">
        <f>ROUND((SUM(M32:M33))/1,2)</f>
        <v>0</v>
      </c>
      <c r="I34" s="153">
        <f>ROUND((SUM(I32:I33))/1,2)</f>
        <v>0</v>
      </c>
      <c r="J34" s="150"/>
      <c r="K34" s="150"/>
      <c r="L34" s="150">
        <f>ROUND((SUM(L32:L33))/1,2)</f>
        <v>0</v>
      </c>
      <c r="M34" s="150">
        <f>ROUND((SUM(M32:M33))/1,2)</f>
        <v>0</v>
      </c>
      <c r="N34" s="150"/>
      <c r="O34" s="150"/>
      <c r="P34" s="176">
        <f>ROUND((SUM(P32:P33))/1,2)</f>
        <v>0.01</v>
      </c>
      <c r="Q34" s="147"/>
      <c r="R34" s="147"/>
      <c r="S34" s="176">
        <f>ROUND((SUM(S32:S33))/1,2)</f>
        <v>0.03</v>
      </c>
      <c r="T34" s="147"/>
      <c r="U34" s="147"/>
      <c r="V34" s="147"/>
      <c r="W34" s="147"/>
      <c r="X34" s="147"/>
      <c r="Y34" s="147"/>
      <c r="Z34" s="147"/>
    </row>
    <row r="35" spans="1:26" x14ac:dyDescent="0.25">
      <c r="A35" s="1"/>
      <c r="B35" s="1"/>
      <c r="C35" s="1"/>
      <c r="D35" s="1"/>
      <c r="E35" s="1"/>
      <c r="F35" s="161"/>
      <c r="G35" s="143"/>
      <c r="H35" s="143"/>
      <c r="I35" s="143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50"/>
      <c r="B36" s="150"/>
      <c r="C36" s="150"/>
      <c r="D36" s="150" t="s">
        <v>379</v>
      </c>
      <c r="E36" s="150"/>
      <c r="F36" s="168"/>
      <c r="G36" s="151"/>
      <c r="H36" s="151"/>
      <c r="I36" s="151"/>
      <c r="J36" s="150"/>
      <c r="K36" s="150"/>
      <c r="L36" s="150"/>
      <c r="M36" s="150"/>
      <c r="N36" s="150"/>
      <c r="O36" s="150"/>
      <c r="P36" s="150"/>
      <c r="Q36" s="147"/>
      <c r="R36" s="147"/>
      <c r="S36" s="150"/>
      <c r="T36" s="147"/>
      <c r="U36" s="147"/>
      <c r="V36" s="147"/>
      <c r="W36" s="147"/>
      <c r="X36" s="147"/>
      <c r="Y36" s="147"/>
      <c r="Z36" s="147"/>
    </row>
    <row r="37" spans="1:26" ht="24.95" customHeight="1" x14ac:dyDescent="0.25">
      <c r="A37" s="172">
        <v>18</v>
      </c>
      <c r="B37" s="169" t="s">
        <v>126</v>
      </c>
      <c r="C37" s="173" t="s">
        <v>854</v>
      </c>
      <c r="D37" s="169" t="s">
        <v>855</v>
      </c>
      <c r="E37" s="169" t="s">
        <v>98</v>
      </c>
      <c r="F37" s="170">
        <v>0.24</v>
      </c>
      <c r="G37" s="171"/>
      <c r="H37" s="171"/>
      <c r="I37" s="171">
        <f>ROUND(F37*(G37+H37),2)</f>
        <v>0</v>
      </c>
      <c r="J37" s="169">
        <f>ROUND(F37*(N37),2)</f>
        <v>7.73</v>
      </c>
      <c r="K37" s="1">
        <f>ROUND(F37*(O37),2)</f>
        <v>0</v>
      </c>
      <c r="L37" s="1">
        <f>ROUND(F37*(G37),2)</f>
        <v>0</v>
      </c>
      <c r="M37" s="1"/>
      <c r="N37" s="1">
        <v>32.22</v>
      </c>
      <c r="O37" s="1"/>
      <c r="P37" s="168">
        <v>1.7034</v>
      </c>
      <c r="Q37" s="174"/>
      <c r="R37" s="174">
        <v>1.7034</v>
      </c>
      <c r="S37" s="150">
        <f>ROUND(F37*(R37),3)</f>
        <v>0.40899999999999997</v>
      </c>
      <c r="V37" s="175"/>
      <c r="Z37">
        <v>0</v>
      </c>
    </row>
    <row r="38" spans="1:26" x14ac:dyDescent="0.25">
      <c r="A38" s="150"/>
      <c r="B38" s="150"/>
      <c r="C38" s="150"/>
      <c r="D38" s="150" t="s">
        <v>379</v>
      </c>
      <c r="E38" s="150"/>
      <c r="F38" s="168"/>
      <c r="G38" s="153"/>
      <c r="H38" s="153">
        <f>ROUND((SUM(M36:M37))/1,2)</f>
        <v>0</v>
      </c>
      <c r="I38" s="153">
        <f>ROUND((SUM(I36:I37))/1,2)</f>
        <v>0</v>
      </c>
      <c r="J38" s="150"/>
      <c r="K38" s="150"/>
      <c r="L38" s="150">
        <f>ROUND((SUM(L36:L37))/1,2)</f>
        <v>0</v>
      </c>
      <c r="M38" s="150">
        <f>ROUND((SUM(M36:M37))/1,2)</f>
        <v>0</v>
      </c>
      <c r="N38" s="150"/>
      <c r="O38" s="150"/>
      <c r="P38" s="176">
        <f>ROUND((SUM(P36:P37))/1,2)</f>
        <v>1.7</v>
      </c>
      <c r="Q38" s="147"/>
      <c r="R38" s="147"/>
      <c r="S38" s="176">
        <f>ROUND((SUM(S36:S37))/1,2)</f>
        <v>0.41</v>
      </c>
      <c r="T38" s="147"/>
      <c r="U38" s="147"/>
      <c r="V38" s="147"/>
      <c r="W38" s="147"/>
      <c r="X38" s="147"/>
      <c r="Y38" s="147"/>
      <c r="Z38" s="147"/>
    </row>
    <row r="39" spans="1:26" x14ac:dyDescent="0.25">
      <c r="A39" s="1"/>
      <c r="B39" s="1"/>
      <c r="C39" s="1"/>
      <c r="D39" s="1"/>
      <c r="E39" s="1"/>
      <c r="F39" s="161"/>
      <c r="G39" s="143"/>
      <c r="H39" s="143"/>
      <c r="I39" s="143"/>
      <c r="J39" s="1"/>
      <c r="K39" s="1"/>
      <c r="L39" s="1"/>
      <c r="M39" s="1"/>
      <c r="N39" s="1"/>
      <c r="O39" s="1"/>
      <c r="P39" s="1"/>
      <c r="S39" s="1"/>
    </row>
    <row r="40" spans="1:26" x14ac:dyDescent="0.25">
      <c r="A40" s="150"/>
      <c r="B40" s="150"/>
      <c r="C40" s="150"/>
      <c r="D40" s="150" t="s">
        <v>78</v>
      </c>
      <c r="E40" s="150"/>
      <c r="F40" s="168"/>
      <c r="G40" s="151"/>
      <c r="H40" s="151"/>
      <c r="I40" s="151"/>
      <c r="J40" s="150"/>
      <c r="K40" s="150"/>
      <c r="L40" s="150"/>
      <c r="M40" s="150"/>
      <c r="N40" s="150"/>
      <c r="O40" s="150"/>
      <c r="P40" s="150"/>
      <c r="Q40" s="147"/>
      <c r="R40" s="147"/>
      <c r="S40" s="150"/>
      <c r="T40" s="147"/>
      <c r="U40" s="147"/>
      <c r="V40" s="147"/>
      <c r="W40" s="147"/>
      <c r="X40" s="147"/>
      <c r="Y40" s="147"/>
      <c r="Z40" s="147"/>
    </row>
    <row r="41" spans="1:26" ht="24.95" customHeight="1" x14ac:dyDescent="0.25">
      <c r="A41" s="172">
        <v>19</v>
      </c>
      <c r="B41" s="169" t="s">
        <v>130</v>
      </c>
      <c r="C41" s="173" t="s">
        <v>828</v>
      </c>
      <c r="D41" s="169" t="s">
        <v>829</v>
      </c>
      <c r="E41" s="169" t="s">
        <v>122</v>
      </c>
      <c r="F41" s="170">
        <v>6.4</v>
      </c>
      <c r="G41" s="171"/>
      <c r="H41" s="171"/>
      <c r="I41" s="171">
        <f>ROUND(F41*(G41+H41),2)</f>
        <v>0</v>
      </c>
      <c r="J41" s="169">
        <f>ROUND(F41*(N41),2)</f>
        <v>30.08</v>
      </c>
      <c r="K41" s="1">
        <f>ROUND(F41*(O41),2)</f>
        <v>0</v>
      </c>
      <c r="L41" s="1">
        <f>ROUND(F41*(G41),2)</f>
        <v>0</v>
      </c>
      <c r="M41" s="1"/>
      <c r="N41" s="1">
        <v>4.7</v>
      </c>
      <c r="O41" s="1"/>
      <c r="P41" s="168">
        <v>0.25094</v>
      </c>
      <c r="Q41" s="174"/>
      <c r="R41" s="174">
        <v>0.25094</v>
      </c>
      <c r="S41" s="150">
        <f>ROUND(F41*(R41),3)</f>
        <v>1.6060000000000001</v>
      </c>
      <c r="V41" s="175"/>
      <c r="Z41">
        <v>0</v>
      </c>
    </row>
    <row r="42" spans="1:26" ht="24.95" customHeight="1" x14ac:dyDescent="0.25">
      <c r="A42" s="172">
        <v>20</v>
      </c>
      <c r="B42" s="169" t="s">
        <v>130</v>
      </c>
      <c r="C42" s="173" t="s">
        <v>830</v>
      </c>
      <c r="D42" s="169" t="s">
        <v>831</v>
      </c>
      <c r="E42" s="169" t="s">
        <v>122</v>
      </c>
      <c r="F42" s="170">
        <v>6.4</v>
      </c>
      <c r="G42" s="171"/>
      <c r="H42" s="171"/>
      <c r="I42" s="171">
        <f>ROUND(F42*(G42+H42),2)</f>
        <v>0</v>
      </c>
      <c r="J42" s="169">
        <f>ROUND(F42*(N42),2)</f>
        <v>20.61</v>
      </c>
      <c r="K42" s="1">
        <f>ROUND(F42*(O42),2)</f>
        <v>0</v>
      </c>
      <c r="L42" s="1">
        <f>ROUND(F42*(G42),2)</f>
        <v>0</v>
      </c>
      <c r="M42" s="1"/>
      <c r="N42" s="1">
        <v>3.22</v>
      </c>
      <c r="O42" s="1"/>
      <c r="P42" s="168">
        <v>0.18906999999999999</v>
      </c>
      <c r="Q42" s="174"/>
      <c r="R42" s="174">
        <v>0.18906999999999999</v>
      </c>
      <c r="S42" s="150">
        <f>ROUND(F42*(R42),3)</f>
        <v>1.21</v>
      </c>
      <c r="V42" s="175"/>
      <c r="Z42">
        <v>0</v>
      </c>
    </row>
    <row r="43" spans="1:26" x14ac:dyDescent="0.25">
      <c r="A43" s="150"/>
      <c r="B43" s="150"/>
      <c r="C43" s="150"/>
      <c r="D43" s="150" t="s">
        <v>78</v>
      </c>
      <c r="E43" s="150"/>
      <c r="F43" s="168"/>
      <c r="G43" s="153"/>
      <c r="H43" s="153">
        <f>ROUND((SUM(M40:M42))/1,2)</f>
        <v>0</v>
      </c>
      <c r="I43" s="153">
        <f>ROUND((SUM(I40:I42))/1,2)</f>
        <v>0</v>
      </c>
      <c r="J43" s="150"/>
      <c r="K43" s="150"/>
      <c r="L43" s="150">
        <f>ROUND((SUM(L40:L42))/1,2)</f>
        <v>0</v>
      </c>
      <c r="M43" s="150">
        <f>ROUND((SUM(M40:M42))/1,2)</f>
        <v>0</v>
      </c>
      <c r="N43" s="150"/>
      <c r="O43" s="150"/>
      <c r="P43" s="176">
        <f>ROUND((SUM(P40:P42))/1,2)</f>
        <v>0.44</v>
      </c>
      <c r="Q43" s="147"/>
      <c r="R43" s="147"/>
      <c r="S43" s="176">
        <f>ROUND((SUM(S40:S42))/1,2)</f>
        <v>2.82</v>
      </c>
      <c r="T43" s="147"/>
      <c r="U43" s="147"/>
      <c r="V43" s="147"/>
      <c r="W43" s="147"/>
      <c r="X43" s="147"/>
      <c r="Y43" s="147"/>
      <c r="Z43" s="147"/>
    </row>
    <row r="44" spans="1:26" x14ac:dyDescent="0.25">
      <c r="A44" s="1"/>
      <c r="B44" s="1"/>
      <c r="C44" s="1"/>
      <c r="D44" s="1"/>
      <c r="E44" s="1"/>
      <c r="F44" s="161"/>
      <c r="G44" s="143"/>
      <c r="H44" s="143"/>
      <c r="I44" s="143"/>
      <c r="J44" s="1"/>
      <c r="K44" s="1"/>
      <c r="L44" s="1"/>
      <c r="M44" s="1"/>
      <c r="N44" s="1"/>
      <c r="O44" s="1"/>
      <c r="P44" s="1"/>
      <c r="S44" s="1"/>
    </row>
    <row r="45" spans="1:26" x14ac:dyDescent="0.25">
      <c r="A45" s="150"/>
      <c r="B45" s="150"/>
      <c r="C45" s="150"/>
      <c r="D45" s="150" t="s">
        <v>79</v>
      </c>
      <c r="E45" s="150"/>
      <c r="F45" s="168"/>
      <c r="G45" s="151"/>
      <c r="H45" s="151"/>
      <c r="I45" s="151"/>
      <c r="J45" s="150"/>
      <c r="K45" s="150"/>
      <c r="L45" s="150"/>
      <c r="M45" s="150"/>
      <c r="N45" s="150"/>
      <c r="O45" s="150"/>
      <c r="P45" s="150"/>
      <c r="Q45" s="147"/>
      <c r="R45" s="147"/>
      <c r="S45" s="150"/>
      <c r="T45" s="147"/>
      <c r="U45" s="147"/>
      <c r="V45" s="147"/>
      <c r="W45" s="147"/>
      <c r="X45" s="147"/>
      <c r="Y45" s="147"/>
      <c r="Z45" s="147"/>
    </row>
    <row r="46" spans="1:26" ht="24.95" customHeight="1" x14ac:dyDescent="0.25">
      <c r="A46" s="172">
        <v>21</v>
      </c>
      <c r="B46" s="169" t="s">
        <v>138</v>
      </c>
      <c r="C46" s="173" t="s">
        <v>856</v>
      </c>
      <c r="D46" s="169" t="s">
        <v>857</v>
      </c>
      <c r="E46" s="169" t="s">
        <v>129</v>
      </c>
      <c r="F46" s="170">
        <v>4</v>
      </c>
      <c r="G46" s="171"/>
      <c r="H46" s="171"/>
      <c r="I46" s="171">
        <f>ROUND(F46*(G46+H46),2)</f>
        <v>0</v>
      </c>
      <c r="J46" s="169">
        <f>ROUND(F46*(N46),2)</f>
        <v>129.6</v>
      </c>
      <c r="K46" s="1">
        <f>ROUND(F46*(O46),2)</f>
        <v>0</v>
      </c>
      <c r="L46" s="1">
        <f>ROUND(F46*(G46),2)</f>
        <v>0</v>
      </c>
      <c r="M46" s="1"/>
      <c r="N46" s="1">
        <v>32.4</v>
      </c>
      <c r="O46" s="1"/>
      <c r="P46" s="168">
        <v>7.3000000000000001E-3</v>
      </c>
      <c r="Q46" s="174"/>
      <c r="R46" s="174">
        <v>7.3000000000000001E-3</v>
      </c>
      <c r="S46" s="150">
        <f>ROUND(F46*(R46),3)</f>
        <v>2.9000000000000001E-2</v>
      </c>
      <c r="V46" s="175"/>
      <c r="Z46">
        <v>0</v>
      </c>
    </row>
    <row r="47" spans="1:26" ht="24.95" customHeight="1" x14ac:dyDescent="0.25">
      <c r="A47" s="172">
        <v>22</v>
      </c>
      <c r="B47" s="169" t="s">
        <v>144</v>
      </c>
      <c r="C47" s="173" t="s">
        <v>858</v>
      </c>
      <c r="D47" s="169" t="s">
        <v>859</v>
      </c>
      <c r="E47" s="169" t="s">
        <v>156</v>
      </c>
      <c r="F47" s="170">
        <v>1</v>
      </c>
      <c r="G47" s="171"/>
      <c r="H47" s="171"/>
      <c r="I47" s="171">
        <f>ROUND(F47*(G47+H47),2)</f>
        <v>0</v>
      </c>
      <c r="J47" s="169">
        <f>ROUND(F47*(N47),2)</f>
        <v>60.67</v>
      </c>
      <c r="K47" s="1">
        <f>ROUND(F47*(O47),2)</f>
        <v>0</v>
      </c>
      <c r="L47" s="1"/>
      <c r="M47" s="1">
        <f>ROUND(F47*(G47),2)</f>
        <v>0</v>
      </c>
      <c r="N47" s="1">
        <v>60.67</v>
      </c>
      <c r="O47" s="1"/>
      <c r="P47" s="168">
        <v>0.50800000000000001</v>
      </c>
      <c r="Q47" s="174"/>
      <c r="R47" s="174">
        <v>0.50800000000000001</v>
      </c>
      <c r="S47" s="150">
        <f>ROUND(F47*(R47),3)</f>
        <v>0.50800000000000001</v>
      </c>
      <c r="V47" s="175"/>
      <c r="Z47">
        <v>0</v>
      </c>
    </row>
    <row r="48" spans="1:26" x14ac:dyDescent="0.25">
      <c r="A48" s="150"/>
      <c r="B48" s="150"/>
      <c r="C48" s="150"/>
      <c r="D48" s="150" t="s">
        <v>79</v>
      </c>
      <c r="E48" s="150"/>
      <c r="F48" s="168"/>
      <c r="G48" s="153"/>
      <c r="H48" s="153">
        <f>ROUND((SUM(M45:M47))/1,2)</f>
        <v>0</v>
      </c>
      <c r="I48" s="153">
        <f>ROUND((SUM(I45:I47))/1,2)</f>
        <v>0</v>
      </c>
      <c r="J48" s="150"/>
      <c r="K48" s="150"/>
      <c r="L48" s="150">
        <f>ROUND((SUM(L45:L47))/1,2)</f>
        <v>0</v>
      </c>
      <c r="M48" s="150">
        <f>ROUND((SUM(M45:M47))/1,2)</f>
        <v>0</v>
      </c>
      <c r="N48" s="150"/>
      <c r="O48" s="150"/>
      <c r="P48" s="176">
        <f>ROUND((SUM(P45:P47))/1,2)</f>
        <v>0.52</v>
      </c>
      <c r="Q48" s="147"/>
      <c r="R48" s="147"/>
      <c r="S48" s="176">
        <f>ROUND((SUM(S45:S47))/1,2)</f>
        <v>0.54</v>
      </c>
      <c r="T48" s="147"/>
      <c r="U48" s="147"/>
      <c r="V48" s="147"/>
      <c r="W48" s="147"/>
      <c r="X48" s="147"/>
      <c r="Y48" s="147"/>
      <c r="Z48" s="147"/>
    </row>
    <row r="49" spans="1:26" x14ac:dyDescent="0.25">
      <c r="A49" s="1"/>
      <c r="B49" s="1"/>
      <c r="C49" s="1"/>
      <c r="D49" s="1"/>
      <c r="E49" s="1"/>
      <c r="F49" s="161"/>
      <c r="G49" s="143"/>
      <c r="H49" s="143"/>
      <c r="I49" s="143"/>
      <c r="J49" s="1"/>
      <c r="K49" s="1"/>
      <c r="L49" s="1"/>
      <c r="M49" s="1"/>
      <c r="N49" s="1"/>
      <c r="O49" s="1"/>
      <c r="P49" s="1"/>
      <c r="S49" s="1"/>
    </row>
    <row r="50" spans="1:26" x14ac:dyDescent="0.25">
      <c r="A50" s="150"/>
      <c r="B50" s="150"/>
      <c r="C50" s="150"/>
      <c r="D50" s="150" t="s">
        <v>81</v>
      </c>
      <c r="E50" s="150"/>
      <c r="F50" s="168"/>
      <c r="G50" s="151"/>
      <c r="H50" s="151"/>
      <c r="I50" s="151"/>
      <c r="J50" s="150"/>
      <c r="K50" s="150"/>
      <c r="L50" s="150"/>
      <c r="M50" s="150"/>
      <c r="N50" s="150"/>
      <c r="O50" s="150"/>
      <c r="P50" s="150"/>
      <c r="Q50" s="147"/>
      <c r="R50" s="147"/>
      <c r="S50" s="150"/>
      <c r="T50" s="147"/>
      <c r="U50" s="147"/>
      <c r="V50" s="147"/>
      <c r="W50" s="147"/>
      <c r="X50" s="147"/>
      <c r="Y50" s="147"/>
      <c r="Z50" s="147"/>
    </row>
    <row r="51" spans="1:26" ht="24.95" customHeight="1" x14ac:dyDescent="0.25">
      <c r="A51" s="172">
        <v>23</v>
      </c>
      <c r="B51" s="169" t="s">
        <v>130</v>
      </c>
      <c r="C51" s="173" t="s">
        <v>179</v>
      </c>
      <c r="D51" s="169" t="s">
        <v>832</v>
      </c>
      <c r="E51" s="169" t="s">
        <v>117</v>
      </c>
      <c r="F51" s="170">
        <v>8.657</v>
      </c>
      <c r="G51" s="171"/>
      <c r="H51" s="171"/>
      <c r="I51" s="171">
        <f>ROUND(F51*(G51+H51),2)</f>
        <v>0</v>
      </c>
      <c r="J51" s="169">
        <f>ROUND(F51*(N51),2)</f>
        <v>13.94</v>
      </c>
      <c r="K51" s="1">
        <f>ROUND(F51*(O51),2)</f>
        <v>0</v>
      </c>
      <c r="L51" s="1">
        <f>ROUND(F51*(G51),2)</f>
        <v>0</v>
      </c>
      <c r="M51" s="1"/>
      <c r="N51" s="1">
        <v>1.6099999999999999</v>
      </c>
      <c r="O51" s="1"/>
      <c r="P51" s="161"/>
      <c r="Q51" s="174"/>
      <c r="R51" s="174"/>
      <c r="S51" s="150"/>
      <c r="V51" s="175"/>
      <c r="Z51">
        <v>0</v>
      </c>
    </row>
    <row r="52" spans="1:26" x14ac:dyDescent="0.25">
      <c r="A52" s="150"/>
      <c r="B52" s="150"/>
      <c r="C52" s="150"/>
      <c r="D52" s="150" t="s">
        <v>81</v>
      </c>
      <c r="E52" s="150"/>
      <c r="F52" s="168"/>
      <c r="G52" s="153"/>
      <c r="H52" s="153">
        <f>ROUND((SUM(M50:M51))/1,2)</f>
        <v>0</v>
      </c>
      <c r="I52" s="153">
        <f>ROUND((SUM(I50:I51))/1,2)</f>
        <v>0</v>
      </c>
      <c r="J52" s="150"/>
      <c r="K52" s="150"/>
      <c r="L52" s="150">
        <f>ROUND((SUM(L50:L51))/1,2)</f>
        <v>0</v>
      </c>
      <c r="M52" s="150">
        <f>ROUND((SUM(M50:M51))/1,2)</f>
        <v>0</v>
      </c>
      <c r="N52" s="150"/>
      <c r="O52" s="150"/>
      <c r="P52" s="176">
        <f>ROUND((SUM(P50:P51))/1,2)</f>
        <v>0</v>
      </c>
      <c r="Q52" s="147"/>
      <c r="R52" s="147"/>
      <c r="S52" s="176">
        <f>ROUND((SUM(S50:S51))/1,2)</f>
        <v>0</v>
      </c>
      <c r="T52" s="147"/>
      <c r="U52" s="147"/>
      <c r="V52" s="147"/>
      <c r="W52" s="147"/>
      <c r="X52" s="147"/>
      <c r="Y52" s="147"/>
      <c r="Z52" s="147"/>
    </row>
    <row r="53" spans="1:26" x14ac:dyDescent="0.25">
      <c r="A53" s="1"/>
      <c r="B53" s="1"/>
      <c r="C53" s="1"/>
      <c r="D53" s="1"/>
      <c r="E53" s="1"/>
      <c r="F53" s="161"/>
      <c r="G53" s="143"/>
      <c r="H53" s="143"/>
      <c r="I53" s="143"/>
      <c r="J53" s="1"/>
      <c r="K53" s="1"/>
      <c r="L53" s="1"/>
      <c r="M53" s="1"/>
      <c r="N53" s="1"/>
      <c r="O53" s="1"/>
      <c r="P53" s="1"/>
      <c r="S53" s="1"/>
    </row>
    <row r="54" spans="1:26" x14ac:dyDescent="0.25">
      <c r="A54" s="150"/>
      <c r="B54" s="150"/>
      <c r="C54" s="150"/>
      <c r="D54" s="2" t="s">
        <v>75</v>
      </c>
      <c r="E54" s="150"/>
      <c r="F54" s="168"/>
      <c r="G54" s="153"/>
      <c r="H54" s="153">
        <f>ROUND((SUM(M9:M53))/2,2)</f>
        <v>0</v>
      </c>
      <c r="I54" s="153">
        <f>ROUND((SUM(I9:I53))/2,2)</f>
        <v>0</v>
      </c>
      <c r="J54" s="151"/>
      <c r="K54" s="150"/>
      <c r="L54" s="151">
        <f>ROUND((SUM(L9:L53))/2,2)</f>
        <v>0</v>
      </c>
      <c r="M54" s="151">
        <f>ROUND((SUM(M9:M53))/2,2)</f>
        <v>0</v>
      </c>
      <c r="N54" s="150"/>
      <c r="O54" s="150"/>
      <c r="P54" s="176">
        <f>ROUND((SUM(P9:P53))/2,2)</f>
        <v>7.22</v>
      </c>
      <c r="S54" s="176">
        <f>ROUND((SUM(S9:S53))/2,2)</f>
        <v>7.81</v>
      </c>
    </row>
    <row r="55" spans="1:26" x14ac:dyDescent="0.25">
      <c r="A55" s="1"/>
      <c r="B55" s="1"/>
      <c r="C55" s="1"/>
      <c r="D55" s="1"/>
      <c r="E55" s="1"/>
      <c r="F55" s="161"/>
      <c r="G55" s="143"/>
      <c r="H55" s="143"/>
      <c r="I55" s="143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50"/>
      <c r="B56" s="150"/>
      <c r="C56" s="150"/>
      <c r="D56" s="2" t="s">
        <v>182</v>
      </c>
      <c r="E56" s="150"/>
      <c r="F56" s="168"/>
      <c r="G56" s="151"/>
      <c r="H56" s="151"/>
      <c r="I56" s="151"/>
      <c r="J56" s="150"/>
      <c r="K56" s="150"/>
      <c r="L56" s="150"/>
      <c r="M56" s="150"/>
      <c r="N56" s="150"/>
      <c r="O56" s="150"/>
      <c r="P56" s="150"/>
      <c r="Q56" s="147"/>
      <c r="R56" s="147"/>
      <c r="S56" s="150"/>
      <c r="T56" s="147"/>
      <c r="U56" s="147"/>
      <c r="V56" s="147"/>
      <c r="W56" s="147"/>
      <c r="X56" s="147"/>
      <c r="Y56" s="147"/>
      <c r="Z56" s="147"/>
    </row>
    <row r="57" spans="1:26" x14ac:dyDescent="0.25">
      <c r="A57" s="150"/>
      <c r="B57" s="150"/>
      <c r="C57" s="150"/>
      <c r="D57" s="150" t="s">
        <v>184</v>
      </c>
      <c r="E57" s="150"/>
      <c r="F57" s="168"/>
      <c r="G57" s="151"/>
      <c r="H57" s="151"/>
      <c r="I57" s="151"/>
      <c r="J57" s="150"/>
      <c r="K57" s="150"/>
      <c r="L57" s="150"/>
      <c r="M57" s="150"/>
      <c r="N57" s="150"/>
      <c r="O57" s="150"/>
      <c r="P57" s="150"/>
      <c r="Q57" s="147"/>
      <c r="R57" s="147"/>
      <c r="S57" s="150"/>
      <c r="T57" s="147"/>
      <c r="U57" s="147"/>
      <c r="V57" s="147"/>
      <c r="W57" s="147"/>
      <c r="X57" s="147"/>
      <c r="Y57" s="147"/>
      <c r="Z57" s="147"/>
    </row>
    <row r="58" spans="1:26" ht="24.95" customHeight="1" x14ac:dyDescent="0.25">
      <c r="A58" s="172">
        <v>24</v>
      </c>
      <c r="B58" s="169" t="s">
        <v>235</v>
      </c>
      <c r="C58" s="173" t="s">
        <v>833</v>
      </c>
      <c r="D58" s="169" t="s">
        <v>834</v>
      </c>
      <c r="E58" s="169" t="s">
        <v>171</v>
      </c>
      <c r="F58" s="170">
        <v>255.87</v>
      </c>
      <c r="G58" s="171"/>
      <c r="H58" s="171"/>
      <c r="I58" s="171">
        <f>ROUND(F58*(G58+H58),2)</f>
        <v>0</v>
      </c>
      <c r="J58" s="169">
        <f>ROUND(F58*(N58),2)</f>
        <v>258.43</v>
      </c>
      <c r="K58" s="1">
        <f>ROUND(F58*(O58),2)</f>
        <v>0</v>
      </c>
      <c r="L58" s="1">
        <f>ROUND(F58*(G58),2)</f>
        <v>0</v>
      </c>
      <c r="M58" s="1"/>
      <c r="N58" s="1">
        <v>1.01</v>
      </c>
      <c r="O58" s="1"/>
      <c r="P58" s="168">
        <v>6.0000000000000002E-5</v>
      </c>
      <c r="Q58" s="174"/>
      <c r="R58" s="174">
        <v>6.0000000000000002E-5</v>
      </c>
      <c r="S58" s="150">
        <f>ROUND(F58*(R58),3)</f>
        <v>1.4999999999999999E-2</v>
      </c>
      <c r="V58" s="175"/>
      <c r="Z58">
        <v>0</v>
      </c>
    </row>
    <row r="59" spans="1:26" ht="24.95" customHeight="1" x14ac:dyDescent="0.25">
      <c r="A59" s="172">
        <v>25</v>
      </c>
      <c r="B59" s="169" t="s">
        <v>235</v>
      </c>
      <c r="C59" s="173" t="s">
        <v>238</v>
      </c>
      <c r="D59" s="169" t="s">
        <v>239</v>
      </c>
      <c r="E59" s="182">
        <v>1</v>
      </c>
      <c r="F59" s="170">
        <v>0.01</v>
      </c>
      <c r="G59" s="171"/>
      <c r="H59" s="171"/>
      <c r="I59" s="171">
        <f>ROUND(F59*(G59+H59),2)</f>
        <v>0</v>
      </c>
      <c r="J59" s="169">
        <f>ROUND(F59*(N59),2)</f>
        <v>12.05</v>
      </c>
      <c r="K59" s="1">
        <f>ROUND(F59*(O59),2)</f>
        <v>0</v>
      </c>
      <c r="L59" s="1">
        <f>ROUND(F59*(G59),2)</f>
        <v>0</v>
      </c>
      <c r="M59" s="1"/>
      <c r="N59" s="1">
        <v>1205.0899999999999</v>
      </c>
      <c r="O59" s="1"/>
      <c r="P59" s="161"/>
      <c r="Q59" s="174"/>
      <c r="R59" s="174"/>
      <c r="S59" s="150"/>
      <c r="V59" s="175"/>
      <c r="Z59">
        <v>0</v>
      </c>
    </row>
    <row r="60" spans="1:26" ht="24.95" customHeight="1" x14ac:dyDescent="0.25">
      <c r="A60" s="172">
        <v>26</v>
      </c>
      <c r="B60" s="169" t="s">
        <v>677</v>
      </c>
      <c r="C60" s="173" t="s">
        <v>835</v>
      </c>
      <c r="D60" s="169" t="s">
        <v>836</v>
      </c>
      <c r="E60" s="169" t="s">
        <v>171</v>
      </c>
      <c r="F60" s="170">
        <v>276.33999999999997</v>
      </c>
      <c r="G60" s="171"/>
      <c r="H60" s="171"/>
      <c r="I60" s="171">
        <f>ROUND(F60*(G60+H60),2)</f>
        <v>0</v>
      </c>
      <c r="J60" s="169">
        <f>ROUND(F60*(N60),2)</f>
        <v>688.09</v>
      </c>
      <c r="K60" s="1">
        <f>ROUND(F60*(O60),2)</f>
        <v>0</v>
      </c>
      <c r="L60" s="1"/>
      <c r="M60" s="1">
        <f>ROUND(F60*(G60),2)</f>
        <v>0</v>
      </c>
      <c r="N60" s="1">
        <v>2.4900000000000002</v>
      </c>
      <c r="O60" s="1"/>
      <c r="P60" s="161"/>
      <c r="Q60" s="174"/>
      <c r="R60" s="174"/>
      <c r="S60" s="150"/>
      <c r="V60" s="175"/>
      <c r="Z60">
        <v>0</v>
      </c>
    </row>
    <row r="61" spans="1:26" ht="24.95" customHeight="1" x14ac:dyDescent="0.25">
      <c r="A61" s="172">
        <v>27</v>
      </c>
      <c r="B61" s="169" t="s">
        <v>677</v>
      </c>
      <c r="C61" s="173" t="s">
        <v>839</v>
      </c>
      <c r="D61" s="169" t="s">
        <v>840</v>
      </c>
      <c r="E61" s="169" t="s">
        <v>841</v>
      </c>
      <c r="F61" s="170">
        <v>6.17</v>
      </c>
      <c r="G61" s="171"/>
      <c r="H61" s="171"/>
      <c r="I61" s="171">
        <f>ROUND(F61*(G61+H61),2)</f>
        <v>0</v>
      </c>
      <c r="J61" s="169">
        <f>ROUND(F61*(N61),2)</f>
        <v>276.48</v>
      </c>
      <c r="K61" s="1">
        <f>ROUND(F61*(O61),2)</f>
        <v>0</v>
      </c>
      <c r="L61" s="1"/>
      <c r="M61" s="1">
        <f>ROUND(F61*(G61),2)</f>
        <v>0</v>
      </c>
      <c r="N61" s="1">
        <v>44.81</v>
      </c>
      <c r="O61" s="1"/>
      <c r="P61" s="161"/>
      <c r="Q61" s="174"/>
      <c r="R61" s="174"/>
      <c r="S61" s="150"/>
      <c r="V61" s="175"/>
      <c r="Z61">
        <v>0</v>
      </c>
    </row>
    <row r="62" spans="1:26" x14ac:dyDescent="0.25">
      <c r="A62" s="150"/>
      <c r="B62" s="150"/>
      <c r="C62" s="150"/>
      <c r="D62" s="150" t="s">
        <v>184</v>
      </c>
      <c r="E62" s="150"/>
      <c r="F62" s="168"/>
      <c r="G62" s="153"/>
      <c r="H62" s="153">
        <f>ROUND((SUM(M57:M61))/1,2)</f>
        <v>0</v>
      </c>
      <c r="I62" s="153">
        <f>ROUND((SUM(I57:I61))/1,2)</f>
        <v>0</v>
      </c>
      <c r="J62" s="150"/>
      <c r="K62" s="150"/>
      <c r="L62" s="150">
        <f>ROUND((SUM(L57:L61))/1,2)</f>
        <v>0</v>
      </c>
      <c r="M62" s="150">
        <f>ROUND((SUM(M57:M61))/1,2)</f>
        <v>0</v>
      </c>
      <c r="N62" s="150"/>
      <c r="O62" s="150"/>
      <c r="P62" s="176">
        <f>ROUND((SUM(P57:P61))/1,2)</f>
        <v>0</v>
      </c>
      <c r="Q62" s="147"/>
      <c r="R62" s="147"/>
      <c r="S62" s="176">
        <f>ROUND((SUM(S57:S61))/1,2)</f>
        <v>0.02</v>
      </c>
      <c r="T62" s="147"/>
      <c r="U62" s="147"/>
      <c r="V62" s="147"/>
      <c r="W62" s="147"/>
      <c r="X62" s="147"/>
      <c r="Y62" s="147"/>
      <c r="Z62" s="147"/>
    </row>
    <row r="63" spans="1:26" x14ac:dyDescent="0.25">
      <c r="A63" s="1"/>
      <c r="B63" s="1"/>
      <c r="C63" s="1"/>
      <c r="D63" s="1"/>
      <c r="E63" s="1"/>
      <c r="F63" s="161"/>
      <c r="G63" s="143"/>
      <c r="H63" s="143"/>
      <c r="I63" s="143"/>
      <c r="J63" s="1"/>
      <c r="K63" s="1"/>
      <c r="L63" s="1"/>
      <c r="M63" s="1"/>
      <c r="N63" s="1"/>
      <c r="O63" s="1"/>
      <c r="P63" s="1"/>
      <c r="S63" s="1"/>
    </row>
    <row r="64" spans="1:26" x14ac:dyDescent="0.25">
      <c r="A64" s="150"/>
      <c r="B64" s="150"/>
      <c r="C64" s="150"/>
      <c r="D64" s="150" t="s">
        <v>185</v>
      </c>
      <c r="E64" s="150"/>
      <c r="F64" s="168"/>
      <c r="G64" s="151"/>
      <c r="H64" s="151"/>
      <c r="I64" s="151"/>
      <c r="J64" s="150"/>
      <c r="K64" s="150"/>
      <c r="L64" s="150"/>
      <c r="M64" s="150"/>
      <c r="N64" s="150"/>
      <c r="O64" s="150"/>
      <c r="P64" s="150"/>
      <c r="Q64" s="147"/>
      <c r="R64" s="147"/>
      <c r="S64" s="150"/>
      <c r="T64" s="147"/>
      <c r="U64" s="147"/>
      <c r="V64" s="147"/>
      <c r="W64" s="147"/>
      <c r="X64" s="147"/>
      <c r="Y64" s="147"/>
      <c r="Z64" s="147"/>
    </row>
    <row r="65" spans="1:26" ht="24.95" customHeight="1" x14ac:dyDescent="0.25">
      <c r="A65" s="172">
        <v>28</v>
      </c>
      <c r="B65" s="169" t="s">
        <v>242</v>
      </c>
      <c r="C65" s="173" t="s">
        <v>842</v>
      </c>
      <c r="D65" s="169" t="s">
        <v>843</v>
      </c>
      <c r="E65" s="169" t="s">
        <v>122</v>
      </c>
      <c r="F65" s="170">
        <v>9.34</v>
      </c>
      <c r="G65" s="171"/>
      <c r="H65" s="171"/>
      <c r="I65" s="171">
        <f>ROUND(F65*(G65+H65),2)</f>
        <v>0</v>
      </c>
      <c r="J65" s="169">
        <f>ROUND(F65*(N65),2)</f>
        <v>52.02</v>
      </c>
      <c r="K65" s="1">
        <f>ROUND(F65*(O65),2)</f>
        <v>0</v>
      </c>
      <c r="L65" s="1">
        <f>ROUND(F65*(G65),2)</f>
        <v>0</v>
      </c>
      <c r="M65" s="1"/>
      <c r="N65" s="1">
        <v>5.57</v>
      </c>
      <c r="O65" s="1"/>
      <c r="P65" s="168">
        <v>2.0000000000000001E-4</v>
      </c>
      <c r="Q65" s="174"/>
      <c r="R65" s="174">
        <v>2.0000000000000001E-4</v>
      </c>
      <c r="S65" s="150">
        <f>ROUND(F65*(R65),3)</f>
        <v>2E-3</v>
      </c>
      <c r="V65" s="175"/>
      <c r="Z65">
        <v>0</v>
      </c>
    </row>
    <row r="66" spans="1:26" ht="24.95" customHeight="1" x14ac:dyDescent="0.25">
      <c r="A66" s="172">
        <v>29</v>
      </c>
      <c r="B66" s="169" t="s">
        <v>242</v>
      </c>
      <c r="C66" s="173" t="s">
        <v>844</v>
      </c>
      <c r="D66" s="169" t="s">
        <v>845</v>
      </c>
      <c r="E66" s="169" t="s">
        <v>122</v>
      </c>
      <c r="F66" s="170">
        <v>9.34</v>
      </c>
      <c r="G66" s="171"/>
      <c r="H66" s="171"/>
      <c r="I66" s="171">
        <f>ROUND(F66*(G66+H66),2)</f>
        <v>0</v>
      </c>
      <c r="J66" s="169">
        <f>ROUND(F66*(N66),2)</f>
        <v>27.83</v>
      </c>
      <c r="K66" s="1">
        <f>ROUND(F66*(O66),2)</f>
        <v>0</v>
      </c>
      <c r="L66" s="1">
        <f>ROUND(F66*(G66),2)</f>
        <v>0</v>
      </c>
      <c r="M66" s="1"/>
      <c r="N66" s="1">
        <v>2.98</v>
      </c>
      <c r="O66" s="1"/>
      <c r="P66" s="168">
        <v>9.0000000000000006E-5</v>
      </c>
      <c r="Q66" s="174"/>
      <c r="R66" s="174">
        <v>9.0000000000000006E-5</v>
      </c>
      <c r="S66" s="150">
        <f>ROUND(F66*(R66),3)</f>
        <v>1E-3</v>
      </c>
      <c r="V66" s="175"/>
      <c r="Z66">
        <v>0</v>
      </c>
    </row>
    <row r="67" spans="1:26" x14ac:dyDescent="0.25">
      <c r="A67" s="150"/>
      <c r="B67" s="150"/>
      <c r="C67" s="150"/>
      <c r="D67" s="150" t="s">
        <v>185</v>
      </c>
      <c r="E67" s="150"/>
      <c r="F67" s="168"/>
      <c r="G67" s="153"/>
      <c r="H67" s="153"/>
      <c r="I67" s="153">
        <f>ROUND((SUM(I64:I66))/1,2)</f>
        <v>0</v>
      </c>
      <c r="J67" s="150"/>
      <c r="K67" s="150"/>
      <c r="L67" s="150">
        <f>ROUND((SUM(L64:L66))/1,2)</f>
        <v>0</v>
      </c>
      <c r="M67" s="150">
        <f>ROUND((SUM(M64:M66))/1,2)</f>
        <v>0</v>
      </c>
      <c r="N67" s="150"/>
      <c r="O67" s="150"/>
      <c r="P67" s="176"/>
      <c r="S67" s="168">
        <f>ROUND((SUM(S64:S66))/1,2)</f>
        <v>0</v>
      </c>
      <c r="V67">
        <f>ROUND((SUM(V64:V66))/1,2)</f>
        <v>0</v>
      </c>
    </row>
    <row r="68" spans="1:26" x14ac:dyDescent="0.25">
      <c r="A68" s="1"/>
      <c r="B68" s="1"/>
      <c r="C68" s="1"/>
      <c r="D68" s="1"/>
      <c r="E68" s="1"/>
      <c r="F68" s="161"/>
      <c r="G68" s="143"/>
      <c r="H68" s="143"/>
      <c r="I68" s="143"/>
      <c r="J68" s="1"/>
      <c r="K68" s="1"/>
      <c r="L68" s="1"/>
      <c r="M68" s="1"/>
      <c r="N68" s="1"/>
      <c r="O68" s="1"/>
      <c r="P68" s="1"/>
      <c r="S68" s="1"/>
    </row>
    <row r="69" spans="1:26" x14ac:dyDescent="0.25">
      <c r="A69" s="150"/>
      <c r="B69" s="150"/>
      <c r="C69" s="150"/>
      <c r="D69" s="2" t="s">
        <v>182</v>
      </c>
      <c r="E69" s="150"/>
      <c r="F69" s="168"/>
      <c r="G69" s="153"/>
      <c r="H69" s="153">
        <f>ROUND((SUM(M56:M68))/2,2)</f>
        <v>0</v>
      </c>
      <c r="I69" s="153">
        <f>ROUND((SUM(I56:I68))/2,2)</f>
        <v>0</v>
      </c>
      <c r="J69" s="150"/>
      <c r="K69" s="150"/>
      <c r="L69" s="150">
        <f>ROUND((SUM(L56:L68))/2,2)</f>
        <v>0</v>
      </c>
      <c r="M69" s="150">
        <f>ROUND((SUM(M56:M68))/2,2)</f>
        <v>0</v>
      </c>
      <c r="N69" s="150"/>
      <c r="O69" s="150"/>
      <c r="P69" s="176"/>
      <c r="S69" s="176">
        <f>ROUND((SUM(S56:S68))/2,2)</f>
        <v>0.02</v>
      </c>
      <c r="V69">
        <f>ROUND((SUM(V56:V68))/2,2)</f>
        <v>0</v>
      </c>
    </row>
    <row r="70" spans="1:26" x14ac:dyDescent="0.25">
      <c r="A70" s="177"/>
      <c r="B70" s="177"/>
      <c r="C70" s="177"/>
      <c r="D70" s="177" t="s">
        <v>82</v>
      </c>
      <c r="E70" s="177"/>
      <c r="F70" s="178"/>
      <c r="G70" s="179"/>
      <c r="H70" s="179">
        <f>ROUND((SUM(M9:M69))/3,2)</f>
        <v>0</v>
      </c>
      <c r="I70" s="179">
        <f>ROUND((SUM(I9:I69))/3,2)</f>
        <v>0</v>
      </c>
      <c r="J70" s="177"/>
      <c r="K70" s="177">
        <f>ROUND((SUM(K9:K69))/3,2)</f>
        <v>0</v>
      </c>
      <c r="L70" s="177">
        <f>ROUND((SUM(L9:L69))/3,2)</f>
        <v>0</v>
      </c>
      <c r="M70" s="177">
        <f>ROUND((SUM(M9:M69))/3,2)</f>
        <v>0</v>
      </c>
      <c r="N70" s="177"/>
      <c r="O70" s="177"/>
      <c r="P70" s="178"/>
      <c r="Q70" s="180"/>
      <c r="R70" s="180"/>
      <c r="S70" s="178">
        <f>ROUND((SUM(S9:S69))/3,2)</f>
        <v>7.83</v>
      </c>
      <c r="T70" s="180"/>
      <c r="U70" s="180"/>
      <c r="V70" s="180">
        <f>ROUND((SUM(V9:V69))/3,2)</f>
        <v>0</v>
      </c>
      <c r="Z70">
        <f>(SUM(Z9:Z69))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VYŠNÝ ŽIPOV - ZBERNÝ DVOR / SO 02 Stojisko na parcele 769/2</oddHeader>
    <oddFooter>&amp;RStrana &amp;P z &amp;N    &amp;L&amp;7Spracované systémom Systematic®pyramida.wsn, tel.: 051 77 10 585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26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75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76</v>
      </c>
      <c r="B11" s="151">
        <f>'SO 13935'!L23</f>
        <v>0</v>
      </c>
      <c r="C11" s="151">
        <f>'SO 13935'!M23</f>
        <v>0</v>
      </c>
      <c r="D11" s="151">
        <f>'SO 13935'!I23</f>
        <v>0</v>
      </c>
      <c r="E11" s="152">
        <f>'SO 13935'!P23</f>
        <v>0</v>
      </c>
      <c r="F11" s="152">
        <f>'SO 13935'!S23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77</v>
      </c>
      <c r="B12" s="151">
        <f>'SO 13935'!L28</f>
        <v>0</v>
      </c>
      <c r="C12" s="151">
        <f>'SO 13935'!M28</f>
        <v>0</v>
      </c>
      <c r="D12" s="151">
        <f>'SO 13935'!I28</f>
        <v>0</v>
      </c>
      <c r="E12" s="152">
        <f>'SO 13935'!P28</f>
        <v>2.17</v>
      </c>
      <c r="F12" s="152">
        <f>'SO 13935'!S28</f>
        <v>24.36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78</v>
      </c>
      <c r="B13" s="151">
        <f>'SO 13935'!L34</f>
        <v>0</v>
      </c>
      <c r="C13" s="151">
        <f>'SO 13935'!M34</f>
        <v>0</v>
      </c>
      <c r="D13" s="151">
        <f>'SO 13935'!I34</f>
        <v>0</v>
      </c>
      <c r="E13" s="152">
        <f>'SO 13935'!P34</f>
        <v>0.3</v>
      </c>
      <c r="F13" s="152">
        <f>'SO 13935'!S34</f>
        <v>323.25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79</v>
      </c>
      <c r="B14" s="151">
        <f>'SO 13935'!L45</f>
        <v>0</v>
      </c>
      <c r="C14" s="151">
        <f>'SO 13935'!M45</f>
        <v>0</v>
      </c>
      <c r="D14" s="151">
        <f>'SO 13935'!I45</f>
        <v>0</v>
      </c>
      <c r="E14" s="152">
        <f>'SO 13935'!P45</f>
        <v>0.84</v>
      </c>
      <c r="F14" s="152">
        <f>'SO 13935'!S45</f>
        <v>1.68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80</v>
      </c>
      <c r="B15" s="151">
        <f>'SO 13935'!L58</f>
        <v>0</v>
      </c>
      <c r="C15" s="151">
        <f>'SO 13935'!M58</f>
        <v>0</v>
      </c>
      <c r="D15" s="151">
        <f>'SO 13935'!I58</f>
        <v>0</v>
      </c>
      <c r="E15" s="152">
        <f>'SO 13935'!P58</f>
        <v>1.1100000000000001</v>
      </c>
      <c r="F15" s="152">
        <f>'SO 13935'!S58</f>
        <v>20.57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50" t="s">
        <v>81</v>
      </c>
      <c r="B16" s="151">
        <f>'SO 13935'!L62</f>
        <v>0</v>
      </c>
      <c r="C16" s="151">
        <f>'SO 13935'!M62</f>
        <v>0</v>
      </c>
      <c r="D16" s="151">
        <f>'SO 13935'!I62</f>
        <v>0</v>
      </c>
      <c r="E16" s="152">
        <f>'SO 13935'!P62</f>
        <v>0</v>
      </c>
      <c r="F16" s="152">
        <f>'SO 13935'!S62</f>
        <v>0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2" t="s">
        <v>75</v>
      </c>
      <c r="B17" s="153">
        <f>'SO 13935'!L64</f>
        <v>0</v>
      </c>
      <c r="C17" s="153">
        <f>'SO 13935'!M64</f>
        <v>0</v>
      </c>
      <c r="D17" s="153">
        <f>'SO 13935'!I64</f>
        <v>0</v>
      </c>
      <c r="E17" s="154">
        <f>'SO 13935'!S64</f>
        <v>369.86</v>
      </c>
      <c r="F17" s="154">
        <f>'SO 13935'!V64</f>
        <v>0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1"/>
      <c r="B18" s="143"/>
      <c r="C18" s="143"/>
      <c r="D18" s="143"/>
      <c r="E18" s="142"/>
      <c r="F18" s="142"/>
    </row>
    <row r="19" spans="1:26" x14ac:dyDescent="0.25">
      <c r="A19" s="2" t="s">
        <v>82</v>
      </c>
      <c r="B19" s="153">
        <f>'SO 13935'!L65</f>
        <v>0</v>
      </c>
      <c r="C19" s="153">
        <f>'SO 13935'!M65</f>
        <v>0</v>
      </c>
      <c r="D19" s="153">
        <f>'SO 13935'!I65</f>
        <v>0</v>
      </c>
      <c r="E19" s="154">
        <f>'SO 13935'!S65</f>
        <v>369.86</v>
      </c>
      <c r="F19" s="154">
        <f>'SO 13935'!V65</f>
        <v>0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1"/>
      <c r="B20" s="143"/>
      <c r="C20" s="143"/>
      <c r="D20" s="143"/>
      <c r="E20" s="142"/>
      <c r="F20" s="142"/>
    </row>
    <row r="21" spans="1:26" x14ac:dyDescent="0.25">
      <c r="A21" s="1"/>
      <c r="B21" s="143"/>
      <c r="C21" s="143"/>
      <c r="D21" s="143"/>
      <c r="E21" s="142"/>
      <c r="F21" s="142"/>
    </row>
    <row r="22" spans="1:26" x14ac:dyDescent="0.25">
      <c r="A22" s="1"/>
      <c r="B22" s="143"/>
      <c r="C22" s="143"/>
      <c r="D22" s="143"/>
      <c r="E22" s="142"/>
      <c r="F22" s="142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ySplit="8" topLeftCell="A54" activePane="bottomLeft" state="frozen"/>
      <selection pane="bottomLeft" activeCell="D56" sqref="D56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26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75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76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95</v>
      </c>
      <c r="C11" s="173" t="s">
        <v>96</v>
      </c>
      <c r="D11" s="169" t="s">
        <v>97</v>
      </c>
      <c r="E11" s="169" t="s">
        <v>98</v>
      </c>
      <c r="F11" s="170">
        <v>489.7</v>
      </c>
      <c r="G11" s="171"/>
      <c r="H11" s="171"/>
      <c r="I11" s="171">
        <f t="shared" ref="I11:I22" si="0">ROUND(F11*(G11+H11),2)</f>
        <v>0</v>
      </c>
      <c r="J11" s="169">
        <f t="shared" ref="J11:J22" si="1">ROUND(F11*(N11),2)</f>
        <v>1650.29</v>
      </c>
      <c r="K11" s="1">
        <f t="shared" ref="K11:K22" si="2">ROUND(F11*(O11),2)</f>
        <v>0</v>
      </c>
      <c r="L11" s="1">
        <f t="shared" ref="L11:L19" si="3">ROUND(F11*(G11),2)</f>
        <v>0</v>
      </c>
      <c r="M11" s="1"/>
      <c r="N11" s="1">
        <v>3.37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95</v>
      </c>
      <c r="C12" s="173" t="s">
        <v>99</v>
      </c>
      <c r="D12" s="169" t="s">
        <v>100</v>
      </c>
      <c r="E12" s="169" t="s">
        <v>98</v>
      </c>
      <c r="F12" s="170">
        <v>146.91</v>
      </c>
      <c r="G12" s="171"/>
      <c r="H12" s="171"/>
      <c r="I12" s="171">
        <f t="shared" si="0"/>
        <v>0</v>
      </c>
      <c r="J12" s="169">
        <f t="shared" si="1"/>
        <v>141.03</v>
      </c>
      <c r="K12" s="1">
        <f t="shared" si="2"/>
        <v>0</v>
      </c>
      <c r="L12" s="1">
        <f t="shared" si="3"/>
        <v>0</v>
      </c>
      <c r="M12" s="1"/>
      <c r="N12" s="1">
        <v>0.96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95</v>
      </c>
      <c r="C13" s="173" t="s">
        <v>101</v>
      </c>
      <c r="D13" s="169" t="s">
        <v>102</v>
      </c>
      <c r="E13" s="169" t="s">
        <v>98</v>
      </c>
      <c r="F13" s="170">
        <v>17.5</v>
      </c>
      <c r="G13" s="171"/>
      <c r="H13" s="171"/>
      <c r="I13" s="171">
        <f t="shared" si="0"/>
        <v>0</v>
      </c>
      <c r="J13" s="169">
        <f t="shared" si="1"/>
        <v>446.43</v>
      </c>
      <c r="K13" s="1">
        <f t="shared" si="2"/>
        <v>0</v>
      </c>
      <c r="L13" s="1">
        <f t="shared" si="3"/>
        <v>0</v>
      </c>
      <c r="M13" s="1"/>
      <c r="N13" s="1">
        <v>25.51</v>
      </c>
      <c r="O13" s="1"/>
      <c r="P13" s="161"/>
      <c r="Q13" s="174"/>
      <c r="R13" s="174"/>
      <c r="S13" s="150"/>
      <c r="V13" s="175"/>
      <c r="Z13">
        <v>0</v>
      </c>
    </row>
    <row r="14" spans="1:26" ht="35.1" customHeight="1" x14ac:dyDescent="0.25">
      <c r="A14" s="172">
        <v>4</v>
      </c>
      <c r="B14" s="169" t="s">
        <v>95</v>
      </c>
      <c r="C14" s="173" t="s">
        <v>103</v>
      </c>
      <c r="D14" s="169" t="s">
        <v>104</v>
      </c>
      <c r="E14" s="169" t="s">
        <v>98</v>
      </c>
      <c r="F14" s="170">
        <v>5.25</v>
      </c>
      <c r="G14" s="171"/>
      <c r="H14" s="171"/>
      <c r="I14" s="171">
        <f t="shared" si="0"/>
        <v>0</v>
      </c>
      <c r="J14" s="169">
        <f t="shared" si="1"/>
        <v>37.85</v>
      </c>
      <c r="K14" s="1">
        <f t="shared" si="2"/>
        <v>0</v>
      </c>
      <c r="L14" s="1">
        <f t="shared" si="3"/>
        <v>0</v>
      </c>
      <c r="M14" s="1"/>
      <c r="N14" s="1">
        <v>7.21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>
        <v>5</v>
      </c>
      <c r="B15" s="169" t="s">
        <v>95</v>
      </c>
      <c r="C15" s="173" t="s">
        <v>105</v>
      </c>
      <c r="D15" s="169" t="s">
        <v>106</v>
      </c>
      <c r="E15" s="169" t="s">
        <v>98</v>
      </c>
      <c r="F15" s="170">
        <v>6.6639999999999997</v>
      </c>
      <c r="G15" s="171"/>
      <c r="H15" s="171"/>
      <c r="I15" s="171">
        <f t="shared" si="0"/>
        <v>0</v>
      </c>
      <c r="J15" s="169">
        <f t="shared" si="1"/>
        <v>59.71</v>
      </c>
      <c r="K15" s="1">
        <f t="shared" si="2"/>
        <v>0</v>
      </c>
      <c r="L15" s="1">
        <f t="shared" si="3"/>
        <v>0</v>
      </c>
      <c r="M15" s="1"/>
      <c r="N15" s="1">
        <v>8.9600000000000009</v>
      </c>
      <c r="O15" s="1"/>
      <c r="P15" s="161"/>
      <c r="Q15" s="174"/>
      <c r="R15" s="174"/>
      <c r="S15" s="150"/>
      <c r="V15" s="175"/>
      <c r="Z15">
        <v>0</v>
      </c>
    </row>
    <row r="16" spans="1:26" ht="35.1" customHeight="1" x14ac:dyDescent="0.25">
      <c r="A16" s="172">
        <v>6</v>
      </c>
      <c r="B16" s="169" t="s">
        <v>95</v>
      </c>
      <c r="C16" s="173" t="s">
        <v>107</v>
      </c>
      <c r="D16" s="169" t="s">
        <v>108</v>
      </c>
      <c r="E16" s="169" t="s">
        <v>98</v>
      </c>
      <c r="F16" s="170">
        <v>1.9990000000000001</v>
      </c>
      <c r="G16" s="171"/>
      <c r="H16" s="171"/>
      <c r="I16" s="171">
        <f t="shared" si="0"/>
        <v>0</v>
      </c>
      <c r="J16" s="169">
        <f t="shared" si="1"/>
        <v>1.78</v>
      </c>
      <c r="K16" s="1">
        <f t="shared" si="2"/>
        <v>0</v>
      </c>
      <c r="L16" s="1">
        <f t="shared" si="3"/>
        <v>0</v>
      </c>
      <c r="M16" s="1"/>
      <c r="N16" s="1">
        <v>0.89</v>
      </c>
      <c r="O16" s="1"/>
      <c r="P16" s="161"/>
      <c r="Q16" s="174"/>
      <c r="R16" s="174"/>
      <c r="S16" s="150"/>
      <c r="V16" s="175"/>
      <c r="Z16">
        <v>0</v>
      </c>
    </row>
    <row r="17" spans="1:26" ht="35.1" customHeight="1" x14ac:dyDescent="0.25">
      <c r="A17" s="172">
        <v>7</v>
      </c>
      <c r="B17" s="169" t="s">
        <v>95</v>
      </c>
      <c r="C17" s="173" t="s">
        <v>109</v>
      </c>
      <c r="D17" s="169" t="s">
        <v>110</v>
      </c>
      <c r="E17" s="169" t="s">
        <v>98</v>
      </c>
      <c r="F17" s="170">
        <v>381.36099999999999</v>
      </c>
      <c r="G17" s="171"/>
      <c r="H17" s="171"/>
      <c r="I17" s="171">
        <f t="shared" si="0"/>
        <v>0</v>
      </c>
      <c r="J17" s="169">
        <f t="shared" si="1"/>
        <v>1384.34</v>
      </c>
      <c r="K17" s="1">
        <f t="shared" si="2"/>
        <v>0</v>
      </c>
      <c r="L17" s="1">
        <f t="shared" si="3"/>
        <v>0</v>
      </c>
      <c r="M17" s="1"/>
      <c r="N17" s="1">
        <v>3.63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>
        <v>8</v>
      </c>
      <c r="B18" s="169" t="s">
        <v>95</v>
      </c>
      <c r="C18" s="173" t="s">
        <v>111</v>
      </c>
      <c r="D18" s="169" t="s">
        <v>112</v>
      </c>
      <c r="E18" s="169" t="s">
        <v>98</v>
      </c>
      <c r="F18" s="170">
        <v>126.8</v>
      </c>
      <c r="G18" s="171"/>
      <c r="H18" s="171"/>
      <c r="I18" s="171">
        <f t="shared" si="0"/>
        <v>0</v>
      </c>
      <c r="J18" s="169">
        <f t="shared" si="1"/>
        <v>291.64</v>
      </c>
      <c r="K18" s="1">
        <f t="shared" si="2"/>
        <v>0</v>
      </c>
      <c r="L18" s="1">
        <f t="shared" si="3"/>
        <v>0</v>
      </c>
      <c r="M18" s="1"/>
      <c r="N18" s="1">
        <v>2.2999999999999998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>
        <v>9</v>
      </c>
      <c r="B19" s="169" t="s">
        <v>95</v>
      </c>
      <c r="C19" s="173" t="s">
        <v>113</v>
      </c>
      <c r="D19" s="169" t="s">
        <v>114</v>
      </c>
      <c r="E19" s="169" t="s">
        <v>98</v>
      </c>
      <c r="F19" s="170">
        <v>381.36099999999999</v>
      </c>
      <c r="G19" s="171"/>
      <c r="H19" s="171"/>
      <c r="I19" s="171">
        <f t="shared" si="0"/>
        <v>0</v>
      </c>
      <c r="J19" s="169">
        <f t="shared" si="1"/>
        <v>293.64999999999998</v>
      </c>
      <c r="K19" s="1">
        <f t="shared" si="2"/>
        <v>0</v>
      </c>
      <c r="L19" s="1">
        <f t="shared" si="3"/>
        <v>0</v>
      </c>
      <c r="M19" s="1"/>
      <c r="N19" s="1">
        <v>0.77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>
        <v>10</v>
      </c>
      <c r="B20" s="169" t="s">
        <v>95</v>
      </c>
      <c r="C20" s="173" t="s">
        <v>115</v>
      </c>
      <c r="D20" s="169" t="s">
        <v>116</v>
      </c>
      <c r="E20" s="169" t="s">
        <v>117</v>
      </c>
      <c r="F20" s="170">
        <v>572.04200000000003</v>
      </c>
      <c r="G20" s="171"/>
      <c r="H20" s="171"/>
      <c r="I20" s="171">
        <f t="shared" si="0"/>
        <v>0</v>
      </c>
      <c r="J20" s="169">
        <f t="shared" si="1"/>
        <v>0</v>
      </c>
      <c r="K20" s="1">
        <f t="shared" si="2"/>
        <v>0</v>
      </c>
      <c r="L20" s="1"/>
      <c r="M20" s="1"/>
      <c r="N20" s="1">
        <v>0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>
        <v>11</v>
      </c>
      <c r="B21" s="169" t="s">
        <v>95</v>
      </c>
      <c r="C21" s="173" t="s">
        <v>118</v>
      </c>
      <c r="D21" s="169" t="s">
        <v>119</v>
      </c>
      <c r="E21" s="169" t="s">
        <v>98</v>
      </c>
      <c r="F21" s="170">
        <v>5.7030000000000003</v>
      </c>
      <c r="G21" s="171"/>
      <c r="H21" s="171"/>
      <c r="I21" s="171">
        <f t="shared" si="0"/>
        <v>0</v>
      </c>
      <c r="J21" s="169">
        <f t="shared" si="1"/>
        <v>20.420000000000002</v>
      </c>
      <c r="K21" s="1">
        <f t="shared" si="2"/>
        <v>0</v>
      </c>
      <c r="L21" s="1">
        <f>ROUND(F21*(G21),2)</f>
        <v>0</v>
      </c>
      <c r="M21" s="1"/>
      <c r="N21" s="1">
        <v>3.58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>
        <v>12</v>
      </c>
      <c r="B22" s="169" t="s">
        <v>95</v>
      </c>
      <c r="C22" s="173" t="s">
        <v>120</v>
      </c>
      <c r="D22" s="169" t="s">
        <v>121</v>
      </c>
      <c r="E22" s="169" t="s">
        <v>122</v>
      </c>
      <c r="F22" s="170">
        <v>1115.4000000000001</v>
      </c>
      <c r="G22" s="171"/>
      <c r="H22" s="171"/>
      <c r="I22" s="171">
        <f t="shared" si="0"/>
        <v>0</v>
      </c>
      <c r="J22" s="169">
        <f t="shared" si="1"/>
        <v>501.93</v>
      </c>
      <c r="K22" s="1">
        <f t="shared" si="2"/>
        <v>0</v>
      </c>
      <c r="L22" s="1">
        <f>ROUND(F22*(G22),2)</f>
        <v>0</v>
      </c>
      <c r="M22" s="1"/>
      <c r="N22" s="1">
        <v>0.45</v>
      </c>
      <c r="O22" s="1"/>
      <c r="P22" s="161"/>
      <c r="Q22" s="174"/>
      <c r="R22" s="174"/>
      <c r="S22" s="150"/>
      <c r="V22" s="175"/>
      <c r="Z22">
        <v>0</v>
      </c>
    </row>
    <row r="23" spans="1:26" x14ac:dyDescent="0.25">
      <c r="A23" s="150"/>
      <c r="B23" s="150"/>
      <c r="C23" s="150"/>
      <c r="D23" s="150" t="s">
        <v>76</v>
      </c>
      <c r="E23" s="150"/>
      <c r="F23" s="168"/>
      <c r="G23" s="153"/>
      <c r="H23" s="153">
        <f>ROUND((SUM(M10:M22))/1,2)</f>
        <v>0</v>
      </c>
      <c r="I23" s="153">
        <f>ROUND((SUM(I10:I22))/1,2)</f>
        <v>0</v>
      </c>
      <c r="J23" s="150"/>
      <c r="K23" s="150"/>
      <c r="L23" s="150">
        <f>ROUND((SUM(L10:L22))/1,2)</f>
        <v>0</v>
      </c>
      <c r="M23" s="150">
        <f>ROUND((SUM(M10:M22))/1,2)</f>
        <v>0</v>
      </c>
      <c r="N23" s="150"/>
      <c r="O23" s="150"/>
      <c r="P23" s="176">
        <f>ROUND((SUM(P10:P22))/1,2)</f>
        <v>0</v>
      </c>
      <c r="Q23" s="147"/>
      <c r="R23" s="147"/>
      <c r="S23" s="176">
        <f>ROUND((SUM(S10:S22))/1,2)</f>
        <v>0</v>
      </c>
      <c r="T23" s="147"/>
      <c r="U23" s="147"/>
      <c r="V23" s="147"/>
      <c r="W23" s="147"/>
      <c r="X23" s="147"/>
      <c r="Y23" s="147"/>
      <c r="Z23" s="147"/>
    </row>
    <row r="24" spans="1:26" x14ac:dyDescent="0.25">
      <c r="A24" s="1"/>
      <c r="B24" s="1"/>
      <c r="C24" s="1"/>
      <c r="D24" s="1"/>
      <c r="E24" s="1"/>
      <c r="F24" s="161"/>
      <c r="G24" s="143"/>
      <c r="H24" s="143"/>
      <c r="I24" s="143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50"/>
      <c r="B25" s="150"/>
      <c r="C25" s="150"/>
      <c r="D25" s="150" t="s">
        <v>77</v>
      </c>
      <c r="E25" s="150"/>
      <c r="F25" s="168"/>
      <c r="G25" s="151"/>
      <c r="H25" s="151"/>
      <c r="I25" s="151"/>
      <c r="J25" s="150"/>
      <c r="K25" s="150"/>
      <c r="L25" s="150"/>
      <c r="M25" s="150"/>
      <c r="N25" s="150"/>
      <c r="O25" s="150"/>
      <c r="P25" s="150"/>
      <c r="Q25" s="147"/>
      <c r="R25" s="147"/>
      <c r="S25" s="150"/>
      <c r="T25" s="147"/>
      <c r="U25" s="147"/>
      <c r="V25" s="147"/>
      <c r="W25" s="147"/>
      <c r="X25" s="147"/>
      <c r="Y25" s="147"/>
      <c r="Z25" s="147"/>
    </row>
    <row r="26" spans="1:26" ht="24.95" customHeight="1" x14ac:dyDescent="0.25">
      <c r="A26" s="172">
        <v>13</v>
      </c>
      <c r="B26" s="169" t="s">
        <v>123</v>
      </c>
      <c r="C26" s="173" t="s">
        <v>124</v>
      </c>
      <c r="D26" s="169" t="s">
        <v>125</v>
      </c>
      <c r="E26" s="169" t="s">
        <v>98</v>
      </c>
      <c r="F26" s="170">
        <v>3.5</v>
      </c>
      <c r="G26" s="171"/>
      <c r="H26" s="171"/>
      <c r="I26" s="171">
        <f>ROUND(F26*(G26+H26),2)</f>
        <v>0</v>
      </c>
      <c r="J26" s="169">
        <f>ROUND(F26*(N26),2)</f>
        <v>95.38</v>
      </c>
      <c r="K26" s="1">
        <f>ROUND(F26*(O26),2)</f>
        <v>0</v>
      </c>
      <c r="L26" s="1">
        <f>ROUND(F26*(G26),2)</f>
        <v>0</v>
      </c>
      <c r="M26" s="1"/>
      <c r="N26" s="1">
        <v>27.25</v>
      </c>
      <c r="O26" s="1"/>
      <c r="P26" s="168">
        <v>1.9205000000000001</v>
      </c>
      <c r="Q26" s="174"/>
      <c r="R26" s="174">
        <v>1.9205000000000001</v>
      </c>
      <c r="S26" s="150">
        <f>ROUND(F26*(R26),3)</f>
        <v>6.7220000000000004</v>
      </c>
      <c r="V26" s="175"/>
      <c r="Z26">
        <v>0</v>
      </c>
    </row>
    <row r="27" spans="1:26" ht="24.95" customHeight="1" x14ac:dyDescent="0.25">
      <c r="A27" s="172">
        <v>14</v>
      </c>
      <c r="B27" s="169" t="s">
        <v>126</v>
      </c>
      <c r="C27" s="173" t="s">
        <v>127</v>
      </c>
      <c r="D27" s="169" t="s">
        <v>128</v>
      </c>
      <c r="E27" s="169" t="s">
        <v>129</v>
      </c>
      <c r="F27" s="170">
        <v>70</v>
      </c>
      <c r="G27" s="171"/>
      <c r="H27" s="171"/>
      <c r="I27" s="171">
        <f>ROUND(F27*(G27+H27),2)</f>
        <v>0</v>
      </c>
      <c r="J27" s="169">
        <f>ROUND(F27*(N27),2)</f>
        <v>721.7</v>
      </c>
      <c r="K27" s="1">
        <f>ROUND(F27*(O27),2)</f>
        <v>0</v>
      </c>
      <c r="L27" s="1">
        <f>ROUND(F27*(G27),2)</f>
        <v>0</v>
      </c>
      <c r="M27" s="1"/>
      <c r="N27" s="1">
        <v>10.31</v>
      </c>
      <c r="O27" s="1"/>
      <c r="P27" s="168">
        <v>0.25195000000000001</v>
      </c>
      <c r="Q27" s="174"/>
      <c r="R27" s="174">
        <v>0.25195000000000001</v>
      </c>
      <c r="S27" s="150">
        <f>ROUND(F27*(R27),3)</f>
        <v>17.637</v>
      </c>
      <c r="V27" s="175"/>
      <c r="Z27">
        <v>0</v>
      </c>
    </row>
    <row r="28" spans="1:26" x14ac:dyDescent="0.25">
      <c r="A28" s="150"/>
      <c r="B28" s="150"/>
      <c r="C28" s="150"/>
      <c r="D28" s="150" t="s">
        <v>77</v>
      </c>
      <c r="E28" s="150"/>
      <c r="F28" s="168"/>
      <c r="G28" s="153"/>
      <c r="H28" s="153">
        <f>ROUND((SUM(M25:M27))/1,2)</f>
        <v>0</v>
      </c>
      <c r="I28" s="153">
        <f>ROUND((SUM(I25:I27))/1,2)</f>
        <v>0</v>
      </c>
      <c r="J28" s="150"/>
      <c r="K28" s="150"/>
      <c r="L28" s="150">
        <f>ROUND((SUM(L25:L27))/1,2)</f>
        <v>0</v>
      </c>
      <c r="M28" s="150">
        <f>ROUND((SUM(M25:M27))/1,2)</f>
        <v>0</v>
      </c>
      <c r="N28" s="150"/>
      <c r="O28" s="150"/>
      <c r="P28" s="176">
        <f>ROUND((SUM(P25:P27))/1,2)</f>
        <v>2.17</v>
      </c>
      <c r="Q28" s="147"/>
      <c r="R28" s="147"/>
      <c r="S28" s="176">
        <f>ROUND((SUM(S25:S27))/1,2)</f>
        <v>24.36</v>
      </c>
      <c r="T28" s="147"/>
      <c r="U28" s="147"/>
      <c r="V28" s="147"/>
      <c r="W28" s="147"/>
      <c r="X28" s="147"/>
      <c r="Y28" s="147"/>
      <c r="Z28" s="147"/>
    </row>
    <row r="29" spans="1:26" x14ac:dyDescent="0.25">
      <c r="A29" s="1"/>
      <c r="B29" s="1"/>
      <c r="C29" s="1"/>
      <c r="D29" s="1"/>
      <c r="E29" s="1"/>
      <c r="F29" s="161"/>
      <c r="G29" s="143"/>
      <c r="H29" s="143"/>
      <c r="I29" s="143"/>
      <c r="J29" s="1"/>
      <c r="K29" s="1"/>
      <c r="L29" s="1"/>
      <c r="M29" s="1"/>
      <c r="N29" s="1"/>
      <c r="O29" s="1"/>
      <c r="P29" s="1"/>
      <c r="S29" s="1"/>
    </row>
    <row r="30" spans="1:26" x14ac:dyDescent="0.25">
      <c r="A30" s="150"/>
      <c r="B30" s="150"/>
      <c r="C30" s="150"/>
      <c r="D30" s="150" t="s">
        <v>78</v>
      </c>
      <c r="E30" s="150"/>
      <c r="F30" s="168"/>
      <c r="G30" s="151"/>
      <c r="H30" s="151"/>
      <c r="I30" s="151"/>
      <c r="J30" s="150"/>
      <c r="K30" s="150"/>
      <c r="L30" s="150"/>
      <c r="M30" s="150"/>
      <c r="N30" s="150"/>
      <c r="O30" s="150"/>
      <c r="P30" s="150"/>
      <c r="Q30" s="147"/>
      <c r="R30" s="147"/>
      <c r="S30" s="150"/>
      <c r="T30" s="147"/>
      <c r="U30" s="147"/>
      <c r="V30" s="147"/>
      <c r="W30" s="147"/>
      <c r="X30" s="147"/>
      <c r="Y30" s="147"/>
      <c r="Z30" s="147"/>
    </row>
    <row r="31" spans="1:26" ht="24.95" customHeight="1" x14ac:dyDescent="0.25">
      <c r="A31" s="172">
        <v>15</v>
      </c>
      <c r="B31" s="169" t="s">
        <v>130</v>
      </c>
      <c r="C31" s="173" t="s">
        <v>131</v>
      </c>
      <c r="D31" s="169" t="s">
        <v>132</v>
      </c>
      <c r="E31" s="169" t="s">
        <v>122</v>
      </c>
      <c r="F31" s="170">
        <v>1064.7</v>
      </c>
      <c r="G31" s="171"/>
      <c r="H31" s="171"/>
      <c r="I31" s="171">
        <f>ROUND(F31*(G31+H31),2)</f>
        <v>0</v>
      </c>
      <c r="J31" s="169">
        <f>ROUND(F31*(N31),2)</f>
        <v>3662.57</v>
      </c>
      <c r="K31" s="1">
        <f>ROUND(F31*(O31),2)</f>
        <v>0</v>
      </c>
      <c r="L31" s="1">
        <f>ROUND(F31*(G31),2)</f>
        <v>0</v>
      </c>
      <c r="M31" s="1"/>
      <c r="N31" s="1">
        <v>3.44</v>
      </c>
      <c r="O31" s="1"/>
      <c r="P31" s="168">
        <v>0.30360999999999999</v>
      </c>
      <c r="Q31" s="174"/>
      <c r="R31" s="174">
        <v>0.30360999999999999</v>
      </c>
      <c r="S31" s="150">
        <f>ROUND(F31*(R31),3)</f>
        <v>323.25400000000002</v>
      </c>
      <c r="V31" s="175"/>
      <c r="Z31">
        <v>0</v>
      </c>
    </row>
    <row r="32" spans="1:26" ht="24.95" customHeight="1" x14ac:dyDescent="0.25">
      <c r="A32" s="172">
        <v>16</v>
      </c>
      <c r="B32" s="169" t="s">
        <v>133</v>
      </c>
      <c r="C32" s="173" t="s">
        <v>134</v>
      </c>
      <c r="D32" s="169" t="s">
        <v>135</v>
      </c>
      <c r="E32" s="169" t="s">
        <v>122</v>
      </c>
      <c r="F32" s="170">
        <v>1014</v>
      </c>
      <c r="G32" s="171"/>
      <c r="H32" s="171"/>
      <c r="I32" s="171">
        <f>ROUND(F32*(G32+H32),2)</f>
        <v>0</v>
      </c>
      <c r="J32" s="169">
        <f>ROUND(F32*(N32),2)</f>
        <v>6185.4</v>
      </c>
      <c r="K32" s="1">
        <f>ROUND(F32*(O32),2)</f>
        <v>0</v>
      </c>
      <c r="L32" s="1">
        <f>ROUND(F32*(G32),2)</f>
        <v>0</v>
      </c>
      <c r="M32" s="1"/>
      <c r="N32" s="1">
        <v>6.1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>
        <v>17</v>
      </c>
      <c r="B33" s="169" t="s">
        <v>133</v>
      </c>
      <c r="C33" s="173" t="s">
        <v>136</v>
      </c>
      <c r="D33" s="169" t="s">
        <v>137</v>
      </c>
      <c r="E33" s="169" t="s">
        <v>122</v>
      </c>
      <c r="F33" s="170">
        <v>1014</v>
      </c>
      <c r="G33" s="171"/>
      <c r="H33" s="171"/>
      <c r="I33" s="171">
        <f>ROUND(F33*(G33+H33),2)</f>
        <v>0</v>
      </c>
      <c r="J33" s="169">
        <f>ROUND(F33*(N33),2)</f>
        <v>22389.119999999999</v>
      </c>
      <c r="K33" s="1">
        <f>ROUND(F33*(O33),2)</f>
        <v>0</v>
      </c>
      <c r="L33" s="1">
        <f>ROUND(F33*(G33),2)</f>
        <v>0</v>
      </c>
      <c r="M33" s="1"/>
      <c r="N33" s="1">
        <v>22.08</v>
      </c>
      <c r="O33" s="1"/>
      <c r="P33" s="161"/>
      <c r="Q33" s="174"/>
      <c r="R33" s="174"/>
      <c r="S33" s="150"/>
      <c r="V33" s="175"/>
      <c r="Z33">
        <v>0</v>
      </c>
    </row>
    <row r="34" spans="1:26" x14ac:dyDescent="0.25">
      <c r="A34" s="150"/>
      <c r="B34" s="150"/>
      <c r="C34" s="150"/>
      <c r="D34" s="150" t="s">
        <v>78</v>
      </c>
      <c r="E34" s="150"/>
      <c r="F34" s="168"/>
      <c r="G34" s="153"/>
      <c r="H34" s="153">
        <f>ROUND((SUM(M30:M33))/1,2)</f>
        <v>0</v>
      </c>
      <c r="I34" s="153">
        <f>ROUND((SUM(I30:I33))/1,2)</f>
        <v>0</v>
      </c>
      <c r="J34" s="150"/>
      <c r="K34" s="150"/>
      <c r="L34" s="150">
        <f>ROUND((SUM(L30:L33))/1,2)</f>
        <v>0</v>
      </c>
      <c r="M34" s="150">
        <f>ROUND((SUM(M30:M33))/1,2)</f>
        <v>0</v>
      </c>
      <c r="N34" s="150"/>
      <c r="O34" s="150"/>
      <c r="P34" s="176">
        <f>ROUND((SUM(P30:P33))/1,2)</f>
        <v>0.3</v>
      </c>
      <c r="Q34" s="147"/>
      <c r="R34" s="147"/>
      <c r="S34" s="176">
        <f>ROUND((SUM(S30:S33))/1,2)</f>
        <v>323.25</v>
      </c>
      <c r="T34" s="147"/>
      <c r="U34" s="147"/>
      <c r="V34" s="147"/>
      <c r="W34" s="147"/>
      <c r="X34" s="147"/>
      <c r="Y34" s="147"/>
      <c r="Z34" s="147"/>
    </row>
    <row r="35" spans="1:26" x14ac:dyDescent="0.25">
      <c r="A35" s="1"/>
      <c r="B35" s="1"/>
      <c r="C35" s="1"/>
      <c r="D35" s="1"/>
      <c r="E35" s="1"/>
      <c r="F35" s="161"/>
      <c r="G35" s="143"/>
      <c r="H35" s="143"/>
      <c r="I35" s="143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50"/>
      <c r="B36" s="150"/>
      <c r="C36" s="150"/>
      <c r="D36" s="150" t="s">
        <v>79</v>
      </c>
      <c r="E36" s="150"/>
      <c r="F36" s="168"/>
      <c r="G36" s="151"/>
      <c r="H36" s="151"/>
      <c r="I36" s="151"/>
      <c r="J36" s="150"/>
      <c r="K36" s="150"/>
      <c r="L36" s="150"/>
      <c r="M36" s="150"/>
      <c r="N36" s="150"/>
      <c r="O36" s="150"/>
      <c r="P36" s="150"/>
      <c r="Q36" s="147"/>
      <c r="R36" s="147"/>
      <c r="S36" s="150"/>
      <c r="T36" s="147"/>
      <c r="U36" s="147"/>
      <c r="V36" s="147"/>
      <c r="W36" s="147"/>
      <c r="X36" s="147"/>
      <c r="Y36" s="147"/>
      <c r="Z36" s="147"/>
    </row>
    <row r="37" spans="1:26" ht="24.95" customHeight="1" x14ac:dyDescent="0.25">
      <c r="A37" s="172">
        <v>18</v>
      </c>
      <c r="B37" s="169" t="s">
        <v>138</v>
      </c>
      <c r="C37" s="173" t="s">
        <v>139</v>
      </c>
      <c r="D37" s="169" t="s">
        <v>140</v>
      </c>
      <c r="E37" s="169" t="s">
        <v>141</v>
      </c>
      <c r="F37" s="170">
        <v>2</v>
      </c>
      <c r="G37" s="171"/>
      <c r="H37" s="171"/>
      <c r="I37" s="171">
        <f t="shared" ref="I37:I44" si="4">ROUND(F37*(G37+H37),2)</f>
        <v>0</v>
      </c>
      <c r="J37" s="169">
        <f t="shared" ref="J37:J44" si="5">ROUND(F37*(N37),2)</f>
        <v>117.88</v>
      </c>
      <c r="K37" s="1">
        <f t="shared" ref="K37:K44" si="6">ROUND(F37*(O37),2)</f>
        <v>0</v>
      </c>
      <c r="L37" s="1">
        <f>ROUND(F37*(G37),2)</f>
        <v>0</v>
      </c>
      <c r="M37" s="1"/>
      <c r="N37" s="1">
        <v>58.94</v>
      </c>
      <c r="O37" s="1"/>
      <c r="P37" s="168">
        <v>0.34110000000000001</v>
      </c>
      <c r="Q37" s="174"/>
      <c r="R37" s="174">
        <v>0.34110000000000001</v>
      </c>
      <c r="S37" s="150">
        <f>ROUND(F37*(R37),3)</f>
        <v>0.68200000000000005</v>
      </c>
      <c r="V37" s="175"/>
      <c r="Z37">
        <v>0</v>
      </c>
    </row>
    <row r="38" spans="1:26" ht="24.95" customHeight="1" x14ac:dyDescent="0.25">
      <c r="A38" s="172">
        <v>19</v>
      </c>
      <c r="B38" s="169" t="s">
        <v>133</v>
      </c>
      <c r="C38" s="173" t="s">
        <v>142</v>
      </c>
      <c r="D38" s="169" t="s">
        <v>143</v>
      </c>
      <c r="E38" s="169" t="s">
        <v>141</v>
      </c>
      <c r="F38" s="170">
        <v>2</v>
      </c>
      <c r="G38" s="171"/>
      <c r="H38" s="171"/>
      <c r="I38" s="171">
        <f t="shared" si="4"/>
        <v>0</v>
      </c>
      <c r="J38" s="169">
        <f t="shared" si="5"/>
        <v>29.38</v>
      </c>
      <c r="K38" s="1">
        <f t="shared" si="6"/>
        <v>0</v>
      </c>
      <c r="L38" s="1">
        <f>ROUND(F38*(G38),2)</f>
        <v>0</v>
      </c>
      <c r="M38" s="1"/>
      <c r="N38" s="1">
        <v>14.69</v>
      </c>
      <c r="O38" s="1"/>
      <c r="P38" s="161"/>
      <c r="Q38" s="174"/>
      <c r="R38" s="174"/>
      <c r="S38" s="150"/>
      <c r="V38" s="175"/>
      <c r="Z38">
        <v>0</v>
      </c>
    </row>
    <row r="39" spans="1:26" ht="24.95" customHeight="1" x14ac:dyDescent="0.25">
      <c r="A39" s="172">
        <v>20</v>
      </c>
      <c r="B39" s="169" t="s">
        <v>144</v>
      </c>
      <c r="C39" s="173" t="s">
        <v>145</v>
      </c>
      <c r="D39" s="169" t="s">
        <v>146</v>
      </c>
      <c r="E39" s="169" t="s">
        <v>141</v>
      </c>
      <c r="F39" s="170">
        <v>2</v>
      </c>
      <c r="G39" s="171"/>
      <c r="H39" s="171"/>
      <c r="I39" s="171">
        <f t="shared" si="4"/>
        <v>0</v>
      </c>
      <c r="J39" s="169">
        <f t="shared" si="5"/>
        <v>71.66</v>
      </c>
      <c r="K39" s="1">
        <f t="shared" si="6"/>
        <v>0</v>
      </c>
      <c r="L39" s="1"/>
      <c r="M39" s="1">
        <f>ROUND(F39*(G39),2)</f>
        <v>0</v>
      </c>
      <c r="N39" s="1">
        <v>35.83</v>
      </c>
      <c r="O39" s="1"/>
      <c r="P39" s="168">
        <v>0.13500000000000001</v>
      </c>
      <c r="Q39" s="174"/>
      <c r="R39" s="174">
        <v>0.13500000000000001</v>
      </c>
      <c r="S39" s="150">
        <f>ROUND(F39*(R39),3)</f>
        <v>0.27</v>
      </c>
      <c r="V39" s="175"/>
      <c r="Z39">
        <v>0</v>
      </c>
    </row>
    <row r="40" spans="1:26" ht="24.95" customHeight="1" x14ac:dyDescent="0.25">
      <c r="A40" s="172">
        <v>21</v>
      </c>
      <c r="B40" s="169" t="s">
        <v>133</v>
      </c>
      <c r="C40" s="173" t="s">
        <v>147</v>
      </c>
      <c r="D40" s="169" t="s">
        <v>148</v>
      </c>
      <c r="E40" s="169" t="s">
        <v>141</v>
      </c>
      <c r="F40" s="170">
        <v>2</v>
      </c>
      <c r="G40" s="171"/>
      <c r="H40" s="171"/>
      <c r="I40" s="171">
        <f t="shared" si="4"/>
        <v>0</v>
      </c>
      <c r="J40" s="169">
        <f t="shared" si="5"/>
        <v>60.94</v>
      </c>
      <c r="K40" s="1">
        <f t="shared" si="6"/>
        <v>0</v>
      </c>
      <c r="L40" s="1">
        <f>ROUND(F40*(G40),2)</f>
        <v>0</v>
      </c>
      <c r="M40" s="1"/>
      <c r="N40" s="1">
        <v>30.47</v>
      </c>
      <c r="O40" s="1"/>
      <c r="P40" s="161"/>
      <c r="Q40" s="174"/>
      <c r="R40" s="174"/>
      <c r="S40" s="150"/>
      <c r="V40" s="175"/>
      <c r="Z40">
        <v>0</v>
      </c>
    </row>
    <row r="41" spans="1:26" ht="24.95" customHeight="1" x14ac:dyDescent="0.25">
      <c r="A41" s="172">
        <v>22</v>
      </c>
      <c r="B41" s="169" t="s">
        <v>144</v>
      </c>
      <c r="C41" s="173" t="s">
        <v>149</v>
      </c>
      <c r="D41" s="169" t="s">
        <v>150</v>
      </c>
      <c r="E41" s="169" t="s">
        <v>141</v>
      </c>
      <c r="F41" s="170">
        <v>2</v>
      </c>
      <c r="G41" s="171"/>
      <c r="H41" s="171"/>
      <c r="I41" s="171">
        <f t="shared" si="4"/>
        <v>0</v>
      </c>
      <c r="J41" s="169">
        <f t="shared" si="5"/>
        <v>108.18</v>
      </c>
      <c r="K41" s="1">
        <f t="shared" si="6"/>
        <v>0</v>
      </c>
      <c r="L41" s="1"/>
      <c r="M41" s="1">
        <f>ROUND(F41*(G41),2)</f>
        <v>0</v>
      </c>
      <c r="N41" s="1">
        <v>54.09</v>
      </c>
      <c r="O41" s="1"/>
      <c r="P41" s="168">
        <v>0.17</v>
      </c>
      <c r="Q41" s="174"/>
      <c r="R41" s="174">
        <v>0.17</v>
      </c>
      <c r="S41" s="150">
        <f>ROUND(F41*(R41),3)</f>
        <v>0.34</v>
      </c>
      <c r="V41" s="175"/>
      <c r="Z41">
        <v>0</v>
      </c>
    </row>
    <row r="42" spans="1:26" ht="24.95" customHeight="1" x14ac:dyDescent="0.25">
      <c r="A42" s="172">
        <v>23</v>
      </c>
      <c r="B42" s="169" t="s">
        <v>126</v>
      </c>
      <c r="C42" s="173" t="s">
        <v>151</v>
      </c>
      <c r="D42" s="169" t="s">
        <v>152</v>
      </c>
      <c r="E42" s="169" t="s">
        <v>141</v>
      </c>
      <c r="F42" s="170">
        <v>2</v>
      </c>
      <c r="G42" s="171"/>
      <c r="H42" s="171"/>
      <c r="I42" s="171">
        <f t="shared" si="4"/>
        <v>0</v>
      </c>
      <c r="J42" s="169">
        <f t="shared" si="5"/>
        <v>56.86</v>
      </c>
      <c r="K42" s="1">
        <f t="shared" si="6"/>
        <v>0</v>
      </c>
      <c r="L42" s="1">
        <f>ROUND(F42*(G42),2)</f>
        <v>0</v>
      </c>
      <c r="M42" s="1"/>
      <c r="N42" s="1">
        <v>28.43</v>
      </c>
      <c r="O42" s="1"/>
      <c r="P42" s="168">
        <v>8.4499999999999992E-3</v>
      </c>
      <c r="Q42" s="174"/>
      <c r="R42" s="174">
        <v>8.4499999999999992E-3</v>
      </c>
      <c r="S42" s="150">
        <f>ROUND(F42*(R42),3)</f>
        <v>1.7000000000000001E-2</v>
      </c>
      <c r="V42" s="175"/>
      <c r="Z42">
        <v>0</v>
      </c>
    </row>
    <row r="43" spans="1:26" ht="24.95" customHeight="1" x14ac:dyDescent="0.25">
      <c r="A43" s="172">
        <v>24</v>
      </c>
      <c r="B43" s="169" t="s">
        <v>153</v>
      </c>
      <c r="C43" s="173" t="s">
        <v>154</v>
      </c>
      <c r="D43" s="169" t="s">
        <v>155</v>
      </c>
      <c r="E43" s="169" t="s">
        <v>156</v>
      </c>
      <c r="F43" s="170">
        <v>2</v>
      </c>
      <c r="G43" s="171"/>
      <c r="H43" s="171"/>
      <c r="I43" s="171">
        <f t="shared" si="4"/>
        <v>0</v>
      </c>
      <c r="J43" s="169">
        <f t="shared" si="5"/>
        <v>392.44</v>
      </c>
      <c r="K43" s="1">
        <f t="shared" si="6"/>
        <v>0</v>
      </c>
      <c r="L43" s="1"/>
      <c r="M43" s="1">
        <f>ROUND(F43*(G43),2)</f>
        <v>0</v>
      </c>
      <c r="N43" s="1">
        <v>196.22</v>
      </c>
      <c r="O43" s="1"/>
      <c r="P43" s="168">
        <v>0.17</v>
      </c>
      <c r="Q43" s="174"/>
      <c r="R43" s="174">
        <v>0.17</v>
      </c>
      <c r="S43" s="150">
        <f>ROUND(F43*(R43),3)</f>
        <v>0.34</v>
      </c>
      <c r="V43" s="175"/>
      <c r="Z43">
        <v>0</v>
      </c>
    </row>
    <row r="44" spans="1:26" ht="24.95" customHeight="1" x14ac:dyDescent="0.25">
      <c r="A44" s="172">
        <v>25</v>
      </c>
      <c r="B44" s="169" t="s">
        <v>153</v>
      </c>
      <c r="C44" s="173" t="s">
        <v>157</v>
      </c>
      <c r="D44" s="169" t="s">
        <v>158</v>
      </c>
      <c r="E44" s="169" t="s">
        <v>141</v>
      </c>
      <c r="F44" s="170">
        <v>2</v>
      </c>
      <c r="G44" s="171"/>
      <c r="H44" s="171"/>
      <c r="I44" s="171">
        <f t="shared" si="4"/>
        <v>0</v>
      </c>
      <c r="J44" s="169">
        <f t="shared" si="5"/>
        <v>91.44</v>
      </c>
      <c r="K44" s="1">
        <f t="shared" si="6"/>
        <v>0</v>
      </c>
      <c r="L44" s="1"/>
      <c r="M44" s="1">
        <f>ROUND(F44*(G44),2)</f>
        <v>0</v>
      </c>
      <c r="N44" s="1">
        <v>45.72</v>
      </c>
      <c r="O44" s="1"/>
      <c r="P44" s="168">
        <v>1.4999999999999999E-2</v>
      </c>
      <c r="Q44" s="174"/>
      <c r="R44" s="174">
        <v>1.4999999999999999E-2</v>
      </c>
      <c r="S44" s="150">
        <f>ROUND(F44*(R44),3)</f>
        <v>0.03</v>
      </c>
      <c r="V44" s="175"/>
      <c r="Z44">
        <v>0</v>
      </c>
    </row>
    <row r="45" spans="1:26" x14ac:dyDescent="0.25">
      <c r="A45" s="150"/>
      <c r="B45" s="150"/>
      <c r="C45" s="150"/>
      <c r="D45" s="150" t="s">
        <v>79</v>
      </c>
      <c r="E45" s="150"/>
      <c r="F45" s="168"/>
      <c r="G45" s="153"/>
      <c r="H45" s="153">
        <f>ROUND((SUM(M36:M44))/1,2)</f>
        <v>0</v>
      </c>
      <c r="I45" s="153">
        <f>ROUND((SUM(I36:I44))/1,2)</f>
        <v>0</v>
      </c>
      <c r="J45" s="150"/>
      <c r="K45" s="150"/>
      <c r="L45" s="150">
        <f>ROUND((SUM(L36:L44))/1,2)</f>
        <v>0</v>
      </c>
      <c r="M45" s="150">
        <f>ROUND((SUM(M36:M44))/1,2)</f>
        <v>0</v>
      </c>
      <c r="N45" s="150"/>
      <c r="O45" s="150"/>
      <c r="P45" s="176">
        <f>ROUND((SUM(P36:P44))/1,2)</f>
        <v>0.84</v>
      </c>
      <c r="Q45" s="147"/>
      <c r="R45" s="147"/>
      <c r="S45" s="176">
        <f>ROUND((SUM(S36:S44))/1,2)</f>
        <v>1.68</v>
      </c>
      <c r="T45" s="147"/>
      <c r="U45" s="147"/>
      <c r="V45" s="147"/>
      <c r="W45" s="147"/>
      <c r="X45" s="147"/>
      <c r="Y45" s="147"/>
      <c r="Z45" s="147"/>
    </row>
    <row r="46" spans="1:26" x14ac:dyDescent="0.25">
      <c r="A46" s="1"/>
      <c r="B46" s="1"/>
      <c r="C46" s="1"/>
      <c r="D46" s="1"/>
      <c r="E46" s="1"/>
      <c r="F46" s="161"/>
      <c r="G46" s="143"/>
      <c r="H46" s="143"/>
      <c r="I46" s="143"/>
      <c r="J46" s="1"/>
      <c r="K46" s="1"/>
      <c r="L46" s="1"/>
      <c r="M46" s="1"/>
      <c r="N46" s="1"/>
      <c r="O46" s="1"/>
      <c r="P46" s="1"/>
      <c r="S46" s="1"/>
    </row>
    <row r="47" spans="1:26" x14ac:dyDescent="0.25">
      <c r="A47" s="150"/>
      <c r="B47" s="150"/>
      <c r="C47" s="150"/>
      <c r="D47" s="150" t="s">
        <v>80</v>
      </c>
      <c r="E47" s="150"/>
      <c r="F47" s="168"/>
      <c r="G47" s="151"/>
      <c r="H47" s="151"/>
      <c r="I47" s="151"/>
      <c r="J47" s="150"/>
      <c r="K47" s="150"/>
      <c r="L47" s="150"/>
      <c r="M47" s="150"/>
      <c r="N47" s="150"/>
      <c r="O47" s="150"/>
      <c r="P47" s="150"/>
      <c r="Q47" s="147"/>
      <c r="R47" s="147"/>
      <c r="S47" s="150"/>
      <c r="T47" s="147"/>
      <c r="U47" s="147"/>
      <c r="V47" s="147"/>
      <c r="W47" s="147"/>
      <c r="X47" s="147"/>
      <c r="Y47" s="147"/>
      <c r="Z47" s="147"/>
    </row>
    <row r="48" spans="1:26" ht="24.95" customHeight="1" x14ac:dyDescent="0.25">
      <c r="A48" s="172">
        <v>26</v>
      </c>
      <c r="B48" s="169" t="s">
        <v>133</v>
      </c>
      <c r="C48" s="173" t="s">
        <v>159</v>
      </c>
      <c r="D48" s="169" t="s">
        <v>160</v>
      </c>
      <c r="E48" s="169" t="s">
        <v>129</v>
      </c>
      <c r="F48" s="170">
        <v>181</v>
      </c>
      <c r="G48" s="171"/>
      <c r="H48" s="171"/>
      <c r="I48" s="171">
        <f t="shared" ref="I48:I57" si="7">ROUND(F48*(G48+H48),2)</f>
        <v>0</v>
      </c>
      <c r="J48" s="169">
        <f t="shared" ref="J48:J57" si="8">ROUND(F48*(N48),2)</f>
        <v>1324.92</v>
      </c>
      <c r="K48" s="1">
        <f t="shared" ref="K48:K57" si="9">ROUND(F48*(O48),2)</f>
        <v>0</v>
      </c>
      <c r="L48" s="1">
        <f>ROUND(F48*(G48),2)</f>
        <v>0</v>
      </c>
      <c r="M48" s="1"/>
      <c r="N48" s="1">
        <v>7.32</v>
      </c>
      <c r="O48" s="1"/>
      <c r="P48" s="161"/>
      <c r="Q48" s="174"/>
      <c r="R48" s="174"/>
      <c r="S48" s="150"/>
      <c r="V48" s="175"/>
      <c r="Z48">
        <v>0</v>
      </c>
    </row>
    <row r="49" spans="1:26" ht="24.95" customHeight="1" x14ac:dyDescent="0.25">
      <c r="A49" s="172">
        <v>27</v>
      </c>
      <c r="B49" s="169" t="s">
        <v>144</v>
      </c>
      <c r="C49" s="173" t="s">
        <v>161</v>
      </c>
      <c r="D49" s="169" t="s">
        <v>162</v>
      </c>
      <c r="E49" s="169" t="s">
        <v>141</v>
      </c>
      <c r="F49" s="170">
        <v>182.81</v>
      </c>
      <c r="G49" s="171"/>
      <c r="H49" s="171"/>
      <c r="I49" s="171">
        <f t="shared" si="7"/>
        <v>0</v>
      </c>
      <c r="J49" s="169">
        <f t="shared" si="8"/>
        <v>1424.09</v>
      </c>
      <c r="K49" s="1">
        <f t="shared" si="9"/>
        <v>0</v>
      </c>
      <c r="L49" s="1"/>
      <c r="M49" s="1">
        <f>ROUND(F49*(G49),2)</f>
        <v>0</v>
      </c>
      <c r="N49" s="1">
        <v>7.79</v>
      </c>
      <c r="O49" s="1"/>
      <c r="P49" s="168">
        <v>8.1000000000000003E-2</v>
      </c>
      <c r="Q49" s="174"/>
      <c r="R49" s="174">
        <v>8.1000000000000003E-2</v>
      </c>
      <c r="S49" s="150">
        <f>ROUND(F49*(R49),3)</f>
        <v>14.808</v>
      </c>
      <c r="V49" s="175"/>
      <c r="Z49">
        <v>0</v>
      </c>
    </row>
    <row r="50" spans="1:26" ht="24.95" customHeight="1" x14ac:dyDescent="0.25">
      <c r="A50" s="172">
        <v>28</v>
      </c>
      <c r="B50" s="169" t="s">
        <v>130</v>
      </c>
      <c r="C50" s="173" t="s">
        <v>163</v>
      </c>
      <c r="D50" s="169" t="s">
        <v>164</v>
      </c>
      <c r="E50" s="169" t="s">
        <v>117</v>
      </c>
      <c r="F50" s="170">
        <v>5.6070000000000002</v>
      </c>
      <c r="G50" s="171"/>
      <c r="H50" s="171"/>
      <c r="I50" s="171">
        <f t="shared" si="7"/>
        <v>0</v>
      </c>
      <c r="J50" s="169">
        <f t="shared" si="8"/>
        <v>6379.7</v>
      </c>
      <c r="K50" s="1">
        <f t="shared" si="9"/>
        <v>0</v>
      </c>
      <c r="L50" s="1">
        <f t="shared" ref="L50:L56" si="10">ROUND(F50*(G50),2)</f>
        <v>0</v>
      </c>
      <c r="M50" s="1"/>
      <c r="N50" s="1">
        <v>1137.81</v>
      </c>
      <c r="O50" s="1"/>
      <c r="P50" s="168">
        <v>1.0264500000000001</v>
      </c>
      <c r="Q50" s="174"/>
      <c r="R50" s="174">
        <v>1.0264500000000001</v>
      </c>
      <c r="S50" s="150">
        <f>ROUND(F50*(R50),3)</f>
        <v>5.7549999999999999</v>
      </c>
      <c r="V50" s="175"/>
      <c r="Z50">
        <v>0</v>
      </c>
    </row>
    <row r="51" spans="1:26" ht="24.95" customHeight="1" x14ac:dyDescent="0.25">
      <c r="A51" s="172">
        <v>29</v>
      </c>
      <c r="B51" s="169" t="s">
        <v>130</v>
      </c>
      <c r="C51" s="173" t="s">
        <v>165</v>
      </c>
      <c r="D51" s="169" t="s">
        <v>166</v>
      </c>
      <c r="E51" s="169" t="s">
        <v>129</v>
      </c>
      <c r="F51" s="170">
        <v>240</v>
      </c>
      <c r="G51" s="171"/>
      <c r="H51" s="171"/>
      <c r="I51" s="171">
        <f t="shared" si="7"/>
        <v>0</v>
      </c>
      <c r="J51" s="169">
        <f t="shared" si="8"/>
        <v>2308.8000000000002</v>
      </c>
      <c r="K51" s="1">
        <f t="shared" si="9"/>
        <v>0</v>
      </c>
      <c r="L51" s="1">
        <f t="shared" si="10"/>
        <v>0</v>
      </c>
      <c r="M51" s="1"/>
      <c r="N51" s="1">
        <v>9.6199999999999992</v>
      </c>
      <c r="O51" s="1"/>
      <c r="P51" s="168">
        <v>1.0000000000000001E-5</v>
      </c>
      <c r="Q51" s="174"/>
      <c r="R51" s="174">
        <v>1.0000000000000001E-5</v>
      </c>
      <c r="S51" s="150">
        <f>ROUND(F51*(R51),3)</f>
        <v>2E-3</v>
      </c>
      <c r="V51" s="175"/>
      <c r="Z51">
        <v>0</v>
      </c>
    </row>
    <row r="52" spans="1:26" ht="24.95" customHeight="1" x14ac:dyDescent="0.25">
      <c r="A52" s="172">
        <v>30</v>
      </c>
      <c r="B52" s="169" t="s">
        <v>130</v>
      </c>
      <c r="C52" s="173" t="s">
        <v>167</v>
      </c>
      <c r="D52" s="169" t="s">
        <v>168</v>
      </c>
      <c r="E52" s="169" t="s">
        <v>129</v>
      </c>
      <c r="F52" s="170">
        <v>240</v>
      </c>
      <c r="G52" s="171"/>
      <c r="H52" s="171"/>
      <c r="I52" s="171">
        <f t="shared" si="7"/>
        <v>0</v>
      </c>
      <c r="J52" s="169">
        <f t="shared" si="8"/>
        <v>184.8</v>
      </c>
      <c r="K52" s="1">
        <f t="shared" si="9"/>
        <v>0</v>
      </c>
      <c r="L52" s="1">
        <f t="shared" si="10"/>
        <v>0</v>
      </c>
      <c r="M52" s="1"/>
      <c r="N52" s="1">
        <v>0.77</v>
      </c>
      <c r="O52" s="1"/>
      <c r="P52" s="168">
        <v>2.0000000000000002E-5</v>
      </c>
      <c r="Q52" s="174"/>
      <c r="R52" s="174">
        <v>2.0000000000000002E-5</v>
      </c>
      <c r="S52" s="150">
        <f>ROUND(F52*(R52),3)</f>
        <v>5.0000000000000001E-3</v>
      </c>
      <c r="V52" s="175"/>
      <c r="Z52">
        <v>0</v>
      </c>
    </row>
    <row r="53" spans="1:26" ht="24.95" customHeight="1" x14ac:dyDescent="0.25">
      <c r="A53" s="172">
        <v>31</v>
      </c>
      <c r="B53" s="169" t="s">
        <v>133</v>
      </c>
      <c r="C53" s="173" t="s">
        <v>169</v>
      </c>
      <c r="D53" s="169" t="s">
        <v>170</v>
      </c>
      <c r="E53" s="169" t="s">
        <v>171</v>
      </c>
      <c r="F53" s="170">
        <v>210</v>
      </c>
      <c r="G53" s="171"/>
      <c r="H53" s="171"/>
      <c r="I53" s="171">
        <f t="shared" si="7"/>
        <v>0</v>
      </c>
      <c r="J53" s="169">
        <f t="shared" si="8"/>
        <v>417.9</v>
      </c>
      <c r="K53" s="1">
        <f t="shared" si="9"/>
        <v>0</v>
      </c>
      <c r="L53" s="1">
        <f t="shared" si="10"/>
        <v>0</v>
      </c>
      <c r="M53" s="1"/>
      <c r="N53" s="1">
        <v>1.99</v>
      </c>
      <c r="O53" s="1"/>
      <c r="P53" s="161"/>
      <c r="Q53" s="174"/>
      <c r="R53" s="174"/>
      <c r="S53" s="150"/>
      <c r="V53" s="175"/>
      <c r="Z53">
        <v>0</v>
      </c>
    </row>
    <row r="54" spans="1:26" ht="35.1" customHeight="1" x14ac:dyDescent="0.25">
      <c r="A54" s="172">
        <v>32</v>
      </c>
      <c r="B54" s="169" t="s">
        <v>133</v>
      </c>
      <c r="C54" s="173" t="s">
        <v>172</v>
      </c>
      <c r="D54" s="169" t="s">
        <v>173</v>
      </c>
      <c r="E54" s="169" t="s">
        <v>129</v>
      </c>
      <c r="F54" s="170">
        <v>14.5</v>
      </c>
      <c r="G54" s="171"/>
      <c r="H54" s="171"/>
      <c r="I54" s="171">
        <f t="shared" si="7"/>
        <v>0</v>
      </c>
      <c r="J54" s="169">
        <f t="shared" si="8"/>
        <v>345.1</v>
      </c>
      <c r="K54" s="1">
        <f t="shared" si="9"/>
        <v>0</v>
      </c>
      <c r="L54" s="1">
        <f t="shared" si="10"/>
        <v>0</v>
      </c>
      <c r="M54" s="1"/>
      <c r="N54" s="1">
        <v>23.8</v>
      </c>
      <c r="O54" s="1"/>
      <c r="P54" s="161"/>
      <c r="Q54" s="174"/>
      <c r="R54" s="174"/>
      <c r="S54" s="150"/>
      <c r="V54" s="175"/>
      <c r="Z54">
        <v>0</v>
      </c>
    </row>
    <row r="55" spans="1:26" ht="35.1" customHeight="1" x14ac:dyDescent="0.25">
      <c r="A55" s="172">
        <v>33</v>
      </c>
      <c r="B55" s="169" t="s">
        <v>133</v>
      </c>
      <c r="C55" s="173" t="s">
        <v>174</v>
      </c>
      <c r="D55" s="169" t="s">
        <v>865</v>
      </c>
      <c r="E55" s="169" t="s">
        <v>141</v>
      </c>
      <c r="F55" s="170">
        <v>29</v>
      </c>
      <c r="G55" s="171"/>
      <c r="H55" s="171"/>
      <c r="I55" s="171">
        <f t="shared" si="7"/>
        <v>0</v>
      </c>
      <c r="J55" s="169">
        <f t="shared" si="8"/>
        <v>2497.19</v>
      </c>
      <c r="K55" s="1">
        <f t="shared" si="9"/>
        <v>0</v>
      </c>
      <c r="L55" s="1">
        <f t="shared" si="10"/>
        <v>0</v>
      </c>
      <c r="M55" s="1"/>
      <c r="N55" s="1">
        <v>86.11</v>
      </c>
      <c r="O55" s="1"/>
      <c r="P55" s="161"/>
      <c r="Q55" s="174"/>
      <c r="R55" s="174"/>
      <c r="S55" s="150"/>
      <c r="V55" s="175"/>
      <c r="Z55">
        <v>0</v>
      </c>
    </row>
    <row r="56" spans="1:26" ht="35.1" customHeight="1" x14ac:dyDescent="0.25">
      <c r="A56" s="172">
        <v>34</v>
      </c>
      <c r="B56" s="169" t="s">
        <v>133</v>
      </c>
      <c r="C56" s="173" t="s">
        <v>175</v>
      </c>
      <c r="D56" s="169" t="s">
        <v>176</v>
      </c>
      <c r="E56" s="169" t="s">
        <v>141</v>
      </c>
      <c r="F56" s="170">
        <v>14.5</v>
      </c>
      <c r="G56" s="171"/>
      <c r="H56" s="171"/>
      <c r="I56" s="171">
        <f t="shared" si="7"/>
        <v>0</v>
      </c>
      <c r="J56" s="169">
        <f t="shared" si="8"/>
        <v>1409.11</v>
      </c>
      <c r="K56" s="1">
        <f t="shared" si="9"/>
        <v>0</v>
      </c>
      <c r="L56" s="1">
        <f t="shared" si="10"/>
        <v>0</v>
      </c>
      <c r="M56" s="1"/>
      <c r="N56" s="1">
        <v>97.18</v>
      </c>
      <c r="O56" s="1"/>
      <c r="P56" s="161"/>
      <c r="Q56" s="174"/>
      <c r="R56" s="174"/>
      <c r="S56" s="150"/>
      <c r="V56" s="175"/>
      <c r="Z56">
        <v>0</v>
      </c>
    </row>
    <row r="57" spans="1:26" ht="24.95" customHeight="1" x14ac:dyDescent="0.25">
      <c r="A57" s="172">
        <v>35</v>
      </c>
      <c r="B57" s="169" t="s">
        <v>144</v>
      </c>
      <c r="C57" s="173" t="s">
        <v>177</v>
      </c>
      <c r="D57" s="169" t="s">
        <v>178</v>
      </c>
      <c r="E57" s="169" t="s">
        <v>141</v>
      </c>
      <c r="F57" s="170">
        <v>58</v>
      </c>
      <c r="G57" s="171"/>
      <c r="H57" s="171"/>
      <c r="I57" s="171">
        <f t="shared" si="7"/>
        <v>0</v>
      </c>
      <c r="J57" s="169">
        <f t="shared" si="8"/>
        <v>71.34</v>
      </c>
      <c r="K57" s="1">
        <f t="shared" si="9"/>
        <v>0</v>
      </c>
      <c r="L57" s="1"/>
      <c r="M57" s="1">
        <f>ROUND(F57*(G57),2)</f>
        <v>0</v>
      </c>
      <c r="N57" s="1">
        <v>1.23</v>
      </c>
      <c r="O57" s="1"/>
      <c r="P57" s="161"/>
      <c r="Q57" s="174"/>
      <c r="R57" s="174"/>
      <c r="S57" s="150"/>
      <c r="V57" s="175"/>
      <c r="Z57">
        <v>0</v>
      </c>
    </row>
    <row r="58" spans="1:26" x14ac:dyDescent="0.25">
      <c r="A58" s="150"/>
      <c r="B58" s="150"/>
      <c r="C58" s="150"/>
      <c r="D58" s="150" t="s">
        <v>80</v>
      </c>
      <c r="E58" s="150"/>
      <c r="F58" s="168"/>
      <c r="G58" s="153"/>
      <c r="H58" s="153">
        <f>ROUND((SUM(M47:M57))/1,2)</f>
        <v>0</v>
      </c>
      <c r="I58" s="153">
        <f>ROUND((SUM(I47:I57))/1,2)</f>
        <v>0</v>
      </c>
      <c r="J58" s="150"/>
      <c r="K58" s="150"/>
      <c r="L58" s="150">
        <f>ROUND((SUM(L47:L57))/1,2)</f>
        <v>0</v>
      </c>
      <c r="M58" s="150">
        <f>ROUND((SUM(M47:M57))/1,2)</f>
        <v>0</v>
      </c>
      <c r="N58" s="150"/>
      <c r="O58" s="150"/>
      <c r="P58" s="176">
        <f>ROUND((SUM(P47:P57))/1,2)</f>
        <v>1.1100000000000001</v>
      </c>
      <c r="Q58" s="147"/>
      <c r="R58" s="147"/>
      <c r="S58" s="176">
        <f>ROUND((SUM(S47:S57))/1,2)</f>
        <v>20.57</v>
      </c>
      <c r="T58" s="147"/>
      <c r="U58" s="147"/>
      <c r="V58" s="147"/>
      <c r="W58" s="147"/>
      <c r="X58" s="147"/>
      <c r="Y58" s="147"/>
      <c r="Z58" s="147"/>
    </row>
    <row r="59" spans="1:26" x14ac:dyDescent="0.25">
      <c r="A59" s="1"/>
      <c r="B59" s="1"/>
      <c r="C59" s="1"/>
      <c r="D59" s="1"/>
      <c r="E59" s="1"/>
      <c r="F59" s="161"/>
      <c r="G59" s="143"/>
      <c r="H59" s="143"/>
      <c r="I59" s="143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50"/>
      <c r="B60" s="150"/>
      <c r="C60" s="150"/>
      <c r="D60" s="150" t="s">
        <v>81</v>
      </c>
      <c r="E60" s="150"/>
      <c r="F60" s="168"/>
      <c r="G60" s="151"/>
      <c r="H60" s="151"/>
      <c r="I60" s="151"/>
      <c r="J60" s="150"/>
      <c r="K60" s="150"/>
      <c r="L60" s="150"/>
      <c r="M60" s="150"/>
      <c r="N60" s="150"/>
      <c r="O60" s="150"/>
      <c r="P60" s="150"/>
      <c r="Q60" s="147"/>
      <c r="R60" s="147"/>
      <c r="S60" s="150"/>
      <c r="T60" s="147"/>
      <c r="U60" s="147"/>
      <c r="V60" s="147"/>
      <c r="W60" s="147"/>
      <c r="X60" s="147"/>
      <c r="Y60" s="147"/>
      <c r="Z60" s="147"/>
    </row>
    <row r="61" spans="1:26" ht="24.95" customHeight="1" x14ac:dyDescent="0.25">
      <c r="A61" s="172">
        <v>36</v>
      </c>
      <c r="B61" s="169" t="s">
        <v>130</v>
      </c>
      <c r="C61" s="173" t="s">
        <v>179</v>
      </c>
      <c r="D61" s="169" t="s">
        <v>180</v>
      </c>
      <c r="E61" s="169" t="s">
        <v>117</v>
      </c>
      <c r="F61" s="170">
        <v>1131.258</v>
      </c>
      <c r="G61" s="171"/>
      <c r="H61" s="171"/>
      <c r="I61" s="171">
        <f>ROUND(F61*(G61+H61),2)</f>
        <v>0</v>
      </c>
      <c r="J61" s="169">
        <f>ROUND(F61*(N61),2)</f>
        <v>1821.33</v>
      </c>
      <c r="K61" s="1">
        <f>ROUND(F61*(O61),2)</f>
        <v>0</v>
      </c>
      <c r="L61" s="1">
        <f>ROUND(F61*(G61),2)</f>
        <v>0</v>
      </c>
      <c r="M61" s="1"/>
      <c r="N61" s="1">
        <v>1.6099999999999999</v>
      </c>
      <c r="O61" s="1"/>
      <c r="P61" s="161"/>
      <c r="Q61" s="174"/>
      <c r="R61" s="174"/>
      <c r="S61" s="150"/>
      <c r="V61" s="175"/>
      <c r="Z61">
        <v>0</v>
      </c>
    </row>
    <row r="62" spans="1:26" x14ac:dyDescent="0.25">
      <c r="A62" s="150"/>
      <c r="B62" s="150"/>
      <c r="C62" s="150"/>
      <c r="D62" s="150" t="s">
        <v>81</v>
      </c>
      <c r="E62" s="150"/>
      <c r="F62" s="168"/>
      <c r="G62" s="153"/>
      <c r="H62" s="153"/>
      <c r="I62" s="153">
        <f>ROUND((SUM(I60:I61))/1,2)</f>
        <v>0</v>
      </c>
      <c r="J62" s="150"/>
      <c r="K62" s="150"/>
      <c r="L62" s="150">
        <f>ROUND((SUM(L60:L61))/1,2)</f>
        <v>0</v>
      </c>
      <c r="M62" s="150">
        <f>ROUND((SUM(M60:M61))/1,2)</f>
        <v>0</v>
      </c>
      <c r="N62" s="150"/>
      <c r="O62" s="150"/>
      <c r="P62" s="176"/>
      <c r="S62" s="168">
        <f>ROUND((SUM(S60:S61))/1,2)</f>
        <v>0</v>
      </c>
      <c r="V62">
        <f>ROUND((SUM(V60:V61))/1,2)</f>
        <v>0</v>
      </c>
    </row>
    <row r="63" spans="1:26" x14ac:dyDescent="0.25">
      <c r="A63" s="1"/>
      <c r="B63" s="1"/>
      <c r="C63" s="1"/>
      <c r="D63" s="1"/>
      <c r="E63" s="1"/>
      <c r="F63" s="161"/>
      <c r="G63" s="143"/>
      <c r="H63" s="143"/>
      <c r="I63" s="143"/>
      <c r="J63" s="1"/>
      <c r="K63" s="1"/>
      <c r="L63" s="1"/>
      <c r="M63" s="1"/>
      <c r="N63" s="1"/>
      <c r="O63" s="1"/>
      <c r="P63" s="1"/>
      <c r="S63" s="1"/>
    </row>
    <row r="64" spans="1:26" x14ac:dyDescent="0.25">
      <c r="A64" s="150"/>
      <c r="B64" s="150"/>
      <c r="C64" s="150"/>
      <c r="D64" s="2" t="s">
        <v>75</v>
      </c>
      <c r="E64" s="150"/>
      <c r="F64" s="168"/>
      <c r="G64" s="153"/>
      <c r="H64" s="153">
        <f>ROUND((SUM(M9:M63))/2,2)</f>
        <v>0</v>
      </c>
      <c r="I64" s="153">
        <f>ROUND((SUM(I9:I63))/2,2)</f>
        <v>0</v>
      </c>
      <c r="J64" s="150"/>
      <c r="K64" s="150"/>
      <c r="L64" s="150">
        <f>ROUND((SUM(L9:L63))/2,2)</f>
        <v>0</v>
      </c>
      <c r="M64" s="150">
        <f>ROUND((SUM(M9:M63))/2,2)</f>
        <v>0</v>
      </c>
      <c r="N64" s="150"/>
      <c r="O64" s="150"/>
      <c r="P64" s="176"/>
      <c r="S64" s="176">
        <f>ROUND((SUM(S9:S63))/2,2)</f>
        <v>369.86</v>
      </c>
      <c r="V64">
        <f>ROUND((SUM(V9:V63))/2,2)</f>
        <v>0</v>
      </c>
    </row>
    <row r="65" spans="1:26" x14ac:dyDescent="0.25">
      <c r="A65" s="177"/>
      <c r="B65" s="177"/>
      <c r="C65" s="177"/>
      <c r="D65" s="177" t="s">
        <v>82</v>
      </c>
      <c r="E65" s="177"/>
      <c r="F65" s="178"/>
      <c r="G65" s="179"/>
      <c r="H65" s="179">
        <f>ROUND((SUM(M9:M64))/3,2)</f>
        <v>0</v>
      </c>
      <c r="I65" s="179">
        <f>ROUND((SUM(I9:I64))/3,2)</f>
        <v>0</v>
      </c>
      <c r="J65" s="177"/>
      <c r="K65" s="177">
        <f>ROUND((SUM(K9:K64))/3,2)</f>
        <v>0</v>
      </c>
      <c r="L65" s="177">
        <f>ROUND((SUM(L9:L64))/3,2)</f>
        <v>0</v>
      </c>
      <c r="M65" s="177">
        <f>ROUND((SUM(M9:M64))/3,2)</f>
        <v>0</v>
      </c>
      <c r="N65" s="177"/>
      <c r="O65" s="177"/>
      <c r="P65" s="178"/>
      <c r="Q65" s="180"/>
      <c r="R65" s="180"/>
      <c r="S65" s="197">
        <f>ROUND((SUM(S9:S64))/3,2)</f>
        <v>369.86</v>
      </c>
      <c r="T65" s="180"/>
      <c r="U65" s="180"/>
      <c r="V65" s="180">
        <f>ROUND((SUM(V9:V64))/3,2)</f>
        <v>0</v>
      </c>
      <c r="Z65">
        <f>(SUM(Z9:Z64))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VYŠNÝ ŽIPOV - ZBERNÝ DVOR /  SO 01 Spevnená plocha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181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>
        <f>'Rekap 13936'!B15</f>
        <v>0</v>
      </c>
      <c r="E16" s="89">
        <f>'Rekap 13936'!C15</f>
        <v>0</v>
      </c>
      <c r="F16" s="98">
        <f>'Rekap 13936'!D15</f>
        <v>0</v>
      </c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>
        <f>'Rekap 13936'!B21</f>
        <v>0</v>
      </c>
      <c r="E17" s="68">
        <f>'Rekap 13936'!C21</f>
        <v>0</v>
      </c>
      <c r="F17" s="73">
        <f>'Rekap 13936'!D21</f>
        <v>0</v>
      </c>
      <c r="G17" s="53">
        <v>7</v>
      </c>
      <c r="H17" s="108" t="s">
        <v>45</v>
      </c>
      <c r="I17" s="121"/>
      <c r="J17" s="119">
        <f>'SO 13936'!Z73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>
        <f>'Rekap 13936'!B25</f>
        <v>0</v>
      </c>
      <c r="E18" s="69">
        <f>'Rekap 13936'!C25</f>
        <v>0</v>
      </c>
      <c r="F18" s="74">
        <f>'Rekap 13936'!D25</f>
        <v>0</v>
      </c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13936'!K9:'SO 13936'!K72)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13936'!K9:'SO 13936'!K72)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32</v>
      </c>
      <c r="B1" s="212"/>
      <c r="C1" s="212"/>
      <c r="D1" s="213"/>
      <c r="E1" s="138" t="s">
        <v>29</v>
      </c>
      <c r="F1" s="137"/>
      <c r="W1">
        <v>30.126000000000001</v>
      </c>
    </row>
    <row r="2" spans="1:26" ht="20.100000000000001" customHeight="1" x14ac:dyDescent="0.25">
      <c r="A2" s="211" t="s">
        <v>33</v>
      </c>
      <c r="B2" s="212"/>
      <c r="C2" s="212"/>
      <c r="D2" s="213"/>
      <c r="E2" s="138" t="s">
        <v>27</v>
      </c>
      <c r="F2" s="137"/>
    </row>
    <row r="3" spans="1:26" ht="20.100000000000001" customHeight="1" x14ac:dyDescent="0.25">
      <c r="A3" s="211" t="s">
        <v>34</v>
      </c>
      <c r="B3" s="212"/>
      <c r="C3" s="212"/>
      <c r="D3" s="213"/>
      <c r="E3" s="138" t="s">
        <v>73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181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74</v>
      </c>
      <c r="B8" s="136"/>
      <c r="C8" s="136"/>
      <c r="D8" s="136"/>
      <c r="E8" s="136"/>
      <c r="F8" s="136"/>
    </row>
    <row r="9" spans="1:26" x14ac:dyDescent="0.25">
      <c r="A9" s="141" t="s">
        <v>70</v>
      </c>
      <c r="B9" s="141" t="s">
        <v>64</v>
      </c>
      <c r="C9" s="141" t="s">
        <v>65</v>
      </c>
      <c r="D9" s="141" t="s">
        <v>41</v>
      </c>
      <c r="E9" s="141" t="s">
        <v>71</v>
      </c>
      <c r="F9" s="141" t="s">
        <v>72</v>
      </c>
    </row>
    <row r="10" spans="1:26" x14ac:dyDescent="0.25">
      <c r="A10" s="148" t="s">
        <v>75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76</v>
      </c>
      <c r="B11" s="151">
        <f>'SO 13936'!L17</f>
        <v>0</v>
      </c>
      <c r="C11" s="151">
        <f>'SO 13936'!M17</f>
        <v>0</v>
      </c>
      <c r="D11" s="151">
        <f>'SO 13936'!I17</f>
        <v>0</v>
      </c>
      <c r="E11" s="152">
        <f>'SO 13936'!P17</f>
        <v>0</v>
      </c>
      <c r="F11" s="152">
        <f>'SO 13936'!S17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77</v>
      </c>
      <c r="B12" s="151">
        <f>'SO 13936'!L23</f>
        <v>0</v>
      </c>
      <c r="C12" s="151">
        <f>'SO 13936'!M23</f>
        <v>0</v>
      </c>
      <c r="D12" s="151">
        <f>'SO 13936'!I23</f>
        <v>0</v>
      </c>
      <c r="E12" s="152">
        <f>'SO 13936'!P23</f>
        <v>2.19</v>
      </c>
      <c r="F12" s="152">
        <f>'SO 13936'!S23</f>
        <v>26.67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80</v>
      </c>
      <c r="B13" s="151">
        <f>'SO 13936'!L29</f>
        <v>0</v>
      </c>
      <c r="C13" s="151">
        <f>'SO 13936'!M29</f>
        <v>0</v>
      </c>
      <c r="D13" s="151">
        <f>'SO 13936'!I29</f>
        <v>0</v>
      </c>
      <c r="E13" s="152">
        <f>'SO 13936'!P29</f>
        <v>0.05</v>
      </c>
      <c r="F13" s="152">
        <f>'SO 13936'!S29</f>
        <v>4.9800000000000004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81</v>
      </c>
      <c r="B14" s="151">
        <f>'SO 13936'!L33</f>
        <v>0</v>
      </c>
      <c r="C14" s="151">
        <f>'SO 13936'!M33</f>
        <v>0</v>
      </c>
      <c r="D14" s="151">
        <f>'SO 13936'!I33</f>
        <v>0</v>
      </c>
      <c r="E14" s="152">
        <f>'SO 13936'!P33</f>
        <v>0</v>
      </c>
      <c r="F14" s="152">
        <f>'SO 13936'!S33</f>
        <v>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2" t="s">
        <v>75</v>
      </c>
      <c r="B15" s="153">
        <f>'SO 13936'!L35</f>
        <v>0</v>
      </c>
      <c r="C15" s="153">
        <f>'SO 13936'!M35</f>
        <v>0</v>
      </c>
      <c r="D15" s="153">
        <f>'SO 13936'!I35</f>
        <v>0</v>
      </c>
      <c r="E15" s="154">
        <f>'SO 13936'!P35</f>
        <v>2.2400000000000002</v>
      </c>
      <c r="F15" s="154">
        <f>'SO 13936'!S35</f>
        <v>31.65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26" x14ac:dyDescent="0.25">
      <c r="A17" s="2" t="s">
        <v>182</v>
      </c>
      <c r="B17" s="153"/>
      <c r="C17" s="151"/>
      <c r="D17" s="151"/>
      <c r="E17" s="152"/>
      <c r="F17" s="152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150" t="s">
        <v>183</v>
      </c>
      <c r="B18" s="151">
        <f>'SO 13936'!L46</f>
        <v>0</v>
      </c>
      <c r="C18" s="151">
        <f>'SO 13936'!M46</f>
        <v>0</v>
      </c>
      <c r="D18" s="151">
        <f>'SO 13936'!I46</f>
        <v>0</v>
      </c>
      <c r="E18" s="152">
        <f>'SO 13936'!P46</f>
        <v>0</v>
      </c>
      <c r="F18" s="152">
        <f>'SO 13936'!S46</f>
        <v>0.04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50" t="s">
        <v>184</v>
      </c>
      <c r="B19" s="151">
        <f>'SO 13936'!L52</f>
        <v>0</v>
      </c>
      <c r="C19" s="151">
        <f>'SO 13936'!M52</f>
        <v>0</v>
      </c>
      <c r="D19" s="151">
        <f>'SO 13936'!I52</f>
        <v>0</v>
      </c>
      <c r="E19" s="152">
        <f>'SO 13936'!P52</f>
        <v>0.64</v>
      </c>
      <c r="F19" s="152">
        <f>'SO 13936'!S52</f>
        <v>0.64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150" t="s">
        <v>185</v>
      </c>
      <c r="B20" s="151">
        <f>'SO 13936'!L57</f>
        <v>0</v>
      </c>
      <c r="C20" s="151">
        <f>'SO 13936'!M57</f>
        <v>0</v>
      </c>
      <c r="D20" s="151">
        <f>'SO 13936'!I57</f>
        <v>0</v>
      </c>
      <c r="E20" s="152">
        <f>'SO 13936'!P57</f>
        <v>0</v>
      </c>
      <c r="F20" s="152">
        <f>'SO 13936'!S57</f>
        <v>0.28000000000000003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2" t="s">
        <v>182</v>
      </c>
      <c r="B21" s="153">
        <f>'SO 13936'!L59</f>
        <v>0</v>
      </c>
      <c r="C21" s="153">
        <f>'SO 13936'!M59</f>
        <v>0</v>
      </c>
      <c r="D21" s="153">
        <f>'SO 13936'!I59</f>
        <v>0</v>
      </c>
      <c r="E21" s="154">
        <f>'SO 13936'!P59</f>
        <v>0.64</v>
      </c>
      <c r="F21" s="154">
        <f>'SO 13936'!S59</f>
        <v>0.96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1"/>
      <c r="B22" s="143"/>
      <c r="C22" s="143"/>
      <c r="D22" s="143"/>
      <c r="E22" s="142"/>
      <c r="F22" s="142"/>
    </row>
    <row r="23" spans="1:26" x14ac:dyDescent="0.25">
      <c r="A23" s="2" t="s">
        <v>186</v>
      </c>
      <c r="B23" s="153"/>
      <c r="C23" s="151"/>
      <c r="D23" s="151"/>
      <c r="E23" s="152"/>
      <c r="F23" s="152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x14ac:dyDescent="0.25">
      <c r="A24" s="150" t="s">
        <v>187</v>
      </c>
      <c r="B24" s="151">
        <f>'SO 13936'!L70</f>
        <v>0</v>
      </c>
      <c r="C24" s="151">
        <f>'SO 13936'!M70</f>
        <v>0</v>
      </c>
      <c r="D24" s="151">
        <f>'SO 13936'!I70</f>
        <v>0</v>
      </c>
      <c r="E24" s="152">
        <f>'SO 13936'!P70</f>
        <v>0</v>
      </c>
      <c r="F24" s="152">
        <f>'SO 13936'!S70</f>
        <v>2.4300000000000002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</row>
    <row r="25" spans="1:26" x14ac:dyDescent="0.25">
      <c r="A25" s="2" t="s">
        <v>186</v>
      </c>
      <c r="B25" s="153">
        <f>'SO 13936'!L72</f>
        <v>0</v>
      </c>
      <c r="C25" s="153">
        <f>'SO 13936'!M72</f>
        <v>0</v>
      </c>
      <c r="D25" s="153">
        <f>'SO 13936'!I72</f>
        <v>0</v>
      </c>
      <c r="E25" s="154">
        <f>'SO 13936'!S72</f>
        <v>2.4300000000000002</v>
      </c>
      <c r="F25" s="154">
        <f>'SO 13936'!V72</f>
        <v>0</v>
      </c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2" t="s">
        <v>82</v>
      </c>
      <c r="B27" s="153">
        <f>'SO 13936'!L73</f>
        <v>0</v>
      </c>
      <c r="C27" s="153">
        <f>'SO 13936'!M73</f>
        <v>0</v>
      </c>
      <c r="D27" s="153">
        <f>'SO 13936'!I73</f>
        <v>0</v>
      </c>
      <c r="E27" s="154">
        <f>'SO 13936'!S73</f>
        <v>35.04</v>
      </c>
      <c r="F27" s="154">
        <f>'SO 13936'!V73</f>
        <v>0</v>
      </c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43"/>
      <c r="C76" s="143"/>
      <c r="D76" s="143"/>
      <c r="E76" s="142"/>
      <c r="F76" s="142"/>
    </row>
    <row r="77" spans="1:6" x14ac:dyDescent="0.25">
      <c r="A77" s="1"/>
      <c r="B77" s="143"/>
      <c r="C77" s="143"/>
      <c r="D77" s="143"/>
      <c r="E77" s="142"/>
      <c r="F77" s="142"/>
    </row>
    <row r="78" spans="1:6" x14ac:dyDescent="0.25">
      <c r="A78" s="1"/>
      <c r="B78" s="143"/>
      <c r="C78" s="143"/>
      <c r="D78" s="143"/>
      <c r="E78" s="142"/>
      <c r="F78" s="142"/>
    </row>
    <row r="79" spans="1:6" x14ac:dyDescent="0.25">
      <c r="A79" s="1"/>
      <c r="B79" s="143"/>
      <c r="C79" s="143"/>
      <c r="D79" s="143"/>
      <c r="E79" s="142"/>
      <c r="F79" s="142"/>
    </row>
    <row r="80" spans="1:6" x14ac:dyDescent="0.25">
      <c r="A80" s="1"/>
      <c r="B80" s="143"/>
      <c r="C80" s="143"/>
      <c r="D80" s="143"/>
      <c r="E80" s="142"/>
      <c r="F80" s="142"/>
    </row>
    <row r="81" spans="1:6" x14ac:dyDescent="0.25">
      <c r="A81" s="1"/>
      <c r="B81" s="143"/>
      <c r="C81" s="143"/>
      <c r="D81" s="143"/>
      <c r="E81" s="142"/>
      <c r="F81" s="142"/>
    </row>
    <row r="82" spans="1:6" x14ac:dyDescent="0.25">
      <c r="A82" s="1"/>
      <c r="B82" s="143"/>
      <c r="C82" s="143"/>
      <c r="D82" s="143"/>
      <c r="E82" s="142"/>
      <c r="F82" s="142"/>
    </row>
    <row r="83" spans="1:6" x14ac:dyDescent="0.25">
      <c r="A83" s="1"/>
      <c r="B83" s="143"/>
      <c r="C83" s="143"/>
      <c r="D83" s="143"/>
      <c r="E83" s="142"/>
      <c r="F83" s="142"/>
    </row>
    <row r="84" spans="1:6" x14ac:dyDescent="0.25">
      <c r="A84" s="1"/>
      <c r="B84" s="143"/>
      <c r="C84" s="143"/>
      <c r="D84" s="143"/>
      <c r="E84" s="142"/>
      <c r="F84" s="142"/>
    </row>
    <row r="85" spans="1:6" x14ac:dyDescent="0.25">
      <c r="A85" s="1"/>
      <c r="B85" s="143"/>
      <c r="C85" s="143"/>
      <c r="D85" s="143"/>
      <c r="E85" s="142"/>
      <c r="F85" s="142"/>
    </row>
    <row r="86" spans="1:6" x14ac:dyDescent="0.25">
      <c r="A86" s="1"/>
      <c r="B86" s="143"/>
      <c r="C86" s="143"/>
      <c r="D86" s="143"/>
      <c r="E86" s="142"/>
      <c r="F86" s="142"/>
    </row>
    <row r="87" spans="1:6" x14ac:dyDescent="0.25">
      <c r="A87" s="1"/>
      <c r="B87" s="143"/>
      <c r="C87" s="143"/>
      <c r="D87" s="143"/>
      <c r="E87" s="142"/>
      <c r="F87" s="142"/>
    </row>
    <row r="88" spans="1:6" x14ac:dyDescent="0.25">
      <c r="A88" s="1"/>
      <c r="B88" s="143"/>
      <c r="C88" s="143"/>
      <c r="D88" s="143"/>
      <c r="E88" s="142"/>
      <c r="F88" s="142"/>
    </row>
    <row r="89" spans="1:6" x14ac:dyDescent="0.25">
      <c r="A89" s="1"/>
      <c r="B89" s="143"/>
      <c r="C89" s="143"/>
      <c r="D89" s="143"/>
      <c r="E89" s="142"/>
      <c r="F89" s="142"/>
    </row>
    <row r="90" spans="1:6" x14ac:dyDescent="0.25">
      <c r="A90" s="1"/>
      <c r="B90" s="143"/>
      <c r="C90" s="143"/>
      <c r="D90" s="143"/>
      <c r="E90" s="142"/>
      <c r="F90" s="142"/>
    </row>
    <row r="91" spans="1:6" x14ac:dyDescent="0.25">
      <c r="A91" s="1"/>
      <c r="B91" s="143"/>
      <c r="C91" s="143"/>
      <c r="D91" s="143"/>
      <c r="E91" s="142"/>
      <c r="F91" s="142"/>
    </row>
    <row r="92" spans="1:6" x14ac:dyDescent="0.25">
      <c r="A92" s="1"/>
      <c r="B92" s="143"/>
      <c r="C92" s="143"/>
      <c r="D92" s="143"/>
      <c r="E92" s="142"/>
      <c r="F92" s="142"/>
    </row>
    <row r="93" spans="1:6" x14ac:dyDescent="0.25">
      <c r="A93" s="1"/>
      <c r="B93" s="143"/>
      <c r="C93" s="143"/>
      <c r="D93" s="143"/>
      <c r="E93" s="142"/>
      <c r="F93" s="142"/>
    </row>
    <row r="94" spans="1:6" x14ac:dyDescent="0.25">
      <c r="A94" s="1"/>
      <c r="B94" s="143"/>
      <c r="C94" s="143"/>
      <c r="D94" s="143"/>
      <c r="E94" s="142"/>
      <c r="F94" s="142"/>
    </row>
    <row r="95" spans="1:6" x14ac:dyDescent="0.25">
      <c r="A95" s="1"/>
      <c r="B95" s="143"/>
      <c r="C95" s="143"/>
      <c r="D95" s="143"/>
      <c r="E95" s="142"/>
      <c r="F95" s="142"/>
    </row>
    <row r="96" spans="1:6" x14ac:dyDescent="0.25">
      <c r="A96" s="1"/>
      <c r="B96" s="143"/>
      <c r="C96" s="143"/>
      <c r="D96" s="143"/>
      <c r="E96" s="142"/>
      <c r="F96" s="142"/>
    </row>
    <row r="97" spans="1:6" x14ac:dyDescent="0.25">
      <c r="A97" s="1"/>
      <c r="B97" s="143"/>
      <c r="C97" s="143"/>
      <c r="D97" s="143"/>
      <c r="E97" s="142"/>
      <c r="F97" s="142"/>
    </row>
    <row r="98" spans="1:6" x14ac:dyDescent="0.25">
      <c r="A98" s="1"/>
      <c r="B98" s="143"/>
      <c r="C98" s="143"/>
      <c r="D98" s="143"/>
      <c r="E98" s="142"/>
      <c r="F98" s="142"/>
    </row>
    <row r="99" spans="1:6" x14ac:dyDescent="0.25">
      <c r="A99" s="1"/>
      <c r="B99" s="143"/>
      <c r="C99" s="143"/>
      <c r="D99" s="143"/>
      <c r="E99" s="142"/>
      <c r="F99" s="142"/>
    </row>
    <row r="100" spans="1:6" x14ac:dyDescent="0.25">
      <c r="A100" s="1"/>
      <c r="B100" s="143"/>
      <c r="C100" s="143"/>
      <c r="D100" s="143"/>
      <c r="E100" s="142"/>
      <c r="F100" s="142"/>
    </row>
    <row r="101" spans="1:6" x14ac:dyDescent="0.25">
      <c r="A101" s="1"/>
      <c r="B101" s="143"/>
      <c r="C101" s="143"/>
      <c r="D101" s="143"/>
      <c r="E101" s="142"/>
      <c r="F101" s="142"/>
    </row>
    <row r="102" spans="1:6" x14ac:dyDescent="0.25">
      <c r="A102" s="1"/>
      <c r="B102" s="143"/>
      <c r="C102" s="143"/>
      <c r="D102" s="143"/>
      <c r="E102" s="142"/>
      <c r="F102" s="142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workbookViewId="0">
      <pane ySplit="8" topLeftCell="A66" activePane="bottomLeft" state="frozen"/>
      <selection pane="bottomLeft" activeCell="G69" sqref="G11:G69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4" t="s">
        <v>32</v>
      </c>
      <c r="C1" s="215"/>
      <c r="D1" s="215"/>
      <c r="E1" s="215"/>
      <c r="F1" s="215"/>
      <c r="G1" s="215"/>
      <c r="H1" s="216"/>
      <c r="I1" s="160" t="s">
        <v>29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4" t="s">
        <v>33</v>
      </c>
      <c r="C2" s="215"/>
      <c r="D2" s="215"/>
      <c r="E2" s="215"/>
      <c r="F2" s="215"/>
      <c r="G2" s="215"/>
      <c r="H2" s="216"/>
      <c r="I2" s="160" t="s">
        <v>27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4" t="s">
        <v>34</v>
      </c>
      <c r="C3" s="215"/>
      <c r="D3" s="215"/>
      <c r="E3" s="215"/>
      <c r="F3" s="215"/>
      <c r="G3" s="215"/>
      <c r="H3" s="216"/>
      <c r="I3" s="160" t="s">
        <v>73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181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74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89</v>
      </c>
      <c r="H8" s="162" t="s">
        <v>65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4" t="s">
        <v>93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75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76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>
        <v>1</v>
      </c>
      <c r="B11" s="169" t="s">
        <v>95</v>
      </c>
      <c r="C11" s="173" t="s">
        <v>188</v>
      </c>
      <c r="D11" s="169" t="s">
        <v>189</v>
      </c>
      <c r="E11" s="169" t="s">
        <v>98</v>
      </c>
      <c r="F11" s="170">
        <v>7.29</v>
      </c>
      <c r="G11" s="171"/>
      <c r="H11" s="171"/>
      <c r="I11" s="171">
        <f t="shared" ref="I11:I16" si="0">ROUND(F11*(G11+H11),2)</f>
        <v>0</v>
      </c>
      <c r="J11" s="169">
        <f t="shared" ref="J11:J16" si="1">ROUND(F11*(N11),2)</f>
        <v>283.14</v>
      </c>
      <c r="K11" s="1">
        <f t="shared" ref="K11:K16" si="2">ROUND(F11*(O11),2)</f>
        <v>0</v>
      </c>
      <c r="L11" s="1">
        <f t="shared" ref="L11:L16" si="3">ROUND(F11*(G11),2)</f>
        <v>0</v>
      </c>
      <c r="M11" s="1"/>
      <c r="N11" s="1">
        <v>38.840000000000003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>
        <v>2</v>
      </c>
      <c r="B12" s="169" t="s">
        <v>95</v>
      </c>
      <c r="C12" s="173" t="s">
        <v>190</v>
      </c>
      <c r="D12" s="169" t="s">
        <v>191</v>
      </c>
      <c r="E12" s="169" t="s">
        <v>98</v>
      </c>
      <c r="F12" s="170">
        <v>2.19</v>
      </c>
      <c r="G12" s="171"/>
      <c r="H12" s="171"/>
      <c r="I12" s="171">
        <f t="shared" si="0"/>
        <v>0</v>
      </c>
      <c r="J12" s="169">
        <f t="shared" si="1"/>
        <v>11.63</v>
      </c>
      <c r="K12" s="1">
        <f t="shared" si="2"/>
        <v>0</v>
      </c>
      <c r="L12" s="1">
        <f t="shared" si="3"/>
        <v>0</v>
      </c>
      <c r="M12" s="1"/>
      <c r="N12" s="1">
        <v>5.31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>
        <v>3</v>
      </c>
      <c r="B13" s="169" t="s">
        <v>95</v>
      </c>
      <c r="C13" s="173" t="s">
        <v>192</v>
      </c>
      <c r="D13" s="169" t="s">
        <v>193</v>
      </c>
      <c r="E13" s="169" t="s">
        <v>194</v>
      </c>
      <c r="F13" s="170">
        <v>7.29</v>
      </c>
      <c r="G13" s="171"/>
      <c r="H13" s="171"/>
      <c r="I13" s="171">
        <f t="shared" si="0"/>
        <v>0</v>
      </c>
      <c r="J13" s="169">
        <f t="shared" si="1"/>
        <v>51.18</v>
      </c>
      <c r="K13" s="1">
        <f t="shared" si="2"/>
        <v>0</v>
      </c>
      <c r="L13" s="1">
        <f t="shared" si="3"/>
        <v>0</v>
      </c>
      <c r="M13" s="1"/>
      <c r="N13" s="1">
        <v>7.02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>
        <v>4</v>
      </c>
      <c r="B14" s="169" t="s">
        <v>95</v>
      </c>
      <c r="C14" s="173" t="s">
        <v>195</v>
      </c>
      <c r="D14" s="169" t="s">
        <v>196</v>
      </c>
      <c r="E14" s="169" t="s">
        <v>194</v>
      </c>
      <c r="F14" s="170">
        <v>36.450000000000003</v>
      </c>
      <c r="G14" s="171"/>
      <c r="H14" s="171"/>
      <c r="I14" s="171">
        <f t="shared" si="0"/>
        <v>0</v>
      </c>
      <c r="J14" s="169">
        <f t="shared" si="1"/>
        <v>13.49</v>
      </c>
      <c r="K14" s="1">
        <f t="shared" si="2"/>
        <v>0</v>
      </c>
      <c r="L14" s="1">
        <f t="shared" si="3"/>
        <v>0</v>
      </c>
      <c r="M14" s="1"/>
      <c r="N14" s="1">
        <v>0.37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>
        <v>5</v>
      </c>
      <c r="B15" s="169" t="s">
        <v>95</v>
      </c>
      <c r="C15" s="173" t="s">
        <v>197</v>
      </c>
      <c r="D15" s="169" t="s">
        <v>198</v>
      </c>
      <c r="E15" s="169" t="s">
        <v>98</v>
      </c>
      <c r="F15" s="170">
        <v>7.29</v>
      </c>
      <c r="G15" s="171"/>
      <c r="H15" s="171"/>
      <c r="I15" s="171">
        <f t="shared" si="0"/>
        <v>0</v>
      </c>
      <c r="J15" s="169">
        <f t="shared" si="1"/>
        <v>6.27</v>
      </c>
      <c r="K15" s="1">
        <f t="shared" si="2"/>
        <v>0</v>
      </c>
      <c r="L15" s="1">
        <f t="shared" si="3"/>
        <v>0</v>
      </c>
      <c r="M15" s="1"/>
      <c r="N15" s="1">
        <v>0.86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>
        <v>6</v>
      </c>
      <c r="B16" s="169" t="s">
        <v>95</v>
      </c>
      <c r="C16" s="173" t="s">
        <v>199</v>
      </c>
      <c r="D16" s="169" t="s">
        <v>200</v>
      </c>
      <c r="E16" s="169" t="s">
        <v>98</v>
      </c>
      <c r="F16" s="170">
        <v>7.29</v>
      </c>
      <c r="G16" s="171"/>
      <c r="H16" s="171"/>
      <c r="I16" s="171">
        <f t="shared" si="0"/>
        <v>0</v>
      </c>
      <c r="J16" s="169">
        <f t="shared" si="1"/>
        <v>55.62</v>
      </c>
      <c r="K16" s="1">
        <f t="shared" si="2"/>
        <v>0</v>
      </c>
      <c r="L16" s="1">
        <f t="shared" si="3"/>
        <v>0</v>
      </c>
      <c r="M16" s="1"/>
      <c r="N16" s="1">
        <v>7.63</v>
      </c>
      <c r="O16" s="1"/>
      <c r="P16" s="161"/>
      <c r="Q16" s="174"/>
      <c r="R16" s="174"/>
      <c r="S16" s="150"/>
      <c r="V16" s="175"/>
      <c r="Z16">
        <v>0</v>
      </c>
    </row>
    <row r="17" spans="1:26" x14ac:dyDescent="0.25">
      <c r="A17" s="150"/>
      <c r="B17" s="150"/>
      <c r="C17" s="150"/>
      <c r="D17" s="150" t="s">
        <v>76</v>
      </c>
      <c r="E17" s="150"/>
      <c r="F17" s="168"/>
      <c r="G17" s="153"/>
      <c r="H17" s="153">
        <f>ROUND((SUM(M10:M16))/1,2)</f>
        <v>0</v>
      </c>
      <c r="I17" s="153">
        <f>ROUND((SUM(I10:I16))/1,2)</f>
        <v>0</v>
      </c>
      <c r="J17" s="150"/>
      <c r="K17" s="150"/>
      <c r="L17" s="150">
        <f>ROUND((SUM(L10:L16))/1,2)</f>
        <v>0</v>
      </c>
      <c r="M17" s="150">
        <f>ROUND((SUM(M10:M16))/1,2)</f>
        <v>0</v>
      </c>
      <c r="N17" s="150"/>
      <c r="O17" s="150"/>
      <c r="P17" s="176">
        <f>ROUND((SUM(P10:P16))/1,2)</f>
        <v>0</v>
      </c>
      <c r="Q17" s="147"/>
      <c r="R17" s="147"/>
      <c r="S17" s="176">
        <f>ROUND((SUM(S10:S16))/1,2)</f>
        <v>0</v>
      </c>
      <c r="T17" s="147"/>
      <c r="U17" s="147"/>
      <c r="V17" s="147"/>
      <c r="W17" s="147"/>
      <c r="X17" s="147"/>
      <c r="Y17" s="147"/>
      <c r="Z17" s="147"/>
    </row>
    <row r="18" spans="1:26" x14ac:dyDescent="0.25">
      <c r="A18" s="1"/>
      <c r="B18" s="1"/>
      <c r="C18" s="1"/>
      <c r="D18" s="1"/>
      <c r="E18" s="1"/>
      <c r="F18" s="161"/>
      <c r="G18" s="143"/>
      <c r="H18" s="143"/>
      <c r="I18" s="143"/>
      <c r="J18" s="1"/>
      <c r="K18" s="1"/>
      <c r="L18" s="1"/>
      <c r="M18" s="1"/>
      <c r="N18" s="1"/>
      <c r="O18" s="1"/>
      <c r="P18" s="1"/>
      <c r="S18" s="1"/>
    </row>
    <row r="19" spans="1:26" x14ac:dyDescent="0.25">
      <c r="A19" s="150"/>
      <c r="B19" s="150"/>
      <c r="C19" s="150"/>
      <c r="D19" s="150" t="s">
        <v>77</v>
      </c>
      <c r="E19" s="150"/>
      <c r="F19" s="168"/>
      <c r="G19" s="151"/>
      <c r="H19" s="151"/>
      <c r="I19" s="151"/>
      <c r="J19" s="150"/>
      <c r="K19" s="150"/>
      <c r="L19" s="150"/>
      <c r="M19" s="150"/>
      <c r="N19" s="150"/>
      <c r="O19" s="150"/>
      <c r="P19" s="150"/>
      <c r="Q19" s="147"/>
      <c r="R19" s="147"/>
      <c r="S19" s="150"/>
      <c r="T19" s="147"/>
      <c r="U19" s="147"/>
      <c r="V19" s="147"/>
      <c r="W19" s="147"/>
      <c r="X19" s="147"/>
      <c r="Y19" s="147"/>
      <c r="Z19" s="147"/>
    </row>
    <row r="20" spans="1:26" ht="24.95" customHeight="1" x14ac:dyDescent="0.25">
      <c r="A20" s="172">
        <v>7</v>
      </c>
      <c r="B20" s="169" t="s">
        <v>201</v>
      </c>
      <c r="C20" s="173" t="s">
        <v>202</v>
      </c>
      <c r="D20" s="169" t="s">
        <v>203</v>
      </c>
      <c r="E20" s="169" t="s">
        <v>98</v>
      </c>
      <c r="F20" s="170">
        <v>12.15</v>
      </c>
      <c r="G20" s="171"/>
      <c r="H20" s="171"/>
      <c r="I20" s="171">
        <f>ROUND(F20*(G20+H20),2)</f>
        <v>0</v>
      </c>
      <c r="J20" s="169">
        <f>ROUND(F20*(N20),2)</f>
        <v>1029.47</v>
      </c>
      <c r="K20" s="1">
        <f>ROUND(F20*(O20),2)</f>
        <v>0</v>
      </c>
      <c r="L20" s="1">
        <f>ROUND(F20*(G20),2)</f>
        <v>0</v>
      </c>
      <c r="M20" s="1"/>
      <c r="N20" s="1">
        <v>84.73</v>
      </c>
      <c r="O20" s="1"/>
      <c r="P20" s="168">
        <v>2.19306</v>
      </c>
      <c r="Q20" s="174"/>
      <c r="R20" s="174">
        <v>2.19306</v>
      </c>
      <c r="S20" s="150">
        <f>ROUND(F20*(R20),3)</f>
        <v>26.646000000000001</v>
      </c>
      <c r="V20" s="175"/>
      <c r="Z20">
        <v>0</v>
      </c>
    </row>
    <row r="21" spans="1:26" ht="24.95" customHeight="1" x14ac:dyDescent="0.25">
      <c r="A21" s="172">
        <v>8</v>
      </c>
      <c r="B21" s="169" t="s">
        <v>201</v>
      </c>
      <c r="C21" s="173" t="s">
        <v>204</v>
      </c>
      <c r="D21" s="169" t="s">
        <v>205</v>
      </c>
      <c r="E21" s="169" t="s">
        <v>122</v>
      </c>
      <c r="F21" s="170">
        <v>32.4</v>
      </c>
      <c r="G21" s="171"/>
      <c r="H21" s="171"/>
      <c r="I21" s="171">
        <f>ROUND(F21*(G21+H21),2)</f>
        <v>0</v>
      </c>
      <c r="J21" s="169">
        <f>ROUND(F21*(N21),2)</f>
        <v>408.89</v>
      </c>
      <c r="K21" s="1">
        <f>ROUND(F21*(O21),2)</f>
        <v>0</v>
      </c>
      <c r="L21" s="1">
        <f>ROUND(F21*(G21),2)</f>
        <v>0</v>
      </c>
      <c r="M21" s="1"/>
      <c r="N21" s="1">
        <v>12.62</v>
      </c>
      <c r="O21" s="1"/>
      <c r="P21" s="168">
        <v>6.7000000000000002E-4</v>
      </c>
      <c r="Q21" s="174"/>
      <c r="R21" s="174">
        <v>6.7000000000000002E-4</v>
      </c>
      <c r="S21" s="150">
        <f>ROUND(F21*(R21),3)</f>
        <v>2.1999999999999999E-2</v>
      </c>
      <c r="V21" s="175"/>
      <c r="Z21">
        <v>0</v>
      </c>
    </row>
    <row r="22" spans="1:26" ht="24.95" customHeight="1" x14ac:dyDescent="0.25">
      <c r="A22" s="172">
        <v>9</v>
      </c>
      <c r="B22" s="169" t="s">
        <v>201</v>
      </c>
      <c r="C22" s="173" t="s">
        <v>206</v>
      </c>
      <c r="D22" s="169" t="s">
        <v>207</v>
      </c>
      <c r="E22" s="169" t="s">
        <v>122</v>
      </c>
      <c r="F22" s="170">
        <v>32.4</v>
      </c>
      <c r="G22" s="171"/>
      <c r="H22" s="171"/>
      <c r="I22" s="171">
        <f>ROUND(F22*(G22+H22),2)</f>
        <v>0</v>
      </c>
      <c r="J22" s="169">
        <f>ROUND(F22*(N22),2)</f>
        <v>85.86</v>
      </c>
      <c r="K22" s="1">
        <f>ROUND(F22*(O22),2)</f>
        <v>0</v>
      </c>
      <c r="L22" s="1">
        <f>ROUND(F22*(G22),2)</f>
        <v>0</v>
      </c>
      <c r="M22" s="1"/>
      <c r="N22" s="1">
        <v>2.65</v>
      </c>
      <c r="O22" s="1"/>
      <c r="P22" s="161"/>
      <c r="Q22" s="174"/>
      <c r="R22" s="174"/>
      <c r="S22" s="150"/>
      <c r="V22" s="175"/>
      <c r="Z22">
        <v>0</v>
      </c>
    </row>
    <row r="23" spans="1:26" x14ac:dyDescent="0.25">
      <c r="A23" s="150"/>
      <c r="B23" s="150"/>
      <c r="C23" s="150"/>
      <c r="D23" s="150" t="s">
        <v>77</v>
      </c>
      <c r="E23" s="150"/>
      <c r="F23" s="168"/>
      <c r="G23" s="153"/>
      <c r="H23" s="153">
        <f>ROUND((SUM(M19:M22))/1,2)</f>
        <v>0</v>
      </c>
      <c r="I23" s="153">
        <f>ROUND((SUM(I19:I22))/1,2)</f>
        <v>0</v>
      </c>
      <c r="J23" s="150"/>
      <c r="K23" s="150"/>
      <c r="L23" s="150">
        <f>ROUND((SUM(L19:L22))/1,2)</f>
        <v>0</v>
      </c>
      <c r="M23" s="150">
        <f>ROUND((SUM(M19:M22))/1,2)</f>
        <v>0</v>
      </c>
      <c r="N23" s="150"/>
      <c r="O23" s="150"/>
      <c r="P23" s="176">
        <f>ROUND((SUM(P19:P22))/1,2)</f>
        <v>2.19</v>
      </c>
      <c r="Q23" s="147"/>
      <c r="R23" s="147"/>
      <c r="S23" s="176">
        <f>ROUND((SUM(S19:S22))/1,2)</f>
        <v>26.67</v>
      </c>
      <c r="T23" s="147"/>
      <c r="U23" s="147"/>
      <c r="V23" s="147"/>
      <c r="W23" s="147"/>
      <c r="X23" s="147"/>
      <c r="Y23" s="147"/>
      <c r="Z23" s="147"/>
    </row>
    <row r="24" spans="1:26" x14ac:dyDescent="0.25">
      <c r="A24" s="1"/>
      <c r="B24" s="1"/>
      <c r="C24" s="1"/>
      <c r="D24" s="1"/>
      <c r="E24" s="1"/>
      <c r="F24" s="161"/>
      <c r="G24" s="143"/>
      <c r="H24" s="143"/>
      <c r="I24" s="143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50"/>
      <c r="B25" s="150"/>
      <c r="C25" s="150"/>
      <c r="D25" s="150" t="s">
        <v>80</v>
      </c>
      <c r="E25" s="150"/>
      <c r="F25" s="168"/>
      <c r="G25" s="151"/>
      <c r="H25" s="151"/>
      <c r="I25" s="151"/>
      <c r="J25" s="150"/>
      <c r="K25" s="150"/>
      <c r="L25" s="150"/>
      <c r="M25" s="150"/>
      <c r="N25" s="150"/>
      <c r="O25" s="150"/>
      <c r="P25" s="150"/>
      <c r="Q25" s="147"/>
      <c r="R25" s="147"/>
      <c r="S25" s="150"/>
      <c r="T25" s="147"/>
      <c r="U25" s="147"/>
      <c r="V25" s="147"/>
      <c r="W25" s="147"/>
      <c r="X25" s="147"/>
      <c r="Y25" s="147"/>
      <c r="Z25" s="147"/>
    </row>
    <row r="26" spans="1:26" ht="24.95" customHeight="1" x14ac:dyDescent="0.25">
      <c r="A26" s="172">
        <v>10</v>
      </c>
      <c r="B26" s="169" t="s">
        <v>208</v>
      </c>
      <c r="C26" s="173" t="s">
        <v>209</v>
      </c>
      <c r="D26" s="169" t="s">
        <v>210</v>
      </c>
      <c r="E26" s="169" t="s">
        <v>122</v>
      </c>
      <c r="F26" s="170">
        <v>96.87</v>
      </c>
      <c r="G26" s="171"/>
      <c r="H26" s="171"/>
      <c r="I26" s="171">
        <f>ROUND(F26*(G26+H26),2)</f>
        <v>0</v>
      </c>
      <c r="J26" s="169">
        <f>ROUND(F26*(N26),2)</f>
        <v>197.61</v>
      </c>
      <c r="K26" s="1">
        <f>ROUND(F26*(O26),2)</f>
        <v>0</v>
      </c>
      <c r="L26" s="1">
        <f>ROUND(F26*(G26),2)</f>
        <v>0</v>
      </c>
      <c r="M26" s="1"/>
      <c r="N26" s="1">
        <v>2.04</v>
      </c>
      <c r="O26" s="1"/>
      <c r="P26" s="168">
        <v>2.572E-2</v>
      </c>
      <c r="Q26" s="174"/>
      <c r="R26" s="174">
        <v>2.572E-2</v>
      </c>
      <c r="S26" s="150">
        <f>ROUND(F26*(R26),3)</f>
        <v>2.4910000000000001</v>
      </c>
      <c r="V26" s="175"/>
      <c r="Z26">
        <v>0</v>
      </c>
    </row>
    <row r="27" spans="1:26" ht="24.95" customHeight="1" x14ac:dyDescent="0.25">
      <c r="A27" s="172">
        <v>11</v>
      </c>
      <c r="B27" s="169" t="s">
        <v>208</v>
      </c>
      <c r="C27" s="173" t="s">
        <v>211</v>
      </c>
      <c r="D27" s="169" t="s">
        <v>212</v>
      </c>
      <c r="E27" s="169" t="s">
        <v>122</v>
      </c>
      <c r="F27" s="170">
        <v>96.87</v>
      </c>
      <c r="G27" s="171"/>
      <c r="H27" s="171"/>
      <c r="I27" s="171">
        <f>ROUND(F27*(G27+H27),2)</f>
        <v>0</v>
      </c>
      <c r="J27" s="169">
        <f>ROUND(F27*(N27),2)</f>
        <v>138.52000000000001</v>
      </c>
      <c r="K27" s="1">
        <f>ROUND(F27*(O27),2)</f>
        <v>0</v>
      </c>
      <c r="L27" s="1">
        <f>ROUND(F27*(G27),2)</f>
        <v>0</v>
      </c>
      <c r="M27" s="1"/>
      <c r="N27" s="1">
        <v>1.43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>
        <v>12</v>
      </c>
      <c r="B28" s="169" t="s">
        <v>213</v>
      </c>
      <c r="C28" s="173" t="s">
        <v>214</v>
      </c>
      <c r="D28" s="169" t="s">
        <v>215</v>
      </c>
      <c r="E28" s="169" t="s">
        <v>122</v>
      </c>
      <c r="F28" s="170">
        <v>96.87</v>
      </c>
      <c r="G28" s="171"/>
      <c r="H28" s="171"/>
      <c r="I28" s="171">
        <f>ROUND(F28*(G28+H28),2)</f>
        <v>0</v>
      </c>
      <c r="J28" s="169">
        <f>ROUND(F28*(N28),2)</f>
        <v>123.99</v>
      </c>
      <c r="K28" s="1">
        <f>ROUND(F28*(O28),2)</f>
        <v>0</v>
      </c>
      <c r="L28" s="1">
        <f>ROUND(F28*(G28),2)</f>
        <v>0</v>
      </c>
      <c r="M28" s="1"/>
      <c r="N28" s="1">
        <v>1.28</v>
      </c>
      <c r="O28" s="1"/>
      <c r="P28" s="168">
        <v>2.572E-2</v>
      </c>
      <c r="Q28" s="174"/>
      <c r="R28" s="174">
        <v>2.572E-2</v>
      </c>
      <c r="S28" s="150">
        <f>ROUND(F28*(R28),3)</f>
        <v>2.4910000000000001</v>
      </c>
      <c r="V28" s="175"/>
      <c r="Z28">
        <v>0</v>
      </c>
    </row>
    <row r="29" spans="1:26" x14ac:dyDescent="0.25">
      <c r="A29" s="150"/>
      <c r="B29" s="150"/>
      <c r="C29" s="150"/>
      <c r="D29" s="150" t="s">
        <v>80</v>
      </c>
      <c r="E29" s="150"/>
      <c r="F29" s="168"/>
      <c r="G29" s="153"/>
      <c r="H29" s="153">
        <f>ROUND((SUM(M25:M28))/1,2)</f>
        <v>0</v>
      </c>
      <c r="I29" s="153">
        <f>ROUND((SUM(I25:I28))/1,2)</f>
        <v>0</v>
      </c>
      <c r="J29" s="150"/>
      <c r="K29" s="150"/>
      <c r="L29" s="150">
        <f>ROUND((SUM(L25:L28))/1,2)</f>
        <v>0</v>
      </c>
      <c r="M29" s="150">
        <f>ROUND((SUM(M25:M28))/1,2)</f>
        <v>0</v>
      </c>
      <c r="N29" s="150"/>
      <c r="O29" s="150"/>
      <c r="P29" s="176">
        <f>ROUND((SUM(P25:P28))/1,2)</f>
        <v>0.05</v>
      </c>
      <c r="Q29" s="147"/>
      <c r="R29" s="147"/>
      <c r="S29" s="176">
        <f>ROUND((SUM(S25:S28))/1,2)</f>
        <v>4.9800000000000004</v>
      </c>
      <c r="T29" s="147"/>
      <c r="U29" s="147"/>
      <c r="V29" s="147"/>
      <c r="W29" s="147"/>
      <c r="X29" s="147"/>
      <c r="Y29" s="147"/>
      <c r="Z29" s="147"/>
    </row>
    <row r="30" spans="1:26" x14ac:dyDescent="0.25">
      <c r="A30" s="1"/>
      <c r="B30" s="1"/>
      <c r="C30" s="1"/>
      <c r="D30" s="1"/>
      <c r="E30" s="1"/>
      <c r="F30" s="161"/>
      <c r="G30" s="143"/>
      <c r="H30" s="143"/>
      <c r="I30" s="143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0"/>
      <c r="B31" s="150"/>
      <c r="C31" s="150"/>
      <c r="D31" s="150" t="s">
        <v>81</v>
      </c>
      <c r="E31" s="150"/>
      <c r="F31" s="168"/>
      <c r="G31" s="151"/>
      <c r="H31" s="151"/>
      <c r="I31" s="151"/>
      <c r="J31" s="150"/>
      <c r="K31" s="150"/>
      <c r="L31" s="150"/>
      <c r="M31" s="150"/>
      <c r="N31" s="150"/>
      <c r="O31" s="150"/>
      <c r="P31" s="150"/>
      <c r="Q31" s="147"/>
      <c r="R31" s="147"/>
      <c r="S31" s="150"/>
      <c r="T31" s="147"/>
      <c r="U31" s="147"/>
      <c r="V31" s="147"/>
      <c r="W31" s="147"/>
      <c r="X31" s="147"/>
      <c r="Y31" s="147"/>
      <c r="Z31" s="147"/>
    </row>
    <row r="32" spans="1:26" ht="24.95" customHeight="1" x14ac:dyDescent="0.25">
      <c r="A32" s="172">
        <v>13</v>
      </c>
      <c r="B32" s="169" t="s">
        <v>201</v>
      </c>
      <c r="C32" s="173" t="s">
        <v>216</v>
      </c>
      <c r="D32" s="169" t="s">
        <v>217</v>
      </c>
      <c r="E32" s="169" t="s">
        <v>117</v>
      </c>
      <c r="F32" s="170">
        <v>31.914000000000001</v>
      </c>
      <c r="G32" s="171"/>
      <c r="H32" s="171"/>
      <c r="I32" s="171">
        <f>ROUND(F32*(G32+H32),2)</f>
        <v>0</v>
      </c>
      <c r="J32" s="169">
        <f>ROUND(F32*(N32),2)</f>
        <v>374.99</v>
      </c>
      <c r="K32" s="1">
        <f>ROUND(F32*(O32),2)</f>
        <v>0</v>
      </c>
      <c r="L32" s="1">
        <f>ROUND(F32*(G32),2)</f>
        <v>0</v>
      </c>
      <c r="M32" s="1"/>
      <c r="N32" s="1">
        <v>11.75</v>
      </c>
      <c r="O32" s="1"/>
      <c r="P32" s="161"/>
      <c r="Q32" s="174"/>
      <c r="R32" s="174"/>
      <c r="S32" s="150"/>
      <c r="V32" s="175"/>
      <c r="Z32">
        <v>0</v>
      </c>
    </row>
    <row r="33" spans="1:26" x14ac:dyDescent="0.25">
      <c r="A33" s="150"/>
      <c r="B33" s="150"/>
      <c r="C33" s="150"/>
      <c r="D33" s="150" t="s">
        <v>81</v>
      </c>
      <c r="E33" s="150"/>
      <c r="F33" s="168"/>
      <c r="G33" s="153"/>
      <c r="H33" s="153">
        <f>ROUND((SUM(M31:M32))/1,2)</f>
        <v>0</v>
      </c>
      <c r="I33" s="153">
        <f>ROUND((SUM(I31:I32))/1,2)</f>
        <v>0</v>
      </c>
      <c r="J33" s="150"/>
      <c r="K33" s="150"/>
      <c r="L33" s="150">
        <f>ROUND((SUM(L31:L32))/1,2)</f>
        <v>0</v>
      </c>
      <c r="M33" s="150">
        <f>ROUND((SUM(M31:M32))/1,2)</f>
        <v>0</v>
      </c>
      <c r="N33" s="150"/>
      <c r="O33" s="150"/>
      <c r="P33" s="176">
        <f>ROUND((SUM(P31:P32))/1,2)</f>
        <v>0</v>
      </c>
      <c r="Q33" s="147"/>
      <c r="R33" s="147"/>
      <c r="S33" s="176">
        <f>ROUND((SUM(S31:S32))/1,2)</f>
        <v>0</v>
      </c>
      <c r="T33" s="147"/>
      <c r="U33" s="147"/>
      <c r="V33" s="147"/>
      <c r="W33" s="147"/>
      <c r="X33" s="147"/>
      <c r="Y33" s="147"/>
      <c r="Z33" s="147"/>
    </row>
    <row r="34" spans="1:26" x14ac:dyDescent="0.25">
      <c r="A34" s="1"/>
      <c r="B34" s="1"/>
      <c r="C34" s="1"/>
      <c r="D34" s="1"/>
      <c r="E34" s="1"/>
      <c r="F34" s="161"/>
      <c r="G34" s="143"/>
      <c r="H34" s="143"/>
      <c r="I34" s="143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50"/>
      <c r="B35" s="150"/>
      <c r="C35" s="150"/>
      <c r="D35" s="2" t="s">
        <v>75</v>
      </c>
      <c r="E35" s="150"/>
      <c r="F35" s="168"/>
      <c r="G35" s="153"/>
      <c r="H35" s="153">
        <f>ROUND((SUM(M9:M34))/2,2)</f>
        <v>0</v>
      </c>
      <c r="I35" s="153">
        <f>ROUND((SUM(I9:I34))/2,2)</f>
        <v>0</v>
      </c>
      <c r="J35" s="151"/>
      <c r="K35" s="150"/>
      <c r="L35" s="151">
        <f>ROUND((SUM(L9:L34))/2,2)</f>
        <v>0</v>
      </c>
      <c r="M35" s="151">
        <f>ROUND((SUM(M9:M34))/2,2)</f>
        <v>0</v>
      </c>
      <c r="N35" s="150"/>
      <c r="O35" s="150"/>
      <c r="P35" s="176">
        <f>ROUND((SUM(P9:P34))/2,2)</f>
        <v>2.2400000000000002</v>
      </c>
      <c r="S35" s="176">
        <f>ROUND((SUM(S9:S34))/2,2)</f>
        <v>31.65</v>
      </c>
    </row>
    <row r="36" spans="1:26" x14ac:dyDescent="0.25">
      <c r="A36" s="1"/>
      <c r="B36" s="1"/>
      <c r="C36" s="1"/>
      <c r="D36" s="1"/>
      <c r="E36" s="1"/>
      <c r="F36" s="161"/>
      <c r="G36" s="143"/>
      <c r="H36" s="143"/>
      <c r="I36" s="143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0"/>
      <c r="B37" s="150"/>
      <c r="C37" s="150"/>
      <c r="D37" s="2" t="s">
        <v>182</v>
      </c>
      <c r="E37" s="150"/>
      <c r="F37" s="168"/>
      <c r="G37" s="151"/>
      <c r="H37" s="151"/>
      <c r="I37" s="151"/>
      <c r="J37" s="150"/>
      <c r="K37" s="150"/>
      <c r="L37" s="150"/>
      <c r="M37" s="150"/>
      <c r="N37" s="150"/>
      <c r="O37" s="150"/>
      <c r="P37" s="150"/>
      <c r="Q37" s="147"/>
      <c r="R37" s="147"/>
      <c r="S37" s="150"/>
      <c r="T37" s="147"/>
      <c r="U37" s="147"/>
      <c r="V37" s="147"/>
      <c r="W37" s="147"/>
      <c r="X37" s="147"/>
      <c r="Y37" s="147"/>
      <c r="Z37" s="147"/>
    </row>
    <row r="38" spans="1:26" x14ac:dyDescent="0.25">
      <c r="A38" s="150"/>
      <c r="B38" s="150"/>
      <c r="C38" s="150"/>
      <c r="D38" s="150" t="s">
        <v>183</v>
      </c>
      <c r="E38" s="150"/>
      <c r="F38" s="168"/>
      <c r="G38" s="151"/>
      <c r="H38" s="151"/>
      <c r="I38" s="151"/>
      <c r="J38" s="150"/>
      <c r="K38" s="150"/>
      <c r="L38" s="150"/>
      <c r="M38" s="150"/>
      <c r="N38" s="150"/>
      <c r="O38" s="150"/>
      <c r="P38" s="150"/>
      <c r="Q38" s="147"/>
      <c r="R38" s="147"/>
      <c r="S38" s="150"/>
      <c r="T38" s="147"/>
      <c r="U38" s="147"/>
      <c r="V38" s="147"/>
      <c r="W38" s="147"/>
      <c r="X38" s="147"/>
      <c r="Y38" s="147"/>
      <c r="Z38" s="147"/>
    </row>
    <row r="39" spans="1:26" ht="24.95" customHeight="1" x14ac:dyDescent="0.25">
      <c r="A39" s="172">
        <v>14</v>
      </c>
      <c r="B39" s="169" t="s">
        <v>218</v>
      </c>
      <c r="C39" s="173" t="s">
        <v>219</v>
      </c>
      <c r="D39" s="169" t="s">
        <v>220</v>
      </c>
      <c r="E39" s="169" t="s">
        <v>156</v>
      </c>
      <c r="F39" s="170">
        <v>10</v>
      </c>
      <c r="G39" s="171"/>
      <c r="H39" s="171"/>
      <c r="I39" s="171">
        <f t="shared" ref="I39:I45" si="4">ROUND(F39*(G39+H39),2)</f>
        <v>0</v>
      </c>
      <c r="J39" s="169">
        <f t="shared" ref="J39:J45" si="5">ROUND(F39*(N39),2)</f>
        <v>122.9</v>
      </c>
      <c r="K39" s="1">
        <f t="shared" ref="K39:K45" si="6">ROUND(F39*(O39),2)</f>
        <v>0</v>
      </c>
      <c r="L39" s="1">
        <f t="shared" ref="L39:L45" si="7">ROUND(F39*(G39),2)</f>
        <v>0</v>
      </c>
      <c r="M39" s="1"/>
      <c r="N39" s="1">
        <v>12.29</v>
      </c>
      <c r="O39" s="1"/>
      <c r="P39" s="168">
        <v>3.6999999999999999E-4</v>
      </c>
      <c r="Q39" s="174"/>
      <c r="R39" s="174">
        <v>3.6999999999999999E-4</v>
      </c>
      <c r="S39" s="150">
        <f t="shared" ref="S39:S44" si="8">ROUND(F39*(R39),3)</f>
        <v>4.0000000000000001E-3</v>
      </c>
      <c r="V39" s="175"/>
      <c r="Z39">
        <v>0</v>
      </c>
    </row>
    <row r="40" spans="1:26" ht="24.95" customHeight="1" x14ac:dyDescent="0.25">
      <c r="A40" s="172">
        <v>15</v>
      </c>
      <c r="B40" s="169" t="s">
        <v>218</v>
      </c>
      <c r="C40" s="173" t="s">
        <v>221</v>
      </c>
      <c r="D40" s="169" t="s">
        <v>222</v>
      </c>
      <c r="E40" s="169" t="s">
        <v>156</v>
      </c>
      <c r="F40" s="170">
        <v>2</v>
      </c>
      <c r="G40" s="171"/>
      <c r="H40" s="171"/>
      <c r="I40" s="171">
        <f t="shared" si="4"/>
        <v>0</v>
      </c>
      <c r="J40" s="169">
        <f t="shared" si="5"/>
        <v>26.58</v>
      </c>
      <c r="K40" s="1">
        <f t="shared" si="6"/>
        <v>0</v>
      </c>
      <c r="L40" s="1">
        <f t="shared" si="7"/>
        <v>0</v>
      </c>
      <c r="M40" s="1"/>
      <c r="N40" s="1">
        <v>13.29</v>
      </c>
      <c r="O40" s="1"/>
      <c r="P40" s="168">
        <v>3.6999999999999999E-4</v>
      </c>
      <c r="Q40" s="174"/>
      <c r="R40" s="174">
        <v>3.6999999999999999E-4</v>
      </c>
      <c r="S40" s="150">
        <f t="shared" si="8"/>
        <v>1E-3</v>
      </c>
      <c r="V40" s="175"/>
      <c r="Z40">
        <v>0</v>
      </c>
    </row>
    <row r="41" spans="1:26" ht="24.95" customHeight="1" x14ac:dyDescent="0.25">
      <c r="A41" s="172">
        <v>16</v>
      </c>
      <c r="B41" s="169" t="s">
        <v>218</v>
      </c>
      <c r="C41" s="173" t="s">
        <v>223</v>
      </c>
      <c r="D41" s="169" t="s">
        <v>224</v>
      </c>
      <c r="E41" s="169" t="s">
        <v>156</v>
      </c>
      <c r="F41" s="170">
        <v>2</v>
      </c>
      <c r="G41" s="171"/>
      <c r="H41" s="171"/>
      <c r="I41" s="171">
        <f t="shared" si="4"/>
        <v>0</v>
      </c>
      <c r="J41" s="169">
        <f t="shared" si="5"/>
        <v>65.12</v>
      </c>
      <c r="K41" s="1">
        <f t="shared" si="6"/>
        <v>0</v>
      </c>
      <c r="L41" s="1">
        <f t="shared" si="7"/>
        <v>0</v>
      </c>
      <c r="M41" s="1"/>
      <c r="N41" s="1">
        <v>32.56</v>
      </c>
      <c r="O41" s="1"/>
      <c r="P41" s="168">
        <v>3.6999999999999999E-4</v>
      </c>
      <c r="Q41" s="174"/>
      <c r="R41" s="174">
        <v>3.6999999999999999E-4</v>
      </c>
      <c r="S41" s="150">
        <f t="shared" si="8"/>
        <v>1E-3</v>
      </c>
      <c r="V41" s="175"/>
      <c r="Z41">
        <v>0</v>
      </c>
    </row>
    <row r="42" spans="1:26" ht="24.95" customHeight="1" x14ac:dyDescent="0.25">
      <c r="A42" s="172">
        <v>17</v>
      </c>
      <c r="B42" s="169" t="s">
        <v>218</v>
      </c>
      <c r="C42" s="173" t="s">
        <v>225</v>
      </c>
      <c r="D42" s="169" t="s">
        <v>226</v>
      </c>
      <c r="E42" s="169" t="s">
        <v>129</v>
      </c>
      <c r="F42" s="170">
        <v>23.3</v>
      </c>
      <c r="G42" s="171"/>
      <c r="H42" s="171"/>
      <c r="I42" s="171">
        <f t="shared" si="4"/>
        <v>0</v>
      </c>
      <c r="J42" s="169">
        <f t="shared" si="5"/>
        <v>286.12</v>
      </c>
      <c r="K42" s="1">
        <f t="shared" si="6"/>
        <v>0</v>
      </c>
      <c r="L42" s="1">
        <f t="shared" si="7"/>
        <v>0</v>
      </c>
      <c r="M42" s="1"/>
      <c r="N42" s="1">
        <v>12.28</v>
      </c>
      <c r="O42" s="1"/>
      <c r="P42" s="168">
        <v>1.3600000000000001E-3</v>
      </c>
      <c r="Q42" s="174"/>
      <c r="R42" s="174">
        <v>1.3600000000000001E-3</v>
      </c>
      <c r="S42" s="150">
        <f t="shared" si="8"/>
        <v>3.2000000000000001E-2</v>
      </c>
      <c r="V42" s="175"/>
      <c r="Z42">
        <v>0</v>
      </c>
    </row>
    <row r="43" spans="1:26" ht="24.95" customHeight="1" x14ac:dyDescent="0.25">
      <c r="A43" s="172">
        <v>18</v>
      </c>
      <c r="B43" s="169" t="s">
        <v>218</v>
      </c>
      <c r="C43" s="173" t="s">
        <v>227</v>
      </c>
      <c r="D43" s="169" t="s">
        <v>228</v>
      </c>
      <c r="E43" s="169" t="s">
        <v>156</v>
      </c>
      <c r="F43" s="170">
        <v>2</v>
      </c>
      <c r="G43" s="171"/>
      <c r="H43" s="171"/>
      <c r="I43" s="171">
        <f t="shared" si="4"/>
        <v>0</v>
      </c>
      <c r="J43" s="169">
        <f t="shared" si="5"/>
        <v>7.82</v>
      </c>
      <c r="K43" s="1">
        <f t="shared" si="6"/>
        <v>0</v>
      </c>
      <c r="L43" s="1">
        <f t="shared" si="7"/>
        <v>0</v>
      </c>
      <c r="M43" s="1"/>
      <c r="N43" s="1">
        <v>3.91</v>
      </c>
      <c r="O43" s="1"/>
      <c r="P43" s="168">
        <v>8.0000000000000007E-5</v>
      </c>
      <c r="Q43" s="174"/>
      <c r="R43" s="174">
        <v>8.0000000000000007E-5</v>
      </c>
      <c r="S43" s="150">
        <f t="shared" si="8"/>
        <v>0</v>
      </c>
      <c r="V43" s="175"/>
      <c r="Z43">
        <v>0</v>
      </c>
    </row>
    <row r="44" spans="1:26" ht="24.95" customHeight="1" x14ac:dyDescent="0.25">
      <c r="A44" s="172">
        <v>19</v>
      </c>
      <c r="B44" s="169" t="s">
        <v>218</v>
      </c>
      <c r="C44" s="173" t="s">
        <v>229</v>
      </c>
      <c r="D44" s="169" t="s">
        <v>230</v>
      </c>
      <c r="E44" s="169" t="s">
        <v>156</v>
      </c>
      <c r="F44" s="170">
        <v>2</v>
      </c>
      <c r="G44" s="171"/>
      <c r="H44" s="171"/>
      <c r="I44" s="171">
        <f t="shared" si="4"/>
        <v>0</v>
      </c>
      <c r="J44" s="169">
        <f t="shared" si="5"/>
        <v>21.02</v>
      </c>
      <c r="K44" s="1">
        <f t="shared" si="6"/>
        <v>0</v>
      </c>
      <c r="L44" s="1">
        <f t="shared" si="7"/>
        <v>0</v>
      </c>
      <c r="M44" s="1"/>
      <c r="N44" s="1">
        <v>10.51</v>
      </c>
      <c r="O44" s="1"/>
      <c r="P44" s="168">
        <v>2.5000000000000001E-4</v>
      </c>
      <c r="Q44" s="174"/>
      <c r="R44" s="174">
        <v>2.5000000000000001E-4</v>
      </c>
      <c r="S44" s="150">
        <f t="shared" si="8"/>
        <v>1E-3</v>
      </c>
      <c r="V44" s="175"/>
      <c r="Z44">
        <v>0</v>
      </c>
    </row>
    <row r="45" spans="1:26" ht="24.95" customHeight="1" x14ac:dyDescent="0.25">
      <c r="A45" s="172">
        <v>20</v>
      </c>
      <c r="B45" s="169" t="s">
        <v>231</v>
      </c>
      <c r="C45" s="173" t="s">
        <v>232</v>
      </c>
      <c r="D45" s="169" t="s">
        <v>233</v>
      </c>
      <c r="E45" s="169" t="s">
        <v>234</v>
      </c>
      <c r="F45" s="170">
        <v>739.66700000000003</v>
      </c>
      <c r="G45" s="181"/>
      <c r="H45" s="181"/>
      <c r="I45" s="181">
        <f t="shared" si="4"/>
        <v>0</v>
      </c>
      <c r="J45" s="169">
        <f t="shared" si="5"/>
        <v>15.53</v>
      </c>
      <c r="K45" s="1">
        <f t="shared" si="6"/>
        <v>0</v>
      </c>
      <c r="L45" s="1">
        <f t="shared" si="7"/>
        <v>0</v>
      </c>
      <c r="M45" s="1"/>
      <c r="N45" s="1">
        <v>2.1000000000000001E-2</v>
      </c>
      <c r="O45" s="1"/>
      <c r="P45" s="161"/>
      <c r="Q45" s="174"/>
      <c r="R45" s="174"/>
      <c r="S45" s="150"/>
      <c r="V45" s="175"/>
      <c r="Z45">
        <v>0</v>
      </c>
    </row>
    <row r="46" spans="1:26" x14ac:dyDescent="0.25">
      <c r="A46" s="150"/>
      <c r="B46" s="150"/>
      <c r="C46" s="150"/>
      <c r="D46" s="150" t="s">
        <v>183</v>
      </c>
      <c r="E46" s="150"/>
      <c r="F46" s="168"/>
      <c r="G46" s="153"/>
      <c r="H46" s="153">
        <f>ROUND((SUM(M38:M45))/1,2)</f>
        <v>0</v>
      </c>
      <c r="I46" s="153">
        <f>ROUND((SUM(I38:I45))/1,2)</f>
        <v>0</v>
      </c>
      <c r="J46" s="150"/>
      <c r="K46" s="150"/>
      <c r="L46" s="150">
        <f>ROUND((SUM(L38:L45))/1,2)</f>
        <v>0</v>
      </c>
      <c r="M46" s="150">
        <f>ROUND((SUM(M38:M45))/1,2)</f>
        <v>0</v>
      </c>
      <c r="N46" s="150"/>
      <c r="O46" s="150"/>
      <c r="P46" s="176">
        <f>ROUND((SUM(P38:P45))/1,2)</f>
        <v>0</v>
      </c>
      <c r="Q46" s="147"/>
      <c r="R46" s="147"/>
      <c r="S46" s="176">
        <f>ROUND((SUM(S38:S45))/1,2)</f>
        <v>0.04</v>
      </c>
      <c r="T46" s="147"/>
      <c r="U46" s="147"/>
      <c r="V46" s="147"/>
      <c r="W46" s="147"/>
      <c r="X46" s="147"/>
      <c r="Y46" s="147"/>
      <c r="Z46" s="147"/>
    </row>
    <row r="47" spans="1:26" x14ac:dyDescent="0.25">
      <c r="A47" s="1"/>
      <c r="B47" s="1"/>
      <c r="C47" s="1"/>
      <c r="D47" s="1"/>
      <c r="E47" s="1"/>
      <c r="F47" s="161"/>
      <c r="G47" s="143"/>
      <c r="H47" s="143"/>
      <c r="I47" s="143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0"/>
      <c r="B48" s="150"/>
      <c r="C48" s="150"/>
      <c r="D48" s="150" t="s">
        <v>184</v>
      </c>
      <c r="E48" s="150"/>
      <c r="F48" s="168"/>
      <c r="G48" s="151"/>
      <c r="H48" s="151"/>
      <c r="I48" s="151"/>
      <c r="J48" s="150"/>
      <c r="K48" s="150"/>
      <c r="L48" s="150"/>
      <c r="M48" s="150"/>
      <c r="N48" s="150"/>
      <c r="O48" s="150"/>
      <c r="P48" s="150"/>
      <c r="Q48" s="147"/>
      <c r="R48" s="147"/>
      <c r="S48" s="150"/>
      <c r="T48" s="147"/>
      <c r="U48" s="147"/>
      <c r="V48" s="147"/>
      <c r="W48" s="147"/>
      <c r="X48" s="147"/>
      <c r="Y48" s="147"/>
      <c r="Z48" s="147"/>
    </row>
    <row r="49" spans="1:26" ht="24.95" customHeight="1" x14ac:dyDescent="0.25">
      <c r="A49" s="172">
        <v>21</v>
      </c>
      <c r="B49" s="169" t="s">
        <v>235</v>
      </c>
      <c r="C49" s="173" t="s">
        <v>236</v>
      </c>
      <c r="D49" s="169" t="s">
        <v>237</v>
      </c>
      <c r="E49" s="169" t="s">
        <v>156</v>
      </c>
      <c r="F49" s="170">
        <v>1</v>
      </c>
      <c r="G49" s="171"/>
      <c r="H49" s="171"/>
      <c r="I49" s="171">
        <f>ROUND(F49*(G49+H49),2)</f>
        <v>0</v>
      </c>
      <c r="J49" s="169">
        <f>ROUND(F49*(N49),2)</f>
        <v>266.62</v>
      </c>
      <c r="K49" s="1">
        <f>ROUND(F49*(O49),2)</f>
        <v>0</v>
      </c>
      <c r="L49" s="1">
        <f>ROUND(F49*(G49),2)</f>
        <v>0</v>
      </c>
      <c r="M49" s="1"/>
      <c r="N49" s="1">
        <v>266.62</v>
      </c>
      <c r="O49" s="1"/>
      <c r="P49" s="168">
        <v>1.0399999999999999E-3</v>
      </c>
      <c r="Q49" s="174"/>
      <c r="R49" s="174">
        <v>1.0399999999999999E-3</v>
      </c>
      <c r="S49" s="150">
        <f>ROUND(F49*(R49),3)</f>
        <v>1E-3</v>
      </c>
      <c r="V49" s="175"/>
      <c r="Z49">
        <v>0</v>
      </c>
    </row>
    <row r="50" spans="1:26" ht="24.95" customHeight="1" x14ac:dyDescent="0.25">
      <c r="A50" s="172">
        <v>22</v>
      </c>
      <c r="B50" s="169" t="s">
        <v>235</v>
      </c>
      <c r="C50" s="173" t="s">
        <v>238</v>
      </c>
      <c r="D50" s="169" t="s">
        <v>239</v>
      </c>
      <c r="E50" s="169" t="s">
        <v>234</v>
      </c>
      <c r="F50" s="170">
        <v>0.01</v>
      </c>
      <c r="G50" s="181"/>
      <c r="H50" s="181"/>
      <c r="I50" s="181">
        <f>ROUND(F50*(G50+H50),2)</f>
        <v>0</v>
      </c>
      <c r="J50" s="169">
        <f>ROUND(F50*(N50),2)</f>
        <v>27.55</v>
      </c>
      <c r="K50" s="1">
        <f>ROUND(F50*(O50),2)</f>
        <v>0</v>
      </c>
      <c r="L50" s="1">
        <f>ROUND(F50*(G50),2)</f>
        <v>0</v>
      </c>
      <c r="M50" s="1"/>
      <c r="N50" s="1">
        <v>2755.14</v>
      </c>
      <c r="O50" s="1"/>
      <c r="P50" s="161"/>
      <c r="Q50" s="174"/>
      <c r="R50" s="174"/>
      <c r="S50" s="150"/>
      <c r="V50" s="175"/>
      <c r="Z50">
        <v>0</v>
      </c>
    </row>
    <row r="51" spans="1:26" ht="24.95" customHeight="1" x14ac:dyDescent="0.25">
      <c r="A51" s="172">
        <v>23</v>
      </c>
      <c r="B51" s="169" t="s">
        <v>153</v>
      </c>
      <c r="C51" s="173" t="s">
        <v>240</v>
      </c>
      <c r="D51" s="169" t="s">
        <v>241</v>
      </c>
      <c r="E51" s="169" t="s">
        <v>156</v>
      </c>
      <c r="F51" s="170">
        <v>1</v>
      </c>
      <c r="G51" s="171"/>
      <c r="H51" s="171"/>
      <c r="I51" s="171">
        <f>ROUND(F51*(G51+H51),2)</f>
        <v>0</v>
      </c>
      <c r="J51" s="169">
        <f>ROUND(F51*(N51),2)</f>
        <v>1009.89</v>
      </c>
      <c r="K51" s="1">
        <f>ROUND(F51*(O51),2)</f>
        <v>0</v>
      </c>
      <c r="L51" s="1"/>
      <c r="M51" s="1">
        <f>ROUND(F51*(G51),2)</f>
        <v>0</v>
      </c>
      <c r="N51" s="1">
        <v>1009.89</v>
      </c>
      <c r="O51" s="1"/>
      <c r="P51" s="168">
        <v>0.64</v>
      </c>
      <c r="Q51" s="174"/>
      <c r="R51" s="174">
        <v>0.64</v>
      </c>
      <c r="S51" s="150">
        <f>ROUND(F51*(R51),3)</f>
        <v>0.64</v>
      </c>
      <c r="V51" s="175"/>
      <c r="Z51">
        <v>0</v>
      </c>
    </row>
    <row r="52" spans="1:26" x14ac:dyDescent="0.25">
      <c r="A52" s="150"/>
      <c r="B52" s="150"/>
      <c r="C52" s="150"/>
      <c r="D52" s="150" t="s">
        <v>184</v>
      </c>
      <c r="E52" s="150"/>
      <c r="F52" s="168"/>
      <c r="G52" s="153"/>
      <c r="H52" s="153">
        <f>ROUND((SUM(M48:M51))/1,2)</f>
        <v>0</v>
      </c>
      <c r="I52" s="153">
        <f>ROUND((SUM(I48:I51))/1,2)</f>
        <v>0</v>
      </c>
      <c r="J52" s="150"/>
      <c r="K52" s="150"/>
      <c r="L52" s="150">
        <f>ROUND((SUM(L48:L51))/1,2)</f>
        <v>0</v>
      </c>
      <c r="M52" s="150">
        <f>ROUND((SUM(M48:M51))/1,2)</f>
        <v>0</v>
      </c>
      <c r="N52" s="150"/>
      <c r="O52" s="150"/>
      <c r="P52" s="176">
        <f>ROUND((SUM(P48:P51))/1,2)</f>
        <v>0.64</v>
      </c>
      <c r="Q52" s="147"/>
      <c r="R52" s="147"/>
      <c r="S52" s="176">
        <f>ROUND((SUM(S48:S51))/1,2)</f>
        <v>0.64</v>
      </c>
      <c r="T52" s="147"/>
      <c r="U52" s="147"/>
      <c r="V52" s="147"/>
      <c r="W52" s="147"/>
      <c r="X52" s="147"/>
      <c r="Y52" s="147"/>
      <c r="Z52" s="147"/>
    </row>
    <row r="53" spans="1:26" x14ac:dyDescent="0.25">
      <c r="A53" s="1"/>
      <c r="B53" s="1"/>
      <c r="C53" s="1"/>
      <c r="D53" s="1"/>
      <c r="E53" s="1"/>
      <c r="F53" s="161"/>
      <c r="G53" s="143"/>
      <c r="H53" s="143"/>
      <c r="I53" s="143"/>
      <c r="J53" s="1"/>
      <c r="K53" s="1"/>
      <c r="L53" s="1"/>
      <c r="M53" s="1"/>
      <c r="N53" s="1"/>
      <c r="O53" s="1"/>
      <c r="P53" s="1"/>
      <c r="S53" s="1"/>
    </row>
    <row r="54" spans="1:26" x14ac:dyDescent="0.25">
      <c r="A54" s="150"/>
      <c r="B54" s="150"/>
      <c r="C54" s="150"/>
      <c r="D54" s="150" t="s">
        <v>185</v>
      </c>
      <c r="E54" s="150"/>
      <c r="F54" s="168"/>
      <c r="G54" s="151"/>
      <c r="H54" s="151"/>
      <c r="I54" s="151"/>
      <c r="J54" s="150"/>
      <c r="K54" s="150"/>
      <c r="L54" s="150"/>
      <c r="M54" s="150"/>
      <c r="N54" s="150"/>
      <c r="O54" s="150"/>
      <c r="P54" s="150"/>
      <c r="Q54" s="147"/>
      <c r="R54" s="147"/>
      <c r="S54" s="150"/>
      <c r="T54" s="147"/>
      <c r="U54" s="147"/>
      <c r="V54" s="147"/>
      <c r="W54" s="147"/>
      <c r="X54" s="147"/>
      <c r="Y54" s="147"/>
      <c r="Z54" s="147"/>
    </row>
    <row r="55" spans="1:26" ht="24.95" customHeight="1" x14ac:dyDescent="0.25">
      <c r="A55" s="172">
        <v>24</v>
      </c>
      <c r="B55" s="169" t="s">
        <v>242</v>
      </c>
      <c r="C55" s="173" t="s">
        <v>243</v>
      </c>
      <c r="D55" s="169" t="s">
        <v>244</v>
      </c>
      <c r="E55" s="169" t="s">
        <v>122</v>
      </c>
      <c r="F55" s="170">
        <v>377.76</v>
      </c>
      <c r="G55" s="171"/>
      <c r="H55" s="171"/>
      <c r="I55" s="171">
        <f>ROUND(F55*(G55+H55),2)</f>
        <v>0</v>
      </c>
      <c r="J55" s="169">
        <f>ROUND(F55*(N55),2)</f>
        <v>3271.4</v>
      </c>
      <c r="K55" s="1">
        <f>ROUND(F55*(O55),2)</f>
        <v>0</v>
      </c>
      <c r="L55" s="1">
        <f>ROUND(F55*(G55),2)</f>
        <v>0</v>
      </c>
      <c r="M55" s="1"/>
      <c r="N55" s="1">
        <v>8.66</v>
      </c>
      <c r="O55" s="1"/>
      <c r="P55" s="168">
        <v>4.0999999999999999E-4</v>
      </c>
      <c r="Q55" s="174"/>
      <c r="R55" s="174">
        <v>4.0999999999999999E-4</v>
      </c>
      <c r="S55" s="150">
        <f>ROUND(F55*(R55),3)</f>
        <v>0.155</v>
      </c>
      <c r="V55" s="175"/>
      <c r="Z55">
        <v>0</v>
      </c>
    </row>
    <row r="56" spans="1:26" ht="24.95" customHeight="1" x14ac:dyDescent="0.25">
      <c r="A56" s="172">
        <v>25</v>
      </c>
      <c r="B56" s="169" t="s">
        <v>242</v>
      </c>
      <c r="C56" s="173" t="s">
        <v>245</v>
      </c>
      <c r="D56" s="169" t="s">
        <v>246</v>
      </c>
      <c r="E56" s="169" t="s">
        <v>122</v>
      </c>
      <c r="F56" s="170">
        <v>755.52</v>
      </c>
      <c r="G56" s="171"/>
      <c r="H56" s="171"/>
      <c r="I56" s="171">
        <f>ROUND(F56*(G56+H56),2)</f>
        <v>0</v>
      </c>
      <c r="J56" s="169">
        <f>ROUND(F56*(N56),2)</f>
        <v>2198.56</v>
      </c>
      <c r="K56" s="1">
        <f>ROUND(F56*(O56),2)</f>
        <v>0</v>
      </c>
      <c r="L56" s="1">
        <f>ROUND(F56*(G56),2)</f>
        <v>0</v>
      </c>
      <c r="M56" s="1"/>
      <c r="N56" s="1">
        <v>2.91</v>
      </c>
      <c r="O56" s="1"/>
      <c r="P56" s="168">
        <v>1.5999999999999999E-4</v>
      </c>
      <c r="Q56" s="174"/>
      <c r="R56" s="174">
        <v>1.5999999999999999E-4</v>
      </c>
      <c r="S56" s="150">
        <f>ROUND(F56*(R56),3)</f>
        <v>0.121</v>
      </c>
      <c r="V56" s="175"/>
      <c r="Z56">
        <v>0</v>
      </c>
    </row>
    <row r="57" spans="1:26" x14ac:dyDescent="0.25">
      <c r="A57" s="150"/>
      <c r="B57" s="150"/>
      <c r="C57" s="150"/>
      <c r="D57" s="150" t="s">
        <v>185</v>
      </c>
      <c r="E57" s="150"/>
      <c r="F57" s="168"/>
      <c r="G57" s="153"/>
      <c r="H57" s="153">
        <f>ROUND((SUM(M54:M56))/1,2)</f>
        <v>0</v>
      </c>
      <c r="I57" s="153">
        <f>ROUND((SUM(I54:I56))/1,2)</f>
        <v>0</v>
      </c>
      <c r="J57" s="150"/>
      <c r="K57" s="150"/>
      <c r="L57" s="150">
        <f>ROUND((SUM(L54:L56))/1,2)</f>
        <v>0</v>
      </c>
      <c r="M57" s="150">
        <f>ROUND((SUM(M54:M56))/1,2)</f>
        <v>0</v>
      </c>
      <c r="N57" s="150"/>
      <c r="O57" s="150"/>
      <c r="P57" s="176">
        <f>ROUND((SUM(P54:P56))/1,2)</f>
        <v>0</v>
      </c>
      <c r="Q57" s="147"/>
      <c r="R57" s="147"/>
      <c r="S57" s="176">
        <f>ROUND((SUM(S54:S56))/1,2)</f>
        <v>0.28000000000000003</v>
      </c>
      <c r="T57" s="147"/>
      <c r="U57" s="147"/>
      <c r="V57" s="147"/>
      <c r="W57" s="147"/>
      <c r="X57" s="147"/>
      <c r="Y57" s="147"/>
      <c r="Z57" s="147"/>
    </row>
    <row r="58" spans="1:26" x14ac:dyDescent="0.25">
      <c r="A58" s="1"/>
      <c r="B58" s="1"/>
      <c r="C58" s="1"/>
      <c r="D58" s="1"/>
      <c r="E58" s="1"/>
      <c r="F58" s="161"/>
      <c r="G58" s="143"/>
      <c r="H58" s="143"/>
      <c r="I58" s="143"/>
      <c r="J58" s="1"/>
      <c r="K58" s="1"/>
      <c r="L58" s="1"/>
      <c r="M58" s="1"/>
      <c r="N58" s="1"/>
      <c r="O58" s="1"/>
      <c r="P58" s="1"/>
      <c r="S58" s="1"/>
    </row>
    <row r="59" spans="1:26" x14ac:dyDescent="0.25">
      <c r="A59" s="150"/>
      <c r="B59" s="150"/>
      <c r="C59" s="150"/>
      <c r="D59" s="2" t="s">
        <v>182</v>
      </c>
      <c r="E59" s="150"/>
      <c r="F59" s="168"/>
      <c r="G59" s="153"/>
      <c r="H59" s="153">
        <f>ROUND((SUM(M37:M58))/2,2)</f>
        <v>0</v>
      </c>
      <c r="I59" s="153">
        <f>ROUND((SUM(I37:I58))/2,2)</f>
        <v>0</v>
      </c>
      <c r="J59" s="151"/>
      <c r="K59" s="150"/>
      <c r="L59" s="151">
        <f>ROUND((SUM(L37:L58))/2,2)</f>
        <v>0</v>
      </c>
      <c r="M59" s="151">
        <f>ROUND((SUM(M37:M58))/2,2)</f>
        <v>0</v>
      </c>
      <c r="N59" s="150"/>
      <c r="O59" s="150"/>
      <c r="P59" s="176">
        <f>ROUND((SUM(P37:P58))/2,2)</f>
        <v>0.64</v>
      </c>
      <c r="S59" s="176">
        <f>ROUND((SUM(S37:S58))/2,2)</f>
        <v>0.96</v>
      </c>
    </row>
    <row r="60" spans="1:26" x14ac:dyDescent="0.25">
      <c r="A60" s="1"/>
      <c r="B60" s="1"/>
      <c r="C60" s="1"/>
      <c r="D60" s="1"/>
      <c r="E60" s="1"/>
      <c r="F60" s="161"/>
      <c r="G60" s="143"/>
      <c r="H60" s="143"/>
      <c r="I60" s="143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50"/>
      <c r="B61" s="150"/>
      <c r="C61" s="150"/>
      <c r="D61" s="2" t="s">
        <v>186</v>
      </c>
      <c r="E61" s="150"/>
      <c r="F61" s="168"/>
      <c r="G61" s="151"/>
      <c r="H61" s="151"/>
      <c r="I61" s="151"/>
      <c r="J61" s="150"/>
      <c r="K61" s="150"/>
      <c r="L61" s="150"/>
      <c r="M61" s="150"/>
      <c r="N61" s="150"/>
      <c r="O61" s="150"/>
      <c r="P61" s="150"/>
      <c r="Q61" s="147"/>
      <c r="R61" s="147"/>
      <c r="S61" s="150"/>
      <c r="T61" s="147"/>
      <c r="U61" s="147"/>
      <c r="V61" s="147"/>
      <c r="W61" s="147"/>
      <c r="X61" s="147"/>
      <c r="Y61" s="147"/>
      <c r="Z61" s="147"/>
    </row>
    <row r="62" spans="1:26" x14ac:dyDescent="0.25">
      <c r="A62" s="150"/>
      <c r="B62" s="150"/>
      <c r="C62" s="150"/>
      <c r="D62" s="150" t="s">
        <v>187</v>
      </c>
      <c r="E62" s="150"/>
      <c r="F62" s="168"/>
      <c r="G62" s="151"/>
      <c r="H62" s="151"/>
      <c r="I62" s="151"/>
      <c r="J62" s="150"/>
      <c r="K62" s="150"/>
      <c r="L62" s="150"/>
      <c r="M62" s="150"/>
      <c r="N62" s="150"/>
      <c r="O62" s="150"/>
      <c r="P62" s="150"/>
      <c r="Q62" s="147"/>
      <c r="R62" s="147"/>
      <c r="S62" s="150"/>
      <c r="T62" s="147"/>
      <c r="U62" s="147"/>
      <c r="V62" s="147"/>
      <c r="W62" s="147"/>
      <c r="X62" s="147"/>
      <c r="Y62" s="147"/>
      <c r="Z62" s="147"/>
    </row>
    <row r="63" spans="1:26" ht="24.95" customHeight="1" x14ac:dyDescent="0.25">
      <c r="A63" s="172">
        <v>26</v>
      </c>
      <c r="B63" s="169" t="s">
        <v>247</v>
      </c>
      <c r="C63" s="173" t="s">
        <v>248</v>
      </c>
      <c r="D63" s="169" t="s">
        <v>249</v>
      </c>
      <c r="E63" s="169" t="s">
        <v>122</v>
      </c>
      <c r="F63" s="170">
        <v>186.38</v>
      </c>
      <c r="G63" s="171"/>
      <c r="H63" s="171"/>
      <c r="I63" s="171">
        <f t="shared" ref="I63:I69" si="9">ROUND(F63*(G63+H63),2)</f>
        <v>0</v>
      </c>
      <c r="J63" s="169">
        <f t="shared" ref="J63:J69" si="10">ROUND(F63*(N63),2)</f>
        <v>4126.45</v>
      </c>
      <c r="K63" s="1">
        <f t="shared" ref="K63:K69" si="11">ROUND(F63*(O63),2)</f>
        <v>0</v>
      </c>
      <c r="L63" s="1">
        <f>ROUND(F63*(G63),2)</f>
        <v>0</v>
      </c>
      <c r="M63" s="1"/>
      <c r="N63" s="1">
        <v>22.14</v>
      </c>
      <c r="O63" s="1"/>
      <c r="P63" s="161"/>
      <c r="Q63" s="174"/>
      <c r="R63" s="174"/>
      <c r="S63" s="150"/>
      <c r="V63" s="175"/>
      <c r="Z63">
        <v>0</v>
      </c>
    </row>
    <row r="64" spans="1:26" ht="24.95" customHeight="1" x14ac:dyDescent="0.25">
      <c r="A64" s="172">
        <v>27</v>
      </c>
      <c r="B64" s="169" t="s">
        <v>247</v>
      </c>
      <c r="C64" s="173" t="s">
        <v>250</v>
      </c>
      <c r="D64" s="169" t="s">
        <v>251</v>
      </c>
      <c r="E64" s="169" t="s">
        <v>122</v>
      </c>
      <c r="F64" s="170">
        <v>175.56</v>
      </c>
      <c r="G64" s="171"/>
      <c r="H64" s="171"/>
      <c r="I64" s="171">
        <f t="shared" si="9"/>
        <v>0</v>
      </c>
      <c r="J64" s="169">
        <f t="shared" si="10"/>
        <v>3160.08</v>
      </c>
      <c r="K64" s="1">
        <f t="shared" si="11"/>
        <v>0</v>
      </c>
      <c r="L64" s="1">
        <f>ROUND(F64*(G64),2)</f>
        <v>0</v>
      </c>
      <c r="M64" s="1"/>
      <c r="N64" s="1">
        <v>18</v>
      </c>
      <c r="O64" s="1"/>
      <c r="P64" s="161"/>
      <c r="Q64" s="174"/>
      <c r="R64" s="174"/>
      <c r="S64" s="150"/>
      <c r="V64" s="175"/>
      <c r="Z64">
        <v>0</v>
      </c>
    </row>
    <row r="65" spans="1:26" ht="24.95" customHeight="1" x14ac:dyDescent="0.25">
      <c r="A65" s="172">
        <v>28</v>
      </c>
      <c r="B65" s="169" t="s">
        <v>247</v>
      </c>
      <c r="C65" s="173" t="s">
        <v>252</v>
      </c>
      <c r="D65" s="169" t="s">
        <v>253</v>
      </c>
      <c r="E65" s="169" t="s">
        <v>171</v>
      </c>
      <c r="F65" s="170">
        <v>10729.3</v>
      </c>
      <c r="G65" s="171"/>
      <c r="H65" s="171"/>
      <c r="I65" s="171">
        <f t="shared" si="9"/>
        <v>0</v>
      </c>
      <c r="J65" s="169">
        <f t="shared" si="10"/>
        <v>2682.33</v>
      </c>
      <c r="K65" s="1">
        <f t="shared" si="11"/>
        <v>0</v>
      </c>
      <c r="L65" s="1">
        <f>ROUND(F65*(G65),2)</f>
        <v>0</v>
      </c>
      <c r="M65" s="1"/>
      <c r="N65" s="1">
        <v>0.25</v>
      </c>
      <c r="O65" s="1"/>
      <c r="P65" s="161"/>
      <c r="Q65" s="174"/>
      <c r="R65" s="174"/>
      <c r="S65" s="150"/>
      <c r="V65" s="175"/>
      <c r="Z65">
        <v>0</v>
      </c>
    </row>
    <row r="66" spans="1:26" ht="24.95" customHeight="1" x14ac:dyDescent="0.25">
      <c r="A66" s="172">
        <v>29</v>
      </c>
      <c r="B66" s="169" t="s">
        <v>254</v>
      </c>
      <c r="C66" s="173" t="s">
        <v>255</v>
      </c>
      <c r="D66" s="169" t="s">
        <v>256</v>
      </c>
      <c r="E66" s="169" t="s">
        <v>257</v>
      </c>
      <c r="F66" s="170">
        <v>123.25</v>
      </c>
      <c r="G66" s="171"/>
      <c r="H66" s="171"/>
      <c r="I66" s="171">
        <f t="shared" si="9"/>
        <v>0</v>
      </c>
      <c r="J66" s="169">
        <f t="shared" si="10"/>
        <v>123.25</v>
      </c>
      <c r="K66" s="1">
        <f t="shared" si="11"/>
        <v>0</v>
      </c>
      <c r="L66" s="1">
        <f>ROUND(F66*(G66),2)</f>
        <v>0</v>
      </c>
      <c r="M66" s="1"/>
      <c r="N66" s="1">
        <v>1</v>
      </c>
      <c r="O66" s="1"/>
      <c r="P66" s="161"/>
      <c r="Q66" s="174"/>
      <c r="R66" s="174"/>
      <c r="S66" s="150"/>
      <c r="V66" s="175"/>
      <c r="Z66">
        <v>0</v>
      </c>
    </row>
    <row r="67" spans="1:26" ht="24.95" customHeight="1" x14ac:dyDescent="0.25">
      <c r="A67" s="172">
        <v>30</v>
      </c>
      <c r="B67" s="169" t="s">
        <v>258</v>
      </c>
      <c r="C67" s="173" t="s">
        <v>259</v>
      </c>
      <c r="D67" s="169" t="s">
        <v>260</v>
      </c>
      <c r="E67" s="169" t="s">
        <v>171</v>
      </c>
      <c r="F67" s="170">
        <v>11158.47</v>
      </c>
      <c r="G67" s="171"/>
      <c r="H67" s="171"/>
      <c r="I67" s="171">
        <f t="shared" si="9"/>
        <v>0</v>
      </c>
      <c r="J67" s="169">
        <f t="shared" si="10"/>
        <v>29012.02</v>
      </c>
      <c r="K67" s="1">
        <f t="shared" si="11"/>
        <v>0</v>
      </c>
      <c r="L67" s="1"/>
      <c r="M67" s="1">
        <f>ROUND(F67*(G67),2)</f>
        <v>0</v>
      </c>
      <c r="N67" s="1">
        <v>2.6</v>
      </c>
      <c r="O67" s="1"/>
      <c r="P67" s="161"/>
      <c r="Q67" s="174"/>
      <c r="R67" s="174"/>
      <c r="S67" s="150"/>
      <c r="V67" s="175"/>
      <c r="Z67">
        <v>0</v>
      </c>
    </row>
    <row r="68" spans="1:26" ht="24.95" customHeight="1" x14ac:dyDescent="0.25">
      <c r="A68" s="172">
        <v>31</v>
      </c>
      <c r="B68" s="169" t="s">
        <v>261</v>
      </c>
      <c r="C68" s="173" t="s">
        <v>262</v>
      </c>
      <c r="D68" s="169" t="s">
        <v>263</v>
      </c>
      <c r="E68" s="169" t="s">
        <v>122</v>
      </c>
      <c r="F68" s="170">
        <v>398.14</v>
      </c>
      <c r="G68" s="171"/>
      <c r="H68" s="171"/>
      <c r="I68" s="171">
        <f t="shared" si="9"/>
        <v>0</v>
      </c>
      <c r="J68" s="169">
        <f t="shared" si="10"/>
        <v>4721.9399999999996</v>
      </c>
      <c r="K68" s="1">
        <f t="shared" si="11"/>
        <v>0</v>
      </c>
      <c r="L68" s="1"/>
      <c r="M68" s="1">
        <f>ROUND(F68*(G68),2)</f>
        <v>0</v>
      </c>
      <c r="N68" s="1">
        <v>11.86</v>
      </c>
      <c r="O68" s="1"/>
      <c r="P68" s="168">
        <v>6.0899999999999999E-3</v>
      </c>
      <c r="Q68" s="174"/>
      <c r="R68" s="174">
        <v>6.0899999999999999E-3</v>
      </c>
      <c r="S68" s="150">
        <f>ROUND(F68*(R68),3)</f>
        <v>2.4249999999999998</v>
      </c>
      <c r="V68" s="175"/>
      <c r="Z68">
        <v>0</v>
      </c>
    </row>
    <row r="69" spans="1:26" ht="24.95" customHeight="1" x14ac:dyDescent="0.25">
      <c r="A69" s="172">
        <v>32</v>
      </c>
      <c r="B69" s="169" t="s">
        <v>254</v>
      </c>
      <c r="C69" s="173" t="s">
        <v>264</v>
      </c>
      <c r="D69" s="169" t="s">
        <v>265</v>
      </c>
      <c r="E69" s="169" t="s">
        <v>234</v>
      </c>
      <c r="F69" s="170">
        <v>0.03</v>
      </c>
      <c r="G69" s="181"/>
      <c r="H69" s="181"/>
      <c r="I69" s="181">
        <f t="shared" si="9"/>
        <v>0</v>
      </c>
      <c r="J69" s="169">
        <f t="shared" si="10"/>
        <v>287.52</v>
      </c>
      <c r="K69" s="1">
        <f t="shared" si="11"/>
        <v>0</v>
      </c>
      <c r="L69" s="1">
        <f>ROUND(F69*(G69),2)</f>
        <v>0</v>
      </c>
      <c r="M69" s="1"/>
      <c r="N69" s="1">
        <v>9583.86</v>
      </c>
      <c r="O69" s="1"/>
      <c r="P69" s="161"/>
      <c r="Q69" s="174"/>
      <c r="R69" s="174"/>
      <c r="S69" s="150"/>
      <c r="V69" s="175"/>
      <c r="Z69">
        <v>0</v>
      </c>
    </row>
    <row r="70" spans="1:26" x14ac:dyDescent="0.25">
      <c r="A70" s="150"/>
      <c r="B70" s="150"/>
      <c r="C70" s="150"/>
      <c r="D70" s="150" t="s">
        <v>187</v>
      </c>
      <c r="E70" s="150"/>
      <c r="F70" s="168"/>
      <c r="G70" s="153"/>
      <c r="H70" s="153"/>
      <c r="I70" s="153">
        <f>ROUND((SUM(I62:I69))/1,2)</f>
        <v>0</v>
      </c>
      <c r="J70" s="150"/>
      <c r="K70" s="150"/>
      <c r="L70" s="150">
        <f>ROUND((SUM(L62:L69))/1,2)</f>
        <v>0</v>
      </c>
      <c r="M70" s="150">
        <f>ROUND((SUM(M62:M69))/1,2)</f>
        <v>0</v>
      </c>
      <c r="N70" s="150"/>
      <c r="O70" s="150"/>
      <c r="P70" s="176"/>
      <c r="S70" s="168">
        <f>ROUND((SUM(S62:S69))/1,2)</f>
        <v>2.4300000000000002</v>
      </c>
      <c r="V70">
        <f>ROUND((SUM(V62:V69))/1,2)</f>
        <v>0</v>
      </c>
    </row>
    <row r="71" spans="1:26" x14ac:dyDescent="0.25">
      <c r="A71" s="1"/>
      <c r="B71" s="1"/>
      <c r="C71" s="1"/>
      <c r="D71" s="1"/>
      <c r="E71" s="1"/>
      <c r="F71" s="161"/>
      <c r="G71" s="143"/>
      <c r="H71" s="143"/>
      <c r="I71" s="143"/>
      <c r="J71" s="1"/>
      <c r="K71" s="1"/>
      <c r="L71" s="1"/>
      <c r="M71" s="1"/>
      <c r="N71" s="1"/>
      <c r="O71" s="1"/>
      <c r="P71" s="1"/>
      <c r="S71" s="1"/>
    </row>
    <row r="72" spans="1:26" x14ac:dyDescent="0.25">
      <c r="A72" s="150"/>
      <c r="B72" s="150"/>
      <c r="C72" s="150"/>
      <c r="D72" s="2" t="s">
        <v>186</v>
      </c>
      <c r="E72" s="150"/>
      <c r="F72" s="168"/>
      <c r="G72" s="153"/>
      <c r="H72" s="153">
        <f>ROUND((SUM(M61:M71))/2,2)</f>
        <v>0</v>
      </c>
      <c r="I72" s="153">
        <f>ROUND((SUM(I61:I71))/2,2)</f>
        <v>0</v>
      </c>
      <c r="J72" s="150"/>
      <c r="K72" s="150"/>
      <c r="L72" s="150">
        <f>ROUND((SUM(L61:L71))/2,2)</f>
        <v>0</v>
      </c>
      <c r="M72" s="150">
        <f>ROUND((SUM(M61:M71))/2,2)</f>
        <v>0</v>
      </c>
      <c r="N72" s="150"/>
      <c r="O72" s="150"/>
      <c r="P72" s="176"/>
      <c r="S72" s="176">
        <f>ROUND((SUM(S61:S71))/2,2)</f>
        <v>2.4300000000000002</v>
      </c>
      <c r="V72">
        <f>ROUND((SUM(V61:V71))/2,2)</f>
        <v>0</v>
      </c>
    </row>
    <row r="73" spans="1:26" x14ac:dyDescent="0.25">
      <c r="A73" s="177"/>
      <c r="B73" s="177"/>
      <c r="C73" s="177"/>
      <c r="D73" s="177" t="s">
        <v>82</v>
      </c>
      <c r="E73" s="177"/>
      <c r="F73" s="178"/>
      <c r="G73" s="179"/>
      <c r="H73" s="179">
        <f>ROUND((SUM(M9:M72))/3,2)</f>
        <v>0</v>
      </c>
      <c r="I73" s="179">
        <f>ROUND((SUM(I9:I72))/3,2)</f>
        <v>0</v>
      </c>
      <c r="J73" s="177"/>
      <c r="K73" s="177">
        <f>ROUND((SUM(K9:K72))/3,2)</f>
        <v>0</v>
      </c>
      <c r="L73" s="177">
        <f>ROUND((SUM(L9:L72))/3,2)</f>
        <v>0</v>
      </c>
      <c r="M73" s="177">
        <f>ROUND((SUM(M9:M72))/3,2)</f>
        <v>0</v>
      </c>
      <c r="N73" s="177"/>
      <c r="O73" s="177"/>
      <c r="P73" s="178"/>
      <c r="Q73" s="180"/>
      <c r="R73" s="180"/>
      <c r="S73" s="197">
        <f>ROUND((SUM(S9:S72))/3,2)</f>
        <v>35.04</v>
      </c>
      <c r="T73" s="180"/>
      <c r="U73" s="180"/>
      <c r="V73" s="180">
        <f>ROUND((SUM(V9:V72))/3,2)</f>
        <v>0</v>
      </c>
      <c r="Z73">
        <f>(SUM(Z9:Z72))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VYŠNÝ ŽIPOV - ZBERNÝ DVOR / SO 02 Prístrešok pre kontajnery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1"/>
      <c r="B3" s="34" t="s">
        <v>266</v>
      </c>
      <c r="C3" s="35"/>
      <c r="D3" s="36"/>
      <c r="E3" s="36"/>
      <c r="F3" s="36"/>
      <c r="G3" s="16"/>
      <c r="H3" s="16"/>
      <c r="I3" s="37" t="s">
        <v>25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27</v>
      </c>
      <c r="J4" s="30"/>
    </row>
    <row r="5" spans="1:23" ht="18" customHeight="1" thickBot="1" x14ac:dyDescent="0.3">
      <c r="A5" s="11"/>
      <c r="B5" s="38" t="s">
        <v>28</v>
      </c>
      <c r="C5" s="19"/>
      <c r="D5" s="16"/>
      <c r="E5" s="16"/>
      <c r="F5" s="39" t="s">
        <v>29</v>
      </c>
      <c r="G5" s="16"/>
      <c r="H5" s="16"/>
      <c r="I5" s="37" t="s">
        <v>30</v>
      </c>
      <c r="J5" s="40" t="s">
        <v>31</v>
      </c>
    </row>
    <row r="6" spans="1:23" ht="20.100000000000001" customHeight="1" thickTop="1" x14ac:dyDescent="0.25">
      <c r="A6" s="11"/>
      <c r="B6" s="202" t="s">
        <v>32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1"/>
      <c r="B7" s="49" t="s">
        <v>35</v>
      </c>
      <c r="C7" s="42"/>
      <c r="D7" s="17"/>
      <c r="E7" s="17"/>
      <c r="F7" s="17"/>
      <c r="G7" s="50" t="s">
        <v>36</v>
      </c>
      <c r="H7" s="17"/>
      <c r="I7" s="28"/>
      <c r="J7" s="43"/>
    </row>
    <row r="8" spans="1:23" ht="20.100000000000001" customHeight="1" x14ac:dyDescent="0.25">
      <c r="A8" s="11"/>
      <c r="B8" s="205" t="s">
        <v>33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1"/>
      <c r="B9" s="38" t="s">
        <v>35</v>
      </c>
      <c r="C9" s="19"/>
      <c r="D9" s="16"/>
      <c r="E9" s="16"/>
      <c r="F9" s="16"/>
      <c r="G9" s="39" t="s">
        <v>36</v>
      </c>
      <c r="H9" s="16"/>
      <c r="I9" s="27"/>
      <c r="J9" s="30"/>
    </row>
    <row r="10" spans="1:23" ht="20.100000000000001" customHeight="1" x14ac:dyDescent="0.25">
      <c r="A10" s="11"/>
      <c r="B10" s="205" t="s">
        <v>34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1"/>
      <c r="B11" s="38" t="s">
        <v>35</v>
      </c>
      <c r="C11" s="19"/>
      <c r="D11" s="16"/>
      <c r="E11" s="16"/>
      <c r="F11" s="16"/>
      <c r="G11" s="39" t="s">
        <v>36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37</v>
      </c>
      <c r="C15" s="84" t="s">
        <v>6</v>
      </c>
      <c r="D15" s="84" t="s">
        <v>64</v>
      </c>
      <c r="E15" s="85" t="s">
        <v>65</v>
      </c>
      <c r="F15" s="97" t="s">
        <v>66</v>
      </c>
      <c r="G15" s="51" t="s">
        <v>42</v>
      </c>
      <c r="H15" s="54" t="s">
        <v>43</v>
      </c>
      <c r="I15" s="26"/>
      <c r="J15" s="48"/>
    </row>
    <row r="16" spans="1:23" ht="18" customHeight="1" x14ac:dyDescent="0.25">
      <c r="A16" s="11"/>
      <c r="B16" s="86">
        <v>1</v>
      </c>
      <c r="C16" s="87" t="s">
        <v>38</v>
      </c>
      <c r="D16" s="88"/>
      <c r="E16" s="89"/>
      <c r="F16" s="98"/>
      <c r="G16" s="52">
        <v>6</v>
      </c>
      <c r="H16" s="107" t="s">
        <v>44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39</v>
      </c>
      <c r="D17" s="70"/>
      <c r="E17" s="68"/>
      <c r="F17" s="73"/>
      <c r="G17" s="53">
        <v>7</v>
      </c>
      <c r="H17" s="108" t="s">
        <v>45</v>
      </c>
      <c r="I17" s="121"/>
      <c r="J17" s="119">
        <f>'SO 13937'!Z70</f>
        <v>0</v>
      </c>
    </row>
    <row r="18" spans="1:26" ht="18" customHeight="1" x14ac:dyDescent="0.25">
      <c r="A18" s="11"/>
      <c r="B18" s="60">
        <v>3</v>
      </c>
      <c r="C18" s="64" t="s">
        <v>40</v>
      </c>
      <c r="D18" s="71">
        <f>'Rekap 13937'!B13</f>
        <v>0</v>
      </c>
      <c r="E18" s="69">
        <f>'Rekap 13937'!C13</f>
        <v>0</v>
      </c>
      <c r="F18" s="74">
        <f>'Rekap 13937'!D13</f>
        <v>0</v>
      </c>
      <c r="G18" s="53">
        <v>8</v>
      </c>
      <c r="H18" s="108" t="s">
        <v>46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41</v>
      </c>
      <c r="D20" s="72"/>
      <c r="E20" s="92"/>
      <c r="F20" s="99">
        <f>SUM(F16:F19)</f>
        <v>0</v>
      </c>
      <c r="G20" s="53">
        <v>10</v>
      </c>
      <c r="H20" s="108" t="s">
        <v>41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54</v>
      </c>
      <c r="C21" s="61" t="s">
        <v>7</v>
      </c>
      <c r="D21" s="67"/>
      <c r="E21" s="18"/>
      <c r="F21" s="90"/>
      <c r="G21" s="57" t="s">
        <v>60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55</v>
      </c>
      <c r="D22" s="79"/>
      <c r="E22" s="81" t="s">
        <v>58</v>
      </c>
      <c r="F22" s="73">
        <f>((F16*U22*0)+(F17*V22*0)+(F18*W22*0))/100</f>
        <v>0</v>
      </c>
      <c r="G22" s="52">
        <v>16</v>
      </c>
      <c r="H22" s="107" t="s">
        <v>61</v>
      </c>
      <c r="I22" s="122" t="s">
        <v>58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56</v>
      </c>
      <c r="D23" s="58"/>
      <c r="E23" s="81" t="s">
        <v>59</v>
      </c>
      <c r="F23" s="74">
        <f>((F16*U23*0)+(F17*V23*0)+(F18*W23*0))/100</f>
        <v>0</v>
      </c>
      <c r="G23" s="53">
        <v>17</v>
      </c>
      <c r="H23" s="108" t="s">
        <v>62</v>
      </c>
      <c r="I23" s="122" t="s">
        <v>58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57</v>
      </c>
      <c r="D24" s="58"/>
      <c r="E24" s="81" t="s">
        <v>58</v>
      </c>
      <c r="F24" s="74">
        <f>((F16*U24*0)+(F17*V24*0)+(F18*W24*0))/100</f>
        <v>0</v>
      </c>
      <c r="G24" s="53">
        <v>18</v>
      </c>
      <c r="H24" s="108" t="s">
        <v>63</v>
      </c>
      <c r="I24" s="122" t="s">
        <v>59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41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69</v>
      </c>
      <c r="D27" s="128"/>
      <c r="E27" s="94"/>
      <c r="F27" s="29"/>
      <c r="G27" s="101" t="s">
        <v>47</v>
      </c>
      <c r="H27" s="96" t="s">
        <v>48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49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50</v>
      </c>
      <c r="I29" s="115">
        <f>J28-SUM('SO 13937'!K9:'SO 13937'!K69)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51</v>
      </c>
      <c r="I30" s="81">
        <f>SUM('SO 13937'!K9:'SO 13937'!K69)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52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53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67</v>
      </c>
      <c r="E33" s="15"/>
      <c r="F33" s="95"/>
      <c r="G33" s="103">
        <v>26</v>
      </c>
      <c r="H33" s="134" t="s">
        <v>68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38</vt:i4>
      </vt:variant>
      <vt:variant>
        <vt:lpstr>Pomenované rozsahy</vt:lpstr>
      </vt:variant>
      <vt:variant>
        <vt:i4>24</vt:i4>
      </vt:variant>
    </vt:vector>
  </HeadingPairs>
  <TitlesOfParts>
    <vt:vector size="62" baseType="lpstr">
      <vt:lpstr>Rekapitulácia</vt:lpstr>
      <vt:lpstr>Krycí list stavby</vt:lpstr>
      <vt:lpstr>Kryci_list 13935</vt:lpstr>
      <vt:lpstr>Rekap 13935</vt:lpstr>
      <vt:lpstr>SO 13935</vt:lpstr>
      <vt:lpstr>Kryci_list 13936</vt:lpstr>
      <vt:lpstr>Rekap 13936</vt:lpstr>
      <vt:lpstr>SO 13936</vt:lpstr>
      <vt:lpstr>Kryci_list 13937</vt:lpstr>
      <vt:lpstr>Rekap 13937</vt:lpstr>
      <vt:lpstr>SO 13937</vt:lpstr>
      <vt:lpstr>Kryci_list 13938</vt:lpstr>
      <vt:lpstr>Rekap 13938</vt:lpstr>
      <vt:lpstr>SO 13938</vt:lpstr>
      <vt:lpstr>Kryci_list 13939</vt:lpstr>
      <vt:lpstr>Rekap 13939</vt:lpstr>
      <vt:lpstr>SO 13939</vt:lpstr>
      <vt:lpstr>Kryci_list 13940</vt:lpstr>
      <vt:lpstr>Rekap 13940</vt:lpstr>
      <vt:lpstr>SO 13940</vt:lpstr>
      <vt:lpstr>Kryci_list 13941</vt:lpstr>
      <vt:lpstr>Rekap 13941</vt:lpstr>
      <vt:lpstr>SO 13941</vt:lpstr>
      <vt:lpstr>Kryci_list 13942</vt:lpstr>
      <vt:lpstr>Rekap 13942</vt:lpstr>
      <vt:lpstr>SO 13942</vt:lpstr>
      <vt:lpstr>Kryci_list 13943</vt:lpstr>
      <vt:lpstr>Rekap 13943</vt:lpstr>
      <vt:lpstr>SO 13943</vt:lpstr>
      <vt:lpstr>Kryci_list 13944</vt:lpstr>
      <vt:lpstr>Rekap 13944</vt:lpstr>
      <vt:lpstr>SO 13944</vt:lpstr>
      <vt:lpstr>Kryci_list 13945</vt:lpstr>
      <vt:lpstr>Rekap 13945</vt:lpstr>
      <vt:lpstr>SO 13945</vt:lpstr>
      <vt:lpstr>Kryci_list 13946</vt:lpstr>
      <vt:lpstr>Rekap 13946</vt:lpstr>
      <vt:lpstr>SO 13946</vt:lpstr>
      <vt:lpstr>'Rekap 13935'!Názvy_tlače</vt:lpstr>
      <vt:lpstr>'Rekap 13936'!Názvy_tlače</vt:lpstr>
      <vt:lpstr>'Rekap 13937'!Názvy_tlače</vt:lpstr>
      <vt:lpstr>'Rekap 13938'!Názvy_tlače</vt:lpstr>
      <vt:lpstr>'Rekap 13939'!Názvy_tlače</vt:lpstr>
      <vt:lpstr>'Rekap 13940'!Názvy_tlače</vt:lpstr>
      <vt:lpstr>'Rekap 13941'!Názvy_tlače</vt:lpstr>
      <vt:lpstr>'Rekap 13942'!Názvy_tlače</vt:lpstr>
      <vt:lpstr>'Rekap 13943'!Názvy_tlače</vt:lpstr>
      <vt:lpstr>'Rekap 13944'!Názvy_tlače</vt:lpstr>
      <vt:lpstr>'Rekap 13945'!Názvy_tlače</vt:lpstr>
      <vt:lpstr>'Rekap 13946'!Názvy_tlače</vt:lpstr>
      <vt:lpstr>'SO 13935'!Názvy_tlače</vt:lpstr>
      <vt:lpstr>'SO 13936'!Názvy_tlače</vt:lpstr>
      <vt:lpstr>'SO 13937'!Názvy_tlače</vt:lpstr>
      <vt:lpstr>'SO 13938'!Názvy_tlače</vt:lpstr>
      <vt:lpstr>'SO 13939'!Názvy_tlače</vt:lpstr>
      <vt:lpstr>'SO 13940'!Názvy_tlače</vt:lpstr>
      <vt:lpstr>'SO 13941'!Názvy_tlače</vt:lpstr>
      <vt:lpstr>'SO 13942'!Názvy_tlače</vt:lpstr>
      <vt:lpstr>'SO 13943'!Názvy_tlače</vt:lpstr>
      <vt:lpstr>'SO 13944'!Názvy_tlače</vt:lpstr>
      <vt:lpstr>'SO 13945'!Názvy_tlače</vt:lpstr>
      <vt:lpstr>'SO 13946'!Názvy_tlače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2019-03-28T10:04:57Z</dcterms:created>
  <dcterms:modified xsi:type="dcterms:W3CDTF">2019-05-02T17:38:36Z</dcterms:modified>
</cp:coreProperties>
</file>