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15827\Desktop\Zastávka Svoradova\"/>
    </mc:Choice>
  </mc:AlternateContent>
  <xr:revisionPtr revIDLastSave="0" documentId="13_ncr:1_{90682CBE-ABCF-4AAD-942F-22B4F070B8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voradova" sheetId="3" r:id="rId1"/>
  </sheets>
  <definedNames>
    <definedName name="_xlnm._FilterDatabase" localSheetId="0" hidden="1">Svoradova!$C$123:$K$161</definedName>
    <definedName name="_xlnm.Print_Titles" localSheetId="0">Svoradova!$123:$123</definedName>
    <definedName name="_xlnm.Print_Area" localSheetId="0">Svoradova!$C$4:$J$76,Svoradova!$C$82:$J$105,Svoradova!$C$111:$J$161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0" i="3" l="1"/>
  <c r="BK161" i="3" l="1"/>
  <c r="BI161" i="3"/>
  <c r="BH161" i="3"/>
  <c r="BG161" i="3"/>
  <c r="BE161" i="3"/>
  <c r="J161" i="3"/>
  <c r="BF161" i="3" s="1"/>
  <c r="BK160" i="3"/>
  <c r="BI160" i="3"/>
  <c r="BH160" i="3"/>
  <c r="BG160" i="3"/>
  <c r="BE160" i="3"/>
  <c r="J160" i="3"/>
  <c r="BF160" i="3" s="1"/>
  <c r="BK159" i="3"/>
  <c r="BI159" i="3"/>
  <c r="BH159" i="3"/>
  <c r="BG159" i="3"/>
  <c r="BE159" i="3"/>
  <c r="J159" i="3"/>
  <c r="BF159" i="3" s="1"/>
  <c r="J103" i="3"/>
  <c r="BK157" i="3"/>
  <c r="BI157" i="3"/>
  <c r="BH157" i="3"/>
  <c r="BG157" i="3"/>
  <c r="BE157" i="3"/>
  <c r="J157" i="3"/>
  <c r="BF157" i="3" s="1"/>
  <c r="BK156" i="3"/>
  <c r="BI156" i="3"/>
  <c r="BH156" i="3"/>
  <c r="BG156" i="3"/>
  <c r="BE156" i="3"/>
  <c r="J156" i="3"/>
  <c r="BF156" i="3" s="1"/>
  <c r="BK155" i="3"/>
  <c r="BI155" i="3"/>
  <c r="BH155" i="3"/>
  <c r="BG155" i="3"/>
  <c r="BE155" i="3"/>
  <c r="J155" i="3"/>
  <c r="BF155" i="3" s="1"/>
  <c r="BK154" i="3"/>
  <c r="BI154" i="3"/>
  <c r="BH154" i="3"/>
  <c r="BG154" i="3"/>
  <c r="BE154" i="3"/>
  <c r="J154" i="3"/>
  <c r="BF154" i="3" s="1"/>
  <c r="BK153" i="3"/>
  <c r="BI153" i="3"/>
  <c r="BH153" i="3"/>
  <c r="BG153" i="3"/>
  <c r="BE153" i="3"/>
  <c r="J153" i="3"/>
  <c r="BF153" i="3" s="1"/>
  <c r="BK152" i="3"/>
  <c r="BI152" i="3"/>
  <c r="BH152" i="3"/>
  <c r="BG152" i="3"/>
  <c r="BE152" i="3"/>
  <c r="J152" i="3"/>
  <c r="BF152" i="3" s="1"/>
  <c r="BK151" i="3"/>
  <c r="BI151" i="3"/>
  <c r="BH151" i="3"/>
  <c r="BG151" i="3"/>
  <c r="BE151" i="3"/>
  <c r="J151" i="3"/>
  <c r="BF151" i="3" s="1"/>
  <c r="BK149" i="3"/>
  <c r="BI149" i="3"/>
  <c r="BH149" i="3"/>
  <c r="BG149" i="3"/>
  <c r="BE149" i="3"/>
  <c r="J149" i="3"/>
  <c r="BF149" i="3" s="1"/>
  <c r="BK148" i="3"/>
  <c r="BI148" i="3"/>
  <c r="BH148" i="3"/>
  <c r="BG148" i="3"/>
  <c r="BE148" i="3"/>
  <c r="J148" i="3"/>
  <c r="BF148" i="3" s="1"/>
  <c r="BK147" i="3"/>
  <c r="BI147" i="3"/>
  <c r="BH147" i="3"/>
  <c r="BG147" i="3"/>
  <c r="BE147" i="3"/>
  <c r="J147" i="3"/>
  <c r="BF147" i="3" s="1"/>
  <c r="BK145" i="3"/>
  <c r="BK144" i="3" s="1"/>
  <c r="J144" i="3" s="1"/>
  <c r="J101" i="3" s="1"/>
  <c r="BI145" i="3"/>
  <c r="BH145" i="3"/>
  <c r="BG145" i="3"/>
  <c r="BE145" i="3"/>
  <c r="J145" i="3"/>
  <c r="BF145" i="3" s="1"/>
  <c r="BK143" i="3"/>
  <c r="BI143" i="3"/>
  <c r="BH143" i="3"/>
  <c r="BG143" i="3"/>
  <c r="BE143" i="3"/>
  <c r="J143" i="3"/>
  <c r="BF143" i="3" s="1"/>
  <c r="BK142" i="3"/>
  <c r="BI142" i="3"/>
  <c r="BH142" i="3"/>
  <c r="BG142" i="3"/>
  <c r="BE142" i="3"/>
  <c r="J142" i="3"/>
  <c r="BF142" i="3" s="1"/>
  <c r="BK141" i="3"/>
  <c r="BI141" i="3"/>
  <c r="BH141" i="3"/>
  <c r="BG141" i="3"/>
  <c r="BE141" i="3"/>
  <c r="J141" i="3"/>
  <c r="BF141" i="3" s="1"/>
  <c r="BK140" i="3"/>
  <c r="BI140" i="3"/>
  <c r="BH140" i="3"/>
  <c r="BG140" i="3"/>
  <c r="BE140" i="3"/>
  <c r="J140" i="3"/>
  <c r="BF140" i="3" s="1"/>
  <c r="BK139" i="3"/>
  <c r="BI139" i="3"/>
  <c r="BH139" i="3"/>
  <c r="BG139" i="3"/>
  <c r="BE139" i="3"/>
  <c r="J139" i="3"/>
  <c r="BF139" i="3" s="1"/>
  <c r="BK137" i="3"/>
  <c r="BI137" i="3"/>
  <c r="BH137" i="3"/>
  <c r="BG137" i="3"/>
  <c r="BE137" i="3"/>
  <c r="J137" i="3"/>
  <c r="BF137" i="3" s="1"/>
  <c r="BK135" i="3"/>
  <c r="BI135" i="3"/>
  <c r="BH135" i="3"/>
  <c r="BG135" i="3"/>
  <c r="BE135" i="3"/>
  <c r="J135" i="3"/>
  <c r="BF135" i="3" s="1"/>
  <c r="BK134" i="3"/>
  <c r="BI134" i="3"/>
  <c r="BH134" i="3"/>
  <c r="BG134" i="3"/>
  <c r="BE134" i="3"/>
  <c r="J134" i="3"/>
  <c r="BF134" i="3" s="1"/>
  <c r="BK133" i="3"/>
  <c r="BI133" i="3"/>
  <c r="BH133" i="3"/>
  <c r="BG133" i="3"/>
  <c r="BE133" i="3"/>
  <c r="J133" i="3"/>
  <c r="BF133" i="3" s="1"/>
  <c r="BK132" i="3"/>
  <c r="BI132" i="3"/>
  <c r="BH132" i="3"/>
  <c r="BG132" i="3"/>
  <c r="BE132" i="3"/>
  <c r="J132" i="3"/>
  <c r="BK131" i="3"/>
  <c r="BI131" i="3"/>
  <c r="BH131" i="3"/>
  <c r="BG131" i="3"/>
  <c r="BE131" i="3"/>
  <c r="J131" i="3"/>
  <c r="BF131" i="3" s="1"/>
  <c r="BK130" i="3"/>
  <c r="BI130" i="3"/>
  <c r="BH130" i="3"/>
  <c r="BG130" i="3"/>
  <c r="BE130" i="3"/>
  <c r="J130" i="3"/>
  <c r="BF130" i="3" s="1"/>
  <c r="BK129" i="3"/>
  <c r="BI129" i="3"/>
  <c r="BH129" i="3"/>
  <c r="BG129" i="3"/>
  <c r="BE129" i="3"/>
  <c r="J129" i="3"/>
  <c r="BF129" i="3" s="1"/>
  <c r="BK128" i="3"/>
  <c r="BI128" i="3"/>
  <c r="BH128" i="3"/>
  <c r="BG128" i="3"/>
  <c r="BE128" i="3"/>
  <c r="J128" i="3"/>
  <c r="BF128" i="3" s="1"/>
  <c r="BK127" i="3"/>
  <c r="BI127" i="3"/>
  <c r="BH127" i="3"/>
  <c r="BG127" i="3"/>
  <c r="BE127" i="3"/>
  <c r="J127" i="3"/>
  <c r="BF127" i="3" s="1"/>
  <c r="F118" i="3"/>
  <c r="E116" i="3"/>
  <c r="F89" i="3"/>
  <c r="E87" i="3"/>
  <c r="J37" i="3"/>
  <c r="J36" i="3"/>
  <c r="J35" i="3"/>
  <c r="J92" i="3"/>
  <c r="J120" i="3"/>
  <c r="F92" i="3"/>
  <c r="F91" i="3"/>
  <c r="J89" i="3"/>
  <c r="E85" i="3"/>
  <c r="BK136" i="3" l="1"/>
  <c r="J136" i="3" s="1"/>
  <c r="J99" i="3" s="1"/>
  <c r="BK158" i="3"/>
  <c r="J158" i="3" s="1"/>
  <c r="J104" i="3" s="1"/>
  <c r="BF132" i="3"/>
  <c r="BK126" i="3"/>
  <c r="J126" i="3" s="1"/>
  <c r="J98" i="3" s="1"/>
  <c r="J91" i="3"/>
  <c r="J121" i="3"/>
  <c r="BK146" i="3"/>
  <c r="J146" i="3" s="1"/>
  <c r="J102" i="3" s="1"/>
  <c r="BK138" i="3"/>
  <c r="J138" i="3" s="1"/>
  <c r="J100" i="3" s="1"/>
  <c r="F36" i="3"/>
  <c r="F35" i="3"/>
  <c r="J33" i="3"/>
  <c r="F37" i="3"/>
  <c r="F33" i="3"/>
  <c r="E114" i="3"/>
  <c r="J118" i="3"/>
  <c r="F120" i="3"/>
  <c r="F121" i="3"/>
  <c r="F34" i="3" l="1"/>
  <c r="J34" i="3"/>
  <c r="BK125" i="3"/>
  <c r="BK124" i="3" s="1"/>
  <c r="J124" i="3" s="1"/>
  <c r="J125" i="3" l="1"/>
  <c r="J97" i="3" s="1"/>
  <c r="J96" i="3"/>
  <c r="J30" i="3"/>
  <c r="J39" i="3" s="1"/>
</calcChain>
</file>

<file path=xl/sharedStrings.xml><?xml version="1.0" encoding="utf-8"?>
<sst xmlns="http://schemas.openxmlformats.org/spreadsheetml/2006/main" count="498" uniqueCount="177">
  <si>
    <t/>
  </si>
  <si>
    <t>False</t>
  </si>
  <si>
    <t>v ---  nižšie sa nachádzajú doplnkové a pomocné údaje k zostavám  --- v</t>
  </si>
  <si>
    <t>Stavba:</t>
  </si>
  <si>
    <t>JKSO:</t>
  </si>
  <si>
    <t>KS:</t>
  </si>
  <si>
    <t>Miesto:</t>
  </si>
  <si>
    <t>Dátum:</t>
  </si>
  <si>
    <t>Objednávateľ:</t>
  </si>
  <si>
    <t>IČO:</t>
  </si>
  <si>
    <t>IČ DPH:</t>
  </si>
  <si>
    <t>Zhotoviteľ:</t>
  </si>
  <si>
    <t>Projektant: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</si>
  <si>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</si>
  <si>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</si>
  <si>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</si>
  <si>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</si>
  <si>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</si>
  <si>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</si>
  <si>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</si>
  <si>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</si>
  <si>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</si>
  <si>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</si>
  <si>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</si>
  <si>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</si>
  <si>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</si>
  <si>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</si>
  <si>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</si>
  <si>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</si>
  <si>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</si>
  <si>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</si>
  <si>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</si>
  <si>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</si>
  <si>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</si>
  <si>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</si>
  <si>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Popis</t>
  </si>
  <si>
    <t>Typ</t>
  </si>
  <si>
    <t>D</t>
  </si>
  <si>
    <t>0</t>
  </si>
  <si>
    <t>1</t>
  </si>
  <si>
    <t>{41f410a0-9260-4db6-83ea-d4fa6e7a0db4}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</si>
  <si>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</si>
  <si>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</si>
  <si>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</si>
  <si>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</si>
  <si>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</si>
  <si>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</si>
  <si>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</si>
  <si>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</si>
  <si>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</si>
  <si>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</si>
  <si>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</si>
  <si>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</si>
  <si>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</si>
  <si>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</si>
  <si>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</si>
  <si>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</si>
  <si>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</si>
  <si>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</si>
  <si>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</si>
  <si>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</si>
  <si>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</si>
  <si>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HSV</t>
  </si>
  <si>
    <t>Práce a dodávky HSV</t>
  </si>
  <si>
    <t>ROZPOCET</t>
  </si>
  <si>
    <t>Zemné práce</t>
  </si>
  <si>
    <t>K</t>
  </si>
  <si>
    <t>m2</t>
  </si>
  <si>
    <t>4</t>
  </si>
  <si>
    <t>2</t>
  </si>
  <si>
    <t>3</t>
  </si>
  <si>
    <t>113107141.S</t>
  </si>
  <si>
    <t>Odstránenie krytu v ploche do 200 m2 asfaltového, hr. vrstvy do 50 mm,  -0,09800t</t>
  </si>
  <si>
    <t>494202121</t>
  </si>
  <si>
    <t>113206111.S</t>
  </si>
  <si>
    <t>Vytrhanie obrúb betónových, s vybúraním lôžka, z krajníkov alebo obrubníkov stojatých,  -0,14500t</t>
  </si>
  <si>
    <t>m</t>
  </si>
  <si>
    <t>-807580375</t>
  </si>
  <si>
    <t>5</t>
  </si>
  <si>
    <t>113307121.S</t>
  </si>
  <si>
    <t>Odstránenie podkladu v ploche do 200 m2 z kameniva hrubého drveného, hr. do 100 mm,  -0,13000t</t>
  </si>
  <si>
    <t>-2029303511</t>
  </si>
  <si>
    <t>6</t>
  </si>
  <si>
    <t>130201001.S</t>
  </si>
  <si>
    <t>Výkop jamy a ryhy v obmedzenom priestore horn. tr.3 ručne-základy pre prístrešok</t>
  </si>
  <si>
    <t>m3</t>
  </si>
  <si>
    <t>392029923</t>
  </si>
  <si>
    <t>8</t>
  </si>
  <si>
    <t>162501102.S</t>
  </si>
  <si>
    <t>Vodorovné premiestnenie výkopku po spevnenej ceste z horniny tr.1-4, do 100 m3 na vzdialenosť do 3000 m</t>
  </si>
  <si>
    <t>-614772525</t>
  </si>
  <si>
    <t>9</t>
  </si>
  <si>
    <t>162501105.S</t>
  </si>
  <si>
    <t>Vodorovné premiestnenie výkopku po spevnenej ceste z horniny tr.1-4, do 100 m3, príplatok k cene za každých ďalšich a začatých 1000 m (presun do 20 km)</t>
  </si>
  <si>
    <t>1946891705</t>
  </si>
  <si>
    <t>167101101.S</t>
  </si>
  <si>
    <t>Nakladanie neuľahnutého výkopku z hornín tr.1-4 do 100 m3</t>
  </si>
  <si>
    <t>2012165126</t>
  </si>
  <si>
    <t>171201201.S</t>
  </si>
  <si>
    <t>Uloženie sypaniny na skládky do 100 m3</t>
  </si>
  <si>
    <t>453491225</t>
  </si>
  <si>
    <t>181101102.S</t>
  </si>
  <si>
    <t>Úprava pláne  v hornine 1-4 so zhutnením</t>
  </si>
  <si>
    <t>1602044409</t>
  </si>
  <si>
    <t>Zvislé a kompletné konštrukcie</t>
  </si>
  <si>
    <t>311321315.S</t>
  </si>
  <si>
    <t>Betón nadzákladových múrov, železový (bez výstuže) tr. C 20/25-základ pre prístrešok</t>
  </si>
  <si>
    <t>946864916</t>
  </si>
  <si>
    <t>Komunikácie</t>
  </si>
  <si>
    <t>M</t>
  </si>
  <si>
    <t>ks</t>
  </si>
  <si>
    <t>5535600172022</t>
  </si>
  <si>
    <t>Prístrešok zastávkový  plochou strechou 4,0x1,3 m,  zadná stena, 2x bočná stena 0,7 m</t>
  </si>
  <si>
    <t>-2136619474</t>
  </si>
  <si>
    <t>564211111.S</t>
  </si>
  <si>
    <t>Podklad alebo podsyp zo štrkopiesku s rozprestretím, vlhčením a zhutnením, po zhutnení hr. 50 mm -pod základy prístrešku</t>
  </si>
  <si>
    <t>937366825</t>
  </si>
  <si>
    <t>564851111.S</t>
  </si>
  <si>
    <t>Podklad zo štrkodrviny s rozprestretím a zhutnením, po zhutnení hr. 150 mm</t>
  </si>
  <si>
    <t>-1156082527</t>
  </si>
  <si>
    <t>567123821.S</t>
  </si>
  <si>
    <t>Podklad z kameniva stmeleného cementom  s rozprestretím a zhutnením CBGM C 5/6, hr. 150 mm (18+292+458)</t>
  </si>
  <si>
    <t>1850288603</t>
  </si>
  <si>
    <t>596211002.S</t>
  </si>
  <si>
    <t>1157013959</t>
  </si>
  <si>
    <t>Úpravy povrchov, podlahy, osadenie</t>
  </si>
  <si>
    <t>627451114.S</t>
  </si>
  <si>
    <t>Vyplnenie škár dlažby z kameňa cement. maltou</t>
  </si>
  <si>
    <t>-128650810</t>
  </si>
  <si>
    <t>Ostatné konštrukcie a práce-búranie</t>
  </si>
  <si>
    <t>914812211.S</t>
  </si>
  <si>
    <t>-2024188044</t>
  </si>
  <si>
    <t>404410211400.S</t>
  </si>
  <si>
    <t>-1148971694</t>
  </si>
  <si>
    <t>583810000900.S</t>
  </si>
  <si>
    <t>1664159453</t>
  </si>
  <si>
    <t>583810001300.S</t>
  </si>
  <si>
    <t>Obrubník kamenný rovný 1,0x0,20x0,30m</t>
  </si>
  <si>
    <t>-444073501</t>
  </si>
  <si>
    <t>917461112.S</t>
  </si>
  <si>
    <t>Osadenie chodník. obrubníka kamenného stojatého do lôžka z betónu prostého C 16/20 s bočnou oporou</t>
  </si>
  <si>
    <t>-356537578</t>
  </si>
  <si>
    <t>919726543.S</t>
  </si>
  <si>
    <t>Tesnenie dilatačných škár zálievkou za studena pre komôrku bez tesniaceho profilu š. 10 mm hl. 25 mm</t>
  </si>
  <si>
    <t>-1723850291</t>
  </si>
  <si>
    <t>919735111.S</t>
  </si>
  <si>
    <t>Rezanie existujúceho asfaltového krytu alebo podkladu hĺbky do 50 mm</t>
  </si>
  <si>
    <t>-1489164315</t>
  </si>
  <si>
    <t>936941314.S</t>
  </si>
  <si>
    <t>Montáž zastávkového prístrešku so strechou, so zadnou a  bočnými stenami</t>
  </si>
  <si>
    <t>1057076103</t>
  </si>
  <si>
    <t>966001224.S</t>
  </si>
  <si>
    <t>Demontáž zastávkového prístrešku   -0,72100 t</t>
  </si>
  <si>
    <t>1292163352</t>
  </si>
  <si>
    <t>966006211.S</t>
  </si>
  <si>
    <t>Odstránenie dočasnej dopravnej značky   -0,00400t</t>
  </si>
  <si>
    <t>-2117779411</t>
  </si>
  <si>
    <t>VRN</t>
  </si>
  <si>
    <t>Investičné náklady neobsiahnuté v cenách</t>
  </si>
  <si>
    <t>000300031.S</t>
  </si>
  <si>
    <t>Geodetické práce - vykonávané po výstavbe zameranie skutočného vyhotovenia stavby</t>
  </si>
  <si>
    <t>1024</t>
  </si>
  <si>
    <t>2037269301</t>
  </si>
  <si>
    <t>000400022.S</t>
  </si>
  <si>
    <t>Projektové práce - stavebná časť (stavebné objekty vrátane ich technického vybavenia). náklady na dokumentáciu skutočného zhotovenia stavby</t>
  </si>
  <si>
    <t>1069173929</t>
  </si>
  <si>
    <t>001000015.S</t>
  </si>
  <si>
    <t>Projekt organizácie dopravy počas výstavby</t>
  </si>
  <si>
    <t>162436769</t>
  </si>
  <si>
    <t>Prístrešok pre cestujúcich na zastávke Svoradova</t>
  </si>
  <si>
    <t>Prístrešok</t>
  </si>
  <si>
    <t>ulica Palisády, k.ú. Staré Mesto, obec Bratislava – Staré Mesto</t>
  </si>
  <si>
    <t>Montáž dočasnej dopravnej značky kompletnej základnej</t>
  </si>
  <si>
    <t>Kompletná dopravná značka základného rozmeru 900 mm vrátane podstavca a stĺpa 10ks x 21dní</t>
  </si>
  <si>
    <t>Dlažobná kocka - žula, rozmer 200x200 mm</t>
  </si>
  <si>
    <t>Dlažobná kocka - žula frezovaná pre signálny pás rozmer 200x200 mm</t>
  </si>
  <si>
    <t>Položenie dlažby po prekopoch, dlažobné kocky žulové, do lôžka z kameniva ťaženého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</si>
</sst>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24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46464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8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D2D2D2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0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16" fillId="0" borderId="1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0" borderId="0" xfId="0" applyProtection="1"/>
    <xf numFmtId="0" fontId="1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" fontId="1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2" borderId="0" xfId="0" applyFont="1" applyFill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8" xfId="0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13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0" fontId="0" fillId="0" borderId="3" xfId="0" applyFont="1" applyBorder="1" applyAlignment="1" applyProtection="1">
      <alignment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49" fontId="15" fillId="0" borderId="19" xfId="0" applyNumberFormat="1" applyFont="1" applyBorder="1" applyAlignment="1" applyProtection="1">
      <alignment horizontal="left" vertical="center" wrapText="1"/>
      <protection locked="0"/>
    </xf>
    <xf numFmtId="0" fontId="15" fillId="0" borderId="19" xfId="0" applyFont="1" applyBorder="1" applyAlignment="1" applyProtection="1">
      <alignment horizontal="left" vertical="center" wrapText="1"/>
      <protection locked="0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167" fontId="15" fillId="0" borderId="19" xfId="0" applyNumberFormat="1" applyFont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  <protection locked="0"/>
    </xf>
    <xf numFmtId="0" fontId="16" fillId="0" borderId="13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16" fillId="0" borderId="1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0" fillId="0" borderId="2" xfId="0" applyFill="1" applyBorder="1"/>
    <xf numFmtId="0" fontId="2" fillId="0" borderId="0" xfId="0" applyFont="1" applyFill="1" applyAlignment="1">
      <alignment horizontal="left" vertical="center"/>
    </xf>
    <xf numFmtId="165" fontId="2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0" fillId="0" borderId="12" xfId="0" applyFont="1" applyFill="1" applyBorder="1" applyAlignment="1">
      <alignment vertical="center"/>
    </xf>
    <xf numFmtId="4" fontId="17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4" fontId="12" fillId="0" borderId="0" xfId="0" applyNumberFormat="1" applyFont="1" applyFill="1" applyAlignment="1">
      <alignment vertical="center"/>
    </xf>
    <xf numFmtId="4" fontId="1" fillId="0" borderId="0" xfId="0" applyNumberFormat="1" applyFont="1" applyFill="1" applyAlignment="1">
      <alignment vertical="center"/>
    </xf>
    <xf numFmtId="4" fontId="4" fillId="0" borderId="7" xfId="0" applyNumberFormat="1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" fillId="0" borderId="5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right" vertical="center"/>
    </xf>
    <xf numFmtId="4" fontId="5" fillId="0" borderId="18" xfId="0" applyNumberFormat="1" applyFont="1" applyFill="1" applyBorder="1" applyAlignment="1">
      <alignment vertical="center"/>
    </xf>
    <xf numFmtId="4" fontId="6" fillId="0" borderId="18" xfId="0" applyNumberFormat="1" applyFont="1" applyFill="1" applyBorder="1" applyAlignment="1">
      <alignment vertical="center"/>
    </xf>
    <xf numFmtId="0" fontId="15" fillId="0" borderId="16" xfId="0" applyFont="1" applyFill="1" applyBorder="1" applyAlignment="1">
      <alignment horizontal="center" vertical="center" wrapText="1"/>
    </xf>
    <xf numFmtId="167" fontId="17" fillId="0" borderId="0" xfId="0" applyNumberFormat="1" applyFont="1" applyFill="1" applyAlignment="1"/>
    <xf numFmtId="167" fontId="5" fillId="0" borderId="0" xfId="0" applyNumberFormat="1" applyFont="1" applyFill="1" applyAlignment="1"/>
    <xf numFmtId="167" fontId="6" fillId="0" borderId="0" xfId="0" applyNumberFormat="1" applyFont="1" applyFill="1" applyAlignment="1"/>
    <xf numFmtId="167" fontId="15" fillId="0" borderId="19" xfId="0" applyNumberFormat="1" applyFont="1" applyFill="1" applyBorder="1" applyAlignment="1" applyProtection="1">
      <alignment vertical="center"/>
      <protection locked="0"/>
    </xf>
    <xf numFmtId="0" fontId="22" fillId="0" borderId="0" xfId="0" applyFont="1" applyAlignment="1">
      <alignment vertical="center"/>
    </xf>
    <xf numFmtId="0" fontId="22" fillId="0" borderId="3" xfId="0" applyFont="1" applyBorder="1" applyAlignment="1" applyProtection="1">
      <alignment vertical="center"/>
      <protection locked="0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167" fontId="22" fillId="0" borderId="0" xfId="0" applyNumberFormat="1" applyFont="1" applyAlignment="1">
      <alignment vertical="center"/>
    </xf>
    <xf numFmtId="0" fontId="23" fillId="0" borderId="19" xfId="0" applyFont="1" applyBorder="1" applyAlignment="1" applyProtection="1">
      <alignment horizontal="center" vertical="center"/>
      <protection locked="0"/>
    </xf>
    <xf numFmtId="49" fontId="23" fillId="0" borderId="19" xfId="0" applyNumberFormat="1" applyFont="1" applyBorder="1" applyAlignment="1" applyProtection="1">
      <alignment horizontal="left" vertical="center" wrapText="1"/>
      <protection locked="0"/>
    </xf>
    <xf numFmtId="0" fontId="23" fillId="0" borderId="19" xfId="0" applyFont="1" applyBorder="1" applyAlignment="1" applyProtection="1">
      <alignment horizontal="left"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167" fontId="23" fillId="0" borderId="19" xfId="0" applyNumberFormat="1" applyFont="1" applyBorder="1" applyAlignment="1" applyProtection="1">
      <alignment vertical="center"/>
      <protection locked="0"/>
    </xf>
    <xf numFmtId="167" fontId="23" fillId="0" borderId="19" xfId="0" applyNumberFormat="1" applyFont="1" applyFill="1" applyBorder="1" applyAlignment="1" applyProtection="1">
      <alignment vertical="center"/>
      <protection locked="0"/>
    </xf>
    <xf numFmtId="0" fontId="22" fillId="0" borderId="19" xfId="0" applyFont="1" applyBorder="1" applyAlignment="1" applyProtection="1">
      <alignment vertical="center"/>
      <protection locked="0"/>
    </xf>
    <xf numFmtId="0" fontId="22" fillId="0" borderId="3" xfId="0" applyFont="1" applyBorder="1" applyAlignment="1">
      <alignment vertical="center"/>
    </xf>
    <xf numFmtId="0" fontId="23" fillId="0" borderId="13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167" fontId="0" fillId="0" borderId="0" xfId="0" applyNumberFormat="1" applyFont="1" applyFill="1" applyBorder="1" applyAlignment="1">
      <alignment vertical="center"/>
    </xf>
    <xf numFmtId="167" fontId="7" fillId="0" borderId="0" xfId="0" applyNumberFormat="1" applyFont="1" applyFill="1" applyBorder="1" applyAlignment="1"/>
    <xf numFmtId="0" fontId="22" fillId="0" borderId="0" xfId="0" applyFont="1" applyFill="1" applyBorder="1" applyAlignment="1">
      <alignment vertical="center"/>
    </xf>
    <xf numFmtId="167" fontId="22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167" fontId="0" fillId="0" borderId="0" xfId="0" applyNumberFormat="1" applyFill="1" applyBorder="1"/>
    <xf numFmtId="0" fontId="0" fillId="0" borderId="0" xfId="0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6" fontId="20" fillId="0" borderId="0" xfId="0" applyNumberFormat="1" applyFont="1" applyBorder="1" applyAlignment="1"/>
    <xf numFmtId="0" fontId="22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76BC4-2226-4571-A9F1-8F583997AEB0}">
  <sheetPr>
    <pageSetUpPr fitToPage="1"/>
  </sheetPr>
  <dimension ref="A1:BM168"/>
  <sheetViews>
    <sheetView showGridLines="0" tabSelected="1" topLeftCell="A152" workbookViewId="0">
      <selection activeCell="Y155" sqref="Y155"/>
    </sheetView>
  </sheetViews>
  <sheetFormatPr defaultColWidth="9.28515625" defaultRowHeight="10.199999999999999" x14ac:dyDescent="0.2"/>
  <cols>
    <col min="1" max="1" width="8.28515625" style="86" customWidth="1"/>
    <col min="2" max="2" width="1.140625" style="86" customWidth="1"/>
    <col min="3" max="3" width="4.140625" style="86" customWidth="1"/>
    <col min="4" max="4" width="4.28515625" style="86" customWidth="1"/>
    <col min="5" max="5" width="17.140625" style="86" customWidth="1"/>
    <col min="6" max="6" width="50.85546875" style="86" customWidth="1"/>
    <col min="7" max="7" width="7.42578125" style="86" customWidth="1"/>
    <col min="8" max="8" width="14" style="86" customWidth="1"/>
    <col min="9" max="9" width="15.85546875" style="86" customWidth="1"/>
    <col min="10" max="10" width="22.28515625" style="92" customWidth="1"/>
    <col min="11" max="11" width="22.28515625" style="86" hidden="1" customWidth="1"/>
    <col min="12" max="12" width="9.28515625" style="86" customWidth="1"/>
    <col min="13" max="13" width="10.85546875" style="86" hidden="1" customWidth="1"/>
    <col min="14" max="14" width="9.28515625" style="86"/>
    <col min="15" max="20" width="14.140625" style="86" hidden="1" customWidth="1"/>
    <col min="21" max="21" width="16.28515625" style="86" hidden="1" customWidth="1"/>
    <col min="22" max="22" width="12.28515625" style="86" customWidth="1"/>
    <col min="23" max="23" width="16.28515625" style="86" customWidth="1"/>
    <col min="24" max="24" width="12.28515625" style="86" customWidth="1"/>
    <col min="25" max="25" width="15" style="86" customWidth="1"/>
    <col min="26" max="26" width="11" style="86" customWidth="1"/>
    <col min="27" max="27" width="15" style="86" customWidth="1"/>
    <col min="28" max="28" width="16.28515625" style="86" customWidth="1"/>
    <col min="29" max="29" width="11" style="86" customWidth="1"/>
    <col min="30" max="30" width="15" style="86" customWidth="1"/>
    <col min="31" max="31" width="16.28515625" style="86" customWidth="1"/>
    <col min="32" max="16384" width="9.28515625" style="86"/>
  </cols>
  <sheetData>
    <row r="1" spans="1:46" x14ac:dyDescent="0.2">
      <c r="A1" s="29"/>
    </row>
    <row r="2" spans="1:46" ht="36.9" customHeight="1" x14ac:dyDescent="0.2">
      <c r="L2" s="153"/>
      <c r="M2" s="154"/>
      <c r="N2" s="154"/>
      <c r="O2" s="154"/>
      <c r="P2" s="154"/>
      <c r="Q2" s="154"/>
      <c r="R2" s="154"/>
      <c r="S2" s="154"/>
      <c r="T2" s="154"/>
      <c r="U2" s="154"/>
      <c r="V2" s="154"/>
      <c r="AT2" s="7" t="s">
        <v>40</v>
      </c>
    </row>
    <row r="3" spans="1:46" ht="6.9" customHeight="1" x14ac:dyDescent="0.2">
      <c r="B3" s="8"/>
      <c r="C3" s="9"/>
      <c r="D3" s="9"/>
      <c r="E3" s="9"/>
      <c r="F3" s="9"/>
      <c r="G3" s="9"/>
      <c r="H3" s="9"/>
      <c r="I3" s="9"/>
      <c r="J3" s="93"/>
      <c r="K3" s="9"/>
      <c r="L3" s="10"/>
      <c r="AT3" s="7" t="s">
        <v>38</v>
      </c>
    </row>
    <row r="4" spans="1:46" ht="24.9" customHeight="1" x14ac:dyDescent="0.2">
      <c r="B4" s="10"/>
      <c r="D4" s="11" t="s">
        <v>41</v>
      </c>
      <c r="L4" s="10"/>
      <c r="M4" s="30" t="s">
        <v>2</v>
      </c>
      <c r="AT4" s="7" t="s">
        <v>1</v>
      </c>
    </row>
    <row r="5" spans="1:46" ht="6.9" customHeight="1" x14ac:dyDescent="0.2">
      <c r="B5" s="10"/>
      <c r="L5" s="10"/>
    </row>
    <row r="6" spans="1:46" ht="12" customHeight="1" x14ac:dyDescent="0.2">
      <c r="B6" s="10"/>
      <c r="D6" s="89" t="s">
        <v>3</v>
      </c>
      <c r="L6" s="10"/>
    </row>
    <row r="7" spans="1:46" ht="16.5" customHeight="1" x14ac:dyDescent="0.2">
      <c r="B7" s="10"/>
      <c r="E7" s="151" t="s">
        <v>169</v>
      </c>
      <c r="F7" s="152"/>
      <c r="G7" s="152"/>
      <c r="H7" s="152"/>
      <c r="L7" s="10"/>
    </row>
    <row r="8" spans="1:46" s="1" customFormat="1" ht="12" customHeight="1" x14ac:dyDescent="0.2">
      <c r="A8" s="90"/>
      <c r="B8" s="12"/>
      <c r="C8" s="90"/>
      <c r="D8" s="89" t="s">
        <v>42</v>
      </c>
      <c r="E8" s="90"/>
      <c r="F8" s="90"/>
      <c r="G8" s="90"/>
      <c r="H8" s="90"/>
      <c r="I8" s="90"/>
      <c r="J8" s="91"/>
      <c r="K8" s="90"/>
      <c r="L8" s="14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46" s="1" customFormat="1" ht="30" customHeight="1" x14ac:dyDescent="0.2">
      <c r="A9" s="90"/>
      <c r="B9" s="12"/>
      <c r="C9" s="90"/>
      <c r="D9" s="90"/>
      <c r="E9" s="149" t="s">
        <v>170</v>
      </c>
      <c r="F9" s="150"/>
      <c r="G9" s="150"/>
      <c r="H9" s="150"/>
      <c r="I9" s="90"/>
      <c r="J9" s="91"/>
      <c r="K9" s="90"/>
      <c r="L9" s="14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</row>
    <row r="10" spans="1:46" s="1" customFormat="1" x14ac:dyDescent="0.2">
      <c r="A10" s="90"/>
      <c r="B10" s="12"/>
      <c r="C10" s="90"/>
      <c r="D10" s="90"/>
      <c r="E10" s="90"/>
      <c r="F10" s="90"/>
      <c r="G10" s="90"/>
      <c r="H10" s="90"/>
      <c r="I10" s="90"/>
      <c r="J10" s="91"/>
      <c r="K10" s="90"/>
      <c r="L10" s="14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</row>
    <row r="11" spans="1:46" s="1" customFormat="1" ht="12" customHeight="1" x14ac:dyDescent="0.2">
      <c r="A11" s="90"/>
      <c r="B11" s="12"/>
      <c r="C11" s="90"/>
      <c r="D11" s="89" t="s">
        <v>4</v>
      </c>
      <c r="E11" s="90"/>
      <c r="F11" s="85" t="s">
        <v>0</v>
      </c>
      <c r="G11" s="90"/>
      <c r="H11" s="90"/>
      <c r="I11" s="89" t="s">
        <v>5</v>
      </c>
      <c r="J11" s="94"/>
      <c r="K11" s="90"/>
      <c r="L11" s="14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</row>
    <row r="12" spans="1:46" s="1" customFormat="1" ht="12" customHeight="1" x14ac:dyDescent="0.2">
      <c r="A12" s="90"/>
      <c r="B12" s="12"/>
      <c r="C12" s="90"/>
      <c r="D12" s="89" t="s">
        <v>6</v>
      </c>
      <c r="E12" s="90"/>
      <c r="F12" s="85" t="s">
        <v>171</v>
      </c>
      <c r="G12" s="90"/>
      <c r="H12" s="90"/>
      <c r="I12" s="89" t="s">
        <v>7</v>
      </c>
      <c r="J12" s="95"/>
      <c r="K12" s="90"/>
      <c r="L12" s="14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</row>
    <row r="13" spans="1:46" s="1" customFormat="1" ht="10.95" customHeight="1" x14ac:dyDescent="0.2">
      <c r="A13" s="90"/>
      <c r="B13" s="12"/>
      <c r="C13" s="90"/>
      <c r="D13" s="90"/>
      <c r="E13" s="90"/>
      <c r="F13" s="90"/>
      <c r="G13" s="90"/>
      <c r="H13" s="90"/>
      <c r="I13" s="90"/>
      <c r="J13" s="91"/>
      <c r="K13" s="90"/>
      <c r="L13" s="14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</row>
    <row r="14" spans="1:46" s="1" customFormat="1" ht="12" customHeight="1" x14ac:dyDescent="0.2">
      <c r="A14" s="90"/>
      <c r="B14" s="12"/>
      <c r="C14" s="90"/>
      <c r="D14" s="89" t="s">
        <v>8</v>
      </c>
      <c r="E14" s="90"/>
      <c r="F14" s="90"/>
      <c r="G14" s="90"/>
      <c r="H14" s="90"/>
      <c r="I14" s="89" t="s">
        <v>9</v>
      </c>
      <c r="J14" s="94"/>
      <c r="K14" s="90"/>
      <c r="L14" s="14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</row>
    <row r="15" spans="1:46" s="1" customFormat="1" ht="18" customHeight="1" x14ac:dyDescent="0.2">
      <c r="A15" s="90"/>
      <c r="B15" s="12"/>
      <c r="C15" s="90"/>
      <c r="D15" s="90"/>
      <c r="E15" s="85"/>
      <c r="F15" s="90"/>
      <c r="G15" s="90"/>
      <c r="H15" s="90"/>
      <c r="I15" s="89" t="s">
        <v>10</v>
      </c>
      <c r="J15" s="94"/>
      <c r="K15" s="90"/>
      <c r="L15" s="14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</row>
    <row r="16" spans="1:46" s="1" customFormat="1" ht="6.9" customHeight="1" x14ac:dyDescent="0.2">
      <c r="A16" s="90"/>
      <c r="B16" s="12"/>
      <c r="C16" s="90"/>
      <c r="D16" s="90"/>
      <c r="E16" s="90"/>
      <c r="F16" s="90"/>
      <c r="G16" s="90"/>
      <c r="H16" s="90"/>
      <c r="I16" s="90"/>
      <c r="J16" s="91"/>
      <c r="K16" s="90"/>
      <c r="L16" s="14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</row>
    <row r="17" spans="1:31" s="1" customFormat="1" ht="12" customHeight="1" x14ac:dyDescent="0.2">
      <c r="A17" s="90"/>
      <c r="B17" s="12"/>
      <c r="C17" s="90"/>
      <c r="D17" s="89" t="s">
        <v>11</v>
      </c>
      <c r="E17" s="90"/>
      <c r="F17" s="90"/>
      <c r="G17" s="90"/>
      <c r="H17" s="90"/>
      <c r="I17" s="89" t="s">
        <v>9</v>
      </c>
      <c r="J17" s="94"/>
      <c r="K17" s="90"/>
      <c r="L17" s="14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</row>
    <row r="18" spans="1:31" s="1" customFormat="1" ht="18" customHeight="1" x14ac:dyDescent="0.2">
      <c r="A18" s="90"/>
      <c r="B18" s="12"/>
      <c r="C18" s="90"/>
      <c r="D18" s="90"/>
      <c r="E18" s="155"/>
      <c r="F18" s="155"/>
      <c r="G18" s="155"/>
      <c r="H18" s="155"/>
      <c r="I18" s="89" t="s">
        <v>10</v>
      </c>
      <c r="J18" s="94"/>
      <c r="K18" s="90"/>
      <c r="L18" s="14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</row>
    <row r="19" spans="1:31" s="1" customFormat="1" ht="6.9" customHeight="1" x14ac:dyDescent="0.2">
      <c r="A19" s="90"/>
      <c r="B19" s="12"/>
      <c r="C19" s="90"/>
      <c r="D19" s="90"/>
      <c r="E19" s="90"/>
      <c r="F19" s="90"/>
      <c r="G19" s="90"/>
      <c r="H19" s="90"/>
      <c r="I19" s="90"/>
      <c r="J19" s="91"/>
      <c r="K19" s="90"/>
      <c r="L19" s="14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</row>
    <row r="20" spans="1:31" s="1" customFormat="1" ht="12" customHeight="1" x14ac:dyDescent="0.2">
      <c r="A20" s="90"/>
      <c r="B20" s="12"/>
      <c r="C20" s="90"/>
      <c r="D20" s="89" t="s">
        <v>12</v>
      </c>
      <c r="E20" s="90"/>
      <c r="F20" s="90"/>
      <c r="G20" s="90"/>
      <c r="H20" s="90"/>
      <c r="I20" s="89" t="s">
        <v>9</v>
      </c>
      <c r="J20" s="94"/>
      <c r="K20" s="90"/>
      <c r="L20" s="14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</row>
    <row r="21" spans="1:31" s="1" customFormat="1" ht="18" customHeight="1" x14ac:dyDescent="0.2">
      <c r="A21" s="90"/>
      <c r="B21" s="12"/>
      <c r="C21" s="90"/>
      <c r="D21" s="90"/>
      <c r="E21" s="85"/>
      <c r="F21" s="90"/>
      <c r="G21" s="90"/>
      <c r="H21" s="90"/>
      <c r="I21" s="89" t="s">
        <v>10</v>
      </c>
      <c r="J21" s="94"/>
      <c r="K21" s="90"/>
      <c r="L21" s="14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</row>
    <row r="22" spans="1:31" s="1" customFormat="1" ht="6.9" customHeight="1" x14ac:dyDescent="0.2">
      <c r="A22" s="90"/>
      <c r="B22" s="12"/>
      <c r="C22" s="90"/>
      <c r="D22" s="90"/>
      <c r="E22" s="90"/>
      <c r="F22" s="90"/>
      <c r="G22" s="90"/>
      <c r="H22" s="90"/>
      <c r="I22" s="90"/>
      <c r="J22" s="91"/>
      <c r="K22" s="90"/>
      <c r="L22" s="14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</row>
    <row r="23" spans="1:31" s="1" customFormat="1" ht="12" customHeight="1" x14ac:dyDescent="0.2">
      <c r="A23" s="90"/>
      <c r="B23" s="12"/>
      <c r="C23" s="90"/>
      <c r="D23" s="89" t="s">
        <v>13</v>
      </c>
      <c r="E23" s="90"/>
      <c r="F23" s="90"/>
      <c r="G23" s="90"/>
      <c r="H23" s="90"/>
      <c r="I23" s="89" t="s">
        <v>9</v>
      </c>
      <c r="J23" s="94"/>
      <c r="K23" s="90"/>
      <c r="L23" s="14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</row>
    <row r="24" spans="1:31" s="1" customFormat="1" ht="18" customHeight="1" x14ac:dyDescent="0.2">
      <c r="A24" s="90"/>
      <c r="B24" s="12"/>
      <c r="C24" s="90"/>
      <c r="D24" s="90"/>
      <c r="E24" s="85"/>
      <c r="F24" s="90"/>
      <c r="G24" s="90"/>
      <c r="H24" s="90"/>
      <c r="I24" s="89" t="s">
        <v>10</v>
      </c>
      <c r="J24" s="94"/>
      <c r="K24" s="90"/>
      <c r="L24" s="14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</row>
    <row r="25" spans="1:31" s="1" customFormat="1" ht="6.9" customHeight="1" x14ac:dyDescent="0.2">
      <c r="A25" s="90"/>
      <c r="B25" s="12"/>
      <c r="C25" s="90"/>
      <c r="D25" s="90"/>
      <c r="E25" s="90"/>
      <c r="F25" s="90"/>
      <c r="G25" s="90"/>
      <c r="H25" s="90"/>
      <c r="I25" s="90"/>
      <c r="J25" s="91"/>
      <c r="K25" s="90"/>
      <c r="L25" s="14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</row>
    <row r="26" spans="1:31" s="1" customFormat="1" ht="12" customHeight="1" x14ac:dyDescent="0.2">
      <c r="A26" s="90"/>
      <c r="B26" s="12"/>
      <c r="C26" s="90"/>
      <c r="D26" s="89" t="s">
        <v>14</v>
      </c>
      <c r="E26" s="90"/>
      <c r="F26" s="90"/>
      <c r="G26" s="90"/>
      <c r="H26" s="90"/>
      <c r="I26" s="90"/>
      <c r="J26" s="91"/>
      <c r="K26" s="90"/>
      <c r="L26" s="14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</row>
    <row r="27" spans="1:31" s="2" customFormat="1" ht="16.5" customHeight="1" x14ac:dyDescent="0.2">
      <c r="A27" s="31"/>
      <c r="B27" s="32"/>
      <c r="C27" s="31"/>
      <c r="D27" s="31"/>
      <c r="E27" s="156" t="s">
        <v>0</v>
      </c>
      <c r="F27" s="156"/>
      <c r="G27" s="156"/>
      <c r="H27" s="156"/>
      <c r="I27" s="31"/>
      <c r="J27" s="96"/>
      <c r="K27" s="31"/>
      <c r="L27" s="33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1" customFormat="1" ht="6.9" customHeight="1" x14ac:dyDescent="0.2">
      <c r="A28" s="90"/>
      <c r="B28" s="12"/>
      <c r="C28" s="90"/>
      <c r="D28" s="90"/>
      <c r="E28" s="90"/>
      <c r="F28" s="90"/>
      <c r="G28" s="90"/>
      <c r="H28" s="90"/>
      <c r="I28" s="90"/>
      <c r="J28" s="91"/>
      <c r="K28" s="90"/>
      <c r="L28" s="14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</row>
    <row r="29" spans="1:31" s="1" customFormat="1" ht="6.9" customHeight="1" x14ac:dyDescent="0.2">
      <c r="A29" s="90"/>
      <c r="B29" s="12"/>
      <c r="C29" s="90"/>
      <c r="D29" s="27"/>
      <c r="E29" s="27"/>
      <c r="F29" s="27"/>
      <c r="G29" s="27"/>
      <c r="H29" s="27"/>
      <c r="I29" s="27"/>
      <c r="J29" s="97"/>
      <c r="K29" s="27"/>
      <c r="L29" s="14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</row>
    <row r="30" spans="1:31" s="1" customFormat="1" ht="25.35" customHeight="1" x14ac:dyDescent="0.2">
      <c r="A30" s="90"/>
      <c r="B30" s="12"/>
      <c r="C30" s="90"/>
      <c r="D30" s="34" t="s">
        <v>15</v>
      </c>
      <c r="E30" s="90"/>
      <c r="F30" s="90"/>
      <c r="G30" s="90"/>
      <c r="H30" s="90"/>
      <c r="I30" s="90"/>
      <c r="J30" s="98" t="e">
        <f>ROUND(J124, 2)</f>
        <v>#REF!</v>
      </c>
      <c r="K30" s="90"/>
      <c r="L30" s="14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</row>
    <row r="31" spans="1:31" s="1" customFormat="1" ht="6.9" customHeight="1" x14ac:dyDescent="0.2">
      <c r="A31" s="90"/>
      <c r="B31" s="12"/>
      <c r="C31" s="90"/>
      <c r="D31" s="27"/>
      <c r="E31" s="27"/>
      <c r="F31" s="27"/>
      <c r="G31" s="27"/>
      <c r="H31" s="27"/>
      <c r="I31" s="27"/>
      <c r="J31" s="97"/>
      <c r="K31" s="27"/>
      <c r="L31" s="14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</row>
    <row r="32" spans="1:31" s="1" customFormat="1" ht="14.4" customHeight="1" x14ac:dyDescent="0.2">
      <c r="A32" s="90"/>
      <c r="B32" s="12"/>
      <c r="C32" s="90"/>
      <c r="D32" s="90"/>
      <c r="E32" s="90"/>
      <c r="F32" s="88" t="s">
        <v>17</v>
      </c>
      <c r="G32" s="90"/>
      <c r="H32" s="90"/>
      <c r="I32" s="88" t="s">
        <v>16</v>
      </c>
      <c r="J32" s="99" t="s">
        <v>18</v>
      </c>
      <c r="K32" s="90"/>
      <c r="L32" s="14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</row>
    <row r="33" spans="1:31" s="1" customFormat="1" ht="14.4" customHeight="1" x14ac:dyDescent="0.2">
      <c r="A33" s="90"/>
      <c r="B33" s="12"/>
      <c r="C33" s="90"/>
      <c r="D33" s="35" t="s">
        <v>19</v>
      </c>
      <c r="E33" s="13" t="s">
        <v>20</v>
      </c>
      <c r="F33" s="36">
        <f>ROUND((SUM(BE124:BE161)),  2)</f>
        <v>0</v>
      </c>
      <c r="G33" s="37"/>
      <c r="H33" s="37"/>
      <c r="I33" s="38">
        <v>0.2</v>
      </c>
      <c r="J33" s="100">
        <f>ROUND(((SUM(BE124:BE161))*I33),  2)</f>
        <v>0</v>
      </c>
      <c r="K33" s="90"/>
      <c r="L33" s="14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</row>
    <row r="34" spans="1:31" s="1" customFormat="1" ht="14.4" customHeight="1" x14ac:dyDescent="0.2">
      <c r="A34" s="90"/>
      <c r="B34" s="12"/>
      <c r="C34" s="90"/>
      <c r="D34" s="90"/>
      <c r="E34" s="13" t="s">
        <v>21</v>
      </c>
      <c r="F34" s="39">
        <f>ROUND((SUM(BF124:BF161)),  2)</f>
        <v>0</v>
      </c>
      <c r="G34" s="90"/>
      <c r="H34" s="90"/>
      <c r="I34" s="40">
        <v>0.2</v>
      </c>
      <c r="J34" s="101">
        <f>ROUND(((SUM(BF124:BF161))*I34),  2)</f>
        <v>0</v>
      </c>
      <c r="K34" s="90"/>
      <c r="L34" s="14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</row>
    <row r="35" spans="1:31" s="1" customFormat="1" ht="14.4" hidden="1" customHeight="1" x14ac:dyDescent="0.2">
      <c r="A35" s="90"/>
      <c r="B35" s="12"/>
      <c r="C35" s="90"/>
      <c r="D35" s="90"/>
      <c r="E35" s="89" t="s">
        <v>22</v>
      </c>
      <c r="F35" s="39">
        <f>ROUND((SUM(BG124:BG161)),  2)</f>
        <v>0</v>
      </c>
      <c r="G35" s="90"/>
      <c r="H35" s="90"/>
      <c r="I35" s="40">
        <v>0.2</v>
      </c>
      <c r="J35" s="101">
        <f>0</f>
        <v>0</v>
      </c>
      <c r="K35" s="90"/>
      <c r="L35" s="14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</row>
    <row r="36" spans="1:31" s="1" customFormat="1" ht="14.4" hidden="1" customHeight="1" x14ac:dyDescent="0.2">
      <c r="A36" s="90"/>
      <c r="B36" s="12"/>
      <c r="C36" s="90"/>
      <c r="D36" s="90"/>
      <c r="E36" s="89" t="s">
        <v>23</v>
      </c>
      <c r="F36" s="39">
        <f>ROUND((SUM(BH124:BH161)),  2)</f>
        <v>0</v>
      </c>
      <c r="G36" s="90"/>
      <c r="H36" s="90"/>
      <c r="I36" s="40">
        <v>0.2</v>
      </c>
      <c r="J36" s="101">
        <f>0</f>
        <v>0</v>
      </c>
      <c r="K36" s="90"/>
      <c r="L36" s="14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</row>
    <row r="37" spans="1:31" s="1" customFormat="1" ht="14.4" hidden="1" customHeight="1" x14ac:dyDescent="0.2">
      <c r="A37" s="90"/>
      <c r="B37" s="12"/>
      <c r="C37" s="90"/>
      <c r="D37" s="90"/>
      <c r="E37" s="13" t="s">
        <v>24</v>
      </c>
      <c r="F37" s="36">
        <f>ROUND((SUM(BI124:BI161)),  2)</f>
        <v>0</v>
      </c>
      <c r="G37" s="37"/>
      <c r="H37" s="37"/>
      <c r="I37" s="38">
        <v>0</v>
      </c>
      <c r="J37" s="100">
        <f>0</f>
        <v>0</v>
      </c>
      <c r="K37" s="90"/>
      <c r="L37" s="14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</row>
    <row r="38" spans="1:31" s="1" customFormat="1" ht="6.9" customHeight="1" x14ac:dyDescent="0.2">
      <c r="A38" s="90"/>
      <c r="B38" s="12"/>
      <c r="C38" s="90"/>
      <c r="D38" s="90"/>
      <c r="E38" s="90"/>
      <c r="F38" s="90"/>
      <c r="G38" s="90"/>
      <c r="H38" s="90"/>
      <c r="I38" s="90"/>
      <c r="J38" s="91"/>
      <c r="K38" s="90"/>
      <c r="L38" s="14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</row>
    <row r="39" spans="1:31" s="1" customFormat="1" ht="25.35" customHeight="1" x14ac:dyDescent="0.2">
      <c r="A39" s="90"/>
      <c r="B39" s="12"/>
      <c r="C39" s="41"/>
      <c r="D39" s="42" t="s">
        <v>25</v>
      </c>
      <c r="E39" s="24"/>
      <c r="F39" s="24"/>
      <c r="G39" s="43" t="s">
        <v>26</v>
      </c>
      <c r="H39" s="44" t="s">
        <v>27</v>
      </c>
      <c r="I39" s="24"/>
      <c r="J39" s="102" t="e">
        <f>SUM(J30:J37)</f>
        <v>#REF!</v>
      </c>
      <c r="K39" s="45"/>
      <c r="L39" s="14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</row>
    <row r="40" spans="1:31" s="1" customFormat="1" ht="14.4" customHeight="1" x14ac:dyDescent="0.2">
      <c r="A40" s="90"/>
      <c r="B40" s="12"/>
      <c r="C40" s="90"/>
      <c r="D40" s="90"/>
      <c r="E40" s="90"/>
      <c r="F40" s="90"/>
      <c r="G40" s="90"/>
      <c r="H40" s="90"/>
      <c r="I40" s="90"/>
      <c r="J40" s="91"/>
      <c r="K40" s="90"/>
      <c r="L40" s="14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</row>
    <row r="41" spans="1:31" ht="14.4" customHeight="1" x14ac:dyDescent="0.2">
      <c r="B41" s="10"/>
      <c r="L41" s="10"/>
    </row>
    <row r="42" spans="1:31" ht="14.4" customHeight="1" x14ac:dyDescent="0.2">
      <c r="B42" s="10"/>
      <c r="L42" s="10"/>
    </row>
    <row r="43" spans="1:31" ht="14.4" customHeight="1" x14ac:dyDescent="0.2">
      <c r="B43" s="10"/>
      <c r="L43" s="10"/>
    </row>
    <row r="44" spans="1:31" ht="14.4" customHeight="1" x14ac:dyDescent="0.2">
      <c r="B44" s="10"/>
      <c r="L44" s="10"/>
    </row>
    <row r="45" spans="1:31" ht="14.4" customHeight="1" x14ac:dyDescent="0.2">
      <c r="B45" s="10"/>
      <c r="L45" s="10"/>
    </row>
    <row r="46" spans="1:31" ht="14.4" customHeight="1" x14ac:dyDescent="0.2">
      <c r="B46" s="10"/>
      <c r="L46" s="10"/>
    </row>
    <row r="47" spans="1:31" ht="14.4" customHeight="1" x14ac:dyDescent="0.2">
      <c r="B47" s="10"/>
      <c r="L47" s="10"/>
    </row>
    <row r="48" spans="1:31" ht="14.4" customHeight="1" x14ac:dyDescent="0.2">
      <c r="B48" s="10"/>
      <c r="L48" s="10"/>
    </row>
    <row r="49" spans="1:31" ht="14.4" customHeight="1" x14ac:dyDescent="0.2">
      <c r="B49" s="10"/>
      <c r="L49" s="10"/>
    </row>
    <row r="50" spans="1:31" s="1" customFormat="1" ht="14.4" customHeight="1" x14ac:dyDescent="0.2">
      <c r="B50" s="14"/>
      <c r="D50" s="15" t="s">
        <v>28</v>
      </c>
      <c r="E50" s="16"/>
      <c r="F50" s="16"/>
      <c r="G50" s="15" t="s">
        <v>29</v>
      </c>
      <c r="H50" s="16"/>
      <c r="I50" s="16"/>
      <c r="J50" s="103"/>
      <c r="K50" s="16"/>
      <c r="L50" s="14"/>
    </row>
    <row r="51" spans="1:31" x14ac:dyDescent="0.2">
      <c r="B51" s="10"/>
      <c r="L51" s="10"/>
    </row>
    <row r="52" spans="1:31" x14ac:dyDescent="0.2">
      <c r="B52" s="10"/>
      <c r="L52" s="10"/>
    </row>
    <row r="53" spans="1:31" x14ac:dyDescent="0.2">
      <c r="B53" s="10"/>
      <c r="L53" s="10"/>
    </row>
    <row r="54" spans="1:31" x14ac:dyDescent="0.2">
      <c r="B54" s="10"/>
      <c r="L54" s="10"/>
    </row>
    <row r="55" spans="1:31" x14ac:dyDescent="0.2">
      <c r="B55" s="10"/>
      <c r="L55" s="10"/>
    </row>
    <row r="56" spans="1:31" x14ac:dyDescent="0.2">
      <c r="B56" s="10"/>
      <c r="L56" s="10"/>
    </row>
    <row r="57" spans="1:31" x14ac:dyDescent="0.2">
      <c r="B57" s="10"/>
      <c r="L57" s="10"/>
    </row>
    <row r="58" spans="1:31" x14ac:dyDescent="0.2">
      <c r="B58" s="10"/>
      <c r="L58" s="10"/>
    </row>
    <row r="59" spans="1:31" x14ac:dyDescent="0.2">
      <c r="B59" s="10"/>
      <c r="L59" s="10"/>
    </row>
    <row r="60" spans="1:31" x14ac:dyDescent="0.2">
      <c r="B60" s="10"/>
      <c r="L60" s="10"/>
    </row>
    <row r="61" spans="1:31" s="1" customFormat="1" ht="13.2" x14ac:dyDescent="0.2">
      <c r="A61" s="90"/>
      <c r="B61" s="12"/>
      <c r="C61" s="90"/>
      <c r="D61" s="17" t="s">
        <v>30</v>
      </c>
      <c r="E61" s="87"/>
      <c r="F61" s="46" t="s">
        <v>31</v>
      </c>
      <c r="G61" s="17" t="s">
        <v>30</v>
      </c>
      <c r="H61" s="87"/>
      <c r="I61" s="87"/>
      <c r="J61" s="104" t="s">
        <v>31</v>
      </c>
      <c r="K61" s="87"/>
      <c r="L61" s="14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</row>
    <row r="62" spans="1:31" x14ac:dyDescent="0.2">
      <c r="B62" s="10"/>
      <c r="L62" s="10"/>
    </row>
    <row r="63" spans="1:31" x14ac:dyDescent="0.2">
      <c r="B63" s="10"/>
      <c r="L63" s="10"/>
    </row>
    <row r="64" spans="1:31" x14ac:dyDescent="0.2">
      <c r="B64" s="10"/>
      <c r="L64" s="10"/>
    </row>
    <row r="65" spans="1:31" s="1" customFormat="1" ht="13.2" x14ac:dyDescent="0.2">
      <c r="A65" s="90"/>
      <c r="B65" s="12"/>
      <c r="C65" s="90"/>
      <c r="D65" s="15" t="s">
        <v>32</v>
      </c>
      <c r="E65" s="18"/>
      <c r="F65" s="18"/>
      <c r="G65" s="15" t="s">
        <v>33</v>
      </c>
      <c r="H65" s="18"/>
      <c r="I65" s="18"/>
      <c r="J65" s="105"/>
      <c r="K65" s="18"/>
      <c r="L65" s="14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</row>
    <row r="66" spans="1:31" x14ac:dyDescent="0.2">
      <c r="B66" s="10"/>
      <c r="L66" s="10"/>
    </row>
    <row r="67" spans="1:31" x14ac:dyDescent="0.2">
      <c r="B67" s="10"/>
      <c r="L67" s="10"/>
    </row>
    <row r="68" spans="1:31" x14ac:dyDescent="0.2">
      <c r="B68" s="10"/>
      <c r="L68" s="10"/>
    </row>
    <row r="69" spans="1:31" x14ac:dyDescent="0.2">
      <c r="B69" s="10"/>
      <c r="L69" s="10"/>
    </row>
    <row r="70" spans="1:31" x14ac:dyDescent="0.2">
      <c r="B70" s="10"/>
      <c r="L70" s="10"/>
    </row>
    <row r="71" spans="1:31" x14ac:dyDescent="0.2">
      <c r="B71" s="10"/>
      <c r="L71" s="10"/>
    </row>
    <row r="72" spans="1:31" x14ac:dyDescent="0.2">
      <c r="B72" s="10"/>
      <c r="L72" s="10"/>
    </row>
    <row r="73" spans="1:31" x14ac:dyDescent="0.2">
      <c r="B73" s="10"/>
      <c r="L73" s="10"/>
    </row>
    <row r="74" spans="1:31" x14ac:dyDescent="0.2">
      <c r="B74" s="10"/>
      <c r="L74" s="10"/>
    </row>
    <row r="75" spans="1:31" x14ac:dyDescent="0.2">
      <c r="B75" s="10"/>
      <c r="L75" s="10"/>
    </row>
    <row r="76" spans="1:31" s="1" customFormat="1" ht="13.2" x14ac:dyDescent="0.2">
      <c r="A76" s="90"/>
      <c r="B76" s="12"/>
      <c r="C76" s="90"/>
      <c r="D76" s="17" t="s">
        <v>30</v>
      </c>
      <c r="E76" s="87"/>
      <c r="F76" s="46" t="s">
        <v>31</v>
      </c>
      <c r="G76" s="17" t="s">
        <v>30</v>
      </c>
      <c r="H76" s="87"/>
      <c r="I76" s="87"/>
      <c r="J76" s="104" t="s">
        <v>31</v>
      </c>
      <c r="K76" s="87"/>
      <c r="L76" s="14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</row>
    <row r="77" spans="1:31" s="1" customFormat="1" ht="14.4" customHeight="1" x14ac:dyDescent="0.2">
      <c r="A77" s="90"/>
      <c r="B77" s="19"/>
      <c r="C77" s="20"/>
      <c r="D77" s="20"/>
      <c r="E77" s="20"/>
      <c r="F77" s="20"/>
      <c r="G77" s="20"/>
      <c r="H77" s="20"/>
      <c r="I77" s="20"/>
      <c r="J77" s="106"/>
      <c r="K77" s="20"/>
      <c r="L77" s="14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</row>
    <row r="81" spans="1:47" s="1" customFormat="1" ht="6.9" customHeight="1" x14ac:dyDescent="0.2">
      <c r="A81" s="90"/>
      <c r="B81" s="21"/>
      <c r="C81" s="22"/>
      <c r="D81" s="22"/>
      <c r="E81" s="22"/>
      <c r="F81" s="22"/>
      <c r="G81" s="22"/>
      <c r="H81" s="22"/>
      <c r="I81" s="22"/>
      <c r="J81" s="107"/>
      <c r="K81" s="22"/>
      <c r="L81" s="14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</row>
    <row r="82" spans="1:47" s="1" customFormat="1" ht="24.9" customHeight="1" x14ac:dyDescent="0.2">
      <c r="A82" s="90"/>
      <c r="B82" s="12"/>
      <c r="C82" s="11" t="s">
        <v>43</v>
      </c>
      <c r="D82" s="90"/>
      <c r="E82" s="90"/>
      <c r="F82" s="90"/>
      <c r="G82" s="90"/>
      <c r="H82" s="90"/>
      <c r="I82" s="90"/>
      <c r="J82" s="91"/>
      <c r="K82" s="90"/>
      <c r="L82" s="14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</row>
    <row r="83" spans="1:47" s="1" customFormat="1" ht="6.9" customHeight="1" x14ac:dyDescent="0.2">
      <c r="A83" s="90"/>
      <c r="B83" s="12"/>
      <c r="C83" s="90"/>
      <c r="D83" s="90"/>
      <c r="E83" s="90"/>
      <c r="F83" s="90"/>
      <c r="G83" s="90"/>
      <c r="H83" s="90"/>
      <c r="I83" s="90"/>
      <c r="J83" s="91"/>
      <c r="K83" s="90"/>
      <c r="L83" s="14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</row>
    <row r="84" spans="1:47" s="1" customFormat="1" ht="12" customHeight="1" x14ac:dyDescent="0.2">
      <c r="A84" s="90"/>
      <c r="B84" s="12"/>
      <c r="C84" s="89" t="s">
        <v>3</v>
      </c>
      <c r="D84" s="90"/>
      <c r="E84" s="90"/>
      <c r="F84" s="90"/>
      <c r="G84" s="90"/>
      <c r="H84" s="90"/>
      <c r="I84" s="90"/>
      <c r="J84" s="91"/>
      <c r="K84" s="90"/>
      <c r="L84" s="14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</row>
    <row r="85" spans="1:47" s="1" customFormat="1" ht="16.5" customHeight="1" x14ac:dyDescent="0.2">
      <c r="A85" s="90"/>
      <c r="B85" s="12"/>
      <c r="C85" s="90"/>
      <c r="D85" s="90"/>
      <c r="E85" s="151" t="str">
        <f>E7</f>
        <v>Prístrešok pre cestujúcich na zastávke Svoradova</v>
      </c>
      <c r="F85" s="152"/>
      <c r="G85" s="152"/>
      <c r="H85" s="152"/>
      <c r="I85" s="90"/>
      <c r="J85" s="91"/>
      <c r="K85" s="90"/>
      <c r="L85" s="14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</row>
    <row r="86" spans="1:47" s="1" customFormat="1" ht="12" customHeight="1" x14ac:dyDescent="0.2">
      <c r="A86" s="90"/>
      <c r="B86" s="12"/>
      <c r="C86" s="89" t="s">
        <v>42</v>
      </c>
      <c r="D86" s="90"/>
      <c r="E86" s="90"/>
      <c r="F86" s="90"/>
      <c r="G86" s="90"/>
      <c r="H86" s="90"/>
      <c r="I86" s="90"/>
      <c r="J86" s="91"/>
      <c r="K86" s="90"/>
      <c r="L86" s="14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</row>
    <row r="87" spans="1:47" s="1" customFormat="1" ht="30" customHeight="1" x14ac:dyDescent="0.2">
      <c r="A87" s="90"/>
      <c r="B87" s="12"/>
      <c r="C87" s="90"/>
      <c r="D87" s="90"/>
      <c r="E87" s="149" t="str">
        <f>E9</f>
        <v>Prístrešok</v>
      </c>
      <c r="F87" s="150"/>
      <c r="G87" s="150"/>
      <c r="H87" s="150"/>
      <c r="I87" s="90"/>
      <c r="J87" s="91"/>
      <c r="K87" s="90"/>
      <c r="L87" s="14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</row>
    <row r="88" spans="1:47" s="1" customFormat="1" ht="6.9" customHeight="1" x14ac:dyDescent="0.2">
      <c r="A88" s="90"/>
      <c r="B88" s="12"/>
      <c r="C88" s="90"/>
      <c r="D88" s="90"/>
      <c r="E88" s="90"/>
      <c r="F88" s="90"/>
      <c r="G88" s="90"/>
      <c r="H88" s="90"/>
      <c r="I88" s="90"/>
      <c r="J88" s="91"/>
      <c r="K88" s="90"/>
      <c r="L88" s="14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</row>
    <row r="89" spans="1:47" s="1" customFormat="1" ht="12" customHeight="1" x14ac:dyDescent="0.2">
      <c r="A89" s="90"/>
      <c r="B89" s="12"/>
      <c r="C89" s="89" t="s">
        <v>6</v>
      </c>
      <c r="D89" s="90"/>
      <c r="E89" s="90"/>
      <c r="F89" s="85" t="str">
        <f>F12</f>
        <v>ulica Palisády, k.ú. Staré Mesto, obec Bratislava – Staré Mesto</v>
      </c>
      <c r="G89" s="90"/>
      <c r="H89" s="90"/>
      <c r="I89" s="89" t="s">
        <v>7</v>
      </c>
      <c r="J89" s="95" t="str">
        <f>IF(J12="","",J12)</f>
        <v/>
      </c>
      <c r="K89" s="90"/>
      <c r="L89" s="14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</row>
    <row r="90" spans="1:47" s="1" customFormat="1" ht="6.9" customHeight="1" x14ac:dyDescent="0.2">
      <c r="A90" s="90"/>
      <c r="B90" s="12"/>
      <c r="C90" s="90"/>
      <c r="D90" s="90"/>
      <c r="E90" s="90"/>
      <c r="F90" s="90"/>
      <c r="G90" s="90"/>
      <c r="H90" s="90"/>
      <c r="I90" s="90"/>
      <c r="J90" s="91"/>
      <c r="K90" s="90"/>
      <c r="L90" s="14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</row>
    <row r="91" spans="1:47" s="1" customFormat="1" ht="15.15" customHeight="1" x14ac:dyDescent="0.2">
      <c r="A91" s="90"/>
      <c r="B91" s="12"/>
      <c r="C91" s="89" t="s">
        <v>8</v>
      </c>
      <c r="D91" s="90"/>
      <c r="E91" s="90"/>
      <c r="F91" s="85">
        <f>E15</f>
        <v>0</v>
      </c>
      <c r="G91" s="90"/>
      <c r="H91" s="90"/>
      <c r="I91" s="89" t="s">
        <v>12</v>
      </c>
      <c r="J91" s="108">
        <f>E21</f>
        <v>0</v>
      </c>
      <c r="K91" s="90"/>
      <c r="L91" s="14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</row>
    <row r="92" spans="1:47" s="1" customFormat="1" ht="15.15" customHeight="1" x14ac:dyDescent="0.2">
      <c r="A92" s="90"/>
      <c r="B92" s="12"/>
      <c r="C92" s="89" t="s">
        <v>11</v>
      </c>
      <c r="D92" s="90"/>
      <c r="E92" s="90"/>
      <c r="F92" s="85" t="str">
        <f>IF(E18="","",E18)</f>
        <v/>
      </c>
      <c r="G92" s="90"/>
      <c r="H92" s="90"/>
      <c r="I92" s="89" t="s">
        <v>13</v>
      </c>
      <c r="J92" s="108">
        <f>E24</f>
        <v>0</v>
      </c>
      <c r="K92" s="90"/>
      <c r="L92" s="14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</row>
    <row r="93" spans="1:47" s="1" customFormat="1" ht="10.35" customHeight="1" x14ac:dyDescent="0.2">
      <c r="A93" s="90"/>
      <c r="B93" s="12"/>
      <c r="C93" s="90"/>
      <c r="D93" s="90"/>
      <c r="E93" s="90"/>
      <c r="F93" s="90"/>
      <c r="G93" s="90"/>
      <c r="H93" s="90"/>
      <c r="I93" s="90"/>
      <c r="J93" s="91"/>
      <c r="K93" s="90"/>
      <c r="L93" s="14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</row>
    <row r="94" spans="1:47" s="1" customFormat="1" ht="29.25" customHeight="1" x14ac:dyDescent="0.2">
      <c r="A94" s="90"/>
      <c r="B94" s="12"/>
      <c r="C94" s="47" t="s">
        <v>44</v>
      </c>
      <c r="D94" s="41"/>
      <c r="E94" s="41"/>
      <c r="F94" s="41"/>
      <c r="G94" s="41"/>
      <c r="H94" s="41"/>
      <c r="I94" s="41"/>
      <c r="J94" s="109" t="s">
        <v>45</v>
      </c>
      <c r="K94" s="41"/>
      <c r="L94" s="14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</row>
    <row r="95" spans="1:47" s="1" customFormat="1" ht="10.35" customHeight="1" x14ac:dyDescent="0.2">
      <c r="A95" s="90"/>
      <c r="B95" s="12"/>
      <c r="C95" s="90"/>
      <c r="D95" s="90"/>
      <c r="E95" s="90"/>
      <c r="F95" s="90"/>
      <c r="G95" s="90"/>
      <c r="H95" s="90"/>
      <c r="I95" s="90"/>
      <c r="J95" s="91"/>
      <c r="K95" s="90"/>
      <c r="L95" s="14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</row>
    <row r="96" spans="1:47" s="1" customFormat="1" ht="22.95" customHeight="1" x14ac:dyDescent="0.2">
      <c r="A96" s="90"/>
      <c r="B96" s="12"/>
      <c r="C96" s="48" t="s">
        <v>46</v>
      </c>
      <c r="D96" s="90"/>
      <c r="E96" s="90"/>
      <c r="F96" s="90"/>
      <c r="G96" s="90"/>
      <c r="H96" s="90"/>
      <c r="I96" s="90"/>
      <c r="J96" s="98" t="e">
        <f>J124</f>
        <v>#REF!</v>
      </c>
      <c r="K96" s="90"/>
      <c r="L96" s="14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U96" s="7" t="s">
        <v>47</v>
      </c>
    </row>
    <row r="97" spans="1:31" s="3" customFormat="1" ht="24.9" customHeight="1" x14ac:dyDescent="0.2">
      <c r="B97" s="49"/>
      <c r="D97" s="50" t="s">
        <v>48</v>
      </c>
      <c r="E97" s="51"/>
      <c r="F97" s="51"/>
      <c r="G97" s="51"/>
      <c r="H97" s="51"/>
      <c r="I97" s="51"/>
      <c r="J97" s="110" t="e">
        <f>J125</f>
        <v>#REF!</v>
      </c>
      <c r="L97" s="49"/>
    </row>
    <row r="98" spans="1:31" s="4" customFormat="1" ht="19.95" customHeight="1" x14ac:dyDescent="0.2">
      <c r="B98" s="52"/>
      <c r="D98" s="53" t="s">
        <v>49</v>
      </c>
      <c r="E98" s="54"/>
      <c r="F98" s="54"/>
      <c r="G98" s="54"/>
      <c r="H98" s="54"/>
      <c r="I98" s="54"/>
      <c r="J98" s="111">
        <f>J126</f>
        <v>0</v>
      </c>
      <c r="L98" s="52"/>
    </row>
    <row r="99" spans="1:31" s="4" customFormat="1" ht="19.95" customHeight="1" x14ac:dyDescent="0.2">
      <c r="B99" s="52"/>
      <c r="D99" s="53" t="s">
        <v>50</v>
      </c>
      <c r="E99" s="54"/>
      <c r="F99" s="54"/>
      <c r="G99" s="54"/>
      <c r="H99" s="54"/>
      <c r="I99" s="54"/>
      <c r="J99" s="111">
        <f>J136</f>
        <v>0</v>
      </c>
      <c r="L99" s="52"/>
    </row>
    <row r="100" spans="1:31" s="4" customFormat="1" ht="19.95" customHeight="1" x14ac:dyDescent="0.2">
      <c r="B100" s="52"/>
      <c r="D100" s="53" t="s">
        <v>51</v>
      </c>
      <c r="E100" s="54"/>
      <c r="F100" s="54"/>
      <c r="G100" s="54"/>
      <c r="H100" s="54"/>
      <c r="I100" s="54"/>
      <c r="J100" s="111">
        <f>J138</f>
        <v>0</v>
      </c>
      <c r="L100" s="52"/>
    </row>
    <row r="101" spans="1:31" s="4" customFormat="1" ht="19.95" customHeight="1" x14ac:dyDescent="0.2">
      <c r="B101" s="52"/>
      <c r="D101" s="53" t="s">
        <v>52</v>
      </c>
      <c r="E101" s="54"/>
      <c r="F101" s="54"/>
      <c r="G101" s="54"/>
      <c r="H101" s="54"/>
      <c r="I101" s="54"/>
      <c r="J101" s="111">
        <f>J144</f>
        <v>0</v>
      </c>
      <c r="L101" s="52"/>
    </row>
    <row r="102" spans="1:31" s="4" customFormat="1" ht="19.95" customHeight="1" x14ac:dyDescent="0.2">
      <c r="B102" s="52"/>
      <c r="D102" s="53" t="s">
        <v>53</v>
      </c>
      <c r="E102" s="54"/>
      <c r="F102" s="54"/>
      <c r="G102" s="54"/>
      <c r="H102" s="54"/>
      <c r="I102" s="54"/>
      <c r="J102" s="111">
        <f>J146</f>
        <v>0</v>
      </c>
      <c r="L102" s="52"/>
    </row>
    <row r="103" spans="1:31" s="4" customFormat="1" ht="19.95" customHeight="1" x14ac:dyDescent="0.2">
      <c r="B103" s="52"/>
      <c r="D103" s="53" t="s">
        <v>54</v>
      </c>
      <c r="E103" s="54"/>
      <c r="F103" s="54"/>
      <c r="G103" s="54"/>
      <c r="H103" s="54"/>
      <c r="I103" s="54"/>
      <c r="J103" s="111" t="e">
        <f>#REF!</f>
        <v>#REF!</v>
      </c>
      <c r="L103" s="52"/>
    </row>
    <row r="104" spans="1:31" s="3" customFormat="1" ht="24.9" customHeight="1" x14ac:dyDescent="0.2">
      <c r="B104" s="49"/>
      <c r="D104" s="50" t="s">
        <v>55</v>
      </c>
      <c r="E104" s="51"/>
      <c r="F104" s="51"/>
      <c r="G104" s="51"/>
      <c r="H104" s="51"/>
      <c r="I104" s="51"/>
      <c r="J104" s="110">
        <f>J158</f>
        <v>0</v>
      </c>
      <c r="L104" s="49"/>
    </row>
    <row r="105" spans="1:31" s="1" customFormat="1" ht="21.75" customHeight="1" x14ac:dyDescent="0.2">
      <c r="A105" s="90"/>
      <c r="B105" s="12"/>
      <c r="C105" s="90"/>
      <c r="D105" s="90"/>
      <c r="E105" s="90"/>
      <c r="F105" s="90"/>
      <c r="G105" s="90"/>
      <c r="H105" s="90"/>
      <c r="I105" s="90"/>
      <c r="J105" s="91"/>
      <c r="K105" s="90"/>
      <c r="L105" s="14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</row>
    <row r="106" spans="1:31" s="1" customFormat="1" ht="6.9" customHeight="1" x14ac:dyDescent="0.2">
      <c r="A106" s="90"/>
      <c r="B106" s="19"/>
      <c r="C106" s="20"/>
      <c r="D106" s="20"/>
      <c r="E106" s="20"/>
      <c r="F106" s="20"/>
      <c r="G106" s="20"/>
      <c r="H106" s="20"/>
      <c r="I106" s="20"/>
      <c r="J106" s="106"/>
      <c r="K106" s="20"/>
      <c r="L106" s="14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</row>
    <row r="110" spans="1:31" s="1" customFormat="1" ht="6.9" customHeight="1" x14ac:dyDescent="0.2">
      <c r="A110" s="90"/>
      <c r="B110" s="21"/>
      <c r="C110" s="22"/>
      <c r="D110" s="22"/>
      <c r="E110" s="22"/>
      <c r="F110" s="22"/>
      <c r="G110" s="22"/>
      <c r="H110" s="22"/>
      <c r="I110" s="22"/>
      <c r="J110" s="107"/>
      <c r="K110" s="22"/>
      <c r="L110" s="14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</row>
    <row r="111" spans="1:31" s="1" customFormat="1" ht="24.9" customHeight="1" x14ac:dyDescent="0.2">
      <c r="A111" s="90"/>
      <c r="B111" s="12"/>
      <c r="C111" s="11" t="s">
        <v>56</v>
      </c>
      <c r="D111" s="90"/>
      <c r="E111" s="90"/>
      <c r="F111" s="90"/>
      <c r="G111" s="90"/>
      <c r="H111" s="90"/>
      <c r="I111" s="90"/>
      <c r="J111" s="91"/>
      <c r="K111" s="90"/>
      <c r="L111" s="14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</row>
    <row r="112" spans="1:31" s="1" customFormat="1" ht="6.9" customHeight="1" x14ac:dyDescent="0.2">
      <c r="A112" s="90"/>
      <c r="B112" s="12"/>
      <c r="C112" s="90"/>
      <c r="D112" s="90"/>
      <c r="E112" s="90"/>
      <c r="F112" s="90"/>
      <c r="G112" s="90"/>
      <c r="H112" s="90"/>
      <c r="I112" s="90"/>
      <c r="J112" s="91"/>
      <c r="K112" s="90"/>
      <c r="L112" s="14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</row>
    <row r="113" spans="1:65" s="1" customFormat="1" ht="12" customHeight="1" x14ac:dyDescent="0.2">
      <c r="A113" s="90"/>
      <c r="B113" s="12"/>
      <c r="C113" s="89" t="s">
        <v>3</v>
      </c>
      <c r="D113" s="90"/>
      <c r="E113" s="90"/>
      <c r="F113" s="90"/>
      <c r="G113" s="90"/>
      <c r="H113" s="90"/>
      <c r="I113" s="90"/>
      <c r="J113" s="91"/>
      <c r="K113" s="90"/>
      <c r="L113" s="14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</row>
    <row r="114" spans="1:65" s="1" customFormat="1" ht="16.5" customHeight="1" x14ac:dyDescent="0.2">
      <c r="A114" s="90"/>
      <c r="B114" s="12"/>
      <c r="C114" s="90"/>
      <c r="D114" s="90"/>
      <c r="E114" s="151" t="str">
        <f>E7</f>
        <v>Prístrešok pre cestujúcich na zastávke Svoradova</v>
      </c>
      <c r="F114" s="152"/>
      <c r="G114" s="152"/>
      <c r="H114" s="152"/>
      <c r="I114" s="90"/>
      <c r="J114" s="91"/>
      <c r="K114" s="90"/>
      <c r="L114" s="14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</row>
    <row r="115" spans="1:65" s="1" customFormat="1" ht="12" customHeight="1" x14ac:dyDescent="0.2">
      <c r="A115" s="90"/>
      <c r="B115" s="12"/>
      <c r="C115" s="89" t="s">
        <v>42</v>
      </c>
      <c r="D115" s="90"/>
      <c r="E115" s="90"/>
      <c r="F115" s="90"/>
      <c r="G115" s="90"/>
      <c r="H115" s="90"/>
      <c r="I115" s="90"/>
      <c r="J115" s="91"/>
      <c r="K115" s="90"/>
      <c r="L115" s="14"/>
      <c r="N115" s="143"/>
      <c r="O115" s="143"/>
      <c r="P115" s="143"/>
      <c r="Q115" s="143"/>
      <c r="R115" s="143"/>
      <c r="S115" s="23"/>
      <c r="T115" s="23"/>
      <c r="U115" s="23"/>
      <c r="V115" s="23"/>
      <c r="W115" s="90"/>
      <c r="X115" s="90"/>
      <c r="Y115" s="90"/>
      <c r="Z115" s="90"/>
      <c r="AA115" s="90"/>
      <c r="AB115" s="90"/>
      <c r="AC115" s="90"/>
      <c r="AD115" s="90"/>
      <c r="AE115" s="90"/>
    </row>
    <row r="116" spans="1:65" s="1" customFormat="1" ht="30" customHeight="1" x14ac:dyDescent="0.2">
      <c r="A116" s="90"/>
      <c r="B116" s="12"/>
      <c r="C116" s="90"/>
      <c r="D116" s="90"/>
      <c r="E116" s="149" t="str">
        <f>E9</f>
        <v>Prístrešok</v>
      </c>
      <c r="F116" s="150"/>
      <c r="G116" s="150"/>
      <c r="H116" s="150"/>
      <c r="I116" s="90"/>
      <c r="J116" s="91"/>
      <c r="K116" s="90"/>
      <c r="L116" s="14"/>
      <c r="N116" s="143"/>
      <c r="O116" s="143"/>
      <c r="P116" s="143"/>
      <c r="Q116" s="143"/>
      <c r="R116" s="143"/>
      <c r="S116" s="23"/>
      <c r="T116" s="23"/>
      <c r="U116" s="23"/>
      <c r="V116" s="23"/>
      <c r="W116" s="90"/>
      <c r="X116" s="90"/>
      <c r="Y116" s="90"/>
      <c r="Z116" s="90"/>
      <c r="AA116" s="90"/>
      <c r="AB116" s="90"/>
      <c r="AC116" s="90"/>
      <c r="AD116" s="90"/>
      <c r="AE116" s="90"/>
    </row>
    <row r="117" spans="1:65" s="1" customFormat="1" ht="6.9" customHeight="1" x14ac:dyDescent="0.2">
      <c r="A117" s="90"/>
      <c r="B117" s="12"/>
      <c r="C117" s="90"/>
      <c r="D117" s="90"/>
      <c r="E117" s="90"/>
      <c r="F117" s="90"/>
      <c r="G117" s="90"/>
      <c r="H117" s="90"/>
      <c r="I117" s="90"/>
      <c r="J117" s="91"/>
      <c r="K117" s="90"/>
      <c r="L117" s="14"/>
      <c r="N117" s="143"/>
      <c r="O117" s="143"/>
      <c r="P117" s="143"/>
      <c r="Q117" s="143"/>
      <c r="R117" s="143"/>
      <c r="S117" s="23"/>
      <c r="T117" s="23"/>
      <c r="U117" s="23"/>
      <c r="V117" s="23"/>
      <c r="W117" s="90"/>
      <c r="X117" s="90"/>
      <c r="Y117" s="90"/>
      <c r="Z117" s="90"/>
      <c r="AA117" s="90"/>
      <c r="AB117" s="90"/>
      <c r="AC117" s="90"/>
      <c r="AD117" s="90"/>
      <c r="AE117" s="90"/>
    </row>
    <row r="118" spans="1:65" s="1" customFormat="1" ht="12" customHeight="1" x14ac:dyDescent="0.2">
      <c r="A118" s="90"/>
      <c r="B118" s="12"/>
      <c r="C118" s="89" t="s">
        <v>6</v>
      </c>
      <c r="D118" s="90"/>
      <c r="E118" s="90"/>
      <c r="F118" s="85" t="str">
        <f>F12</f>
        <v>ulica Palisády, k.ú. Staré Mesto, obec Bratislava – Staré Mesto</v>
      </c>
      <c r="G118" s="90"/>
      <c r="H118" s="90"/>
      <c r="I118" s="89" t="s">
        <v>7</v>
      </c>
      <c r="J118" s="95" t="str">
        <f>IF(J12="","",J12)</f>
        <v/>
      </c>
      <c r="K118" s="90"/>
      <c r="L118" s="14"/>
      <c r="N118" s="143"/>
      <c r="O118" s="143"/>
      <c r="P118" s="143"/>
      <c r="Q118" s="143"/>
      <c r="R118" s="143"/>
      <c r="S118" s="23"/>
      <c r="T118" s="23"/>
      <c r="U118" s="23"/>
      <c r="V118" s="23"/>
      <c r="W118" s="90"/>
      <c r="X118" s="90"/>
      <c r="Y118" s="90"/>
      <c r="Z118" s="90"/>
      <c r="AA118" s="90"/>
      <c r="AB118" s="90"/>
      <c r="AC118" s="90"/>
      <c r="AD118" s="90"/>
      <c r="AE118" s="90"/>
    </row>
    <row r="119" spans="1:65" s="1" customFormat="1" ht="6.9" customHeight="1" x14ac:dyDescent="0.2">
      <c r="A119" s="90"/>
      <c r="B119" s="12"/>
      <c r="C119" s="90"/>
      <c r="D119" s="90"/>
      <c r="E119" s="90"/>
      <c r="F119" s="90"/>
      <c r="G119" s="90"/>
      <c r="H119" s="90"/>
      <c r="I119" s="90"/>
      <c r="J119" s="91"/>
      <c r="K119" s="90"/>
      <c r="L119" s="14"/>
      <c r="N119" s="143"/>
      <c r="O119" s="143"/>
      <c r="P119" s="143"/>
      <c r="Q119" s="143"/>
      <c r="R119" s="143"/>
      <c r="S119" s="23"/>
      <c r="T119" s="23"/>
      <c r="U119" s="23"/>
      <c r="V119" s="23"/>
      <c r="W119" s="90"/>
      <c r="X119" s="90"/>
      <c r="Y119" s="90"/>
      <c r="Z119" s="90"/>
      <c r="AA119" s="90"/>
      <c r="AB119" s="90"/>
      <c r="AC119" s="90"/>
      <c r="AD119" s="90"/>
      <c r="AE119" s="90"/>
    </row>
    <row r="120" spans="1:65" s="1" customFormat="1" ht="15.15" customHeight="1" x14ac:dyDescent="0.2">
      <c r="A120" s="90"/>
      <c r="B120" s="12"/>
      <c r="C120" s="89" t="s">
        <v>8</v>
      </c>
      <c r="D120" s="90"/>
      <c r="E120" s="90"/>
      <c r="F120" s="85">
        <f>E15</f>
        <v>0</v>
      </c>
      <c r="G120" s="90"/>
      <c r="H120" s="90"/>
      <c r="I120" s="89" t="s">
        <v>12</v>
      </c>
      <c r="J120" s="108">
        <f>E21</f>
        <v>0</v>
      </c>
      <c r="K120" s="90"/>
      <c r="L120" s="14"/>
      <c r="N120" s="143"/>
      <c r="O120" s="143"/>
      <c r="P120" s="143"/>
      <c r="Q120" s="143"/>
      <c r="R120" s="143"/>
      <c r="S120" s="23"/>
      <c r="T120" s="23"/>
      <c r="U120" s="23"/>
      <c r="V120" s="23"/>
      <c r="W120" s="90"/>
      <c r="X120" s="90"/>
      <c r="Y120" s="90"/>
      <c r="Z120" s="90"/>
      <c r="AA120" s="90"/>
      <c r="AB120" s="90"/>
      <c r="AC120" s="90"/>
      <c r="AD120" s="90"/>
      <c r="AE120" s="90"/>
    </row>
    <row r="121" spans="1:65" s="1" customFormat="1" ht="15.15" customHeight="1" x14ac:dyDescent="0.2">
      <c r="A121" s="90"/>
      <c r="B121" s="12"/>
      <c r="C121" s="89" t="s">
        <v>11</v>
      </c>
      <c r="D121" s="90"/>
      <c r="E121" s="90"/>
      <c r="F121" s="85" t="str">
        <f>IF(E18="","",E18)</f>
        <v/>
      </c>
      <c r="G121" s="90"/>
      <c r="H121" s="90"/>
      <c r="I121" s="89" t="s">
        <v>13</v>
      </c>
      <c r="J121" s="108">
        <f>E24</f>
        <v>0</v>
      </c>
      <c r="K121" s="90"/>
      <c r="L121" s="14"/>
      <c r="N121" s="143"/>
      <c r="O121" s="143"/>
      <c r="P121" s="143"/>
      <c r="Q121" s="143"/>
      <c r="R121" s="143"/>
      <c r="S121" s="23"/>
      <c r="T121" s="23"/>
      <c r="U121" s="23"/>
      <c r="V121" s="23"/>
      <c r="W121" s="90"/>
      <c r="X121" s="90"/>
      <c r="Y121" s="90"/>
      <c r="Z121" s="90"/>
      <c r="AA121" s="90"/>
      <c r="AB121" s="90"/>
      <c r="AC121" s="90"/>
      <c r="AD121" s="90"/>
      <c r="AE121" s="90"/>
    </row>
    <row r="122" spans="1:65" s="1" customFormat="1" ht="10.35" customHeight="1" x14ac:dyDescent="0.2">
      <c r="A122" s="90"/>
      <c r="B122" s="12"/>
      <c r="C122" s="90"/>
      <c r="D122" s="90"/>
      <c r="E122" s="90"/>
      <c r="F122" s="90"/>
      <c r="G122" s="90"/>
      <c r="H122" s="90"/>
      <c r="I122" s="90"/>
      <c r="J122" s="91"/>
      <c r="K122" s="90"/>
      <c r="L122" s="14"/>
      <c r="N122" s="143"/>
      <c r="O122" s="143"/>
      <c r="P122" s="143"/>
      <c r="Q122" s="143"/>
      <c r="R122" s="143"/>
      <c r="S122" s="23"/>
      <c r="T122" s="23"/>
      <c r="U122" s="23"/>
      <c r="V122" s="23"/>
      <c r="W122" s="90"/>
      <c r="X122" s="90"/>
      <c r="Y122" s="90"/>
      <c r="Z122" s="90"/>
      <c r="AA122" s="90"/>
      <c r="AB122" s="90"/>
      <c r="AC122" s="90"/>
      <c r="AD122" s="90"/>
      <c r="AE122" s="90"/>
    </row>
    <row r="123" spans="1:65" s="5" customFormat="1" ht="29.25" customHeight="1" x14ac:dyDescent="0.2">
      <c r="A123" s="55"/>
      <c r="B123" s="56"/>
      <c r="C123" s="57" t="s">
        <v>57</v>
      </c>
      <c r="D123" s="58" t="s">
        <v>36</v>
      </c>
      <c r="E123" s="58" t="s">
        <v>34</v>
      </c>
      <c r="F123" s="58" t="s">
        <v>35</v>
      </c>
      <c r="G123" s="58" t="s">
        <v>58</v>
      </c>
      <c r="H123" s="58" t="s">
        <v>59</v>
      </c>
      <c r="I123" s="58" t="s">
        <v>60</v>
      </c>
      <c r="J123" s="112" t="s">
        <v>45</v>
      </c>
      <c r="K123" s="59" t="s">
        <v>61</v>
      </c>
      <c r="L123" s="60"/>
      <c r="M123" s="25" t="s">
        <v>0</v>
      </c>
      <c r="N123" s="144"/>
      <c r="O123" s="144"/>
      <c r="P123" s="144"/>
      <c r="Q123" s="144"/>
      <c r="R123" s="144"/>
      <c r="S123" s="144"/>
      <c r="T123" s="144"/>
      <c r="U123" s="145"/>
      <c r="V123" s="134"/>
      <c r="W123" s="134"/>
      <c r="X123" s="134"/>
      <c r="Y123" s="134"/>
      <c r="Z123" s="134"/>
      <c r="AA123" s="55"/>
      <c r="AB123" s="55"/>
      <c r="AC123" s="55"/>
      <c r="AD123" s="55"/>
      <c r="AE123" s="55"/>
    </row>
    <row r="124" spans="1:65" s="1" customFormat="1" ht="22.95" customHeight="1" x14ac:dyDescent="0.3">
      <c r="A124" s="90"/>
      <c r="B124" s="12"/>
      <c r="C124" s="28" t="s">
        <v>46</v>
      </c>
      <c r="D124" s="90"/>
      <c r="E124" s="90"/>
      <c r="F124" s="90"/>
      <c r="G124" s="90"/>
      <c r="H124" s="90"/>
      <c r="I124" s="90"/>
      <c r="J124" s="113" t="e">
        <f>BK124</f>
        <v>#REF!</v>
      </c>
      <c r="K124" s="90"/>
      <c r="L124" s="12"/>
      <c r="M124" s="26"/>
      <c r="N124" s="143"/>
      <c r="O124" s="23"/>
      <c r="P124" s="146"/>
      <c r="Q124" s="23"/>
      <c r="R124" s="146"/>
      <c r="S124" s="23"/>
      <c r="T124" s="146"/>
      <c r="U124" s="23"/>
      <c r="V124" s="135"/>
      <c r="W124" s="135"/>
      <c r="X124" s="135"/>
      <c r="Y124" s="135"/>
      <c r="Z124" s="135"/>
      <c r="AA124" s="90"/>
      <c r="AB124" s="90"/>
      <c r="AC124" s="90"/>
      <c r="AD124" s="90"/>
      <c r="AE124" s="90"/>
      <c r="AT124" s="7" t="s">
        <v>37</v>
      </c>
      <c r="AU124" s="7" t="s">
        <v>47</v>
      </c>
      <c r="BK124" s="61" t="e">
        <f>BK125+BK158</f>
        <v>#REF!</v>
      </c>
    </row>
    <row r="125" spans="1:65" s="6" customFormat="1" ht="25.95" customHeight="1" x14ac:dyDescent="0.25">
      <c r="B125" s="62"/>
      <c r="D125" s="63" t="s">
        <v>37</v>
      </c>
      <c r="E125" s="64" t="s">
        <v>62</v>
      </c>
      <c r="F125" s="64" t="s">
        <v>63</v>
      </c>
      <c r="J125" s="114" t="e">
        <f>BK125</f>
        <v>#REF!</v>
      </c>
      <c r="L125" s="62"/>
      <c r="M125" s="65"/>
      <c r="N125" s="66"/>
      <c r="O125" s="66"/>
      <c r="P125" s="67"/>
      <c r="Q125" s="66"/>
      <c r="R125" s="67"/>
      <c r="S125" s="66"/>
      <c r="T125" s="67"/>
      <c r="U125" s="66"/>
      <c r="V125" s="136"/>
      <c r="W125" s="136"/>
      <c r="X125" s="136"/>
      <c r="Y125" s="136"/>
      <c r="Z125" s="136"/>
      <c r="AR125" s="63" t="s">
        <v>39</v>
      </c>
      <c r="AT125" s="68" t="s">
        <v>37</v>
      </c>
      <c r="AU125" s="68" t="s">
        <v>38</v>
      </c>
      <c r="AY125" s="63" t="s">
        <v>64</v>
      </c>
      <c r="BK125" s="69" t="e">
        <f>BK126+BK136+BK138+BK144+BK146+#REF!</f>
        <v>#REF!</v>
      </c>
    </row>
    <row r="126" spans="1:65" s="6" customFormat="1" ht="22.95" customHeight="1" x14ac:dyDescent="0.25">
      <c r="B126" s="62"/>
      <c r="D126" s="63" t="s">
        <v>37</v>
      </c>
      <c r="E126" s="70" t="s">
        <v>39</v>
      </c>
      <c r="F126" s="70" t="s">
        <v>65</v>
      </c>
      <c r="J126" s="115">
        <f>BK126</f>
        <v>0</v>
      </c>
      <c r="L126" s="62"/>
      <c r="M126" s="65"/>
      <c r="N126" s="66"/>
      <c r="O126" s="66"/>
      <c r="P126" s="67"/>
      <c r="Q126" s="66"/>
      <c r="R126" s="67"/>
      <c r="S126" s="66"/>
      <c r="T126" s="67"/>
      <c r="U126" s="66"/>
      <c r="V126" s="136"/>
      <c r="W126" s="136"/>
      <c r="X126" s="136"/>
      <c r="Y126" s="136"/>
      <c r="Z126" s="136"/>
      <c r="AR126" s="63" t="s">
        <v>39</v>
      </c>
      <c r="AT126" s="68" t="s">
        <v>37</v>
      </c>
      <c r="AU126" s="68" t="s">
        <v>39</v>
      </c>
      <c r="AY126" s="63" t="s">
        <v>64</v>
      </c>
      <c r="BK126" s="69">
        <f>SUM(BK127:BK135)</f>
        <v>0</v>
      </c>
    </row>
    <row r="127" spans="1:65" s="1" customFormat="1" ht="24.15" customHeight="1" x14ac:dyDescent="0.2">
      <c r="A127" s="90"/>
      <c r="B127" s="71"/>
      <c r="C127" s="72">
        <v>1</v>
      </c>
      <c r="D127" s="72" t="s">
        <v>66</v>
      </c>
      <c r="E127" s="73" t="s">
        <v>71</v>
      </c>
      <c r="F127" s="74" t="s">
        <v>72</v>
      </c>
      <c r="G127" s="75" t="s">
        <v>67</v>
      </c>
      <c r="H127" s="76">
        <v>53.43</v>
      </c>
      <c r="I127" s="76"/>
      <c r="J127" s="116">
        <f t="shared" ref="J127:J135" si="0">ROUND(I127*H127,3)</f>
        <v>0</v>
      </c>
      <c r="K127" s="77"/>
      <c r="L127" s="12"/>
      <c r="M127" s="78" t="s">
        <v>0</v>
      </c>
      <c r="N127" s="79"/>
      <c r="O127" s="80"/>
      <c r="P127" s="80"/>
      <c r="Q127" s="80"/>
      <c r="R127" s="80"/>
      <c r="S127" s="80"/>
      <c r="T127" s="80"/>
      <c r="U127" s="23"/>
      <c r="V127" s="135"/>
      <c r="W127" s="135"/>
      <c r="X127" s="135"/>
      <c r="Y127" s="135"/>
      <c r="Z127" s="135"/>
      <c r="AA127" s="90"/>
      <c r="AB127" s="90"/>
      <c r="AC127" s="90"/>
      <c r="AD127" s="90"/>
      <c r="AE127" s="90"/>
      <c r="AR127" s="81" t="s">
        <v>68</v>
      </c>
      <c r="AT127" s="81" t="s">
        <v>66</v>
      </c>
      <c r="AU127" s="81" t="s">
        <v>69</v>
      </c>
      <c r="AY127" s="7" t="s">
        <v>64</v>
      </c>
      <c r="BE127" s="82">
        <f t="shared" ref="BE127:BE135" si="1">IF(N127="základná",J127,0)</f>
        <v>0</v>
      </c>
      <c r="BF127" s="82">
        <f t="shared" ref="BF127:BF135" si="2">IF(N127="znížená",J127,0)</f>
        <v>0</v>
      </c>
      <c r="BG127" s="82">
        <f t="shared" ref="BG127:BG135" si="3">IF(N127="zákl. prenesená",J127,0)</f>
        <v>0</v>
      </c>
      <c r="BH127" s="82">
        <f t="shared" ref="BH127:BH135" si="4">IF(N127="zníž. prenesená",J127,0)</f>
        <v>0</v>
      </c>
      <c r="BI127" s="82">
        <f t="shared" ref="BI127:BI135" si="5">IF(N127="nulová",J127,0)</f>
        <v>0</v>
      </c>
      <c r="BJ127" s="7" t="s">
        <v>69</v>
      </c>
      <c r="BK127" s="83">
        <f t="shared" ref="BK127:BK135" si="6">ROUND(I127*H127,3)</f>
        <v>0</v>
      </c>
      <c r="BL127" s="7" t="s">
        <v>68</v>
      </c>
      <c r="BM127" s="81" t="s">
        <v>73</v>
      </c>
    </row>
    <row r="128" spans="1:65" s="1" customFormat="1" ht="24.15" customHeight="1" x14ac:dyDescent="0.2">
      <c r="A128" s="90"/>
      <c r="B128" s="71"/>
      <c r="C128" s="72">
        <v>2</v>
      </c>
      <c r="D128" s="72" t="s">
        <v>66</v>
      </c>
      <c r="E128" s="73" t="s">
        <v>74</v>
      </c>
      <c r="F128" s="74" t="s">
        <v>75</v>
      </c>
      <c r="G128" s="75" t="s">
        <v>76</v>
      </c>
      <c r="H128" s="76">
        <v>20</v>
      </c>
      <c r="I128" s="76"/>
      <c r="J128" s="116">
        <f t="shared" si="0"/>
        <v>0</v>
      </c>
      <c r="K128" s="77"/>
      <c r="L128" s="12"/>
      <c r="M128" s="78" t="s">
        <v>0</v>
      </c>
      <c r="N128" s="79"/>
      <c r="O128" s="80"/>
      <c r="P128" s="80"/>
      <c r="Q128" s="80"/>
      <c r="R128" s="80"/>
      <c r="S128" s="80"/>
      <c r="T128" s="80"/>
      <c r="U128" s="23"/>
      <c r="V128" s="135"/>
      <c r="W128" s="135"/>
      <c r="X128" s="135"/>
      <c r="Y128" s="135"/>
      <c r="Z128" s="135"/>
      <c r="AA128" s="90"/>
      <c r="AB128" s="90"/>
      <c r="AC128" s="90"/>
      <c r="AD128" s="90"/>
      <c r="AE128" s="90"/>
      <c r="AR128" s="81" t="s">
        <v>68</v>
      </c>
      <c r="AT128" s="81" t="s">
        <v>66</v>
      </c>
      <c r="AU128" s="81" t="s">
        <v>69</v>
      </c>
      <c r="AY128" s="7" t="s">
        <v>64</v>
      </c>
      <c r="BE128" s="82">
        <f t="shared" si="1"/>
        <v>0</v>
      </c>
      <c r="BF128" s="82">
        <f t="shared" si="2"/>
        <v>0</v>
      </c>
      <c r="BG128" s="82">
        <f t="shared" si="3"/>
        <v>0</v>
      </c>
      <c r="BH128" s="82">
        <f t="shared" si="4"/>
        <v>0</v>
      </c>
      <c r="BI128" s="82">
        <f t="shared" si="5"/>
        <v>0</v>
      </c>
      <c r="BJ128" s="7" t="s">
        <v>69</v>
      </c>
      <c r="BK128" s="83">
        <f t="shared" si="6"/>
        <v>0</v>
      </c>
      <c r="BL128" s="7" t="s">
        <v>68</v>
      </c>
      <c r="BM128" s="81" t="s">
        <v>77</v>
      </c>
    </row>
    <row r="129" spans="1:65" s="1" customFormat="1" ht="33" customHeight="1" x14ac:dyDescent="0.2">
      <c r="A129" s="90"/>
      <c r="B129" s="71"/>
      <c r="C129" s="72">
        <v>3</v>
      </c>
      <c r="D129" s="72" t="s">
        <v>66</v>
      </c>
      <c r="E129" s="73" t="s">
        <v>79</v>
      </c>
      <c r="F129" s="74" t="s">
        <v>80</v>
      </c>
      <c r="G129" s="75" t="s">
        <v>67</v>
      </c>
      <c r="H129" s="76">
        <v>53.43</v>
      </c>
      <c r="I129" s="76"/>
      <c r="J129" s="116">
        <f t="shared" si="0"/>
        <v>0</v>
      </c>
      <c r="K129" s="77"/>
      <c r="L129" s="12"/>
      <c r="M129" s="78" t="s">
        <v>0</v>
      </c>
      <c r="N129" s="79"/>
      <c r="O129" s="80"/>
      <c r="P129" s="80"/>
      <c r="Q129" s="80"/>
      <c r="R129" s="80"/>
      <c r="S129" s="80"/>
      <c r="T129" s="80"/>
      <c r="U129" s="23"/>
      <c r="V129" s="135"/>
      <c r="W129" s="135"/>
      <c r="X129" s="135"/>
      <c r="Y129" s="135"/>
      <c r="Z129" s="135"/>
      <c r="AA129" s="90"/>
      <c r="AB129" s="90"/>
      <c r="AC129" s="90"/>
      <c r="AD129" s="90"/>
      <c r="AE129" s="90"/>
      <c r="AR129" s="81" t="s">
        <v>68</v>
      </c>
      <c r="AT129" s="81" t="s">
        <v>66</v>
      </c>
      <c r="AU129" s="81" t="s">
        <v>69</v>
      </c>
      <c r="AY129" s="7" t="s">
        <v>64</v>
      </c>
      <c r="BE129" s="82">
        <f t="shared" si="1"/>
        <v>0</v>
      </c>
      <c r="BF129" s="82">
        <f t="shared" si="2"/>
        <v>0</v>
      </c>
      <c r="BG129" s="82">
        <f t="shared" si="3"/>
        <v>0</v>
      </c>
      <c r="BH129" s="82">
        <f t="shared" si="4"/>
        <v>0</v>
      </c>
      <c r="BI129" s="82">
        <f t="shared" si="5"/>
        <v>0</v>
      </c>
      <c r="BJ129" s="7" t="s">
        <v>69</v>
      </c>
      <c r="BK129" s="83">
        <f t="shared" si="6"/>
        <v>0</v>
      </c>
      <c r="BL129" s="7" t="s">
        <v>68</v>
      </c>
      <c r="BM129" s="81" t="s">
        <v>81</v>
      </c>
    </row>
    <row r="130" spans="1:65" s="1" customFormat="1" ht="24.15" customHeight="1" x14ac:dyDescent="0.2">
      <c r="A130" s="90"/>
      <c r="B130" s="71"/>
      <c r="C130" s="72">
        <v>4</v>
      </c>
      <c r="D130" s="72" t="s">
        <v>66</v>
      </c>
      <c r="E130" s="73" t="s">
        <v>83</v>
      </c>
      <c r="F130" s="74" t="s">
        <v>84</v>
      </c>
      <c r="G130" s="75" t="s">
        <v>85</v>
      </c>
      <c r="H130" s="76">
        <v>2</v>
      </c>
      <c r="I130" s="76"/>
      <c r="J130" s="116">
        <f t="shared" si="0"/>
        <v>0</v>
      </c>
      <c r="K130" s="77"/>
      <c r="L130" s="12"/>
      <c r="M130" s="78" t="s">
        <v>0</v>
      </c>
      <c r="N130" s="79"/>
      <c r="O130" s="80"/>
      <c r="P130" s="80"/>
      <c r="Q130" s="80"/>
      <c r="R130" s="80"/>
      <c r="S130" s="80"/>
      <c r="T130" s="80"/>
      <c r="U130" s="23"/>
      <c r="V130" s="135"/>
      <c r="W130" s="135"/>
      <c r="X130" s="135"/>
      <c r="Y130" s="135"/>
      <c r="Z130" s="135"/>
      <c r="AA130" s="90"/>
      <c r="AB130" s="90"/>
      <c r="AC130" s="90"/>
      <c r="AD130" s="90"/>
      <c r="AE130" s="90"/>
      <c r="AR130" s="81" t="s">
        <v>68</v>
      </c>
      <c r="AT130" s="81" t="s">
        <v>66</v>
      </c>
      <c r="AU130" s="81" t="s">
        <v>69</v>
      </c>
      <c r="AY130" s="7" t="s">
        <v>64</v>
      </c>
      <c r="BE130" s="82">
        <f t="shared" si="1"/>
        <v>0</v>
      </c>
      <c r="BF130" s="82">
        <f t="shared" si="2"/>
        <v>0</v>
      </c>
      <c r="BG130" s="82">
        <f t="shared" si="3"/>
        <v>0</v>
      </c>
      <c r="BH130" s="82">
        <f t="shared" si="4"/>
        <v>0</v>
      </c>
      <c r="BI130" s="82">
        <f t="shared" si="5"/>
        <v>0</v>
      </c>
      <c r="BJ130" s="7" t="s">
        <v>69</v>
      </c>
      <c r="BK130" s="83">
        <f t="shared" si="6"/>
        <v>0</v>
      </c>
      <c r="BL130" s="7" t="s">
        <v>68</v>
      </c>
      <c r="BM130" s="81" t="s">
        <v>86</v>
      </c>
    </row>
    <row r="131" spans="1:65" s="1" customFormat="1" ht="33" customHeight="1" x14ac:dyDescent="0.2">
      <c r="A131" s="90"/>
      <c r="B131" s="71"/>
      <c r="C131" s="72">
        <v>5</v>
      </c>
      <c r="D131" s="72" t="s">
        <v>66</v>
      </c>
      <c r="E131" s="73" t="s">
        <v>88</v>
      </c>
      <c r="F131" s="74" t="s">
        <v>89</v>
      </c>
      <c r="G131" s="75" t="s">
        <v>85</v>
      </c>
      <c r="H131" s="76">
        <v>2</v>
      </c>
      <c r="I131" s="76"/>
      <c r="J131" s="116">
        <f t="shared" si="0"/>
        <v>0</v>
      </c>
      <c r="K131" s="77"/>
      <c r="L131" s="12"/>
      <c r="M131" s="78" t="s">
        <v>0</v>
      </c>
      <c r="N131" s="79"/>
      <c r="O131" s="80"/>
      <c r="P131" s="80"/>
      <c r="Q131" s="80"/>
      <c r="R131" s="80"/>
      <c r="S131" s="80"/>
      <c r="T131" s="80"/>
      <c r="U131" s="23"/>
      <c r="V131" s="135"/>
      <c r="W131" s="135"/>
      <c r="X131" s="135"/>
      <c r="Y131" s="135"/>
      <c r="Z131" s="135"/>
      <c r="AA131" s="90"/>
      <c r="AB131" s="90"/>
      <c r="AC131" s="90"/>
      <c r="AD131" s="90"/>
      <c r="AE131" s="90"/>
      <c r="AR131" s="81" t="s">
        <v>68</v>
      </c>
      <c r="AT131" s="81" t="s">
        <v>66</v>
      </c>
      <c r="AU131" s="81" t="s">
        <v>69</v>
      </c>
      <c r="AY131" s="7" t="s">
        <v>64</v>
      </c>
      <c r="BE131" s="82">
        <f t="shared" si="1"/>
        <v>0</v>
      </c>
      <c r="BF131" s="82">
        <f t="shared" si="2"/>
        <v>0</v>
      </c>
      <c r="BG131" s="82">
        <f t="shared" si="3"/>
        <v>0</v>
      </c>
      <c r="BH131" s="82">
        <f t="shared" si="4"/>
        <v>0</v>
      </c>
      <c r="BI131" s="82">
        <f t="shared" si="5"/>
        <v>0</v>
      </c>
      <c r="BJ131" s="7" t="s">
        <v>69</v>
      </c>
      <c r="BK131" s="83">
        <f t="shared" si="6"/>
        <v>0</v>
      </c>
      <c r="BL131" s="7" t="s">
        <v>68</v>
      </c>
      <c r="BM131" s="81" t="s">
        <v>90</v>
      </c>
    </row>
    <row r="132" spans="1:65" s="1" customFormat="1" ht="44.25" customHeight="1" x14ac:dyDescent="0.2">
      <c r="A132" s="90"/>
      <c r="B132" s="71"/>
      <c r="C132" s="72">
        <v>6</v>
      </c>
      <c r="D132" s="72" t="s">
        <v>66</v>
      </c>
      <c r="E132" s="73" t="s">
        <v>92</v>
      </c>
      <c r="F132" s="74" t="s">
        <v>93</v>
      </c>
      <c r="G132" s="75" t="s">
        <v>85</v>
      </c>
      <c r="H132" s="76">
        <v>2</v>
      </c>
      <c r="I132" s="76"/>
      <c r="J132" s="116">
        <f t="shared" si="0"/>
        <v>0</v>
      </c>
      <c r="K132" s="77"/>
      <c r="L132" s="12"/>
      <c r="M132" s="78" t="s">
        <v>0</v>
      </c>
      <c r="N132" s="79"/>
      <c r="O132" s="80"/>
      <c r="P132" s="80"/>
      <c r="Q132" s="80"/>
      <c r="R132" s="80"/>
      <c r="S132" s="80"/>
      <c r="T132" s="80"/>
      <c r="U132" s="23"/>
      <c r="V132" s="135"/>
      <c r="W132" s="137"/>
      <c r="X132" s="135"/>
      <c r="Y132" s="135"/>
      <c r="Z132" s="135"/>
      <c r="AA132" s="90"/>
      <c r="AB132" s="90"/>
      <c r="AC132" s="90"/>
      <c r="AD132" s="90"/>
      <c r="AE132" s="90"/>
      <c r="AR132" s="81" t="s">
        <v>68</v>
      </c>
      <c r="AT132" s="81" t="s">
        <v>66</v>
      </c>
      <c r="AU132" s="81" t="s">
        <v>69</v>
      </c>
      <c r="AY132" s="7" t="s">
        <v>64</v>
      </c>
      <c r="BE132" s="82">
        <f t="shared" si="1"/>
        <v>0</v>
      </c>
      <c r="BF132" s="82">
        <f t="shared" si="2"/>
        <v>0</v>
      </c>
      <c r="BG132" s="82">
        <f t="shared" si="3"/>
        <v>0</v>
      </c>
      <c r="BH132" s="82">
        <f t="shared" si="4"/>
        <v>0</v>
      </c>
      <c r="BI132" s="82">
        <f t="shared" si="5"/>
        <v>0</v>
      </c>
      <c r="BJ132" s="7" t="s">
        <v>69</v>
      </c>
      <c r="BK132" s="83">
        <f t="shared" si="6"/>
        <v>0</v>
      </c>
      <c r="BL132" s="7" t="s">
        <v>68</v>
      </c>
      <c r="BM132" s="81" t="s">
        <v>94</v>
      </c>
    </row>
    <row r="133" spans="1:65" s="1" customFormat="1" ht="24.15" customHeight="1" x14ac:dyDescent="0.2">
      <c r="A133" s="90"/>
      <c r="B133" s="71"/>
      <c r="C133" s="72">
        <v>7</v>
      </c>
      <c r="D133" s="72" t="s">
        <v>66</v>
      </c>
      <c r="E133" s="73" t="s">
        <v>95</v>
      </c>
      <c r="F133" s="74" t="s">
        <v>96</v>
      </c>
      <c r="G133" s="75" t="s">
        <v>85</v>
      </c>
      <c r="H133" s="76">
        <v>2</v>
      </c>
      <c r="I133" s="76"/>
      <c r="J133" s="116">
        <f t="shared" si="0"/>
        <v>0</v>
      </c>
      <c r="K133" s="77"/>
      <c r="L133" s="12"/>
      <c r="M133" s="78" t="s">
        <v>0</v>
      </c>
      <c r="N133" s="79"/>
      <c r="O133" s="80"/>
      <c r="P133" s="80"/>
      <c r="Q133" s="80"/>
      <c r="R133" s="80"/>
      <c r="S133" s="80"/>
      <c r="T133" s="80"/>
      <c r="U133" s="23"/>
      <c r="V133" s="135"/>
      <c r="W133" s="135"/>
      <c r="X133" s="135"/>
      <c r="Y133" s="135"/>
      <c r="Z133" s="135"/>
      <c r="AA133" s="90"/>
      <c r="AB133" s="90"/>
      <c r="AC133" s="90"/>
      <c r="AD133" s="90"/>
      <c r="AE133" s="90"/>
      <c r="AR133" s="81" t="s">
        <v>68</v>
      </c>
      <c r="AT133" s="81" t="s">
        <v>66</v>
      </c>
      <c r="AU133" s="81" t="s">
        <v>69</v>
      </c>
      <c r="AY133" s="7" t="s">
        <v>64</v>
      </c>
      <c r="BE133" s="82">
        <f t="shared" si="1"/>
        <v>0</v>
      </c>
      <c r="BF133" s="82">
        <f t="shared" si="2"/>
        <v>0</v>
      </c>
      <c r="BG133" s="82">
        <f t="shared" si="3"/>
        <v>0</v>
      </c>
      <c r="BH133" s="82">
        <f t="shared" si="4"/>
        <v>0</v>
      </c>
      <c r="BI133" s="82">
        <f t="shared" si="5"/>
        <v>0</v>
      </c>
      <c r="BJ133" s="7" t="s">
        <v>69</v>
      </c>
      <c r="BK133" s="83">
        <f t="shared" si="6"/>
        <v>0</v>
      </c>
      <c r="BL133" s="7" t="s">
        <v>68</v>
      </c>
      <c r="BM133" s="81" t="s">
        <v>97</v>
      </c>
    </row>
    <row r="134" spans="1:65" s="1" customFormat="1" ht="16.5" customHeight="1" x14ac:dyDescent="0.2">
      <c r="A134" s="90"/>
      <c r="B134" s="71"/>
      <c r="C134" s="72">
        <v>8</v>
      </c>
      <c r="D134" s="72" t="s">
        <v>66</v>
      </c>
      <c r="E134" s="73" t="s">
        <v>98</v>
      </c>
      <c r="F134" s="74" t="s">
        <v>99</v>
      </c>
      <c r="G134" s="75" t="s">
        <v>85</v>
      </c>
      <c r="H134" s="76">
        <v>2</v>
      </c>
      <c r="I134" s="76"/>
      <c r="J134" s="116">
        <f t="shared" si="0"/>
        <v>0</v>
      </c>
      <c r="K134" s="77"/>
      <c r="L134" s="12"/>
      <c r="M134" s="78" t="s">
        <v>0</v>
      </c>
      <c r="N134" s="79"/>
      <c r="O134" s="80"/>
      <c r="P134" s="80"/>
      <c r="Q134" s="80"/>
      <c r="R134" s="80"/>
      <c r="S134" s="80"/>
      <c r="T134" s="80"/>
      <c r="U134" s="23"/>
      <c r="V134" s="135"/>
      <c r="W134" s="135"/>
      <c r="X134" s="135"/>
      <c r="Y134" s="135"/>
      <c r="Z134" s="135"/>
      <c r="AA134" s="90"/>
      <c r="AB134" s="90"/>
      <c r="AC134" s="90"/>
      <c r="AD134" s="90"/>
      <c r="AE134" s="90"/>
      <c r="AR134" s="81" t="s">
        <v>68</v>
      </c>
      <c r="AT134" s="81" t="s">
        <v>66</v>
      </c>
      <c r="AU134" s="81" t="s">
        <v>69</v>
      </c>
      <c r="AY134" s="7" t="s">
        <v>64</v>
      </c>
      <c r="BE134" s="82">
        <f t="shared" si="1"/>
        <v>0</v>
      </c>
      <c r="BF134" s="82">
        <f t="shared" si="2"/>
        <v>0</v>
      </c>
      <c r="BG134" s="82">
        <f t="shared" si="3"/>
        <v>0</v>
      </c>
      <c r="BH134" s="82">
        <f t="shared" si="4"/>
        <v>0</v>
      </c>
      <c r="BI134" s="82">
        <f t="shared" si="5"/>
        <v>0</v>
      </c>
      <c r="BJ134" s="7" t="s">
        <v>69</v>
      </c>
      <c r="BK134" s="83">
        <f t="shared" si="6"/>
        <v>0</v>
      </c>
      <c r="BL134" s="7" t="s">
        <v>68</v>
      </c>
      <c r="BM134" s="81" t="s">
        <v>100</v>
      </c>
    </row>
    <row r="135" spans="1:65" s="1" customFormat="1" ht="16.5" customHeight="1" x14ac:dyDescent="0.2">
      <c r="A135" s="90"/>
      <c r="B135" s="71"/>
      <c r="C135" s="72">
        <v>9</v>
      </c>
      <c r="D135" s="72" t="s">
        <v>66</v>
      </c>
      <c r="E135" s="73" t="s">
        <v>101</v>
      </c>
      <c r="F135" s="74" t="s">
        <v>102</v>
      </c>
      <c r="G135" s="75" t="s">
        <v>67</v>
      </c>
      <c r="H135" s="76">
        <v>53.43</v>
      </c>
      <c r="I135" s="76"/>
      <c r="J135" s="116">
        <f t="shared" si="0"/>
        <v>0</v>
      </c>
      <c r="K135" s="77"/>
      <c r="L135" s="12"/>
      <c r="M135" s="78" t="s">
        <v>0</v>
      </c>
      <c r="N135" s="79"/>
      <c r="O135" s="80"/>
      <c r="P135" s="80"/>
      <c r="Q135" s="80"/>
      <c r="R135" s="80"/>
      <c r="S135" s="80"/>
      <c r="T135" s="80"/>
      <c r="U135" s="23"/>
      <c r="V135" s="135"/>
      <c r="W135" s="135"/>
      <c r="X135" s="135"/>
      <c r="Y135" s="135"/>
      <c r="Z135" s="135"/>
      <c r="AA135" s="90"/>
      <c r="AB135" s="90"/>
      <c r="AC135" s="90"/>
      <c r="AD135" s="90"/>
      <c r="AE135" s="90"/>
      <c r="AR135" s="81" t="s">
        <v>68</v>
      </c>
      <c r="AT135" s="81" t="s">
        <v>66</v>
      </c>
      <c r="AU135" s="81" t="s">
        <v>69</v>
      </c>
      <c r="AY135" s="7" t="s">
        <v>64</v>
      </c>
      <c r="BE135" s="82">
        <f t="shared" si="1"/>
        <v>0</v>
      </c>
      <c r="BF135" s="82">
        <f t="shared" si="2"/>
        <v>0</v>
      </c>
      <c r="BG135" s="82">
        <f t="shared" si="3"/>
        <v>0</v>
      </c>
      <c r="BH135" s="82">
        <f t="shared" si="4"/>
        <v>0</v>
      </c>
      <c r="BI135" s="82">
        <f t="shared" si="5"/>
        <v>0</v>
      </c>
      <c r="BJ135" s="7" t="s">
        <v>69</v>
      </c>
      <c r="BK135" s="83">
        <f t="shared" si="6"/>
        <v>0</v>
      </c>
      <c r="BL135" s="7" t="s">
        <v>68</v>
      </c>
      <c r="BM135" s="81" t="s">
        <v>103</v>
      </c>
    </row>
    <row r="136" spans="1:65" s="6" customFormat="1" ht="22.95" customHeight="1" x14ac:dyDescent="0.25">
      <c r="B136" s="62"/>
      <c r="D136" s="63" t="s">
        <v>37</v>
      </c>
      <c r="E136" s="70" t="s">
        <v>70</v>
      </c>
      <c r="F136" s="70" t="s">
        <v>104</v>
      </c>
      <c r="J136" s="115">
        <f>BK136</f>
        <v>0</v>
      </c>
      <c r="L136" s="62"/>
      <c r="M136" s="65"/>
      <c r="N136" s="66"/>
      <c r="O136" s="66"/>
      <c r="P136" s="67"/>
      <c r="Q136" s="66"/>
      <c r="R136" s="67"/>
      <c r="S136" s="66"/>
      <c r="T136" s="67"/>
      <c r="U136" s="66"/>
      <c r="V136" s="136"/>
      <c r="W136" s="136"/>
      <c r="X136" s="138"/>
      <c r="Y136" s="136"/>
      <c r="Z136" s="136"/>
      <c r="AR136" s="63" t="s">
        <v>39</v>
      </c>
      <c r="AT136" s="68" t="s">
        <v>37</v>
      </c>
      <c r="AU136" s="68" t="s">
        <v>39</v>
      </c>
      <c r="AY136" s="63" t="s">
        <v>64</v>
      </c>
      <c r="BK136" s="69">
        <f>SUM(BK137:BK137)</f>
        <v>0</v>
      </c>
    </row>
    <row r="137" spans="1:65" s="1" customFormat="1" ht="24.15" customHeight="1" x14ac:dyDescent="0.2">
      <c r="A137" s="90"/>
      <c r="B137" s="71"/>
      <c r="C137" s="72">
        <v>10</v>
      </c>
      <c r="D137" s="72" t="s">
        <v>66</v>
      </c>
      <c r="E137" s="73" t="s">
        <v>105</v>
      </c>
      <c r="F137" s="74" t="s">
        <v>106</v>
      </c>
      <c r="G137" s="75" t="s">
        <v>85</v>
      </c>
      <c r="H137" s="76">
        <v>2</v>
      </c>
      <c r="I137" s="76"/>
      <c r="J137" s="116">
        <f>ROUND(I137*H137,3)</f>
        <v>0</v>
      </c>
      <c r="K137" s="77"/>
      <c r="L137" s="12"/>
      <c r="M137" s="78" t="s">
        <v>0</v>
      </c>
      <c r="N137" s="79"/>
      <c r="O137" s="80"/>
      <c r="P137" s="80"/>
      <c r="Q137" s="80"/>
      <c r="R137" s="80"/>
      <c r="S137" s="80"/>
      <c r="T137" s="80"/>
      <c r="U137" s="23"/>
      <c r="V137" s="135"/>
      <c r="W137" s="137"/>
      <c r="X137" s="135"/>
      <c r="Y137" s="135"/>
      <c r="Z137" s="135"/>
      <c r="AA137" s="90"/>
      <c r="AB137" s="90"/>
      <c r="AC137" s="90"/>
      <c r="AD137" s="90"/>
      <c r="AE137" s="90"/>
      <c r="AR137" s="81" t="s">
        <v>68</v>
      </c>
      <c r="AT137" s="81" t="s">
        <v>66</v>
      </c>
      <c r="AU137" s="81" t="s">
        <v>69</v>
      </c>
      <c r="AY137" s="7" t="s">
        <v>64</v>
      </c>
      <c r="BE137" s="82">
        <f>IF(N137="základná",J137,0)</f>
        <v>0</v>
      </c>
      <c r="BF137" s="82">
        <f>IF(N137="znížená",J137,0)</f>
        <v>0</v>
      </c>
      <c r="BG137" s="82">
        <f>IF(N137="zákl. prenesená",J137,0)</f>
        <v>0</v>
      </c>
      <c r="BH137" s="82">
        <f>IF(N137="zníž. prenesená",J137,0)</f>
        <v>0</v>
      </c>
      <c r="BI137" s="82">
        <f>IF(N137="nulová",J137,0)</f>
        <v>0</v>
      </c>
      <c r="BJ137" s="7" t="s">
        <v>69</v>
      </c>
      <c r="BK137" s="83">
        <f>ROUND(I137*H137,3)</f>
        <v>0</v>
      </c>
      <c r="BL137" s="7" t="s">
        <v>68</v>
      </c>
      <c r="BM137" s="81" t="s">
        <v>107</v>
      </c>
    </row>
    <row r="138" spans="1:65" s="6" customFormat="1" ht="22.95" customHeight="1" x14ac:dyDescent="0.25">
      <c r="B138" s="62"/>
      <c r="D138" s="63" t="s">
        <v>37</v>
      </c>
      <c r="E138" s="70" t="s">
        <v>78</v>
      </c>
      <c r="F138" s="70" t="s">
        <v>108</v>
      </c>
      <c r="J138" s="115">
        <f>BK138</f>
        <v>0</v>
      </c>
      <c r="L138" s="62"/>
      <c r="M138" s="65"/>
      <c r="N138" s="66"/>
      <c r="O138" s="66"/>
      <c r="P138" s="67"/>
      <c r="Q138" s="66"/>
      <c r="R138" s="67"/>
      <c r="S138" s="66"/>
      <c r="T138" s="67"/>
      <c r="U138" s="66"/>
      <c r="V138" s="136"/>
      <c r="W138" s="136"/>
      <c r="X138" s="136"/>
      <c r="Y138" s="136"/>
      <c r="Z138" s="136"/>
      <c r="AR138" s="63" t="s">
        <v>39</v>
      </c>
      <c r="AT138" s="68" t="s">
        <v>37</v>
      </c>
      <c r="AU138" s="68" t="s">
        <v>39</v>
      </c>
      <c r="AY138" s="63" t="s">
        <v>64</v>
      </c>
      <c r="BK138" s="69">
        <f>SUM(BK139:BK143)</f>
        <v>0</v>
      </c>
    </row>
    <row r="139" spans="1:65" s="117" customFormat="1" ht="24.15" customHeight="1" x14ac:dyDescent="0.2">
      <c r="B139" s="118"/>
      <c r="C139" s="123">
        <v>12</v>
      </c>
      <c r="D139" s="123" t="s">
        <v>109</v>
      </c>
      <c r="E139" s="124" t="s">
        <v>111</v>
      </c>
      <c r="F139" s="125" t="s">
        <v>112</v>
      </c>
      <c r="G139" s="126" t="s">
        <v>110</v>
      </c>
      <c r="H139" s="127">
        <v>1</v>
      </c>
      <c r="I139" s="127"/>
      <c r="J139" s="128">
        <f t="shared" ref="J139:J143" si="7">ROUND(I139*H139,3)</f>
        <v>0</v>
      </c>
      <c r="K139" s="129"/>
      <c r="L139" s="130"/>
      <c r="M139" s="131" t="s">
        <v>0</v>
      </c>
      <c r="N139" s="132"/>
      <c r="O139" s="133"/>
      <c r="P139" s="133"/>
      <c r="Q139" s="133"/>
      <c r="R139" s="133"/>
      <c r="S139" s="133"/>
      <c r="T139" s="133"/>
      <c r="U139" s="147"/>
      <c r="V139" s="139"/>
      <c r="W139" s="140"/>
      <c r="X139" s="139"/>
      <c r="Y139" s="139"/>
      <c r="Z139" s="139"/>
      <c r="AR139" s="119" t="s">
        <v>87</v>
      </c>
      <c r="AT139" s="119" t="s">
        <v>109</v>
      </c>
      <c r="AU139" s="119" t="s">
        <v>69</v>
      </c>
      <c r="AY139" s="120" t="s">
        <v>64</v>
      </c>
      <c r="BE139" s="121">
        <f t="shared" ref="BE139:BE143" si="8">IF(N139="základná",J139,0)</f>
        <v>0</v>
      </c>
      <c r="BF139" s="121">
        <f t="shared" ref="BF139:BF143" si="9">IF(N139="znížená",J139,0)</f>
        <v>0</v>
      </c>
      <c r="BG139" s="121">
        <f t="shared" ref="BG139:BG143" si="10">IF(N139="zákl. prenesená",J139,0)</f>
        <v>0</v>
      </c>
      <c r="BH139" s="121">
        <f t="shared" ref="BH139:BH143" si="11">IF(N139="zníž. prenesená",J139,0)</f>
        <v>0</v>
      </c>
      <c r="BI139" s="121">
        <f t="shared" ref="BI139:BI143" si="12">IF(N139="nulová",J139,0)</f>
        <v>0</v>
      </c>
      <c r="BJ139" s="120" t="s">
        <v>69</v>
      </c>
      <c r="BK139" s="122">
        <f t="shared" ref="BK139:BK143" si="13">ROUND(I139*H139,3)</f>
        <v>0</v>
      </c>
      <c r="BL139" s="120" t="s">
        <v>68</v>
      </c>
      <c r="BM139" s="119" t="s">
        <v>113</v>
      </c>
    </row>
    <row r="140" spans="1:65" s="1" customFormat="1" ht="37.950000000000003" customHeight="1" x14ac:dyDescent="0.2">
      <c r="A140" s="90"/>
      <c r="B140" s="71"/>
      <c r="C140" s="72">
        <v>13</v>
      </c>
      <c r="D140" s="72" t="s">
        <v>66</v>
      </c>
      <c r="E140" s="73" t="s">
        <v>114</v>
      </c>
      <c r="F140" s="74" t="s">
        <v>115</v>
      </c>
      <c r="G140" s="75" t="s">
        <v>67</v>
      </c>
      <c r="H140" s="76">
        <v>2.8</v>
      </c>
      <c r="I140" s="76"/>
      <c r="J140" s="116">
        <f t="shared" si="7"/>
        <v>0</v>
      </c>
      <c r="K140" s="77"/>
      <c r="L140" s="12"/>
      <c r="M140" s="78" t="s">
        <v>0</v>
      </c>
      <c r="N140" s="79"/>
      <c r="O140" s="80"/>
      <c r="P140" s="80"/>
      <c r="Q140" s="80"/>
      <c r="R140" s="80"/>
      <c r="S140" s="80"/>
      <c r="T140" s="80"/>
      <c r="U140" s="23"/>
      <c r="V140" s="135"/>
      <c r="W140" s="137"/>
      <c r="X140" s="135"/>
      <c r="Y140" s="135"/>
      <c r="Z140" s="135"/>
      <c r="AA140" s="90"/>
      <c r="AB140" s="90"/>
      <c r="AC140" s="90"/>
      <c r="AD140" s="90"/>
      <c r="AE140" s="90"/>
      <c r="AR140" s="81" t="s">
        <v>68</v>
      </c>
      <c r="AT140" s="81" t="s">
        <v>66</v>
      </c>
      <c r="AU140" s="81" t="s">
        <v>69</v>
      </c>
      <c r="AY140" s="7" t="s">
        <v>64</v>
      </c>
      <c r="BE140" s="82">
        <f t="shared" si="8"/>
        <v>0</v>
      </c>
      <c r="BF140" s="82">
        <f t="shared" si="9"/>
        <v>0</v>
      </c>
      <c r="BG140" s="82">
        <f t="shared" si="10"/>
        <v>0</v>
      </c>
      <c r="BH140" s="82">
        <f t="shared" si="11"/>
        <v>0</v>
      </c>
      <c r="BI140" s="82">
        <f t="shared" si="12"/>
        <v>0</v>
      </c>
      <c r="BJ140" s="7" t="s">
        <v>69</v>
      </c>
      <c r="BK140" s="83">
        <f t="shared" si="13"/>
        <v>0</v>
      </c>
      <c r="BL140" s="7" t="s">
        <v>68</v>
      </c>
      <c r="BM140" s="81" t="s">
        <v>116</v>
      </c>
    </row>
    <row r="141" spans="1:65" s="1" customFormat="1" ht="24.15" customHeight="1" x14ac:dyDescent="0.2">
      <c r="A141" s="90"/>
      <c r="B141" s="71"/>
      <c r="C141" s="123">
        <v>14</v>
      </c>
      <c r="D141" s="72" t="s">
        <v>66</v>
      </c>
      <c r="E141" s="73" t="s">
        <v>117</v>
      </c>
      <c r="F141" s="74" t="s">
        <v>118</v>
      </c>
      <c r="G141" s="75" t="s">
        <v>67</v>
      </c>
      <c r="H141" s="76">
        <v>53.43</v>
      </c>
      <c r="I141" s="76"/>
      <c r="J141" s="116">
        <f t="shared" si="7"/>
        <v>0</v>
      </c>
      <c r="K141" s="77"/>
      <c r="L141" s="12"/>
      <c r="M141" s="78" t="s">
        <v>0</v>
      </c>
      <c r="N141" s="79"/>
      <c r="O141" s="80"/>
      <c r="P141" s="80"/>
      <c r="Q141" s="80"/>
      <c r="R141" s="80"/>
      <c r="S141" s="80"/>
      <c r="T141" s="80"/>
      <c r="U141" s="23"/>
      <c r="V141" s="135"/>
      <c r="W141" s="137"/>
      <c r="X141" s="135"/>
      <c r="Y141" s="135"/>
      <c r="Z141" s="135"/>
      <c r="AA141" s="90"/>
      <c r="AB141" s="90"/>
      <c r="AC141" s="90"/>
      <c r="AD141" s="90"/>
      <c r="AE141" s="90"/>
      <c r="AR141" s="81" t="s">
        <v>68</v>
      </c>
      <c r="AT141" s="81" t="s">
        <v>66</v>
      </c>
      <c r="AU141" s="81" t="s">
        <v>69</v>
      </c>
      <c r="AY141" s="7" t="s">
        <v>64</v>
      </c>
      <c r="BE141" s="82">
        <f t="shared" si="8"/>
        <v>0</v>
      </c>
      <c r="BF141" s="82">
        <f t="shared" si="9"/>
        <v>0</v>
      </c>
      <c r="BG141" s="82">
        <f t="shared" si="10"/>
        <v>0</v>
      </c>
      <c r="BH141" s="82">
        <f t="shared" si="11"/>
        <v>0</v>
      </c>
      <c r="BI141" s="82">
        <f t="shared" si="12"/>
        <v>0</v>
      </c>
      <c r="BJ141" s="7" t="s">
        <v>69</v>
      </c>
      <c r="BK141" s="83">
        <f t="shared" si="13"/>
        <v>0</v>
      </c>
      <c r="BL141" s="7" t="s">
        <v>68</v>
      </c>
      <c r="BM141" s="81" t="s">
        <v>119</v>
      </c>
    </row>
    <row r="142" spans="1:65" s="1" customFormat="1" ht="37.950000000000003" customHeight="1" x14ac:dyDescent="0.2">
      <c r="A142" s="90"/>
      <c r="B142" s="71"/>
      <c r="C142" s="72">
        <v>15</v>
      </c>
      <c r="D142" s="72" t="s">
        <v>66</v>
      </c>
      <c r="E142" s="73" t="s">
        <v>120</v>
      </c>
      <c r="F142" s="74" t="s">
        <v>121</v>
      </c>
      <c r="G142" s="75" t="s">
        <v>67</v>
      </c>
      <c r="H142" s="76">
        <v>53.43</v>
      </c>
      <c r="I142" s="76"/>
      <c r="J142" s="116">
        <f t="shared" si="7"/>
        <v>0</v>
      </c>
      <c r="K142" s="77"/>
      <c r="L142" s="12"/>
      <c r="M142" s="78" t="s">
        <v>0</v>
      </c>
      <c r="N142" s="79"/>
      <c r="O142" s="80"/>
      <c r="P142" s="80"/>
      <c r="Q142" s="80"/>
      <c r="R142" s="80"/>
      <c r="S142" s="80"/>
      <c r="T142" s="80"/>
      <c r="U142" s="23"/>
      <c r="V142" s="135"/>
      <c r="W142" s="137"/>
      <c r="X142" s="135"/>
      <c r="Y142" s="135"/>
      <c r="Z142" s="135"/>
      <c r="AA142" s="90"/>
      <c r="AB142" s="90"/>
      <c r="AC142" s="90"/>
      <c r="AD142" s="90"/>
      <c r="AE142" s="90"/>
      <c r="AR142" s="81" t="s">
        <v>68</v>
      </c>
      <c r="AT142" s="81" t="s">
        <v>66</v>
      </c>
      <c r="AU142" s="81" t="s">
        <v>69</v>
      </c>
      <c r="AY142" s="7" t="s">
        <v>64</v>
      </c>
      <c r="BE142" s="82">
        <f t="shared" si="8"/>
        <v>0</v>
      </c>
      <c r="BF142" s="82">
        <f t="shared" si="9"/>
        <v>0</v>
      </c>
      <c r="BG142" s="82">
        <f t="shared" si="10"/>
        <v>0</v>
      </c>
      <c r="BH142" s="82">
        <f t="shared" si="11"/>
        <v>0</v>
      </c>
      <c r="BI142" s="82">
        <f t="shared" si="12"/>
        <v>0</v>
      </c>
      <c r="BJ142" s="7" t="s">
        <v>69</v>
      </c>
      <c r="BK142" s="83">
        <f t="shared" si="13"/>
        <v>0</v>
      </c>
      <c r="BL142" s="7" t="s">
        <v>68</v>
      </c>
      <c r="BM142" s="81" t="s">
        <v>122</v>
      </c>
    </row>
    <row r="143" spans="1:65" s="1" customFormat="1" ht="33" customHeight="1" x14ac:dyDescent="0.2">
      <c r="A143" s="90"/>
      <c r="B143" s="71"/>
      <c r="C143" s="123">
        <v>16</v>
      </c>
      <c r="D143" s="72" t="s">
        <v>66</v>
      </c>
      <c r="E143" s="73" t="s">
        <v>123</v>
      </c>
      <c r="F143" s="74" t="s">
        <v>176</v>
      </c>
      <c r="G143" s="75" t="s">
        <v>67</v>
      </c>
      <c r="H143" s="76">
        <v>53.43</v>
      </c>
      <c r="I143" s="76"/>
      <c r="J143" s="116">
        <f t="shared" si="7"/>
        <v>0</v>
      </c>
      <c r="K143" s="77"/>
      <c r="L143" s="12"/>
      <c r="M143" s="78" t="s">
        <v>0</v>
      </c>
      <c r="N143" s="79"/>
      <c r="O143" s="80"/>
      <c r="P143" s="80"/>
      <c r="Q143" s="80"/>
      <c r="R143" s="80"/>
      <c r="S143" s="80"/>
      <c r="T143" s="80"/>
      <c r="U143" s="23"/>
      <c r="V143" s="135"/>
      <c r="W143" s="137"/>
      <c r="X143" s="135"/>
      <c r="Y143" s="135"/>
      <c r="Z143" s="135"/>
      <c r="AA143" s="90"/>
      <c r="AB143" s="90"/>
      <c r="AC143" s="90"/>
      <c r="AD143" s="90"/>
      <c r="AE143" s="90"/>
      <c r="AR143" s="81" t="s">
        <v>68</v>
      </c>
      <c r="AT143" s="81" t="s">
        <v>66</v>
      </c>
      <c r="AU143" s="81" t="s">
        <v>69</v>
      </c>
      <c r="AY143" s="7" t="s">
        <v>64</v>
      </c>
      <c r="BE143" s="82">
        <f t="shared" si="8"/>
        <v>0</v>
      </c>
      <c r="BF143" s="82">
        <f t="shared" si="9"/>
        <v>0</v>
      </c>
      <c r="BG143" s="82">
        <f t="shared" si="10"/>
        <v>0</v>
      </c>
      <c r="BH143" s="82">
        <f t="shared" si="11"/>
        <v>0</v>
      </c>
      <c r="BI143" s="82">
        <f t="shared" si="12"/>
        <v>0</v>
      </c>
      <c r="BJ143" s="7" t="s">
        <v>69</v>
      </c>
      <c r="BK143" s="83">
        <f t="shared" si="13"/>
        <v>0</v>
      </c>
      <c r="BL143" s="7" t="s">
        <v>68</v>
      </c>
      <c r="BM143" s="81" t="s">
        <v>124</v>
      </c>
    </row>
    <row r="144" spans="1:65" s="6" customFormat="1" ht="22.95" customHeight="1" x14ac:dyDescent="0.25">
      <c r="B144" s="62"/>
      <c r="D144" s="63" t="s">
        <v>37</v>
      </c>
      <c r="E144" s="70" t="s">
        <v>82</v>
      </c>
      <c r="F144" s="70" t="s">
        <v>125</v>
      </c>
      <c r="J144" s="115">
        <f>BK144</f>
        <v>0</v>
      </c>
      <c r="L144" s="62"/>
      <c r="M144" s="65"/>
      <c r="N144" s="66"/>
      <c r="O144" s="66"/>
      <c r="P144" s="67"/>
      <c r="Q144" s="66"/>
      <c r="R144" s="67"/>
      <c r="S144" s="66"/>
      <c r="T144" s="67"/>
      <c r="U144" s="66"/>
      <c r="V144" s="136"/>
      <c r="W144" s="136"/>
      <c r="X144" s="138"/>
      <c r="Y144" s="136"/>
      <c r="Z144" s="136"/>
      <c r="AR144" s="63" t="s">
        <v>39</v>
      </c>
      <c r="AT144" s="68" t="s">
        <v>37</v>
      </c>
      <c r="AU144" s="68" t="s">
        <v>39</v>
      </c>
      <c r="AY144" s="63" t="s">
        <v>64</v>
      </c>
      <c r="BK144" s="69">
        <f>BK145</f>
        <v>0</v>
      </c>
    </row>
    <row r="145" spans="1:65" s="1" customFormat="1" ht="16.5" customHeight="1" x14ac:dyDescent="0.2">
      <c r="A145" s="90"/>
      <c r="B145" s="71"/>
      <c r="C145" s="72">
        <v>17</v>
      </c>
      <c r="D145" s="72" t="s">
        <v>66</v>
      </c>
      <c r="E145" s="73" t="s">
        <v>126</v>
      </c>
      <c r="F145" s="74" t="s">
        <v>127</v>
      </c>
      <c r="G145" s="75" t="s">
        <v>67</v>
      </c>
      <c r="H145" s="76">
        <v>53.43</v>
      </c>
      <c r="I145" s="76"/>
      <c r="J145" s="116">
        <f>ROUND(I145*H145,3)</f>
        <v>0</v>
      </c>
      <c r="K145" s="77"/>
      <c r="L145" s="12"/>
      <c r="M145" s="78" t="s">
        <v>0</v>
      </c>
      <c r="N145" s="79"/>
      <c r="O145" s="80"/>
      <c r="P145" s="80"/>
      <c r="Q145" s="80"/>
      <c r="R145" s="80"/>
      <c r="S145" s="80"/>
      <c r="T145" s="80"/>
      <c r="U145" s="23"/>
      <c r="V145" s="135"/>
      <c r="W145" s="137"/>
      <c r="X145" s="135"/>
      <c r="Y145" s="135"/>
      <c r="Z145" s="135"/>
      <c r="AA145" s="90"/>
      <c r="AB145" s="90"/>
      <c r="AC145" s="90"/>
      <c r="AD145" s="90"/>
      <c r="AE145" s="90"/>
      <c r="AR145" s="81" t="s">
        <v>68</v>
      </c>
      <c r="AT145" s="81" t="s">
        <v>66</v>
      </c>
      <c r="AU145" s="81" t="s">
        <v>69</v>
      </c>
      <c r="AY145" s="7" t="s">
        <v>64</v>
      </c>
      <c r="BE145" s="82">
        <f>IF(N145="základná",J145,0)</f>
        <v>0</v>
      </c>
      <c r="BF145" s="82">
        <f>IF(N145="znížená",J145,0)</f>
        <v>0</v>
      </c>
      <c r="BG145" s="82">
        <f>IF(N145="zákl. prenesená",J145,0)</f>
        <v>0</v>
      </c>
      <c r="BH145" s="82">
        <f>IF(N145="zníž. prenesená",J145,0)</f>
        <v>0</v>
      </c>
      <c r="BI145" s="82">
        <f>IF(N145="nulová",J145,0)</f>
        <v>0</v>
      </c>
      <c r="BJ145" s="7" t="s">
        <v>69</v>
      </c>
      <c r="BK145" s="83">
        <f>ROUND(I145*H145,3)</f>
        <v>0</v>
      </c>
      <c r="BL145" s="7" t="s">
        <v>68</v>
      </c>
      <c r="BM145" s="81" t="s">
        <v>128</v>
      </c>
    </row>
    <row r="146" spans="1:65" s="6" customFormat="1" ht="22.95" customHeight="1" x14ac:dyDescent="0.25">
      <c r="B146" s="62"/>
      <c r="D146" s="63" t="s">
        <v>37</v>
      </c>
      <c r="E146" s="70" t="s">
        <v>91</v>
      </c>
      <c r="F146" s="70" t="s">
        <v>129</v>
      </c>
      <c r="J146" s="115">
        <f>BK146</f>
        <v>0</v>
      </c>
      <c r="L146" s="62"/>
      <c r="M146" s="65"/>
      <c r="N146" s="66"/>
      <c r="O146" s="66"/>
      <c r="P146" s="67"/>
      <c r="Q146" s="66"/>
      <c r="R146" s="67"/>
      <c r="S146" s="66"/>
      <c r="T146" s="67"/>
      <c r="U146" s="66"/>
      <c r="V146" s="136"/>
      <c r="W146" s="136"/>
      <c r="X146" s="136"/>
      <c r="Y146" s="136"/>
      <c r="Z146" s="136"/>
      <c r="AR146" s="63" t="s">
        <v>39</v>
      </c>
      <c r="AT146" s="68" t="s">
        <v>37</v>
      </c>
      <c r="AU146" s="68" t="s">
        <v>39</v>
      </c>
      <c r="AY146" s="63" t="s">
        <v>64</v>
      </c>
      <c r="BK146" s="69">
        <f>SUM(BK147:BK157)</f>
        <v>0</v>
      </c>
    </row>
    <row r="147" spans="1:65" s="1" customFormat="1" ht="24.15" customHeight="1" x14ac:dyDescent="0.2">
      <c r="A147" s="90"/>
      <c r="B147" s="71"/>
      <c r="C147" s="72">
        <v>18</v>
      </c>
      <c r="D147" s="72" t="s">
        <v>66</v>
      </c>
      <c r="E147" s="73" t="s">
        <v>130</v>
      </c>
      <c r="F147" s="74" t="s">
        <v>172</v>
      </c>
      <c r="G147" s="75" t="s">
        <v>110</v>
      </c>
      <c r="H147" s="76">
        <v>10</v>
      </c>
      <c r="I147" s="76"/>
      <c r="J147" s="116">
        <f t="shared" ref="J147:J157" si="14">ROUND(I147*H147,3)</f>
        <v>0</v>
      </c>
      <c r="K147" s="77"/>
      <c r="L147" s="12"/>
      <c r="M147" s="78" t="s">
        <v>0</v>
      </c>
      <c r="N147" s="79"/>
      <c r="O147" s="80"/>
      <c r="P147" s="80"/>
      <c r="Q147" s="80"/>
      <c r="R147" s="80"/>
      <c r="S147" s="80"/>
      <c r="T147" s="80"/>
      <c r="U147" s="23"/>
      <c r="V147" s="135"/>
      <c r="W147" s="135"/>
      <c r="X147" s="135"/>
      <c r="Y147" s="135"/>
      <c r="Z147" s="135"/>
      <c r="AA147" s="90"/>
      <c r="AB147" s="90"/>
      <c r="AC147" s="90"/>
      <c r="AD147" s="90"/>
      <c r="AE147" s="90"/>
      <c r="AR147" s="81" t="s">
        <v>68</v>
      </c>
      <c r="AT147" s="81" t="s">
        <v>66</v>
      </c>
      <c r="AU147" s="81" t="s">
        <v>69</v>
      </c>
      <c r="AY147" s="7" t="s">
        <v>64</v>
      </c>
      <c r="BE147" s="82">
        <f t="shared" ref="BE147:BE157" si="15">IF(N147="základná",J147,0)</f>
        <v>0</v>
      </c>
      <c r="BF147" s="82">
        <f t="shared" ref="BF147:BF157" si="16">IF(N147="znížená",J147,0)</f>
        <v>0</v>
      </c>
      <c r="BG147" s="82">
        <f t="shared" ref="BG147:BG157" si="17">IF(N147="zákl. prenesená",J147,0)</f>
        <v>0</v>
      </c>
      <c r="BH147" s="82">
        <f t="shared" ref="BH147:BH157" si="18">IF(N147="zníž. prenesená",J147,0)</f>
        <v>0</v>
      </c>
      <c r="BI147" s="82">
        <f t="shared" ref="BI147:BI157" si="19">IF(N147="nulová",J147,0)</f>
        <v>0</v>
      </c>
      <c r="BJ147" s="7" t="s">
        <v>69</v>
      </c>
      <c r="BK147" s="83">
        <f t="shared" ref="BK147:BK157" si="20">ROUND(I147*H147,3)</f>
        <v>0</v>
      </c>
      <c r="BL147" s="7" t="s">
        <v>68</v>
      </c>
      <c r="BM147" s="81" t="s">
        <v>131</v>
      </c>
    </row>
    <row r="148" spans="1:65" s="117" customFormat="1" ht="33" customHeight="1" x14ac:dyDescent="0.2">
      <c r="B148" s="118"/>
      <c r="C148" s="123">
        <v>19</v>
      </c>
      <c r="D148" s="123" t="s">
        <v>109</v>
      </c>
      <c r="E148" s="124" t="s">
        <v>132</v>
      </c>
      <c r="F148" s="125" t="s">
        <v>173</v>
      </c>
      <c r="G148" s="126" t="s">
        <v>110</v>
      </c>
      <c r="H148" s="127">
        <v>210</v>
      </c>
      <c r="I148" s="127"/>
      <c r="J148" s="128">
        <f t="shared" si="14"/>
        <v>0</v>
      </c>
      <c r="K148" s="129"/>
      <c r="L148" s="130"/>
      <c r="M148" s="131" t="s">
        <v>0</v>
      </c>
      <c r="N148" s="132"/>
      <c r="O148" s="133"/>
      <c r="P148" s="133"/>
      <c r="Q148" s="133"/>
      <c r="R148" s="133"/>
      <c r="S148" s="133"/>
      <c r="T148" s="133"/>
      <c r="U148" s="147"/>
      <c r="V148" s="139"/>
      <c r="W148" s="139"/>
      <c r="X148" s="139"/>
      <c r="Y148" s="139"/>
      <c r="Z148" s="139"/>
      <c r="AR148" s="119" t="s">
        <v>87</v>
      </c>
      <c r="AT148" s="119" t="s">
        <v>109</v>
      </c>
      <c r="AU148" s="119" t="s">
        <v>69</v>
      </c>
      <c r="AY148" s="120" t="s">
        <v>64</v>
      </c>
      <c r="BE148" s="121">
        <f t="shared" si="15"/>
        <v>0</v>
      </c>
      <c r="BF148" s="121">
        <f t="shared" si="16"/>
        <v>0</v>
      </c>
      <c r="BG148" s="121">
        <f t="shared" si="17"/>
        <v>0</v>
      </c>
      <c r="BH148" s="121">
        <f t="shared" si="18"/>
        <v>0</v>
      </c>
      <c r="BI148" s="121">
        <f t="shared" si="19"/>
        <v>0</v>
      </c>
      <c r="BJ148" s="120" t="s">
        <v>69</v>
      </c>
      <c r="BK148" s="122">
        <f t="shared" si="20"/>
        <v>0</v>
      </c>
      <c r="BL148" s="120" t="s">
        <v>68</v>
      </c>
      <c r="BM148" s="119" t="s">
        <v>133</v>
      </c>
    </row>
    <row r="149" spans="1:65" s="117" customFormat="1" ht="16.5" customHeight="1" x14ac:dyDescent="0.2">
      <c r="B149" s="118"/>
      <c r="C149" s="72">
        <v>20</v>
      </c>
      <c r="D149" s="123" t="s">
        <v>109</v>
      </c>
      <c r="E149" s="124" t="s">
        <v>134</v>
      </c>
      <c r="F149" s="125" t="s">
        <v>174</v>
      </c>
      <c r="G149" s="126" t="s">
        <v>67</v>
      </c>
      <c r="H149" s="127">
        <v>43.43</v>
      </c>
      <c r="I149" s="127"/>
      <c r="J149" s="128">
        <f t="shared" si="14"/>
        <v>0</v>
      </c>
      <c r="K149" s="129"/>
      <c r="L149" s="130"/>
      <c r="M149" s="131" t="s">
        <v>0</v>
      </c>
      <c r="N149" s="132"/>
      <c r="O149" s="133"/>
      <c r="P149" s="133"/>
      <c r="Q149" s="133"/>
      <c r="R149" s="133"/>
      <c r="S149" s="133"/>
      <c r="T149" s="133"/>
      <c r="U149" s="147"/>
      <c r="V149" s="139"/>
      <c r="W149" s="139"/>
      <c r="X149" s="139"/>
      <c r="Y149" s="139"/>
      <c r="Z149" s="139"/>
      <c r="AR149" s="119" t="s">
        <v>87</v>
      </c>
      <c r="AT149" s="119" t="s">
        <v>109</v>
      </c>
      <c r="AU149" s="119" t="s">
        <v>69</v>
      </c>
      <c r="AY149" s="120" t="s">
        <v>64</v>
      </c>
      <c r="BE149" s="121">
        <f t="shared" si="15"/>
        <v>0</v>
      </c>
      <c r="BF149" s="121">
        <f t="shared" si="16"/>
        <v>0</v>
      </c>
      <c r="BG149" s="121">
        <f t="shared" si="17"/>
        <v>0</v>
      </c>
      <c r="BH149" s="121">
        <f t="shared" si="18"/>
        <v>0</v>
      </c>
      <c r="BI149" s="121">
        <f t="shared" si="19"/>
        <v>0</v>
      </c>
      <c r="BJ149" s="120" t="s">
        <v>69</v>
      </c>
      <c r="BK149" s="122">
        <f t="shared" si="20"/>
        <v>0</v>
      </c>
      <c r="BL149" s="120" t="s">
        <v>68</v>
      </c>
      <c r="BM149" s="119" t="s">
        <v>135</v>
      </c>
    </row>
    <row r="150" spans="1:65" s="117" customFormat="1" ht="27" customHeight="1" x14ac:dyDescent="0.2">
      <c r="B150" s="118"/>
      <c r="C150" s="123">
        <v>21</v>
      </c>
      <c r="D150" s="123" t="s">
        <v>109</v>
      </c>
      <c r="E150" s="124" t="s">
        <v>134</v>
      </c>
      <c r="F150" s="125" t="s">
        <v>175</v>
      </c>
      <c r="G150" s="126" t="s">
        <v>67</v>
      </c>
      <c r="H150" s="127">
        <v>10</v>
      </c>
      <c r="I150" s="127"/>
      <c r="J150" s="128">
        <f t="shared" si="14"/>
        <v>0</v>
      </c>
      <c r="K150" s="129"/>
      <c r="L150" s="130"/>
      <c r="M150" s="131"/>
      <c r="N150" s="132"/>
      <c r="O150" s="133"/>
      <c r="P150" s="133"/>
      <c r="Q150" s="133"/>
      <c r="R150" s="133"/>
      <c r="S150" s="133"/>
      <c r="T150" s="133"/>
      <c r="U150" s="147"/>
      <c r="V150" s="139"/>
      <c r="W150" s="139"/>
      <c r="X150" s="139"/>
      <c r="Y150" s="139"/>
      <c r="Z150" s="139"/>
      <c r="AR150" s="119"/>
      <c r="AT150" s="119"/>
      <c r="AU150" s="119"/>
      <c r="AY150" s="120"/>
      <c r="BE150" s="121"/>
      <c r="BF150" s="121"/>
      <c r="BG150" s="121"/>
      <c r="BH150" s="121"/>
      <c r="BI150" s="121"/>
      <c r="BJ150" s="120"/>
      <c r="BK150" s="122"/>
      <c r="BL150" s="120"/>
      <c r="BM150" s="119"/>
    </row>
    <row r="151" spans="1:65" s="117" customFormat="1" ht="16.5" customHeight="1" x14ac:dyDescent="0.2">
      <c r="B151" s="118"/>
      <c r="C151" s="72">
        <v>22</v>
      </c>
      <c r="D151" s="123" t="s">
        <v>109</v>
      </c>
      <c r="E151" s="124" t="s">
        <v>136</v>
      </c>
      <c r="F151" s="125" t="s">
        <v>137</v>
      </c>
      <c r="G151" s="126" t="s">
        <v>76</v>
      </c>
      <c r="H151" s="127">
        <v>20</v>
      </c>
      <c r="I151" s="127"/>
      <c r="J151" s="128">
        <f t="shared" si="14"/>
        <v>0</v>
      </c>
      <c r="K151" s="129"/>
      <c r="L151" s="130"/>
      <c r="M151" s="131" t="s">
        <v>0</v>
      </c>
      <c r="N151" s="132"/>
      <c r="O151" s="133"/>
      <c r="P151" s="133"/>
      <c r="Q151" s="133"/>
      <c r="R151" s="133"/>
      <c r="S151" s="133"/>
      <c r="T151" s="133"/>
      <c r="U151" s="147"/>
      <c r="V151" s="139"/>
      <c r="W151" s="139"/>
      <c r="X151" s="139"/>
      <c r="Y151" s="139"/>
      <c r="Z151" s="139"/>
      <c r="AR151" s="119" t="s">
        <v>87</v>
      </c>
      <c r="AT151" s="119" t="s">
        <v>109</v>
      </c>
      <c r="AU151" s="119" t="s">
        <v>69</v>
      </c>
      <c r="AY151" s="120" t="s">
        <v>64</v>
      </c>
      <c r="BE151" s="121">
        <f t="shared" si="15"/>
        <v>0</v>
      </c>
      <c r="BF151" s="121">
        <f t="shared" si="16"/>
        <v>0</v>
      </c>
      <c r="BG151" s="121">
        <f t="shared" si="17"/>
        <v>0</v>
      </c>
      <c r="BH151" s="121">
        <f t="shared" si="18"/>
        <v>0</v>
      </c>
      <c r="BI151" s="121">
        <f t="shared" si="19"/>
        <v>0</v>
      </c>
      <c r="BJ151" s="120" t="s">
        <v>69</v>
      </c>
      <c r="BK151" s="122">
        <f t="shared" si="20"/>
        <v>0</v>
      </c>
      <c r="BL151" s="120" t="s">
        <v>68</v>
      </c>
      <c r="BM151" s="119" t="s">
        <v>138</v>
      </c>
    </row>
    <row r="152" spans="1:65" s="1" customFormat="1" ht="33" customHeight="1" x14ac:dyDescent="0.2">
      <c r="A152" s="90"/>
      <c r="B152" s="71"/>
      <c r="C152" s="123">
        <v>23</v>
      </c>
      <c r="D152" s="72" t="s">
        <v>66</v>
      </c>
      <c r="E152" s="73" t="s">
        <v>139</v>
      </c>
      <c r="F152" s="74" t="s">
        <v>140</v>
      </c>
      <c r="G152" s="75" t="s">
        <v>76</v>
      </c>
      <c r="H152" s="76">
        <v>20</v>
      </c>
      <c r="I152" s="76"/>
      <c r="J152" s="116">
        <f t="shared" si="14"/>
        <v>0</v>
      </c>
      <c r="K152" s="77"/>
      <c r="L152" s="12"/>
      <c r="M152" s="78" t="s">
        <v>0</v>
      </c>
      <c r="N152" s="79"/>
      <c r="O152" s="80"/>
      <c r="P152" s="80"/>
      <c r="Q152" s="80"/>
      <c r="R152" s="80"/>
      <c r="S152" s="80"/>
      <c r="T152" s="80"/>
      <c r="U152" s="23"/>
      <c r="V152" s="135"/>
      <c r="W152" s="137"/>
      <c r="X152" s="135"/>
      <c r="Y152" s="135"/>
      <c r="Z152" s="135"/>
      <c r="AA152" s="90"/>
      <c r="AB152" s="90"/>
      <c r="AC152" s="90"/>
      <c r="AD152" s="90"/>
      <c r="AE152" s="90"/>
      <c r="AR152" s="81" t="s">
        <v>68</v>
      </c>
      <c r="AT152" s="81" t="s">
        <v>66</v>
      </c>
      <c r="AU152" s="81" t="s">
        <v>69</v>
      </c>
      <c r="AY152" s="7" t="s">
        <v>64</v>
      </c>
      <c r="BE152" s="82">
        <f t="shared" si="15"/>
        <v>0</v>
      </c>
      <c r="BF152" s="82">
        <f t="shared" si="16"/>
        <v>0</v>
      </c>
      <c r="BG152" s="82">
        <f t="shared" si="17"/>
        <v>0</v>
      </c>
      <c r="BH152" s="82">
        <f t="shared" si="18"/>
        <v>0</v>
      </c>
      <c r="BI152" s="82">
        <f t="shared" si="19"/>
        <v>0</v>
      </c>
      <c r="BJ152" s="7" t="s">
        <v>69</v>
      </c>
      <c r="BK152" s="83">
        <f t="shared" si="20"/>
        <v>0</v>
      </c>
      <c r="BL152" s="7" t="s">
        <v>68</v>
      </c>
      <c r="BM152" s="81" t="s">
        <v>141</v>
      </c>
    </row>
    <row r="153" spans="1:65" s="1" customFormat="1" ht="33" customHeight="1" x14ac:dyDescent="0.2">
      <c r="A153" s="90"/>
      <c r="B153" s="71"/>
      <c r="C153" s="72">
        <v>24</v>
      </c>
      <c r="D153" s="72" t="s">
        <v>66</v>
      </c>
      <c r="E153" s="73" t="s">
        <v>142</v>
      </c>
      <c r="F153" s="74" t="s">
        <v>143</v>
      </c>
      <c r="G153" s="75" t="s">
        <v>76</v>
      </c>
      <c r="H153" s="76">
        <v>6</v>
      </c>
      <c r="I153" s="76"/>
      <c r="J153" s="116">
        <f t="shared" si="14"/>
        <v>0</v>
      </c>
      <c r="K153" s="77"/>
      <c r="L153" s="12"/>
      <c r="M153" s="78" t="s">
        <v>0</v>
      </c>
      <c r="N153" s="79"/>
      <c r="O153" s="80"/>
      <c r="P153" s="80"/>
      <c r="Q153" s="80"/>
      <c r="R153" s="80"/>
      <c r="S153" s="80"/>
      <c r="T153" s="80"/>
      <c r="U153" s="23"/>
      <c r="V153" s="135"/>
      <c r="W153" s="137"/>
      <c r="X153" s="135"/>
      <c r="Y153" s="135"/>
      <c r="Z153" s="135"/>
      <c r="AA153" s="90"/>
      <c r="AB153" s="90"/>
      <c r="AC153" s="90"/>
      <c r="AD153" s="90"/>
      <c r="AE153" s="90"/>
      <c r="AR153" s="81" t="s">
        <v>68</v>
      </c>
      <c r="AT153" s="81" t="s">
        <v>66</v>
      </c>
      <c r="AU153" s="81" t="s">
        <v>69</v>
      </c>
      <c r="AY153" s="7" t="s">
        <v>64</v>
      </c>
      <c r="BE153" s="82">
        <f t="shared" si="15"/>
        <v>0</v>
      </c>
      <c r="BF153" s="82">
        <f t="shared" si="16"/>
        <v>0</v>
      </c>
      <c r="BG153" s="82">
        <f t="shared" si="17"/>
        <v>0</v>
      </c>
      <c r="BH153" s="82">
        <f t="shared" si="18"/>
        <v>0</v>
      </c>
      <c r="BI153" s="82">
        <f t="shared" si="19"/>
        <v>0</v>
      </c>
      <c r="BJ153" s="7" t="s">
        <v>69</v>
      </c>
      <c r="BK153" s="83">
        <f t="shared" si="20"/>
        <v>0</v>
      </c>
      <c r="BL153" s="7" t="s">
        <v>68</v>
      </c>
      <c r="BM153" s="81" t="s">
        <v>144</v>
      </c>
    </row>
    <row r="154" spans="1:65" s="1" customFormat="1" ht="24.15" customHeight="1" x14ac:dyDescent="0.2">
      <c r="A154" s="90"/>
      <c r="B154" s="71"/>
      <c r="C154" s="123">
        <v>25</v>
      </c>
      <c r="D154" s="72" t="s">
        <v>66</v>
      </c>
      <c r="E154" s="73" t="s">
        <v>145</v>
      </c>
      <c r="F154" s="74" t="s">
        <v>146</v>
      </c>
      <c r="G154" s="75" t="s">
        <v>76</v>
      </c>
      <c r="H154" s="76">
        <v>6</v>
      </c>
      <c r="I154" s="76"/>
      <c r="J154" s="116">
        <f t="shared" si="14"/>
        <v>0</v>
      </c>
      <c r="K154" s="77"/>
      <c r="L154" s="12"/>
      <c r="M154" s="78" t="s">
        <v>0</v>
      </c>
      <c r="N154" s="79"/>
      <c r="O154" s="80"/>
      <c r="P154" s="80"/>
      <c r="Q154" s="80"/>
      <c r="R154" s="80"/>
      <c r="S154" s="80"/>
      <c r="T154" s="80"/>
      <c r="U154" s="23"/>
      <c r="V154" s="135"/>
      <c r="W154" s="137"/>
      <c r="X154" s="135"/>
      <c r="Y154" s="135"/>
      <c r="Z154" s="135"/>
      <c r="AA154" s="90"/>
      <c r="AB154" s="90"/>
      <c r="AC154" s="90"/>
      <c r="AD154" s="90"/>
      <c r="AE154" s="90"/>
      <c r="AR154" s="81" t="s">
        <v>68</v>
      </c>
      <c r="AT154" s="81" t="s">
        <v>66</v>
      </c>
      <c r="AU154" s="81" t="s">
        <v>69</v>
      </c>
      <c r="AY154" s="7" t="s">
        <v>64</v>
      </c>
      <c r="BE154" s="82">
        <f t="shared" si="15"/>
        <v>0</v>
      </c>
      <c r="BF154" s="82">
        <f t="shared" si="16"/>
        <v>0</v>
      </c>
      <c r="BG154" s="82">
        <f t="shared" si="17"/>
        <v>0</v>
      </c>
      <c r="BH154" s="82">
        <f t="shared" si="18"/>
        <v>0</v>
      </c>
      <c r="BI154" s="82">
        <f t="shared" si="19"/>
        <v>0</v>
      </c>
      <c r="BJ154" s="7" t="s">
        <v>69</v>
      </c>
      <c r="BK154" s="83">
        <f t="shared" si="20"/>
        <v>0</v>
      </c>
      <c r="BL154" s="7" t="s">
        <v>68</v>
      </c>
      <c r="BM154" s="81" t="s">
        <v>147</v>
      </c>
    </row>
    <row r="155" spans="1:65" s="1" customFormat="1" ht="24.15" customHeight="1" x14ac:dyDescent="0.2">
      <c r="A155" s="90"/>
      <c r="B155" s="71"/>
      <c r="C155" s="123">
        <v>26</v>
      </c>
      <c r="D155" s="72" t="s">
        <v>66</v>
      </c>
      <c r="E155" s="73" t="s">
        <v>148</v>
      </c>
      <c r="F155" s="74" t="s">
        <v>149</v>
      </c>
      <c r="G155" s="75" t="s">
        <v>110</v>
      </c>
      <c r="H155" s="76">
        <v>1</v>
      </c>
      <c r="I155" s="76"/>
      <c r="J155" s="116">
        <f t="shared" si="14"/>
        <v>0</v>
      </c>
      <c r="K155" s="77"/>
      <c r="L155" s="12"/>
      <c r="M155" s="78" t="s">
        <v>0</v>
      </c>
      <c r="N155" s="79"/>
      <c r="O155" s="80"/>
      <c r="P155" s="80"/>
      <c r="Q155" s="80"/>
      <c r="R155" s="80"/>
      <c r="S155" s="80"/>
      <c r="T155" s="80"/>
      <c r="U155" s="23"/>
      <c r="V155" s="135"/>
      <c r="W155" s="137"/>
      <c r="X155" s="135"/>
      <c r="Y155" s="135"/>
      <c r="Z155" s="135"/>
      <c r="AA155" s="90"/>
      <c r="AB155" s="90"/>
      <c r="AC155" s="90"/>
      <c r="AD155" s="90"/>
      <c r="AE155" s="90"/>
      <c r="AR155" s="81" t="s">
        <v>68</v>
      </c>
      <c r="AT155" s="81" t="s">
        <v>66</v>
      </c>
      <c r="AU155" s="81" t="s">
        <v>69</v>
      </c>
      <c r="AY155" s="7" t="s">
        <v>64</v>
      </c>
      <c r="BE155" s="82">
        <f t="shared" si="15"/>
        <v>0</v>
      </c>
      <c r="BF155" s="82">
        <f t="shared" si="16"/>
        <v>0</v>
      </c>
      <c r="BG155" s="82">
        <f t="shared" si="17"/>
        <v>0</v>
      </c>
      <c r="BH155" s="82">
        <f t="shared" si="18"/>
        <v>0</v>
      </c>
      <c r="BI155" s="82">
        <f t="shared" si="19"/>
        <v>0</v>
      </c>
      <c r="BJ155" s="7" t="s">
        <v>69</v>
      </c>
      <c r="BK155" s="83">
        <f t="shared" si="20"/>
        <v>0</v>
      </c>
      <c r="BL155" s="7" t="s">
        <v>68</v>
      </c>
      <c r="BM155" s="81" t="s">
        <v>150</v>
      </c>
    </row>
    <row r="156" spans="1:65" s="1" customFormat="1" ht="16.5" customHeight="1" x14ac:dyDescent="0.2">
      <c r="A156" s="90"/>
      <c r="B156" s="71"/>
      <c r="C156" s="72">
        <v>27</v>
      </c>
      <c r="D156" s="72" t="s">
        <v>66</v>
      </c>
      <c r="E156" s="73" t="s">
        <v>151</v>
      </c>
      <c r="F156" s="74" t="s">
        <v>152</v>
      </c>
      <c r="G156" s="75" t="s">
        <v>110</v>
      </c>
      <c r="H156" s="76">
        <v>1</v>
      </c>
      <c r="I156" s="76"/>
      <c r="J156" s="116">
        <f t="shared" si="14"/>
        <v>0</v>
      </c>
      <c r="K156" s="77"/>
      <c r="L156" s="12"/>
      <c r="M156" s="78" t="s">
        <v>0</v>
      </c>
      <c r="N156" s="79"/>
      <c r="O156" s="80"/>
      <c r="P156" s="80"/>
      <c r="Q156" s="80"/>
      <c r="R156" s="80"/>
      <c r="S156" s="80"/>
      <c r="T156" s="80"/>
      <c r="U156" s="23"/>
      <c r="V156" s="135"/>
      <c r="W156" s="137"/>
      <c r="X156" s="135"/>
      <c r="Y156" s="135"/>
      <c r="Z156" s="135"/>
      <c r="AA156" s="90"/>
      <c r="AB156" s="90"/>
      <c r="AC156" s="90"/>
      <c r="AD156" s="90"/>
      <c r="AE156" s="90"/>
      <c r="AR156" s="81" t="s">
        <v>68</v>
      </c>
      <c r="AT156" s="81" t="s">
        <v>66</v>
      </c>
      <c r="AU156" s="81" t="s">
        <v>69</v>
      </c>
      <c r="AY156" s="7" t="s">
        <v>64</v>
      </c>
      <c r="BE156" s="82">
        <f t="shared" si="15"/>
        <v>0</v>
      </c>
      <c r="BF156" s="82">
        <f t="shared" si="16"/>
        <v>0</v>
      </c>
      <c r="BG156" s="82">
        <f t="shared" si="17"/>
        <v>0</v>
      </c>
      <c r="BH156" s="82">
        <f t="shared" si="18"/>
        <v>0</v>
      </c>
      <c r="BI156" s="82">
        <f t="shared" si="19"/>
        <v>0</v>
      </c>
      <c r="BJ156" s="7" t="s">
        <v>69</v>
      </c>
      <c r="BK156" s="83">
        <f t="shared" si="20"/>
        <v>0</v>
      </c>
      <c r="BL156" s="7" t="s">
        <v>68</v>
      </c>
      <c r="BM156" s="81" t="s">
        <v>153</v>
      </c>
    </row>
    <row r="157" spans="1:65" s="1" customFormat="1" ht="21.75" customHeight="1" x14ac:dyDescent="0.2">
      <c r="A157" s="90"/>
      <c r="B157" s="71"/>
      <c r="C157" s="123">
        <v>28</v>
      </c>
      <c r="D157" s="72" t="s">
        <v>66</v>
      </c>
      <c r="E157" s="73" t="s">
        <v>154</v>
      </c>
      <c r="F157" s="74" t="s">
        <v>155</v>
      </c>
      <c r="G157" s="75" t="s">
        <v>110</v>
      </c>
      <c r="H157" s="76">
        <v>10</v>
      </c>
      <c r="I157" s="76"/>
      <c r="J157" s="116">
        <f t="shared" si="14"/>
        <v>0</v>
      </c>
      <c r="K157" s="77"/>
      <c r="L157" s="12"/>
      <c r="M157" s="78" t="s">
        <v>0</v>
      </c>
      <c r="N157" s="79"/>
      <c r="O157" s="80"/>
      <c r="P157" s="80"/>
      <c r="Q157" s="80"/>
      <c r="R157" s="80"/>
      <c r="S157" s="80"/>
      <c r="T157" s="80"/>
      <c r="U157" s="23"/>
      <c r="V157" s="135"/>
      <c r="W157" s="135"/>
      <c r="X157" s="135"/>
      <c r="Y157" s="135"/>
      <c r="Z157" s="135"/>
      <c r="AA157" s="90"/>
      <c r="AB157" s="90"/>
      <c r="AC157" s="90"/>
      <c r="AD157" s="90"/>
      <c r="AE157" s="90"/>
      <c r="AR157" s="81" t="s">
        <v>68</v>
      </c>
      <c r="AT157" s="81" t="s">
        <v>66</v>
      </c>
      <c r="AU157" s="81" t="s">
        <v>69</v>
      </c>
      <c r="AY157" s="7" t="s">
        <v>64</v>
      </c>
      <c r="BE157" s="82">
        <f t="shared" si="15"/>
        <v>0</v>
      </c>
      <c r="BF157" s="82">
        <f t="shared" si="16"/>
        <v>0</v>
      </c>
      <c r="BG157" s="82">
        <f t="shared" si="17"/>
        <v>0</v>
      </c>
      <c r="BH157" s="82">
        <f t="shared" si="18"/>
        <v>0</v>
      </c>
      <c r="BI157" s="82">
        <f t="shared" si="19"/>
        <v>0</v>
      </c>
      <c r="BJ157" s="7" t="s">
        <v>69</v>
      </c>
      <c r="BK157" s="83">
        <f t="shared" si="20"/>
        <v>0</v>
      </c>
      <c r="BL157" s="7" t="s">
        <v>68</v>
      </c>
      <c r="BM157" s="81" t="s">
        <v>156</v>
      </c>
    </row>
    <row r="158" spans="1:65" s="6" customFormat="1" ht="25.95" customHeight="1" x14ac:dyDescent="0.25">
      <c r="B158" s="62"/>
      <c r="D158" s="63" t="s">
        <v>37</v>
      </c>
      <c r="E158" s="64" t="s">
        <v>157</v>
      </c>
      <c r="F158" s="64" t="s">
        <v>158</v>
      </c>
      <c r="J158" s="114">
        <f>BK158</f>
        <v>0</v>
      </c>
      <c r="L158" s="62"/>
      <c r="M158" s="65"/>
      <c r="N158" s="66"/>
      <c r="O158" s="66"/>
      <c r="P158" s="67"/>
      <c r="Q158" s="66"/>
      <c r="R158" s="67"/>
      <c r="S158" s="66"/>
      <c r="T158" s="67"/>
      <c r="U158" s="66"/>
      <c r="V158" s="136"/>
      <c r="W158" s="136"/>
      <c r="X158" s="138"/>
      <c r="Y158" s="136"/>
      <c r="Z158" s="136"/>
      <c r="AR158" s="63" t="s">
        <v>78</v>
      </c>
      <c r="AT158" s="68" t="s">
        <v>37</v>
      </c>
      <c r="AU158" s="68" t="s">
        <v>38</v>
      </c>
      <c r="AY158" s="63" t="s">
        <v>64</v>
      </c>
      <c r="BK158" s="69">
        <f>SUM(BK159:BK161)</f>
        <v>0</v>
      </c>
    </row>
    <row r="159" spans="1:65" s="1" customFormat="1" ht="24.15" customHeight="1" x14ac:dyDescent="0.2">
      <c r="A159" s="90"/>
      <c r="B159" s="71"/>
      <c r="C159" s="72">
        <v>29</v>
      </c>
      <c r="D159" s="72" t="s">
        <v>66</v>
      </c>
      <c r="E159" s="73" t="s">
        <v>159</v>
      </c>
      <c r="F159" s="74" t="s">
        <v>160</v>
      </c>
      <c r="G159" s="75" t="s">
        <v>110</v>
      </c>
      <c r="H159" s="76">
        <v>1</v>
      </c>
      <c r="I159" s="76"/>
      <c r="J159" s="116">
        <f>ROUND(I159*H159,3)</f>
        <v>0</v>
      </c>
      <c r="K159" s="77"/>
      <c r="L159" s="12"/>
      <c r="M159" s="78" t="s">
        <v>0</v>
      </c>
      <c r="N159" s="79"/>
      <c r="O159" s="80"/>
      <c r="P159" s="80"/>
      <c r="Q159" s="80"/>
      <c r="R159" s="80"/>
      <c r="S159" s="80"/>
      <c r="T159" s="80"/>
      <c r="U159" s="23"/>
      <c r="V159" s="135"/>
      <c r="W159" s="137"/>
      <c r="X159" s="135"/>
      <c r="Y159" s="135"/>
      <c r="Z159" s="135"/>
      <c r="AA159" s="90"/>
      <c r="AB159" s="90"/>
      <c r="AC159" s="90"/>
      <c r="AD159" s="90"/>
      <c r="AE159" s="90"/>
      <c r="AR159" s="81" t="s">
        <v>161</v>
      </c>
      <c r="AT159" s="81" t="s">
        <v>66</v>
      </c>
      <c r="AU159" s="81" t="s">
        <v>39</v>
      </c>
      <c r="AY159" s="7" t="s">
        <v>64</v>
      </c>
      <c r="BE159" s="82">
        <f>IF(N159="základná",J159,0)</f>
        <v>0</v>
      </c>
      <c r="BF159" s="82">
        <f>IF(N159="znížená",J159,0)</f>
        <v>0</v>
      </c>
      <c r="BG159" s="82">
        <f>IF(N159="zákl. prenesená",J159,0)</f>
        <v>0</v>
      </c>
      <c r="BH159" s="82">
        <f>IF(N159="zníž. prenesená",J159,0)</f>
        <v>0</v>
      </c>
      <c r="BI159" s="82">
        <f>IF(N159="nulová",J159,0)</f>
        <v>0</v>
      </c>
      <c r="BJ159" s="7" t="s">
        <v>69</v>
      </c>
      <c r="BK159" s="83">
        <f>ROUND(I159*H159,3)</f>
        <v>0</v>
      </c>
      <c r="BL159" s="7" t="s">
        <v>161</v>
      </c>
      <c r="BM159" s="81" t="s">
        <v>162</v>
      </c>
    </row>
    <row r="160" spans="1:65" s="1" customFormat="1" ht="44.25" customHeight="1" x14ac:dyDescent="0.2">
      <c r="A160" s="90"/>
      <c r="B160" s="71"/>
      <c r="C160" s="72">
        <v>30</v>
      </c>
      <c r="D160" s="72" t="s">
        <v>66</v>
      </c>
      <c r="E160" s="73" t="s">
        <v>163</v>
      </c>
      <c r="F160" s="74" t="s">
        <v>164</v>
      </c>
      <c r="G160" s="75" t="s">
        <v>110</v>
      </c>
      <c r="H160" s="76">
        <v>1</v>
      </c>
      <c r="I160" s="76"/>
      <c r="J160" s="116">
        <f>ROUND(I160*H160,3)</f>
        <v>0</v>
      </c>
      <c r="K160" s="77"/>
      <c r="L160" s="12"/>
      <c r="M160" s="78" t="s">
        <v>0</v>
      </c>
      <c r="N160" s="79"/>
      <c r="O160" s="80"/>
      <c r="P160" s="80"/>
      <c r="Q160" s="80"/>
      <c r="R160" s="80"/>
      <c r="S160" s="80"/>
      <c r="T160" s="80"/>
      <c r="U160" s="23"/>
      <c r="V160" s="135"/>
      <c r="W160" s="137"/>
      <c r="X160" s="135"/>
      <c r="Y160" s="135"/>
      <c r="Z160" s="135"/>
      <c r="AA160" s="90"/>
      <c r="AB160" s="90"/>
      <c r="AC160" s="90"/>
      <c r="AD160" s="90"/>
      <c r="AE160" s="90"/>
      <c r="AR160" s="81" t="s">
        <v>161</v>
      </c>
      <c r="AT160" s="81" t="s">
        <v>66</v>
      </c>
      <c r="AU160" s="81" t="s">
        <v>39</v>
      </c>
      <c r="AY160" s="7" t="s">
        <v>64</v>
      </c>
      <c r="BE160" s="82">
        <f>IF(N160="základná",J160,0)</f>
        <v>0</v>
      </c>
      <c r="BF160" s="82">
        <f>IF(N160="znížená",J160,0)</f>
        <v>0</v>
      </c>
      <c r="BG160" s="82">
        <f>IF(N160="zákl. prenesená",J160,0)</f>
        <v>0</v>
      </c>
      <c r="BH160" s="82">
        <f>IF(N160="zníž. prenesená",J160,0)</f>
        <v>0</v>
      </c>
      <c r="BI160" s="82">
        <f>IF(N160="nulová",J160,0)</f>
        <v>0</v>
      </c>
      <c r="BJ160" s="7" t="s">
        <v>69</v>
      </c>
      <c r="BK160" s="83">
        <f>ROUND(I160*H160,3)</f>
        <v>0</v>
      </c>
      <c r="BL160" s="7" t="s">
        <v>161</v>
      </c>
      <c r="BM160" s="81" t="s">
        <v>165</v>
      </c>
    </row>
    <row r="161" spans="1:65" s="1" customFormat="1" ht="16.5" customHeight="1" x14ac:dyDescent="0.2">
      <c r="A161" s="90"/>
      <c r="B161" s="71"/>
      <c r="C161" s="72">
        <v>31</v>
      </c>
      <c r="D161" s="72" t="s">
        <v>66</v>
      </c>
      <c r="E161" s="73" t="s">
        <v>166</v>
      </c>
      <c r="F161" s="74" t="s">
        <v>167</v>
      </c>
      <c r="G161" s="75" t="s">
        <v>110</v>
      </c>
      <c r="H161" s="76">
        <v>1</v>
      </c>
      <c r="I161" s="76"/>
      <c r="J161" s="116">
        <f>ROUND(I161*H161,3)</f>
        <v>0</v>
      </c>
      <c r="K161" s="77"/>
      <c r="L161" s="12"/>
      <c r="M161" s="84" t="s">
        <v>0</v>
      </c>
      <c r="N161" s="79"/>
      <c r="O161" s="80"/>
      <c r="P161" s="80"/>
      <c r="Q161" s="80"/>
      <c r="R161" s="80"/>
      <c r="S161" s="80"/>
      <c r="T161" s="80"/>
      <c r="U161" s="23"/>
      <c r="V161" s="135"/>
      <c r="W161" s="137"/>
      <c r="X161" s="135"/>
      <c r="Y161" s="135"/>
      <c r="Z161" s="135"/>
      <c r="AA161" s="90"/>
      <c r="AB161" s="90"/>
      <c r="AC161" s="90"/>
      <c r="AD161" s="90"/>
      <c r="AE161" s="90"/>
      <c r="AR161" s="81" t="s">
        <v>161</v>
      </c>
      <c r="AT161" s="81" t="s">
        <v>66</v>
      </c>
      <c r="AU161" s="81" t="s">
        <v>39</v>
      </c>
      <c r="AY161" s="7" t="s">
        <v>64</v>
      </c>
      <c r="BE161" s="82">
        <f>IF(N161="základná",J161,0)</f>
        <v>0</v>
      </c>
      <c r="BF161" s="82">
        <f>IF(N161="znížená",J161,0)</f>
        <v>0</v>
      </c>
      <c r="BG161" s="82">
        <f>IF(N161="zákl. prenesená",J161,0)</f>
        <v>0</v>
      </c>
      <c r="BH161" s="82">
        <f>IF(N161="zníž. prenesená",J161,0)</f>
        <v>0</v>
      </c>
      <c r="BI161" s="82">
        <f>IF(N161="nulová",J161,0)</f>
        <v>0</v>
      </c>
      <c r="BJ161" s="7" t="s">
        <v>69</v>
      </c>
      <c r="BK161" s="83">
        <f>ROUND(I161*H161,3)</f>
        <v>0</v>
      </c>
      <c r="BL161" s="7" t="s">
        <v>161</v>
      </c>
      <c r="BM161" s="81" t="s">
        <v>168</v>
      </c>
    </row>
    <row r="162" spans="1:65" s="1" customFormat="1" ht="6.9" customHeight="1" x14ac:dyDescent="0.2">
      <c r="A162" s="90"/>
      <c r="B162" s="19"/>
      <c r="C162" s="20"/>
      <c r="D162" s="20"/>
      <c r="E162" s="20"/>
      <c r="F162" s="20"/>
      <c r="G162" s="20"/>
      <c r="H162" s="20"/>
      <c r="I162" s="20"/>
      <c r="J162" s="106"/>
      <c r="K162" s="20"/>
      <c r="L162" s="12"/>
      <c r="M162" s="90"/>
      <c r="N162" s="143"/>
      <c r="O162" s="23"/>
      <c r="P162" s="23"/>
      <c r="Q162" s="23"/>
      <c r="R162" s="23"/>
      <c r="S162" s="23"/>
      <c r="T162" s="23"/>
      <c r="U162" s="23"/>
      <c r="V162" s="135"/>
      <c r="W162" s="135"/>
      <c r="X162" s="135"/>
      <c r="Y162" s="135"/>
      <c r="Z162" s="135"/>
      <c r="AA162" s="90"/>
      <c r="AB162" s="90"/>
      <c r="AC162" s="90"/>
      <c r="AD162" s="90"/>
      <c r="AE162" s="90"/>
    </row>
    <row r="163" spans="1:65" x14ac:dyDescent="0.2">
      <c r="N163" s="148"/>
      <c r="O163" s="148"/>
      <c r="P163" s="148"/>
      <c r="Q163" s="148"/>
      <c r="R163" s="148"/>
      <c r="S163" s="148"/>
      <c r="T163" s="148"/>
      <c r="U163" s="148"/>
      <c r="V163" s="141"/>
      <c r="W163" s="141"/>
      <c r="X163" s="141"/>
      <c r="Y163" s="141"/>
      <c r="Z163" s="141"/>
    </row>
    <row r="164" spans="1:65" x14ac:dyDescent="0.2">
      <c r="N164" s="148"/>
      <c r="O164" s="148"/>
      <c r="P164" s="148"/>
      <c r="Q164" s="148"/>
      <c r="R164" s="148"/>
      <c r="S164" s="148"/>
      <c r="T164" s="148"/>
      <c r="U164" s="148"/>
      <c r="V164" s="141"/>
      <c r="W164" s="141"/>
      <c r="X164" s="142"/>
      <c r="Y164" s="141"/>
      <c r="Z164" s="141"/>
    </row>
    <row r="165" spans="1:65" x14ac:dyDescent="0.2">
      <c r="V165" s="141"/>
      <c r="W165" s="141"/>
      <c r="X165" s="141"/>
      <c r="Y165" s="141"/>
      <c r="Z165" s="141"/>
    </row>
    <row r="166" spans="1:65" x14ac:dyDescent="0.2">
      <c r="V166" s="141"/>
      <c r="W166" s="141"/>
      <c r="X166" s="141"/>
      <c r="Y166" s="141"/>
      <c r="Z166" s="141"/>
    </row>
    <row r="167" spans="1:65" x14ac:dyDescent="0.2">
      <c r="V167" s="141"/>
      <c r="W167" s="141"/>
      <c r="X167" s="141"/>
      <c r="Y167" s="141"/>
      <c r="Z167" s="141"/>
    </row>
    <row r="168" spans="1:65" x14ac:dyDescent="0.2">
      <c r="V168" s="141"/>
      <c r="W168" s="141"/>
      <c r="X168" s="141"/>
      <c r="Y168" s="141"/>
      <c r="Z168" s="141"/>
    </row>
  </sheetData>
  <autoFilter ref="C123:K161" xr:uid="{00000000-0009-0000-0000-000001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Svoradova</vt:lpstr>
      <vt:lpstr>Svoradova!Názvy_tlače</vt:lpstr>
      <vt:lpstr>Svoradova!Oblasť_tlače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ONDRO\uzivatel</dc:creator>
  <cp:lastModifiedBy>nb20201606</cp:lastModifiedBy>
  <dcterms:created xsi:type="dcterms:W3CDTF">2022-05-11T07:58:01Z</dcterms:created>
  <dcterms:modified xsi:type="dcterms:W3CDTF">2022-07-04T11:26:41Z</dcterms:modified>
</cp:coreProperties>
</file>