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GROFARMA\"/>
    </mc:Choice>
  </mc:AlternateContent>
  <bookViews>
    <workbookView xWindow="0" yWindow="0" windowWidth="17256" windowHeight="6996" firstSheet="4" activeTab="4"/>
  </bookViews>
  <sheets>
    <sheet name="Rekapitulácia" sheetId="1" state="veryHidden" r:id="rId1"/>
    <sheet name="Krycí list stavby" sheetId="2" state="veryHidden" r:id="rId2"/>
    <sheet name="Kryci_list 13489" sheetId="3" state="veryHidden" r:id="rId3"/>
    <sheet name="Rekap 13489" sheetId="4" state="veryHidden" r:id="rId4"/>
    <sheet name="SO 13489" sheetId="5" r:id="rId5"/>
  </sheets>
  <definedNames>
    <definedName name="_xlnm.Print_Titles" localSheetId="3">'Rekap 13489'!$9:$9</definedName>
    <definedName name="_xlnm.Print_Titles" localSheetId="4">'SO 13489'!$8:$8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5" l="1"/>
  <c r="V40" i="5"/>
  <c r="I11" i="5"/>
  <c r="I12" i="5"/>
  <c r="I13" i="5"/>
  <c r="I14" i="5"/>
  <c r="I19" i="5"/>
  <c r="I20" i="5"/>
  <c r="I21" i="5"/>
  <c r="I22" i="5"/>
  <c r="I33" i="5"/>
  <c r="I34" i="5"/>
  <c r="I35" i="5"/>
  <c r="I36" i="5"/>
  <c r="J18" i="2" l="1"/>
  <c r="F18" i="2"/>
  <c r="E18" i="2"/>
  <c r="D18" i="2"/>
  <c r="F16" i="2"/>
  <c r="E16" i="2"/>
  <c r="D16" i="2"/>
  <c r="F8" i="1"/>
  <c r="J16" i="2" s="1"/>
  <c r="D8" i="1"/>
  <c r="I30" i="3"/>
  <c r="J30" i="3" s="1"/>
  <c r="Z40" i="5"/>
  <c r="J17" i="3" s="1"/>
  <c r="V37" i="5"/>
  <c r="F14" i="4" s="1"/>
  <c r="K36" i="5"/>
  <c r="J36" i="5"/>
  <c r="S36" i="5"/>
  <c r="M36" i="5"/>
  <c r="L36" i="5"/>
  <c r="K35" i="5"/>
  <c r="J35" i="5"/>
  <c r="S35" i="5"/>
  <c r="M35" i="5"/>
  <c r="L35" i="5"/>
  <c r="K34" i="5"/>
  <c r="J34" i="5"/>
  <c r="L34" i="5"/>
  <c r="K33" i="5"/>
  <c r="J33" i="5"/>
  <c r="S33" i="5"/>
  <c r="S37" i="5" s="1"/>
  <c r="E14" i="4" s="1"/>
  <c r="L33" i="5"/>
  <c r="L37" i="5" s="1"/>
  <c r="B14" i="4" s="1"/>
  <c r="S30" i="5"/>
  <c r="E13" i="4" s="1"/>
  <c r="H30" i="5"/>
  <c r="M30" i="5"/>
  <c r="C13" i="4" s="1"/>
  <c r="K29" i="5"/>
  <c r="J29" i="5"/>
  <c r="L29" i="5"/>
  <c r="I29" i="5"/>
  <c r="K28" i="5"/>
  <c r="J28" i="5"/>
  <c r="V28" i="5"/>
  <c r="V30" i="5" s="1"/>
  <c r="F13" i="4" s="1"/>
  <c r="L28" i="5"/>
  <c r="I28" i="5"/>
  <c r="K27" i="5"/>
  <c r="J27" i="5"/>
  <c r="L27" i="5"/>
  <c r="I27" i="5"/>
  <c r="K26" i="5"/>
  <c r="J26" i="5"/>
  <c r="L26" i="5"/>
  <c r="L30" i="5" s="1"/>
  <c r="B13" i="4" s="1"/>
  <c r="I26" i="5"/>
  <c r="V23" i="5"/>
  <c r="F12" i="4" s="1"/>
  <c r="H23" i="5"/>
  <c r="M23" i="5"/>
  <c r="C12" i="4" s="1"/>
  <c r="K22" i="5"/>
  <c r="J22" i="5"/>
  <c r="L22" i="5"/>
  <c r="K21" i="5"/>
  <c r="J21" i="5"/>
  <c r="S21" i="5"/>
  <c r="L21" i="5"/>
  <c r="K20" i="5"/>
  <c r="J20" i="5"/>
  <c r="S20" i="5"/>
  <c r="L20" i="5"/>
  <c r="K19" i="5"/>
  <c r="J19" i="5"/>
  <c r="S19" i="5"/>
  <c r="L19" i="5"/>
  <c r="K18" i="5"/>
  <c r="J18" i="5"/>
  <c r="S18" i="5"/>
  <c r="L18" i="5"/>
  <c r="I18" i="5"/>
  <c r="I23" i="5" s="1"/>
  <c r="D12" i="4" s="1"/>
  <c r="S15" i="5"/>
  <c r="H15" i="5"/>
  <c r="M15" i="5"/>
  <c r="K14" i="5"/>
  <c r="J14" i="5"/>
  <c r="V14" i="5"/>
  <c r="V15" i="5" s="1"/>
  <c r="F11" i="4" s="1"/>
  <c r="L14" i="5"/>
  <c r="K13" i="5"/>
  <c r="J13" i="5"/>
  <c r="L13" i="5"/>
  <c r="K12" i="5"/>
  <c r="J12" i="5"/>
  <c r="L12" i="5"/>
  <c r="K11" i="5"/>
  <c r="J11" i="5"/>
  <c r="L11" i="5"/>
  <c r="J20" i="3" l="1"/>
  <c r="E7" i="1"/>
  <c r="E8" i="1" s="1"/>
  <c r="J17" i="2" s="1"/>
  <c r="J20" i="2" s="1"/>
  <c r="M39" i="5"/>
  <c r="C15" i="4" s="1"/>
  <c r="E17" i="3" s="1"/>
  <c r="E17" i="2" s="1"/>
  <c r="S23" i="5"/>
  <c r="E12" i="4" s="1"/>
  <c r="M37" i="5"/>
  <c r="C14" i="4" s="1"/>
  <c r="K40" i="5"/>
  <c r="K7" i="1" s="1"/>
  <c r="I30" i="5"/>
  <c r="D13" i="4" s="1"/>
  <c r="I37" i="5"/>
  <c r="D14" i="4" s="1"/>
  <c r="L23" i="5"/>
  <c r="B12" i="4" s="1"/>
  <c r="L15" i="5"/>
  <c r="B11" i="4" s="1"/>
  <c r="E11" i="4"/>
  <c r="S39" i="5"/>
  <c r="E15" i="4" s="1"/>
  <c r="F17" i="4"/>
  <c r="H39" i="5"/>
  <c r="V39" i="5"/>
  <c r="F15" i="4" s="1"/>
  <c r="C11" i="4"/>
  <c r="I15" i="5"/>
  <c r="D11" i="4" s="1"/>
  <c r="M40" i="5" l="1"/>
  <c r="C17" i="4" s="1"/>
  <c r="I39" i="5"/>
  <c r="D15" i="4" s="1"/>
  <c r="F17" i="3" s="1"/>
  <c r="F17" i="2" s="1"/>
  <c r="F20" i="2" s="1"/>
  <c r="H40" i="5"/>
  <c r="L39" i="5"/>
  <c r="B15" i="4" s="1"/>
  <c r="D17" i="3" s="1"/>
  <c r="D17" i="2" s="1"/>
  <c r="E17" i="4"/>
  <c r="J22" i="3" l="1"/>
  <c r="J22" i="2" s="1"/>
  <c r="F20" i="3"/>
  <c r="F22" i="3"/>
  <c r="F22" i="2" s="1"/>
  <c r="J23" i="3"/>
  <c r="J23" i="2" s="1"/>
  <c r="F23" i="3"/>
  <c r="F23" i="2" s="1"/>
  <c r="F24" i="3"/>
  <c r="F24" i="2" s="1"/>
  <c r="J24" i="3"/>
  <c r="J24" i="2" s="1"/>
  <c r="I40" i="5"/>
  <c r="B7" i="1" s="1"/>
  <c r="L40" i="5"/>
  <c r="B17" i="4" s="1"/>
  <c r="D17" i="4" l="1"/>
  <c r="J26" i="2"/>
  <c r="J28" i="2" s="1"/>
  <c r="J26" i="3"/>
  <c r="C7" i="1" s="1"/>
  <c r="C8" i="1" s="1"/>
  <c r="B8" i="1"/>
  <c r="J28" i="3" l="1"/>
  <c r="I29" i="3" s="1"/>
  <c r="J29" i="3" s="1"/>
  <c r="J31" i="3" s="1"/>
  <c r="G7" i="1"/>
  <c r="G8" i="1" s="1"/>
  <c r="B9" i="1" s="1"/>
  <c r="B10" i="1" s="1"/>
  <c r="G10" i="1" l="1"/>
  <c r="I30" i="2"/>
  <c r="J30" i="2" s="1"/>
  <c r="I29" i="2"/>
  <c r="J29" i="2" s="1"/>
  <c r="G9" i="1"/>
  <c r="J31" i="2" l="1"/>
  <c r="G11" i="1"/>
</calcChain>
</file>

<file path=xl/sharedStrings.xml><?xml version="1.0" encoding="utf-8"?>
<sst xmlns="http://schemas.openxmlformats.org/spreadsheetml/2006/main" count="248" uniqueCount="129">
  <si>
    <t>Rekapitulácia rozpočtu</t>
  </si>
  <si>
    <t>Stavba Modernizácia strechy maštale HD v Medzanoch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</si>
  <si>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</si>
  <si>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</si>
  <si>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</si>
  <si>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</si>
  <si>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</si>
  <si>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</si>
  <si>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</si>
  <si>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</si>
  <si>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</si>
  <si>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</si>
  <si>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SO 01 - maštaľ HD</t>
  </si>
  <si>
    <t>Krycí list rozpočtu</t>
  </si>
  <si>
    <t xml:space="preserve">Miesto:  </t>
  </si>
  <si>
    <t>Objekt SO 01 - maštaľ HD</t>
  </si>
  <si>
    <t xml:space="preserve">Ks: </t>
  </si>
  <si>
    <t xml:space="preserve">Zákazka: </t>
  </si>
  <si>
    <t xml:space="preserve">Spracoval: </t>
  </si>
  <si>
    <t xml:space="preserve">Dňa </t>
  </si>
  <si>
    <t>Odberateľ: AGROFARMA - K, s.r.o., Medzany 168, okr. Prešov</t>
  </si>
  <si>
    <t xml:space="preserve">Projektant: 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</si>
  <si>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</si>
  <si>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</si>
  <si>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</si>
  <si>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</si>
  <si>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</si>
  <si>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</si>
  <si>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</si>
  <si>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</si>
  <si>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</si>
  <si>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</si>
  <si>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</si>
  <si>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</si>
  <si>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</si>
  <si>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</si>
  <si>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</si>
  <si>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</si>
  <si>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</si>
  <si>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</si>
  <si>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</si>
  <si>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</si>
  <si>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</si>
  <si>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</si>
  <si>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</si>
  <si>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</si>
  <si>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</si>
  <si>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</si>
  <si>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</si>
  <si>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</si>
  <si>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</si>
  <si>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</si>
  <si>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</si>
  <si>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</si>
  <si>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</si>
  <si>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</si>
  <si>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</si>
  <si>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</si>
  <si>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</si>
  <si>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</si>
  <si>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</si>
  <si>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</si>
  <si>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PSV</t>
  </si>
  <si>
    <t>KONŠTRUKCIE TESÁRSKE</t>
  </si>
  <si>
    <t>KONŠTRUKCIE KLAMPIARSKE</t>
  </si>
  <si>
    <t>KRYTINY TVRDÉ</t>
  </si>
  <si>
    <t>KOVOVÉ DOPLNKOVÉ KONŠTRUKCIE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</si>
  <si>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</si>
  <si>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</si>
  <si>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</si>
  <si>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</si>
  <si>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</si>
  <si>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</si>
  <si>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</si>
  <si>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</si>
  <si>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</si>
  <si>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Hmotnosť/Mj</t>
  </si>
  <si>
    <t>Hmotnosť</t>
  </si>
  <si>
    <t>Suť</t>
  </si>
  <si>
    <t>Zákazka Modernizácia strechy maštale HD v Medzanoch</t>
  </si>
  <si>
    <t xml:space="preserve"> 13/B 1</t>
  </si>
  <si>
    <t xml:space="preserve"> 979082111</t>
  </si>
  <si>
    <t>Vnútrostavenisková doprava sutiny a vybúraných hmôt do 10 m</t>
  </si>
  <si>
    <t>t</t>
  </si>
  <si>
    <t xml:space="preserve"> 979082121</t>
  </si>
  <si>
    <t>Vnútrostavenisková doprava sutiny a vybúraných hmôt za každých ďalších 5 m</t>
  </si>
  <si>
    <t>762/A 1</t>
  </si>
  <si>
    <t xml:space="preserve"> 998762202</t>
  </si>
  <si>
    <t>Presun hmôt pre konštrukcie tesárske v objektoch výšky do 12 m</t>
  </si>
  <si>
    <t xml:space="preserve"> %</t>
  </si>
  <si>
    <t>762/B 1</t>
  </si>
  <si>
    <t xml:space="preserve"> 762341811</t>
  </si>
  <si>
    <t>Demontáž debnenia striech rovných, oblúkových do  60 st. z dosiek hrubých, hobľovaných      0.016t</t>
  </si>
  <si>
    <t>m2</t>
  </si>
  <si>
    <t>764/A 1</t>
  </si>
  <si>
    <t xml:space="preserve"> 764331240_1</t>
  </si>
  <si>
    <t>Lemovanie z LP plechu, na strechách, rš 400 mm</t>
  </si>
  <si>
    <t>m</t>
  </si>
  <si>
    <t>764/A 6</t>
  </si>
  <si>
    <t xml:space="preserve"> 764171433</t>
  </si>
  <si>
    <t>Záveterná lišta z LP plechu, r.š. 400mm</t>
  </si>
  <si>
    <t xml:space="preserve"> 764171455</t>
  </si>
  <si>
    <t>Hrebeň z LP plechu, r.š. 660mm</t>
  </si>
  <si>
    <t xml:space="preserve"> 764173431</t>
  </si>
  <si>
    <t xml:space="preserve">Odkvapové lemovanie z LP plechu, r.š. 250mm, </t>
  </si>
  <si>
    <t>764/A 7</t>
  </si>
  <si>
    <t xml:space="preserve"> 998764201</t>
  </si>
  <si>
    <t>Presun hmôt pre konštrukcie klampiarske v objektoch výšky do 6 m</t>
  </si>
  <si>
    <t>765/B 1</t>
  </si>
  <si>
    <t xml:space="preserve"> 765383815</t>
  </si>
  <si>
    <t>Demont krytiny ONDULINE vlnovky na debnení do sute</t>
  </si>
  <si>
    <t xml:space="preserve"> 765388814</t>
  </si>
  <si>
    <t>Demontáž krytiny ONDULINE vlnitej, hrebeň a nárožia do sute</t>
  </si>
  <si>
    <t>767/A 2</t>
  </si>
  <si>
    <t xml:space="preserve"> 767397101</t>
  </si>
  <si>
    <t>Montáž strešných sendvičových panelov s viditeľným spojom na OK, hrúbky do 80 mm</t>
  </si>
  <si>
    <t>767/A 3</t>
  </si>
  <si>
    <t xml:space="preserve"> 998767201</t>
  </si>
  <si>
    <t>Presun hmôt pre kovové stavebné doplnkové konštrukcie v objektoch výšky do 6 m</t>
  </si>
  <si>
    <t>S/S50</t>
  </si>
  <si>
    <t xml:space="preserve"> 5535865630</t>
  </si>
  <si>
    <t>Sendvičový PUR panel strešný hr. 60mm</t>
  </si>
  <si>
    <t xml:space="preserve"> 5535866080</t>
  </si>
  <si>
    <t>Spojovací materiál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</si>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</sst>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 ###\ ##0.00"/>
    <numFmt numFmtId="165" formatCode="###\ ###\ ##0.0000"/>
    <numFmt numFmtId="166" formatCode="###\ ###\ ##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6" fillId="0" borderId="69" xfId="0" applyNumberFormat="1" applyFont="1" applyFill="1" applyBorder="1"/>
    <xf numFmtId="164" fontId="6" fillId="0" borderId="80" xfId="0" applyNumberFormat="1" applyFont="1" applyFill="1" applyBorder="1"/>
    <xf numFmtId="164" fontId="6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8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9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1" fillId="0" borderId="0" xfId="0" applyFont="1"/>
    <xf numFmtId="0" fontId="9" fillId="2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4" fillId="0" borderId="0" xfId="0" applyNumberFormat="1" applyFont="1"/>
    <xf numFmtId="0" fontId="12" fillId="0" borderId="0" xfId="0" applyFont="1"/>
    <xf numFmtId="0" fontId="13" fillId="0" borderId="94" xfId="0" applyFont="1" applyBorder="1"/>
    <xf numFmtId="166" fontId="13" fillId="0" borderId="94" xfId="0" applyNumberFormat="1" applyFont="1" applyBorder="1"/>
    <xf numFmtId="164" fontId="13" fillId="0" borderId="94" xfId="0" applyNumberFormat="1" applyFont="1" applyBorder="1"/>
    <xf numFmtId="0" fontId="14" fillId="0" borderId="94" xfId="0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8" fillId="0" borderId="98" xfId="0" applyNumberFormat="1" applyFont="1" applyFill="1" applyBorder="1"/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workbookViewId="0"/>
  </sheetViews>
  <sheetFormatPr defaultColWidth="0" defaultRowHeight="14.4" x14ac:dyDescent="0.3"/>
  <cols>
    <col min="1" max="1" width="35.6640625" customWidth="1"/>
    <col min="2" max="3" width="15.6640625" customWidth="1"/>
    <col min="4" max="6" width="8.6640625" customWidth="1"/>
    <col min="7" max="7" width="15.6640625" customWidth="1"/>
    <col min="8" max="8" width="3.6640625" customWidth="1"/>
    <col min="9" max="26" width="0" hidden="1" customWidth="1"/>
    <col min="27" max="16384" width="9.1093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x14ac:dyDescent="0.3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3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3">
      <c r="A4" s="188" t="s">
        <v>1</v>
      </c>
      <c r="B4" s="188"/>
      <c r="C4" s="188"/>
      <c r="D4" s="188"/>
      <c r="E4" s="188"/>
      <c r="F4" s="8">
        <v>0.2</v>
      </c>
      <c r="G4" s="8">
        <v>0</v>
      </c>
    </row>
    <row r="5" spans="1:26" x14ac:dyDescent="0.3">
      <c r="A5" s="3"/>
      <c r="B5" s="3"/>
      <c r="C5" s="3"/>
      <c r="D5" s="3"/>
      <c r="E5" s="3"/>
      <c r="F5" s="3"/>
      <c r="G5" s="3"/>
    </row>
    <row r="6" spans="1:26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3">
      <c r="A7" s="62" t="s">
        <v>12</v>
      </c>
      <c r="B7" s="69">
        <f>'SO 13489'!I40-Rekapitulácia!D7</f>
        <v>0</v>
      </c>
      <c r="C7" s="69">
        <f>'Kryci_list 13489'!J26</f>
        <v>0</v>
      </c>
      <c r="D7" s="69">
        <v>0</v>
      </c>
      <c r="E7" s="69">
        <f>'Kryci_list 13489'!J17</f>
        <v>0</v>
      </c>
      <c r="F7" s="69">
        <v>0</v>
      </c>
      <c r="G7" s="69">
        <f>B7+C7+D7+E7+F7</f>
        <v>0</v>
      </c>
      <c r="K7">
        <f>'SO 13489'!K40</f>
        <v>0</v>
      </c>
      <c r="Q7">
        <v>30.126000000000001</v>
      </c>
    </row>
    <row r="8" spans="1:26" x14ac:dyDescent="0.3">
      <c r="A8" s="181" t="s">
        <v>124</v>
      </c>
      <c r="B8" s="182">
        <f>SUM(B7:B7)</f>
        <v>0</v>
      </c>
      <c r="C8" s="182">
        <f>SUM(C7:C7)</f>
        <v>0</v>
      </c>
      <c r="D8" s="182">
        <f>SUM(D7:D7)</f>
        <v>0</v>
      </c>
      <c r="E8" s="182">
        <f>SUM(E7:E7)</f>
        <v>0</v>
      </c>
      <c r="F8" s="182">
        <f>SUM(F7:F7)</f>
        <v>0</v>
      </c>
      <c r="G8" s="182">
        <f>SUM(G7:G7)-SUM(Z7:Z7)</f>
        <v>0</v>
      </c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</row>
    <row r="9" spans="1:26" x14ac:dyDescent="0.3">
      <c r="A9" s="179" t="s">
        <v>125</v>
      </c>
      <c r="B9" s="180">
        <f>G8-SUM(Rekapitulácia!K7:'Rekapitulácia'!K7)*1</f>
        <v>0</v>
      </c>
      <c r="C9" s="180"/>
      <c r="D9" s="180"/>
      <c r="E9" s="180"/>
      <c r="F9" s="180"/>
      <c r="G9" s="180">
        <f>ROUND(((ROUND(B9,2)*20)/100),2)*1</f>
        <v>0</v>
      </c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</row>
    <row r="10" spans="1:26" x14ac:dyDescent="0.3">
      <c r="A10" s="5" t="s">
        <v>126</v>
      </c>
      <c r="B10" s="177">
        <f>(G8-B9)</f>
        <v>0</v>
      </c>
      <c r="C10" s="177"/>
      <c r="D10" s="177"/>
      <c r="E10" s="177"/>
      <c r="F10" s="177"/>
      <c r="G10" s="177">
        <f>ROUND(((ROUND(B10,2)*0)/100),2)</f>
        <v>0</v>
      </c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3">
      <c r="A11" s="5" t="s">
        <v>127</v>
      </c>
      <c r="B11" s="177"/>
      <c r="C11" s="177"/>
      <c r="D11" s="177"/>
      <c r="E11" s="177"/>
      <c r="F11" s="177"/>
      <c r="G11" s="177">
        <f>SUM(G8:G10)</f>
        <v>0</v>
      </c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3">
      <c r="A12" s="10"/>
      <c r="B12" s="178"/>
      <c r="C12" s="178"/>
      <c r="D12" s="178"/>
      <c r="E12" s="178"/>
      <c r="F12" s="178"/>
      <c r="G12" s="178"/>
    </row>
    <row r="13" spans="1:26" x14ac:dyDescent="0.3">
      <c r="A13" s="10"/>
      <c r="B13" s="178"/>
      <c r="C13" s="178"/>
      <c r="D13" s="178"/>
      <c r="E13" s="178"/>
      <c r="F13" s="178"/>
      <c r="G13" s="178"/>
    </row>
    <row r="14" spans="1:26" x14ac:dyDescent="0.3">
      <c r="A14" s="10"/>
      <c r="B14" s="178"/>
      <c r="C14" s="178"/>
      <c r="D14" s="178"/>
      <c r="E14" s="178"/>
      <c r="F14" s="178"/>
      <c r="G14" s="178"/>
    </row>
    <row r="15" spans="1:26" x14ac:dyDescent="0.3">
      <c r="A15" s="10"/>
      <c r="B15" s="178"/>
      <c r="C15" s="178"/>
      <c r="D15" s="178"/>
      <c r="E15" s="178"/>
      <c r="F15" s="178"/>
      <c r="G15" s="178"/>
    </row>
    <row r="16" spans="1:26" x14ac:dyDescent="0.3">
      <c r="A16" s="10"/>
      <c r="B16" s="178"/>
      <c r="C16" s="178"/>
      <c r="D16" s="178"/>
      <c r="E16" s="178"/>
      <c r="F16" s="178"/>
      <c r="G16" s="178"/>
    </row>
    <row r="17" spans="1:7" x14ac:dyDescent="0.3">
      <c r="A17" s="10"/>
      <c r="B17" s="178"/>
      <c r="C17" s="178"/>
      <c r="D17" s="178"/>
      <c r="E17" s="178"/>
      <c r="F17" s="178"/>
      <c r="G17" s="178"/>
    </row>
    <row r="18" spans="1:7" x14ac:dyDescent="0.3">
      <c r="A18" s="10"/>
      <c r="B18" s="178"/>
      <c r="C18" s="178"/>
      <c r="D18" s="178"/>
      <c r="E18" s="178"/>
      <c r="F18" s="178"/>
      <c r="G18" s="178"/>
    </row>
    <row r="19" spans="1:7" x14ac:dyDescent="0.3">
      <c r="A19" s="10"/>
      <c r="B19" s="178"/>
      <c r="C19" s="178"/>
      <c r="D19" s="178"/>
      <c r="E19" s="178"/>
      <c r="F19" s="178"/>
      <c r="G19" s="178"/>
    </row>
    <row r="20" spans="1:7" x14ac:dyDescent="0.3">
      <c r="A20" s="10"/>
      <c r="B20" s="178"/>
      <c r="C20" s="178"/>
      <c r="D20" s="178"/>
      <c r="E20" s="178"/>
      <c r="F20" s="178"/>
      <c r="G20" s="178"/>
    </row>
    <row r="21" spans="1:7" x14ac:dyDescent="0.3">
      <c r="A21" s="10"/>
      <c r="B21" s="178"/>
      <c r="C21" s="178"/>
      <c r="D21" s="178"/>
      <c r="E21" s="178"/>
      <c r="F21" s="178"/>
      <c r="G21" s="178"/>
    </row>
    <row r="22" spans="1:7" x14ac:dyDescent="0.3">
      <c r="A22" s="10"/>
      <c r="B22" s="178"/>
      <c r="C22" s="178"/>
      <c r="D22" s="178"/>
      <c r="E22" s="178"/>
      <c r="F22" s="178"/>
      <c r="G22" s="178"/>
    </row>
    <row r="23" spans="1:7" x14ac:dyDescent="0.3">
      <c r="A23" s="10"/>
      <c r="B23" s="178"/>
      <c r="C23" s="178"/>
      <c r="D23" s="178"/>
      <c r="E23" s="178"/>
      <c r="F23" s="178"/>
      <c r="G23" s="178"/>
    </row>
    <row r="24" spans="1:7" x14ac:dyDescent="0.3">
      <c r="A24" s="10"/>
      <c r="B24" s="178"/>
      <c r="C24" s="178"/>
      <c r="D24" s="178"/>
      <c r="E24" s="178"/>
      <c r="F24" s="178"/>
      <c r="G24" s="178"/>
    </row>
    <row r="25" spans="1:7" x14ac:dyDescent="0.3">
      <c r="A25" s="10"/>
      <c r="B25" s="178"/>
      <c r="C25" s="178"/>
      <c r="D25" s="178"/>
      <c r="E25" s="178"/>
      <c r="F25" s="178"/>
      <c r="G25" s="178"/>
    </row>
    <row r="26" spans="1:7" x14ac:dyDescent="0.3">
      <c r="A26" s="10"/>
      <c r="B26" s="178"/>
      <c r="C26" s="178"/>
      <c r="D26" s="178"/>
      <c r="E26" s="178"/>
      <c r="F26" s="178"/>
      <c r="G26" s="178"/>
    </row>
    <row r="27" spans="1:7" x14ac:dyDescent="0.3">
      <c r="A27" s="10"/>
      <c r="B27" s="178"/>
      <c r="C27" s="178"/>
      <c r="D27" s="178"/>
      <c r="E27" s="178"/>
      <c r="F27" s="178"/>
      <c r="G27" s="178"/>
    </row>
    <row r="28" spans="1:7" x14ac:dyDescent="0.3">
      <c r="A28" s="10"/>
      <c r="B28" s="178"/>
      <c r="C28" s="178"/>
      <c r="D28" s="178"/>
      <c r="E28" s="178"/>
      <c r="F28" s="178"/>
      <c r="G28" s="178"/>
    </row>
    <row r="29" spans="1:7" x14ac:dyDescent="0.3">
      <c r="A29" s="10"/>
      <c r="B29" s="178"/>
      <c r="C29" s="178"/>
      <c r="D29" s="178"/>
      <c r="E29" s="178"/>
      <c r="F29" s="178"/>
      <c r="G29" s="178"/>
    </row>
    <row r="30" spans="1:7" x14ac:dyDescent="0.3">
      <c r="A30" s="10"/>
      <c r="B30" s="178"/>
      <c r="C30" s="178"/>
      <c r="D30" s="178"/>
      <c r="E30" s="178"/>
      <c r="F30" s="178"/>
      <c r="G30" s="178"/>
    </row>
    <row r="31" spans="1:7" x14ac:dyDescent="0.3">
      <c r="A31" s="10"/>
      <c r="B31" s="178"/>
      <c r="C31" s="178"/>
      <c r="D31" s="178"/>
      <c r="E31" s="178"/>
      <c r="F31" s="178"/>
      <c r="G31" s="178"/>
    </row>
    <row r="32" spans="1:7" x14ac:dyDescent="0.3">
      <c r="A32" s="10"/>
      <c r="B32" s="178"/>
      <c r="C32" s="178"/>
      <c r="D32" s="178"/>
      <c r="E32" s="178"/>
      <c r="F32" s="178"/>
      <c r="G32" s="178"/>
    </row>
    <row r="33" spans="1:7" x14ac:dyDescent="0.3">
      <c r="A33" s="10"/>
      <c r="B33" s="178"/>
      <c r="C33" s="178"/>
      <c r="D33" s="178"/>
      <c r="E33" s="178"/>
      <c r="F33" s="178"/>
      <c r="G33" s="178"/>
    </row>
    <row r="34" spans="1:7" x14ac:dyDescent="0.3">
      <c r="A34" s="1"/>
      <c r="B34" s="143"/>
      <c r="C34" s="143"/>
      <c r="D34" s="143"/>
      <c r="E34" s="143"/>
      <c r="F34" s="143"/>
      <c r="G34" s="143"/>
    </row>
    <row r="35" spans="1:7" x14ac:dyDescent="0.3">
      <c r="A35" s="1"/>
      <c r="B35" s="143"/>
      <c r="C35" s="143"/>
      <c r="D35" s="143"/>
      <c r="E35" s="143"/>
      <c r="F35" s="143"/>
      <c r="G35" s="143"/>
    </row>
    <row r="36" spans="1:7" x14ac:dyDescent="0.3">
      <c r="A36" s="1"/>
      <c r="B36" s="143"/>
      <c r="C36" s="143"/>
      <c r="D36" s="143"/>
      <c r="E36" s="143"/>
      <c r="F36" s="143"/>
      <c r="G36" s="143"/>
    </row>
    <row r="37" spans="1:7" x14ac:dyDescent="0.3">
      <c r="A37" s="1"/>
      <c r="B37" s="143"/>
      <c r="C37" s="143"/>
      <c r="D37" s="143"/>
      <c r="E37" s="143"/>
      <c r="F37" s="143"/>
      <c r="G37" s="143"/>
    </row>
    <row r="38" spans="1:7" x14ac:dyDescent="0.3">
      <c r="A38" s="1"/>
      <c r="B38" s="143"/>
      <c r="C38" s="143"/>
      <c r="D38" s="143"/>
      <c r="E38" s="143"/>
      <c r="F38" s="143"/>
      <c r="G38" s="143"/>
    </row>
    <row r="39" spans="1:7" x14ac:dyDescent="0.3">
      <c r="A39" s="1"/>
      <c r="B39" s="143"/>
      <c r="C39" s="143"/>
      <c r="D39" s="143"/>
      <c r="E39" s="143"/>
      <c r="F39" s="143"/>
      <c r="G39" s="143"/>
    </row>
    <row r="40" spans="1:7" x14ac:dyDescent="0.3">
      <c r="A40" s="1"/>
      <c r="B40" s="143"/>
      <c r="C40" s="143"/>
      <c r="D40" s="143"/>
      <c r="E40" s="143"/>
      <c r="F40" s="143"/>
      <c r="G40" s="143"/>
    </row>
    <row r="41" spans="1:7" x14ac:dyDescent="0.3">
      <c r="A41" s="1"/>
      <c r="B41" s="143"/>
      <c r="C41" s="143"/>
      <c r="D41" s="143"/>
      <c r="E41" s="143"/>
      <c r="F41" s="143"/>
      <c r="G41" s="143"/>
    </row>
    <row r="42" spans="1:7" x14ac:dyDescent="0.3">
      <c r="A42" s="1"/>
      <c r="B42" s="143"/>
      <c r="C42" s="143"/>
      <c r="D42" s="143"/>
      <c r="E42" s="143"/>
      <c r="F42" s="143"/>
      <c r="G42" s="143"/>
    </row>
    <row r="43" spans="1:7" x14ac:dyDescent="0.3">
      <c r="A43" s="1"/>
      <c r="B43" s="143"/>
      <c r="C43" s="143"/>
      <c r="D43" s="143"/>
      <c r="E43" s="143"/>
      <c r="F43" s="143"/>
      <c r="G43" s="143"/>
    </row>
    <row r="44" spans="1:7" x14ac:dyDescent="0.3">
      <c r="A44" s="1"/>
      <c r="B44" s="143"/>
      <c r="C44" s="143"/>
      <c r="D44" s="143"/>
      <c r="E44" s="143"/>
      <c r="F44" s="143"/>
      <c r="G44" s="143"/>
    </row>
    <row r="45" spans="1:7" x14ac:dyDescent="0.3">
      <c r="A45" s="1"/>
      <c r="B45" s="143"/>
      <c r="C45" s="143"/>
      <c r="D45" s="143"/>
      <c r="E45" s="143"/>
      <c r="F45" s="143"/>
      <c r="G45" s="143"/>
    </row>
    <row r="46" spans="1:7" x14ac:dyDescent="0.3">
      <c r="A46" s="1"/>
      <c r="B46" s="143"/>
      <c r="C46" s="143"/>
      <c r="D46" s="143"/>
      <c r="E46" s="143"/>
      <c r="F46" s="143"/>
      <c r="G46" s="143"/>
    </row>
    <row r="47" spans="1:7" x14ac:dyDescent="0.3">
      <c r="A47" s="1"/>
      <c r="B47" s="143"/>
      <c r="C47" s="143"/>
      <c r="D47" s="143"/>
      <c r="E47" s="143"/>
      <c r="F47" s="143"/>
      <c r="G47" s="143"/>
    </row>
    <row r="48" spans="1:7" x14ac:dyDescent="0.3">
      <c r="A48" s="1"/>
      <c r="B48" s="143"/>
      <c r="C48" s="143"/>
      <c r="D48" s="143"/>
      <c r="E48" s="143"/>
      <c r="F48" s="143"/>
      <c r="G48" s="143"/>
    </row>
    <row r="49" spans="1:7" x14ac:dyDescent="0.3">
      <c r="A49" s="1"/>
      <c r="B49" s="143"/>
      <c r="C49" s="143"/>
      <c r="D49" s="143"/>
      <c r="E49" s="143"/>
      <c r="F49" s="143"/>
      <c r="G49" s="143"/>
    </row>
    <row r="50" spans="1:7" x14ac:dyDescent="0.3">
      <c r="A50" s="1"/>
      <c r="B50" s="143"/>
      <c r="C50" s="143"/>
      <c r="D50" s="143"/>
      <c r="E50" s="143"/>
      <c r="F50" s="143"/>
      <c r="G50" s="143"/>
    </row>
    <row r="51" spans="1:7" x14ac:dyDescent="0.3">
      <c r="B51" s="176"/>
      <c r="C51" s="176"/>
      <c r="D51" s="176"/>
      <c r="E51" s="176"/>
      <c r="F51" s="176"/>
      <c r="G51" s="176"/>
    </row>
    <row r="52" spans="1:7" x14ac:dyDescent="0.3">
      <c r="B52" s="176"/>
      <c r="C52" s="176"/>
      <c r="D52" s="176"/>
      <c r="E52" s="176"/>
      <c r="F52" s="176"/>
      <c r="G52" s="176"/>
    </row>
    <row r="53" spans="1:7" x14ac:dyDescent="0.3">
      <c r="B53" s="176"/>
      <c r="C53" s="176"/>
      <c r="D53" s="176"/>
      <c r="E53" s="176"/>
      <c r="F53" s="176"/>
      <c r="G53" s="176"/>
    </row>
    <row r="54" spans="1:7" x14ac:dyDescent="0.3">
      <c r="B54" s="176"/>
      <c r="C54" s="176"/>
      <c r="D54" s="176"/>
      <c r="E54" s="176"/>
      <c r="F54" s="176"/>
      <c r="G54" s="176"/>
    </row>
    <row r="55" spans="1:7" x14ac:dyDescent="0.3">
      <c r="B55" s="176"/>
      <c r="C55" s="176"/>
      <c r="D55" s="176"/>
      <c r="E55" s="176"/>
      <c r="F55" s="176"/>
      <c r="G55" s="176"/>
    </row>
    <row r="56" spans="1:7" x14ac:dyDescent="0.3">
      <c r="B56" s="176"/>
      <c r="C56" s="176"/>
      <c r="D56" s="176"/>
      <c r="E56" s="176"/>
      <c r="F56" s="176"/>
      <c r="G56" s="176"/>
    </row>
    <row r="57" spans="1:7" x14ac:dyDescent="0.3">
      <c r="B57" s="176"/>
      <c r="C57" s="176"/>
      <c r="D57" s="176"/>
      <c r="E57" s="176"/>
      <c r="F57" s="176"/>
      <c r="G57" s="176"/>
    </row>
    <row r="58" spans="1:7" x14ac:dyDescent="0.3">
      <c r="B58" s="176"/>
      <c r="C58" s="176"/>
      <c r="D58" s="176"/>
      <c r="E58" s="176"/>
      <c r="F58" s="176"/>
      <c r="G58" s="176"/>
    </row>
    <row r="59" spans="1:7" x14ac:dyDescent="0.3">
      <c r="B59" s="176"/>
      <c r="C59" s="176"/>
      <c r="D59" s="176"/>
      <c r="E59" s="176"/>
      <c r="F59" s="176"/>
      <c r="G59" s="176"/>
    </row>
    <row r="60" spans="1:7" x14ac:dyDescent="0.3">
      <c r="B60" s="176"/>
      <c r="C60" s="176"/>
      <c r="D60" s="176"/>
      <c r="E60" s="176"/>
      <c r="F60" s="176"/>
      <c r="G60" s="176"/>
    </row>
    <row r="61" spans="1:7" x14ac:dyDescent="0.3">
      <c r="B61" s="176"/>
      <c r="C61" s="176"/>
      <c r="D61" s="176"/>
      <c r="E61" s="176"/>
      <c r="F61" s="176"/>
      <c r="G61" s="176"/>
    </row>
    <row r="62" spans="1:7" x14ac:dyDescent="0.3">
      <c r="B62" s="176"/>
      <c r="C62" s="176"/>
      <c r="D62" s="176"/>
      <c r="E62" s="176"/>
      <c r="F62" s="176"/>
      <c r="G62" s="176"/>
    </row>
    <row r="63" spans="1:7" x14ac:dyDescent="0.3">
      <c r="B63" s="176"/>
      <c r="C63" s="176"/>
      <c r="D63" s="176"/>
      <c r="E63" s="176"/>
      <c r="F63" s="176"/>
      <c r="G63" s="176"/>
    </row>
    <row r="64" spans="1:7" x14ac:dyDescent="0.3">
      <c r="B64" s="176"/>
      <c r="C64" s="176"/>
      <c r="D64" s="176"/>
      <c r="E64" s="176"/>
      <c r="F64" s="176"/>
      <c r="G64" s="176"/>
    </row>
    <row r="65" spans="2:7" x14ac:dyDescent="0.3">
      <c r="B65" s="176"/>
      <c r="C65" s="176"/>
      <c r="D65" s="176"/>
      <c r="E65" s="176"/>
      <c r="F65" s="176"/>
      <c r="G65" s="176"/>
    </row>
    <row r="66" spans="2:7" x14ac:dyDescent="0.3">
      <c r="B66" s="176"/>
      <c r="C66" s="176"/>
      <c r="D66" s="176"/>
      <c r="E66" s="176"/>
      <c r="F66" s="176"/>
      <c r="G66" s="176"/>
    </row>
    <row r="67" spans="2:7" x14ac:dyDescent="0.3">
      <c r="B67" s="176"/>
      <c r="C67" s="176"/>
      <c r="D67" s="176"/>
      <c r="E67" s="176"/>
      <c r="F67" s="176"/>
      <c r="G67" s="176"/>
    </row>
    <row r="68" spans="2:7" x14ac:dyDescent="0.3">
      <c r="B68" s="176"/>
      <c r="C68" s="176"/>
      <c r="D68" s="176"/>
      <c r="E68" s="176"/>
      <c r="F68" s="176"/>
      <c r="G68" s="176"/>
    </row>
    <row r="69" spans="2:7" x14ac:dyDescent="0.3">
      <c r="B69" s="176"/>
      <c r="C69" s="176"/>
      <c r="D69" s="176"/>
      <c r="E69" s="176"/>
      <c r="F69" s="176"/>
      <c r="G69" s="176"/>
    </row>
    <row r="70" spans="2:7" x14ac:dyDescent="0.3">
      <c r="B70" s="176"/>
      <c r="C70" s="176"/>
      <c r="D70" s="176"/>
      <c r="E70" s="176"/>
      <c r="F70" s="176"/>
      <c r="G70" s="176"/>
    </row>
    <row r="71" spans="2:7" x14ac:dyDescent="0.3">
      <c r="B71" s="176"/>
      <c r="C71" s="176"/>
      <c r="D71" s="176"/>
      <c r="E71" s="176"/>
      <c r="F71" s="176"/>
      <c r="G71" s="176"/>
    </row>
    <row r="72" spans="2:7" x14ac:dyDescent="0.3">
      <c r="B72" s="176"/>
      <c r="C72" s="176"/>
      <c r="D72" s="176"/>
      <c r="E72" s="176"/>
      <c r="F72" s="176"/>
      <c r="G72" s="176"/>
    </row>
    <row r="73" spans="2:7" x14ac:dyDescent="0.3">
      <c r="B73" s="176"/>
      <c r="C73" s="176"/>
      <c r="D73" s="176"/>
      <c r="E73" s="176"/>
      <c r="F73" s="176"/>
      <c r="G73" s="176"/>
    </row>
    <row r="74" spans="2:7" x14ac:dyDescent="0.3">
      <c r="B74" s="176"/>
      <c r="C74" s="176"/>
      <c r="D74" s="176"/>
      <c r="E74" s="176"/>
      <c r="F74" s="176"/>
      <c r="G74" s="176"/>
    </row>
    <row r="75" spans="2:7" x14ac:dyDescent="0.3">
      <c r="B75" s="176"/>
      <c r="C75" s="176"/>
      <c r="D75" s="176"/>
      <c r="E75" s="176"/>
      <c r="F75" s="176"/>
      <c r="G75" s="176"/>
    </row>
    <row r="76" spans="2:7" x14ac:dyDescent="0.3">
      <c r="B76" s="176"/>
      <c r="C76" s="176"/>
      <c r="D76" s="176"/>
      <c r="E76" s="176"/>
      <c r="F76" s="176"/>
      <c r="G76" s="176"/>
    </row>
    <row r="77" spans="2:7" x14ac:dyDescent="0.3">
      <c r="B77" s="176"/>
      <c r="C77" s="176"/>
      <c r="D77" s="176"/>
      <c r="E77" s="176"/>
      <c r="F77" s="176"/>
      <c r="G77" s="176"/>
    </row>
    <row r="78" spans="2:7" x14ac:dyDescent="0.3">
      <c r="B78" s="176"/>
      <c r="C78" s="176"/>
      <c r="D78" s="176"/>
      <c r="E78" s="176"/>
      <c r="F78" s="176"/>
      <c r="G78" s="176"/>
    </row>
    <row r="79" spans="2:7" x14ac:dyDescent="0.3">
      <c r="B79" s="176"/>
      <c r="C79" s="176"/>
      <c r="D79" s="176"/>
      <c r="E79" s="176"/>
      <c r="F79" s="176"/>
      <c r="G79" s="176"/>
    </row>
    <row r="80" spans="2:7" x14ac:dyDescent="0.3">
      <c r="B80" s="176"/>
      <c r="C80" s="176"/>
      <c r="D80" s="176"/>
      <c r="E80" s="176"/>
      <c r="F80" s="176"/>
      <c r="G80" s="176"/>
    </row>
    <row r="81" spans="2:7" x14ac:dyDescent="0.3">
      <c r="B81" s="176"/>
      <c r="C81" s="176"/>
      <c r="D81" s="176"/>
      <c r="E81" s="176"/>
      <c r="F81" s="176"/>
      <c r="G81" s="176"/>
    </row>
    <row r="82" spans="2:7" x14ac:dyDescent="0.3">
      <c r="B82" s="176"/>
      <c r="C82" s="176"/>
      <c r="D82" s="176"/>
      <c r="E82" s="176"/>
      <c r="F82" s="176"/>
      <c r="G82" s="176"/>
    </row>
    <row r="83" spans="2:7" x14ac:dyDescent="0.3">
      <c r="B83" s="176"/>
      <c r="C83" s="176"/>
      <c r="D83" s="176"/>
      <c r="E83" s="176"/>
      <c r="F83" s="176"/>
      <c r="G83" s="176"/>
    </row>
    <row r="84" spans="2:7" x14ac:dyDescent="0.3">
      <c r="B84" s="176"/>
      <c r="C84" s="176"/>
      <c r="D84" s="176"/>
      <c r="E84" s="176"/>
      <c r="F84" s="176"/>
      <c r="G84" s="176"/>
    </row>
    <row r="85" spans="2:7" x14ac:dyDescent="0.3">
      <c r="B85" s="176"/>
      <c r="C85" s="176"/>
      <c r="D85" s="176"/>
      <c r="E85" s="176"/>
      <c r="F85" s="176"/>
      <c r="G85" s="176"/>
    </row>
    <row r="86" spans="2:7" x14ac:dyDescent="0.3">
      <c r="B86" s="176"/>
      <c r="C86" s="176"/>
      <c r="D86" s="176"/>
      <c r="E86" s="176"/>
      <c r="F86" s="176"/>
      <c r="G86" s="176"/>
    </row>
    <row r="87" spans="2:7" x14ac:dyDescent="0.3">
      <c r="B87" s="176"/>
      <c r="C87" s="176"/>
      <c r="D87" s="176"/>
      <c r="E87" s="176"/>
      <c r="F87" s="176"/>
      <c r="G87" s="176"/>
    </row>
    <row r="88" spans="2:7" x14ac:dyDescent="0.3">
      <c r="B88" s="176"/>
      <c r="C88" s="176"/>
      <c r="D88" s="176"/>
      <c r="E88" s="176"/>
      <c r="F88" s="176"/>
      <c r="G88" s="176"/>
    </row>
    <row r="89" spans="2:7" x14ac:dyDescent="0.3">
      <c r="B89" s="176"/>
      <c r="C89" s="176"/>
      <c r="D89" s="176"/>
      <c r="E89" s="176"/>
      <c r="F89" s="176"/>
      <c r="G89" s="176"/>
    </row>
    <row r="90" spans="2:7" x14ac:dyDescent="0.3">
      <c r="B90" s="176"/>
      <c r="C90" s="176"/>
      <c r="D90" s="176"/>
      <c r="E90" s="176"/>
      <c r="F90" s="176"/>
      <c r="G90" s="176"/>
    </row>
    <row r="91" spans="2:7" x14ac:dyDescent="0.3">
      <c r="B91" s="176"/>
      <c r="C91" s="176"/>
      <c r="D91" s="176"/>
      <c r="E91" s="176"/>
      <c r="F91" s="176"/>
      <c r="G91" s="176"/>
    </row>
    <row r="92" spans="2:7" x14ac:dyDescent="0.3">
      <c r="B92" s="176"/>
      <c r="C92" s="176"/>
      <c r="D92" s="176"/>
      <c r="E92" s="176"/>
      <c r="F92" s="176"/>
      <c r="G92" s="176"/>
    </row>
    <row r="93" spans="2:7" x14ac:dyDescent="0.3">
      <c r="B93" s="176"/>
      <c r="C93" s="176"/>
      <c r="D93" s="176"/>
      <c r="E93" s="176"/>
      <c r="F93" s="176"/>
      <c r="G93" s="176"/>
    </row>
    <row r="94" spans="2:7" x14ac:dyDescent="0.3">
      <c r="B94" s="176"/>
      <c r="C94" s="176"/>
      <c r="D94" s="176"/>
      <c r="E94" s="176"/>
      <c r="F94" s="176"/>
      <c r="G94" s="176"/>
    </row>
    <row r="95" spans="2:7" x14ac:dyDescent="0.3">
      <c r="B95" s="176"/>
      <c r="C95" s="176"/>
      <c r="D95" s="176"/>
      <c r="E95" s="176"/>
      <c r="F95" s="176"/>
      <c r="G95" s="176"/>
    </row>
    <row r="96" spans="2:7" x14ac:dyDescent="0.3">
      <c r="B96" s="176"/>
      <c r="C96" s="176"/>
      <c r="D96" s="176"/>
      <c r="E96" s="176"/>
      <c r="F96" s="176"/>
      <c r="G96" s="176"/>
    </row>
    <row r="97" spans="2:7" x14ac:dyDescent="0.3">
      <c r="B97" s="176"/>
      <c r="C97" s="176"/>
      <c r="D97" s="176"/>
      <c r="E97" s="176"/>
      <c r="F97" s="176"/>
      <c r="G97" s="176"/>
    </row>
    <row r="98" spans="2:7" x14ac:dyDescent="0.3">
      <c r="B98" s="176"/>
      <c r="C98" s="176"/>
      <c r="D98" s="176"/>
      <c r="E98" s="176"/>
      <c r="F98" s="176"/>
      <c r="G98" s="176"/>
    </row>
    <row r="99" spans="2:7" x14ac:dyDescent="0.3">
      <c r="B99" s="176"/>
      <c r="C99" s="176"/>
      <c r="D99" s="176"/>
      <c r="E99" s="176"/>
      <c r="F99" s="176"/>
      <c r="G99" s="176"/>
    </row>
    <row r="100" spans="2:7" x14ac:dyDescent="0.3">
      <c r="B100" s="176"/>
      <c r="C100" s="176"/>
      <c r="D100" s="176"/>
      <c r="E100" s="176"/>
      <c r="F100" s="176"/>
      <c r="G100" s="176"/>
    </row>
    <row r="101" spans="2:7" x14ac:dyDescent="0.3">
      <c r="B101" s="176"/>
      <c r="C101" s="176"/>
      <c r="D101" s="176"/>
      <c r="E101" s="176"/>
      <c r="F101" s="176"/>
      <c r="G101" s="176"/>
    </row>
    <row r="102" spans="2:7" x14ac:dyDescent="0.3">
      <c r="B102" s="176"/>
      <c r="C102" s="176"/>
      <c r="D102" s="176"/>
      <c r="E102" s="176"/>
      <c r="F102" s="176"/>
      <c r="G102" s="176"/>
    </row>
    <row r="103" spans="2:7" x14ac:dyDescent="0.3">
      <c r="B103" s="176"/>
      <c r="C103" s="176"/>
      <c r="D103" s="176"/>
      <c r="E103" s="176"/>
      <c r="F103" s="176"/>
      <c r="G103" s="176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2"/>
      <c r="C1" s="12"/>
      <c r="D1" s="12"/>
      <c r="E1" s="12"/>
      <c r="F1" s="13" t="s">
        <v>128</v>
      </c>
      <c r="G1" s="12"/>
      <c r="H1" s="12"/>
      <c r="I1" s="12"/>
      <c r="J1" s="12"/>
      <c r="W1">
        <v>30.126000000000001</v>
      </c>
    </row>
    <row r="2" spans="1:23" ht="18" customHeight="1" thickTop="1" x14ac:dyDescent="0.3">
      <c r="A2" s="11"/>
      <c r="B2" s="189" t="s">
        <v>1</v>
      </c>
      <c r="C2" s="190"/>
      <c r="D2" s="190"/>
      <c r="E2" s="190"/>
      <c r="F2" s="190"/>
      <c r="G2" s="190"/>
      <c r="H2" s="190"/>
      <c r="I2" s="190"/>
      <c r="J2" s="191"/>
    </row>
    <row r="3" spans="1:23" ht="18" customHeight="1" x14ac:dyDescent="0.3">
      <c r="A3" s="11"/>
      <c r="B3" s="22"/>
      <c r="C3" s="19"/>
      <c r="D3" s="16"/>
      <c r="E3" s="16"/>
      <c r="F3" s="16"/>
      <c r="G3" s="16"/>
      <c r="H3" s="16"/>
      <c r="I3" s="37" t="s">
        <v>14</v>
      </c>
      <c r="J3" s="30"/>
    </row>
    <row r="4" spans="1:23" ht="18" customHeight="1" x14ac:dyDescent="0.3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 x14ac:dyDescent="0.35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/>
    </row>
    <row r="6" spans="1:23" ht="20.100000000000001" customHeight="1" thickTop="1" x14ac:dyDescent="0.3">
      <c r="A6" s="11"/>
      <c r="B6" s="192" t="s">
        <v>20</v>
      </c>
      <c r="C6" s="193"/>
      <c r="D6" s="193"/>
      <c r="E6" s="193"/>
      <c r="F6" s="193"/>
      <c r="G6" s="193"/>
      <c r="H6" s="193"/>
      <c r="I6" s="193"/>
      <c r="J6" s="194"/>
    </row>
    <row r="7" spans="1:23" ht="18" customHeight="1" x14ac:dyDescent="0.3">
      <c r="A7" s="11"/>
      <c r="B7" s="49" t="s">
        <v>23</v>
      </c>
      <c r="C7" s="42"/>
      <c r="D7" s="17"/>
      <c r="E7" s="17"/>
      <c r="F7" s="17"/>
      <c r="G7" s="50" t="s">
        <v>24</v>
      </c>
      <c r="H7" s="17"/>
      <c r="I7" s="28"/>
      <c r="J7" s="43"/>
    </row>
    <row r="8" spans="1:23" ht="20.100000000000001" customHeight="1" x14ac:dyDescent="0.3">
      <c r="A8" s="11"/>
      <c r="B8" s="195" t="s">
        <v>21</v>
      </c>
      <c r="C8" s="196"/>
      <c r="D8" s="196"/>
      <c r="E8" s="196"/>
      <c r="F8" s="196"/>
      <c r="G8" s="196"/>
      <c r="H8" s="196"/>
      <c r="I8" s="196"/>
      <c r="J8" s="197"/>
    </row>
    <row r="9" spans="1:23" ht="18" customHeight="1" x14ac:dyDescent="0.3">
      <c r="A9" s="11"/>
      <c r="B9" s="38" t="s">
        <v>23</v>
      </c>
      <c r="C9" s="19"/>
      <c r="D9" s="16"/>
      <c r="E9" s="16"/>
      <c r="F9" s="16"/>
      <c r="G9" s="39" t="s">
        <v>24</v>
      </c>
      <c r="H9" s="16"/>
      <c r="I9" s="27"/>
      <c r="J9" s="30"/>
    </row>
    <row r="10" spans="1:23" ht="20.100000000000001" customHeight="1" x14ac:dyDescent="0.3">
      <c r="A10" s="11"/>
      <c r="B10" s="195" t="s">
        <v>22</v>
      </c>
      <c r="C10" s="196"/>
      <c r="D10" s="196"/>
      <c r="E10" s="196"/>
      <c r="F10" s="196"/>
      <c r="G10" s="196"/>
      <c r="H10" s="196"/>
      <c r="I10" s="196"/>
      <c r="J10" s="197"/>
    </row>
    <row r="11" spans="1:23" ht="18" customHeight="1" thickBot="1" x14ac:dyDescent="0.35">
      <c r="A11" s="11"/>
      <c r="B11" s="38" t="s">
        <v>23</v>
      </c>
      <c r="C11" s="19"/>
      <c r="D11" s="16"/>
      <c r="E11" s="16"/>
      <c r="F11" s="16"/>
      <c r="G11" s="39" t="s">
        <v>24</v>
      </c>
      <c r="H11" s="16"/>
      <c r="I11" s="27"/>
      <c r="J11" s="30"/>
    </row>
    <row r="12" spans="1:23" ht="18" customHeight="1" thickTop="1" x14ac:dyDescent="0.3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3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5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3">
      <c r="A15" s="11"/>
      <c r="B15" s="83" t="s">
        <v>25</v>
      </c>
      <c r="C15" s="84" t="s">
        <v>6</v>
      </c>
      <c r="D15" s="84" t="s">
        <v>52</v>
      </c>
      <c r="E15" s="85" t="s">
        <v>53</v>
      </c>
      <c r="F15" s="97" t="s">
        <v>54</v>
      </c>
      <c r="G15" s="51" t="s">
        <v>30</v>
      </c>
      <c r="H15" s="54" t="s">
        <v>31</v>
      </c>
      <c r="I15" s="26"/>
      <c r="J15" s="48"/>
    </row>
    <row r="16" spans="1:23" ht="18" customHeight="1" x14ac:dyDescent="0.3">
      <c r="A16" s="11"/>
      <c r="B16" s="86">
        <v>1</v>
      </c>
      <c r="C16" s="87" t="s">
        <v>26</v>
      </c>
      <c r="D16" s="88">
        <f>'Kryci_list 13489'!D16</f>
        <v>0</v>
      </c>
      <c r="E16" s="89">
        <f>'Kryci_list 13489'!E16</f>
        <v>0</v>
      </c>
      <c r="F16" s="98">
        <f>'Kryci_list 13489'!F16</f>
        <v>0</v>
      </c>
      <c r="G16" s="52">
        <v>6</v>
      </c>
      <c r="H16" s="107" t="s">
        <v>32</v>
      </c>
      <c r="I16" s="121"/>
      <c r="J16" s="118">
        <f>Rekapitulácia!F8</f>
        <v>0</v>
      </c>
    </row>
    <row r="17" spans="1:10" ht="18" customHeight="1" x14ac:dyDescent="0.3">
      <c r="A17" s="11"/>
      <c r="B17" s="59">
        <v>2</v>
      </c>
      <c r="C17" s="63" t="s">
        <v>27</v>
      </c>
      <c r="D17" s="70">
        <f>'Kryci_list 13489'!D17</f>
        <v>0</v>
      </c>
      <c r="E17" s="68">
        <f>'Kryci_list 13489'!E17</f>
        <v>0</v>
      </c>
      <c r="F17" s="73">
        <f>'Kryci_list 13489'!F17</f>
        <v>0</v>
      </c>
      <c r="G17" s="53">
        <v>7</v>
      </c>
      <c r="H17" s="108" t="s">
        <v>33</v>
      </c>
      <c r="I17" s="121"/>
      <c r="J17" s="119">
        <f>Rekapitulácia!E8</f>
        <v>0</v>
      </c>
    </row>
    <row r="18" spans="1:10" ht="18" customHeight="1" x14ac:dyDescent="0.3">
      <c r="A18" s="11"/>
      <c r="B18" s="60">
        <v>3</v>
      </c>
      <c r="C18" s="64" t="s">
        <v>28</v>
      </c>
      <c r="D18" s="71">
        <f>'Kryci_list 13489'!D18</f>
        <v>0</v>
      </c>
      <c r="E18" s="69">
        <f>'Kryci_list 13489'!E18</f>
        <v>0</v>
      </c>
      <c r="F18" s="74">
        <f>'Kryci_list 13489'!F18</f>
        <v>0</v>
      </c>
      <c r="G18" s="53">
        <v>8</v>
      </c>
      <c r="H18" s="108" t="s">
        <v>34</v>
      </c>
      <c r="I18" s="121"/>
      <c r="J18" s="119">
        <f>Rekapitulácia!D8</f>
        <v>0</v>
      </c>
    </row>
    <row r="19" spans="1:10" ht="18" customHeight="1" x14ac:dyDescent="0.3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10" ht="18" customHeight="1" thickBot="1" x14ac:dyDescent="0.35">
      <c r="A20" s="11"/>
      <c r="B20" s="60">
        <v>5</v>
      </c>
      <c r="C20" s="66" t="s">
        <v>29</v>
      </c>
      <c r="D20" s="72"/>
      <c r="E20" s="92"/>
      <c r="F20" s="99">
        <f>SUM(F16:F19)</f>
        <v>0</v>
      </c>
      <c r="G20" s="53">
        <v>10</v>
      </c>
      <c r="H20" s="108" t="s">
        <v>29</v>
      </c>
      <c r="I20" s="123"/>
      <c r="J20" s="91">
        <f>SUM(J16:J19)</f>
        <v>0</v>
      </c>
    </row>
    <row r="21" spans="1:10" ht="18" customHeight="1" thickTop="1" x14ac:dyDescent="0.3">
      <c r="A21" s="11"/>
      <c r="B21" s="57" t="s">
        <v>42</v>
      </c>
      <c r="C21" s="61" t="s">
        <v>7</v>
      </c>
      <c r="D21" s="67"/>
      <c r="E21" s="18"/>
      <c r="F21" s="90"/>
      <c r="G21" s="57" t="s">
        <v>48</v>
      </c>
      <c r="H21" s="54" t="s">
        <v>7</v>
      </c>
      <c r="I21" s="28"/>
      <c r="J21" s="124"/>
    </row>
    <row r="22" spans="1:10" ht="18" customHeight="1" x14ac:dyDescent="0.3">
      <c r="A22" s="11"/>
      <c r="B22" s="52">
        <v>11</v>
      </c>
      <c r="C22" s="55" t="s">
        <v>43</v>
      </c>
      <c r="D22" s="79"/>
      <c r="E22" s="82"/>
      <c r="F22" s="73">
        <f>'Kryci_list 13489'!F22</f>
        <v>0</v>
      </c>
      <c r="G22" s="52">
        <v>16</v>
      </c>
      <c r="H22" s="107" t="s">
        <v>49</v>
      </c>
      <c r="I22" s="121"/>
      <c r="J22" s="118">
        <f>'Kryci_list 13489'!J22</f>
        <v>0</v>
      </c>
    </row>
    <row r="23" spans="1:10" ht="18" customHeight="1" x14ac:dyDescent="0.3">
      <c r="A23" s="11"/>
      <c r="B23" s="53">
        <v>12</v>
      </c>
      <c r="C23" s="56" t="s">
        <v>44</v>
      </c>
      <c r="D23" s="58"/>
      <c r="E23" s="82"/>
      <c r="F23" s="74">
        <f>'Kryci_list 13489'!F23</f>
        <v>0</v>
      </c>
      <c r="G23" s="53">
        <v>17</v>
      </c>
      <c r="H23" s="108" t="s">
        <v>50</v>
      </c>
      <c r="I23" s="121"/>
      <c r="J23" s="119">
        <f>'Kryci_list 13489'!J23</f>
        <v>0</v>
      </c>
    </row>
    <row r="24" spans="1:10" ht="18" customHeight="1" x14ac:dyDescent="0.3">
      <c r="A24" s="11"/>
      <c r="B24" s="53">
        <v>13</v>
      </c>
      <c r="C24" s="56" t="s">
        <v>45</v>
      </c>
      <c r="D24" s="58"/>
      <c r="E24" s="82"/>
      <c r="F24" s="74">
        <f>'Kryci_list 13489'!F24</f>
        <v>0</v>
      </c>
      <c r="G24" s="53">
        <v>18</v>
      </c>
      <c r="H24" s="108" t="s">
        <v>51</v>
      </c>
      <c r="I24" s="121"/>
      <c r="J24" s="119">
        <f>'Kryci_list 13489'!J24</f>
        <v>0</v>
      </c>
    </row>
    <row r="25" spans="1:10" ht="18" customHeight="1" x14ac:dyDescent="0.3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19"/>
    </row>
    <row r="26" spans="1:10" ht="18" customHeight="1" thickBot="1" x14ac:dyDescent="0.35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29</v>
      </c>
      <c r="I26" s="123"/>
      <c r="J26" s="91">
        <f>SUM(J22:J25)+SUM(F22:F25)</f>
        <v>0</v>
      </c>
    </row>
    <row r="27" spans="1:10" ht="18" customHeight="1" thickTop="1" x14ac:dyDescent="0.3">
      <c r="A27" s="11"/>
      <c r="B27" s="93"/>
      <c r="C27" s="135" t="s">
        <v>57</v>
      </c>
      <c r="D27" s="128"/>
      <c r="E27" s="94"/>
      <c r="F27" s="29"/>
      <c r="G27" s="101" t="s">
        <v>35</v>
      </c>
      <c r="H27" s="96" t="s">
        <v>36</v>
      </c>
      <c r="I27" s="28"/>
      <c r="J27" s="31"/>
    </row>
    <row r="28" spans="1:10" ht="18" customHeight="1" x14ac:dyDescent="0.3">
      <c r="A28" s="11"/>
      <c r="B28" s="25"/>
      <c r="C28" s="126"/>
      <c r="D28" s="129"/>
      <c r="E28" s="21"/>
      <c r="F28" s="11"/>
      <c r="G28" s="102">
        <v>21</v>
      </c>
      <c r="H28" s="106" t="s">
        <v>37</v>
      </c>
      <c r="I28" s="114"/>
      <c r="J28" s="110">
        <f>F20+J20+F26+J26</f>
        <v>0</v>
      </c>
    </row>
    <row r="29" spans="1:10" ht="18" customHeight="1" x14ac:dyDescent="0.3">
      <c r="A29" s="11"/>
      <c r="B29" s="75"/>
      <c r="C29" s="127"/>
      <c r="D29" s="130"/>
      <c r="E29" s="21"/>
      <c r="F29" s="11"/>
      <c r="G29" s="52">
        <v>22</v>
      </c>
      <c r="H29" s="107" t="s">
        <v>38</v>
      </c>
      <c r="I29" s="115">
        <f>Rekapitulácia!B9</f>
        <v>0</v>
      </c>
      <c r="J29" s="111">
        <f>ROUND(((ROUND(I29,2)*20)/100),2)*1</f>
        <v>0</v>
      </c>
    </row>
    <row r="30" spans="1:10" ht="18" customHeight="1" x14ac:dyDescent="0.3">
      <c r="A30" s="11"/>
      <c r="B30" s="22"/>
      <c r="C30" s="117"/>
      <c r="D30" s="121"/>
      <c r="E30" s="21"/>
      <c r="F30" s="11"/>
      <c r="G30" s="53">
        <v>23</v>
      </c>
      <c r="H30" s="108" t="s">
        <v>39</v>
      </c>
      <c r="I30" s="81">
        <f>Rekapitulácia!B10</f>
        <v>0</v>
      </c>
      <c r="J30" s="112">
        <f>ROUND(((ROUND(I30,2)*0)/100),2)</f>
        <v>0</v>
      </c>
    </row>
    <row r="31" spans="1:10" ht="18" customHeight="1" x14ac:dyDescent="0.3">
      <c r="A31" s="11"/>
      <c r="B31" s="23"/>
      <c r="C31" s="131"/>
      <c r="D31" s="132"/>
      <c r="E31" s="21"/>
      <c r="F31" s="11"/>
      <c r="G31" s="53">
        <v>24</v>
      </c>
      <c r="H31" s="108" t="s">
        <v>40</v>
      </c>
      <c r="I31" s="27"/>
      <c r="J31" s="187">
        <f>SUM(J28:J30)</f>
        <v>0</v>
      </c>
    </row>
    <row r="32" spans="1:10" ht="18" customHeight="1" thickBot="1" x14ac:dyDescent="0.35">
      <c r="A32" s="11"/>
      <c r="B32" s="41"/>
      <c r="C32" s="109"/>
      <c r="D32" s="116"/>
      <c r="E32" s="76"/>
      <c r="F32" s="77"/>
      <c r="G32" s="183" t="s">
        <v>41</v>
      </c>
      <c r="H32" s="184"/>
      <c r="I32" s="185"/>
      <c r="J32" s="186"/>
    </row>
    <row r="33" spans="1:10" ht="18" customHeight="1" thickTop="1" x14ac:dyDescent="0.3">
      <c r="A33" s="11"/>
      <c r="B33" s="93"/>
      <c r="C33" s="94"/>
      <c r="D33" s="133" t="s">
        <v>55</v>
      </c>
      <c r="E33" s="15"/>
      <c r="F33" s="15"/>
      <c r="G33" s="14"/>
      <c r="H33" s="133" t="s">
        <v>56</v>
      </c>
      <c r="I33" s="29"/>
      <c r="J33" s="32"/>
    </row>
    <row r="34" spans="1:10" ht="18" customHeight="1" x14ac:dyDescent="0.3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3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3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3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3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3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5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" thickTop="1" x14ac:dyDescent="0.3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 x14ac:dyDescent="0.3">
      <c r="A2" s="11"/>
      <c r="B2" s="198" t="s">
        <v>1</v>
      </c>
      <c r="C2" s="199"/>
      <c r="D2" s="199"/>
      <c r="E2" s="199"/>
      <c r="F2" s="199"/>
      <c r="G2" s="199"/>
      <c r="H2" s="199"/>
      <c r="I2" s="199"/>
      <c r="J2" s="200"/>
    </row>
    <row r="3" spans="1:23" ht="18" customHeight="1" x14ac:dyDescent="0.3">
      <c r="A3" s="11"/>
      <c r="B3" s="34" t="s">
        <v>15</v>
      </c>
      <c r="C3" s="35"/>
      <c r="D3" s="36"/>
      <c r="E3" s="36"/>
      <c r="F3" s="36"/>
      <c r="G3" s="16"/>
      <c r="H3" s="16"/>
      <c r="I3" s="37" t="s">
        <v>14</v>
      </c>
      <c r="J3" s="30"/>
    </row>
    <row r="4" spans="1:23" ht="18" customHeight="1" x14ac:dyDescent="0.3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 x14ac:dyDescent="0.35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/>
    </row>
    <row r="6" spans="1:23" ht="20.100000000000001" customHeight="1" thickTop="1" x14ac:dyDescent="0.3">
      <c r="A6" s="11"/>
      <c r="B6" s="192" t="s">
        <v>20</v>
      </c>
      <c r="C6" s="193"/>
      <c r="D6" s="193"/>
      <c r="E6" s="193"/>
      <c r="F6" s="193"/>
      <c r="G6" s="193"/>
      <c r="H6" s="193"/>
      <c r="I6" s="193"/>
      <c r="J6" s="194"/>
    </row>
    <row r="7" spans="1:23" ht="18" customHeight="1" x14ac:dyDescent="0.3">
      <c r="A7" s="11"/>
      <c r="B7" s="49" t="s">
        <v>23</v>
      </c>
      <c r="C7" s="42"/>
      <c r="D7" s="17"/>
      <c r="E7" s="17"/>
      <c r="F7" s="17"/>
      <c r="G7" s="50" t="s">
        <v>24</v>
      </c>
      <c r="H7" s="17"/>
      <c r="I7" s="28"/>
      <c r="J7" s="43"/>
    </row>
    <row r="8" spans="1:23" ht="20.100000000000001" customHeight="1" x14ac:dyDescent="0.3">
      <c r="A8" s="11"/>
      <c r="B8" s="195" t="s">
        <v>21</v>
      </c>
      <c r="C8" s="196"/>
      <c r="D8" s="196"/>
      <c r="E8" s="196"/>
      <c r="F8" s="196"/>
      <c r="G8" s="196"/>
      <c r="H8" s="196"/>
      <c r="I8" s="196"/>
      <c r="J8" s="197"/>
    </row>
    <row r="9" spans="1:23" ht="18" customHeight="1" x14ac:dyDescent="0.3">
      <c r="A9" s="11"/>
      <c r="B9" s="38" t="s">
        <v>23</v>
      </c>
      <c r="C9" s="19"/>
      <c r="D9" s="16"/>
      <c r="E9" s="16"/>
      <c r="F9" s="16"/>
      <c r="G9" s="39" t="s">
        <v>24</v>
      </c>
      <c r="H9" s="16"/>
      <c r="I9" s="27"/>
      <c r="J9" s="30"/>
    </row>
    <row r="10" spans="1:23" ht="20.100000000000001" customHeight="1" x14ac:dyDescent="0.3">
      <c r="A10" s="11"/>
      <c r="B10" s="195" t="s">
        <v>22</v>
      </c>
      <c r="C10" s="196"/>
      <c r="D10" s="196"/>
      <c r="E10" s="196"/>
      <c r="F10" s="196"/>
      <c r="G10" s="196"/>
      <c r="H10" s="196"/>
      <c r="I10" s="196"/>
      <c r="J10" s="197"/>
    </row>
    <row r="11" spans="1:23" ht="18" customHeight="1" thickBot="1" x14ac:dyDescent="0.35">
      <c r="A11" s="11"/>
      <c r="B11" s="38" t="s">
        <v>23</v>
      </c>
      <c r="C11" s="19"/>
      <c r="D11" s="16"/>
      <c r="E11" s="16"/>
      <c r="F11" s="16"/>
      <c r="G11" s="39" t="s">
        <v>24</v>
      </c>
      <c r="H11" s="16"/>
      <c r="I11" s="27"/>
      <c r="J11" s="30"/>
    </row>
    <row r="12" spans="1:23" ht="18" customHeight="1" thickTop="1" x14ac:dyDescent="0.3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3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5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3">
      <c r="A15" s="11"/>
      <c r="B15" s="83" t="s">
        <v>25</v>
      </c>
      <c r="C15" s="84" t="s">
        <v>6</v>
      </c>
      <c r="D15" s="84" t="s">
        <v>52</v>
      </c>
      <c r="E15" s="85" t="s">
        <v>53</v>
      </c>
      <c r="F15" s="97" t="s">
        <v>54</v>
      </c>
      <c r="G15" s="51" t="s">
        <v>30</v>
      </c>
      <c r="H15" s="54" t="s">
        <v>31</v>
      </c>
      <c r="I15" s="26"/>
      <c r="J15" s="48"/>
    </row>
    <row r="16" spans="1:23" ht="18" customHeight="1" x14ac:dyDescent="0.3">
      <c r="A16" s="11"/>
      <c r="B16" s="86">
        <v>1</v>
      </c>
      <c r="C16" s="87" t="s">
        <v>26</v>
      </c>
      <c r="D16" s="88"/>
      <c r="E16" s="89"/>
      <c r="F16" s="98"/>
      <c r="G16" s="52">
        <v>6</v>
      </c>
      <c r="H16" s="107" t="s">
        <v>32</v>
      </c>
      <c r="I16" s="121"/>
      <c r="J16" s="118">
        <v>0</v>
      </c>
    </row>
    <row r="17" spans="1:26" ht="18" customHeight="1" x14ac:dyDescent="0.3">
      <c r="A17" s="11"/>
      <c r="B17" s="59">
        <v>2</v>
      </c>
      <c r="C17" s="63" t="s">
        <v>27</v>
      </c>
      <c r="D17" s="70">
        <f>'Rekap 13489'!B15</f>
        <v>0</v>
      </c>
      <c r="E17" s="68">
        <f>'Rekap 13489'!C15</f>
        <v>0</v>
      </c>
      <c r="F17" s="73">
        <f>'Rekap 13489'!D15</f>
        <v>0</v>
      </c>
      <c r="G17" s="53">
        <v>7</v>
      </c>
      <c r="H17" s="108" t="s">
        <v>33</v>
      </c>
      <c r="I17" s="121"/>
      <c r="J17" s="119">
        <f>'SO 13489'!Z40</f>
        <v>0</v>
      </c>
    </row>
    <row r="18" spans="1:26" ht="18" customHeight="1" x14ac:dyDescent="0.3">
      <c r="A18" s="11"/>
      <c r="B18" s="60">
        <v>3</v>
      </c>
      <c r="C18" s="64" t="s">
        <v>28</v>
      </c>
      <c r="D18" s="71"/>
      <c r="E18" s="69"/>
      <c r="F18" s="74"/>
      <c r="G18" s="53">
        <v>8</v>
      </c>
      <c r="H18" s="108" t="s">
        <v>34</v>
      </c>
      <c r="I18" s="121"/>
      <c r="J18" s="119">
        <v>0</v>
      </c>
    </row>
    <row r="19" spans="1:26" ht="18" customHeight="1" x14ac:dyDescent="0.3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5">
      <c r="A20" s="11"/>
      <c r="B20" s="60">
        <v>5</v>
      </c>
      <c r="C20" s="66" t="s">
        <v>29</v>
      </c>
      <c r="D20" s="72"/>
      <c r="E20" s="92"/>
      <c r="F20" s="99">
        <f>SUM(F16:F19)</f>
        <v>0</v>
      </c>
      <c r="G20" s="53">
        <v>10</v>
      </c>
      <c r="H20" s="108" t="s">
        <v>29</v>
      </c>
      <c r="I20" s="123"/>
      <c r="J20" s="91">
        <f>SUM(J16:J19)</f>
        <v>0</v>
      </c>
    </row>
    <row r="21" spans="1:26" ht="18" customHeight="1" thickTop="1" x14ac:dyDescent="0.3">
      <c r="A21" s="11"/>
      <c r="B21" s="57" t="s">
        <v>42</v>
      </c>
      <c r="C21" s="61" t="s">
        <v>7</v>
      </c>
      <c r="D21" s="67"/>
      <c r="E21" s="18"/>
      <c r="F21" s="90"/>
      <c r="G21" s="57" t="s">
        <v>48</v>
      </c>
      <c r="H21" s="54" t="s">
        <v>7</v>
      </c>
      <c r="I21" s="28"/>
      <c r="J21" s="124"/>
    </row>
    <row r="22" spans="1:26" ht="18" customHeight="1" x14ac:dyDescent="0.3">
      <c r="A22" s="11"/>
      <c r="B22" s="52">
        <v>11</v>
      </c>
      <c r="C22" s="55" t="s">
        <v>43</v>
      </c>
      <c r="D22" s="79"/>
      <c r="E22" s="81" t="s">
        <v>46</v>
      </c>
      <c r="F22" s="73">
        <f>((F16*U22*0)+(F17*V22*0)+(F18*W22*0))/100</f>
        <v>0</v>
      </c>
      <c r="G22" s="52">
        <v>16</v>
      </c>
      <c r="H22" s="107" t="s">
        <v>49</v>
      </c>
      <c r="I22" s="122" t="s">
        <v>46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1"/>
      <c r="B23" s="53">
        <v>12</v>
      </c>
      <c r="C23" s="56" t="s">
        <v>44</v>
      </c>
      <c r="D23" s="58"/>
      <c r="E23" s="81" t="s">
        <v>47</v>
      </c>
      <c r="F23" s="74">
        <f>((F16*U23*0)+(F17*V23*0)+(F18*W23*0))/100</f>
        <v>0</v>
      </c>
      <c r="G23" s="53">
        <v>17</v>
      </c>
      <c r="H23" s="108" t="s">
        <v>50</v>
      </c>
      <c r="I23" s="122" t="s">
        <v>46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1"/>
      <c r="B24" s="53">
        <v>13</v>
      </c>
      <c r="C24" s="56" t="s">
        <v>45</v>
      </c>
      <c r="D24" s="58"/>
      <c r="E24" s="81" t="s">
        <v>46</v>
      </c>
      <c r="F24" s="74">
        <f>((F16*U24*0)+(F17*V24*0)+(F18*W24*0))/100</f>
        <v>0</v>
      </c>
      <c r="G24" s="53">
        <v>18</v>
      </c>
      <c r="H24" s="108" t="s">
        <v>51</v>
      </c>
      <c r="I24" s="122" t="s">
        <v>47</v>
      </c>
      <c r="J24" s="119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5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29</v>
      </c>
      <c r="I26" s="123"/>
      <c r="J26" s="91">
        <f>SUM(J22:J25)+SUM(F22:F25)</f>
        <v>0</v>
      </c>
    </row>
    <row r="27" spans="1:26" ht="18" customHeight="1" thickTop="1" x14ac:dyDescent="0.3">
      <c r="A27" s="11"/>
      <c r="B27" s="93"/>
      <c r="C27" s="135" t="s">
        <v>57</v>
      </c>
      <c r="D27" s="128"/>
      <c r="E27" s="94"/>
      <c r="F27" s="29"/>
      <c r="G27" s="101" t="s">
        <v>35</v>
      </c>
      <c r="H27" s="96" t="s">
        <v>36</v>
      </c>
      <c r="I27" s="28"/>
      <c r="J27" s="31"/>
    </row>
    <row r="28" spans="1:26" ht="18" customHeight="1" x14ac:dyDescent="0.3">
      <c r="A28" s="11"/>
      <c r="B28" s="25"/>
      <c r="C28" s="126"/>
      <c r="D28" s="129"/>
      <c r="E28" s="21"/>
      <c r="F28" s="11"/>
      <c r="G28" s="102">
        <v>21</v>
      </c>
      <c r="H28" s="106" t="s">
        <v>37</v>
      </c>
      <c r="I28" s="114"/>
      <c r="J28" s="110">
        <f>F20+J20+F26+J26</f>
        <v>0</v>
      </c>
    </row>
    <row r="29" spans="1:26" ht="18" customHeight="1" x14ac:dyDescent="0.3">
      <c r="A29" s="11"/>
      <c r="B29" s="75"/>
      <c r="C29" s="127"/>
      <c r="D29" s="130"/>
      <c r="E29" s="21"/>
      <c r="F29" s="11"/>
      <c r="G29" s="52">
        <v>22</v>
      </c>
      <c r="H29" s="107" t="s">
        <v>38</v>
      </c>
      <c r="I29" s="115">
        <f>J28-SUM('SO 13489'!K9:'SO 13489'!K39)</f>
        <v>0</v>
      </c>
      <c r="J29" s="111">
        <f>ROUND(((ROUND(I29,2)*20)*1/100),2)</f>
        <v>0</v>
      </c>
    </row>
    <row r="30" spans="1:26" ht="18" customHeight="1" x14ac:dyDescent="0.3">
      <c r="A30" s="11"/>
      <c r="B30" s="22"/>
      <c r="C30" s="117"/>
      <c r="D30" s="121"/>
      <c r="E30" s="21"/>
      <c r="F30" s="11"/>
      <c r="G30" s="53">
        <v>23</v>
      </c>
      <c r="H30" s="108" t="s">
        <v>39</v>
      </c>
      <c r="I30" s="81">
        <f>SUM('SO 13489'!K9:'SO 13489'!K39)</f>
        <v>0</v>
      </c>
      <c r="J30" s="112">
        <f>ROUND(((ROUND(I30,2)*0)/100),2)</f>
        <v>0</v>
      </c>
    </row>
    <row r="31" spans="1:26" ht="18" customHeight="1" x14ac:dyDescent="0.3">
      <c r="A31" s="11"/>
      <c r="B31" s="23"/>
      <c r="C31" s="131"/>
      <c r="D31" s="132"/>
      <c r="E31" s="21"/>
      <c r="F31" s="11"/>
      <c r="G31" s="102">
        <v>24</v>
      </c>
      <c r="H31" s="106" t="s">
        <v>40</v>
      </c>
      <c r="I31" s="105"/>
      <c r="J31" s="125">
        <f>SUM(J28:J30)</f>
        <v>0</v>
      </c>
    </row>
    <row r="32" spans="1:26" ht="18" customHeight="1" thickBot="1" x14ac:dyDescent="0.35">
      <c r="A32" s="11"/>
      <c r="B32" s="41"/>
      <c r="C32" s="109"/>
      <c r="D32" s="116"/>
      <c r="E32" s="76"/>
      <c r="F32" s="77"/>
      <c r="G32" s="52" t="s">
        <v>41</v>
      </c>
      <c r="H32" s="109"/>
      <c r="I32" s="116"/>
      <c r="J32" s="113"/>
    </row>
    <row r="33" spans="1:10" ht="18" customHeight="1" thickTop="1" x14ac:dyDescent="0.3">
      <c r="A33" s="11"/>
      <c r="B33" s="93"/>
      <c r="C33" s="94"/>
      <c r="D33" s="133" t="s">
        <v>55</v>
      </c>
      <c r="E33" s="15"/>
      <c r="F33" s="95"/>
      <c r="G33" s="103">
        <v>26</v>
      </c>
      <c r="H33" s="134" t="s">
        <v>56</v>
      </c>
      <c r="I33" s="29"/>
      <c r="J33" s="104"/>
    </row>
    <row r="34" spans="1:10" ht="18" customHeight="1" x14ac:dyDescent="0.3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3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3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3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3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3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5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" thickTop="1" x14ac:dyDescent="0.3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4.4" x14ac:dyDescent="0.3"/>
  <cols>
    <col min="1" max="1" width="40.6640625" customWidth="1"/>
    <col min="2" max="4" width="12.6640625" customWidth="1"/>
    <col min="5" max="6" width="15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01" t="s">
        <v>20</v>
      </c>
      <c r="B1" s="202"/>
      <c r="C1" s="202"/>
      <c r="D1" s="203"/>
      <c r="E1" s="138" t="s">
        <v>18</v>
      </c>
      <c r="F1" s="137"/>
      <c r="W1">
        <v>30.126000000000001</v>
      </c>
    </row>
    <row r="2" spans="1:26" ht="20.100000000000001" customHeight="1" x14ac:dyDescent="0.3">
      <c r="A2" s="201" t="s">
        <v>21</v>
      </c>
      <c r="B2" s="202"/>
      <c r="C2" s="202"/>
      <c r="D2" s="203"/>
      <c r="E2" s="138" t="s">
        <v>16</v>
      </c>
      <c r="F2" s="137"/>
    </row>
    <row r="3" spans="1:26" ht="20.100000000000001" customHeight="1" x14ac:dyDescent="0.3">
      <c r="A3" s="201" t="s">
        <v>22</v>
      </c>
      <c r="B3" s="202"/>
      <c r="C3" s="202"/>
      <c r="D3" s="203"/>
      <c r="E3" s="138"/>
      <c r="F3" s="137"/>
    </row>
    <row r="4" spans="1:26" x14ac:dyDescent="0.3">
      <c r="A4" s="139" t="s">
        <v>1</v>
      </c>
      <c r="B4" s="136"/>
      <c r="C4" s="136"/>
      <c r="D4" s="136"/>
      <c r="E4" s="136"/>
      <c r="F4" s="136"/>
    </row>
    <row r="5" spans="1:26" x14ac:dyDescent="0.3">
      <c r="A5" s="139" t="s">
        <v>15</v>
      </c>
      <c r="B5" s="136"/>
      <c r="C5" s="136"/>
      <c r="D5" s="136"/>
      <c r="E5" s="136"/>
      <c r="F5" s="136"/>
    </row>
    <row r="6" spans="1:26" x14ac:dyDescent="0.3">
      <c r="A6" s="136"/>
      <c r="B6" s="136"/>
      <c r="C6" s="136"/>
      <c r="D6" s="136"/>
      <c r="E6" s="136"/>
      <c r="F6" s="136"/>
    </row>
    <row r="7" spans="1:26" x14ac:dyDescent="0.3">
      <c r="A7" s="136"/>
      <c r="B7" s="136"/>
      <c r="C7" s="136"/>
      <c r="D7" s="136"/>
      <c r="E7" s="136"/>
      <c r="F7" s="136"/>
    </row>
    <row r="8" spans="1:26" x14ac:dyDescent="0.3">
      <c r="A8" s="140" t="s">
        <v>61</v>
      </c>
      <c r="B8" s="136"/>
      <c r="C8" s="136"/>
      <c r="D8" s="136"/>
      <c r="E8" s="136"/>
      <c r="F8" s="136"/>
    </row>
    <row r="9" spans="1:26" x14ac:dyDescent="0.3">
      <c r="A9" s="141" t="s">
        <v>58</v>
      </c>
      <c r="B9" s="141" t="s">
        <v>52</v>
      </c>
      <c r="C9" s="141" t="s">
        <v>53</v>
      </c>
      <c r="D9" s="141" t="s">
        <v>29</v>
      </c>
      <c r="E9" s="141" t="s">
        <v>59</v>
      </c>
      <c r="F9" s="141" t="s">
        <v>60</v>
      </c>
    </row>
    <row r="10" spans="1:26" x14ac:dyDescent="0.3">
      <c r="A10" s="148" t="s">
        <v>62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3">
      <c r="A11" s="150" t="s">
        <v>63</v>
      </c>
      <c r="B11" s="151">
        <f>'SO 13489'!L15</f>
        <v>0</v>
      </c>
      <c r="C11" s="151">
        <f>'SO 13489'!M15</f>
        <v>0</v>
      </c>
      <c r="D11" s="151">
        <f>'SO 13489'!I15</f>
        <v>0</v>
      </c>
      <c r="E11" s="152">
        <f>'SO 13489'!S15</f>
        <v>0</v>
      </c>
      <c r="F11" s="152">
        <f>'SO 13489'!V15</f>
        <v>26.25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3">
      <c r="A12" s="150" t="s">
        <v>64</v>
      </c>
      <c r="B12" s="151">
        <f>'SO 13489'!L23</f>
        <v>0</v>
      </c>
      <c r="C12" s="151">
        <f>'SO 13489'!M23</f>
        <v>0</v>
      </c>
      <c r="D12" s="151">
        <f>'SO 13489'!I23</f>
        <v>0</v>
      </c>
      <c r="E12" s="152">
        <f>'SO 13489'!S23</f>
        <v>0.72</v>
      </c>
      <c r="F12" s="152">
        <f>'SO 13489'!V23</f>
        <v>0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3">
      <c r="A13" s="150" t="s">
        <v>65</v>
      </c>
      <c r="B13" s="151">
        <f>'SO 13489'!L30</f>
        <v>0</v>
      </c>
      <c r="C13" s="151">
        <f>'SO 13489'!M30</f>
        <v>0</v>
      </c>
      <c r="D13" s="151">
        <f>'SO 13489'!I30</f>
        <v>0</v>
      </c>
      <c r="E13" s="152">
        <f>'SO 13489'!S30</f>
        <v>0</v>
      </c>
      <c r="F13" s="152">
        <f>'SO 13489'!V30</f>
        <v>6.87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3">
      <c r="A14" s="150" t="s">
        <v>66</v>
      </c>
      <c r="B14" s="151">
        <f>'SO 13489'!L37</f>
        <v>0</v>
      </c>
      <c r="C14" s="151">
        <f>'SO 13489'!M37</f>
        <v>0</v>
      </c>
      <c r="D14" s="151">
        <f>'SO 13489'!I37</f>
        <v>0</v>
      </c>
      <c r="E14" s="152">
        <f>'SO 13489'!S37</f>
        <v>48.9</v>
      </c>
      <c r="F14" s="152">
        <f>'SO 13489'!V37</f>
        <v>0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x14ac:dyDescent="0.3">
      <c r="A15" s="2" t="s">
        <v>62</v>
      </c>
      <c r="B15" s="153">
        <f>'SO 13489'!L39</f>
        <v>0</v>
      </c>
      <c r="C15" s="153">
        <f>'SO 13489'!M39</f>
        <v>0</v>
      </c>
      <c r="D15" s="153">
        <f>'SO 13489'!I39</f>
        <v>0</v>
      </c>
      <c r="E15" s="154">
        <f>'SO 13489'!S39</f>
        <v>49.62</v>
      </c>
      <c r="F15" s="154">
        <f>'SO 13489'!V39</f>
        <v>33.119999999999997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x14ac:dyDescent="0.3">
      <c r="A16" s="1"/>
      <c r="B16" s="143"/>
      <c r="C16" s="143"/>
      <c r="D16" s="143"/>
      <c r="E16" s="142"/>
      <c r="F16" s="142"/>
    </row>
    <row r="17" spans="1:26" x14ac:dyDescent="0.3">
      <c r="A17" s="2" t="s">
        <v>67</v>
      </c>
      <c r="B17" s="153">
        <f>'SO 13489'!L40</f>
        <v>0</v>
      </c>
      <c r="C17" s="153">
        <f>'SO 13489'!M40</f>
        <v>0</v>
      </c>
      <c r="D17" s="153">
        <f>'SO 13489'!I40</f>
        <v>0</v>
      </c>
      <c r="E17" s="154">
        <f>'SO 13489'!S40</f>
        <v>49.62</v>
      </c>
      <c r="F17" s="154">
        <f>'SO 13489'!V40</f>
        <v>33.119999999999997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</row>
    <row r="18" spans="1:26" x14ac:dyDescent="0.3">
      <c r="A18" s="1"/>
      <c r="B18" s="143"/>
      <c r="C18" s="143"/>
      <c r="D18" s="143"/>
      <c r="E18" s="142"/>
      <c r="F18" s="142"/>
    </row>
    <row r="19" spans="1:26" x14ac:dyDescent="0.3">
      <c r="A19" s="1"/>
      <c r="B19" s="143"/>
      <c r="C19" s="143"/>
      <c r="D19" s="143"/>
      <c r="E19" s="142"/>
      <c r="F19" s="142"/>
    </row>
    <row r="20" spans="1:26" x14ac:dyDescent="0.3">
      <c r="A20" s="1"/>
      <c r="B20" s="143"/>
      <c r="C20" s="143"/>
      <c r="D20" s="143"/>
      <c r="E20" s="142"/>
      <c r="F20" s="142"/>
    </row>
    <row r="21" spans="1:26" x14ac:dyDescent="0.3">
      <c r="A21" s="1"/>
      <c r="B21" s="143"/>
      <c r="C21" s="143"/>
      <c r="D21" s="143"/>
      <c r="E21" s="142"/>
      <c r="F21" s="142"/>
    </row>
    <row r="22" spans="1:26" x14ac:dyDescent="0.3">
      <c r="A22" s="1"/>
      <c r="B22" s="143"/>
      <c r="C22" s="143"/>
      <c r="D22" s="143"/>
      <c r="E22" s="142"/>
      <c r="F22" s="142"/>
    </row>
    <row r="23" spans="1:26" x14ac:dyDescent="0.3">
      <c r="A23" s="1"/>
      <c r="B23" s="143"/>
      <c r="C23" s="143"/>
      <c r="D23" s="143"/>
      <c r="E23" s="142"/>
      <c r="F23" s="142"/>
    </row>
    <row r="24" spans="1:26" x14ac:dyDescent="0.3">
      <c r="A24" s="1"/>
      <c r="B24" s="143"/>
      <c r="C24" s="143"/>
      <c r="D24" s="143"/>
      <c r="E24" s="142"/>
      <c r="F24" s="142"/>
    </row>
    <row r="25" spans="1:26" x14ac:dyDescent="0.3">
      <c r="A25" s="1"/>
      <c r="B25" s="143"/>
      <c r="C25" s="143"/>
      <c r="D25" s="143"/>
      <c r="E25" s="142"/>
      <c r="F25" s="142"/>
    </row>
    <row r="26" spans="1:26" x14ac:dyDescent="0.3">
      <c r="A26" s="1"/>
      <c r="B26" s="143"/>
      <c r="C26" s="143"/>
      <c r="D26" s="143"/>
      <c r="E26" s="142"/>
      <c r="F26" s="142"/>
    </row>
    <row r="27" spans="1:26" x14ac:dyDescent="0.3">
      <c r="A27" s="1"/>
      <c r="B27" s="143"/>
      <c r="C27" s="143"/>
      <c r="D27" s="143"/>
      <c r="E27" s="142"/>
      <c r="F27" s="142"/>
    </row>
    <row r="28" spans="1:26" x14ac:dyDescent="0.3">
      <c r="A28" s="1"/>
      <c r="B28" s="143"/>
      <c r="C28" s="143"/>
      <c r="D28" s="143"/>
      <c r="E28" s="142"/>
      <c r="F28" s="142"/>
    </row>
    <row r="29" spans="1:26" x14ac:dyDescent="0.3">
      <c r="A29" s="1"/>
      <c r="B29" s="143"/>
      <c r="C29" s="143"/>
      <c r="D29" s="143"/>
      <c r="E29" s="142"/>
      <c r="F29" s="142"/>
    </row>
    <row r="30" spans="1:26" x14ac:dyDescent="0.3">
      <c r="A30" s="1"/>
      <c r="B30" s="143"/>
      <c r="C30" s="143"/>
      <c r="D30" s="143"/>
      <c r="E30" s="142"/>
      <c r="F30" s="142"/>
    </row>
    <row r="31" spans="1:26" x14ac:dyDescent="0.3">
      <c r="A31" s="1"/>
      <c r="B31" s="143"/>
      <c r="C31" s="143"/>
      <c r="D31" s="143"/>
      <c r="E31" s="142"/>
      <c r="F31" s="142"/>
    </row>
    <row r="32" spans="1:26" x14ac:dyDescent="0.3">
      <c r="A32" s="1"/>
      <c r="B32" s="143"/>
      <c r="C32" s="143"/>
      <c r="D32" s="143"/>
      <c r="E32" s="142"/>
      <c r="F32" s="142"/>
    </row>
    <row r="33" spans="1:6" x14ac:dyDescent="0.3">
      <c r="A33" s="1"/>
      <c r="B33" s="143"/>
      <c r="C33" s="143"/>
      <c r="D33" s="143"/>
      <c r="E33" s="142"/>
      <c r="F33" s="142"/>
    </row>
    <row r="34" spans="1:6" x14ac:dyDescent="0.3">
      <c r="A34" s="1"/>
      <c r="B34" s="143"/>
      <c r="C34" s="143"/>
      <c r="D34" s="143"/>
      <c r="E34" s="142"/>
      <c r="F34" s="142"/>
    </row>
    <row r="35" spans="1:6" x14ac:dyDescent="0.3">
      <c r="A35" s="1"/>
      <c r="B35" s="143"/>
      <c r="C35" s="143"/>
      <c r="D35" s="143"/>
      <c r="E35" s="142"/>
      <c r="F35" s="142"/>
    </row>
    <row r="36" spans="1:6" x14ac:dyDescent="0.3">
      <c r="A36" s="1"/>
      <c r="B36" s="143"/>
      <c r="C36" s="143"/>
      <c r="D36" s="143"/>
      <c r="E36" s="142"/>
      <c r="F36" s="142"/>
    </row>
    <row r="37" spans="1:6" x14ac:dyDescent="0.3">
      <c r="A37" s="1"/>
      <c r="B37" s="143"/>
      <c r="C37" s="143"/>
      <c r="D37" s="143"/>
      <c r="E37" s="142"/>
      <c r="F37" s="142"/>
    </row>
    <row r="38" spans="1:6" x14ac:dyDescent="0.3">
      <c r="A38" s="1"/>
      <c r="B38" s="143"/>
      <c r="C38" s="143"/>
      <c r="D38" s="143"/>
      <c r="E38" s="142"/>
      <c r="F38" s="142"/>
    </row>
    <row r="39" spans="1:6" x14ac:dyDescent="0.3">
      <c r="A39" s="1"/>
      <c r="B39" s="143"/>
      <c r="C39" s="143"/>
      <c r="D39" s="143"/>
      <c r="E39" s="142"/>
      <c r="F39" s="142"/>
    </row>
    <row r="40" spans="1:6" x14ac:dyDescent="0.3">
      <c r="A40" s="1"/>
      <c r="B40" s="143"/>
      <c r="C40" s="143"/>
      <c r="D40" s="143"/>
      <c r="E40" s="142"/>
      <c r="F40" s="142"/>
    </row>
    <row r="41" spans="1:6" x14ac:dyDescent="0.3">
      <c r="A41" s="1"/>
      <c r="B41" s="143"/>
      <c r="C41" s="143"/>
      <c r="D41" s="143"/>
      <c r="E41" s="142"/>
      <c r="F41" s="142"/>
    </row>
    <row r="42" spans="1:6" x14ac:dyDescent="0.3">
      <c r="A42" s="1"/>
      <c r="B42" s="143"/>
      <c r="C42" s="143"/>
      <c r="D42" s="143"/>
      <c r="E42" s="142"/>
      <c r="F42" s="142"/>
    </row>
    <row r="43" spans="1:6" x14ac:dyDescent="0.3">
      <c r="A43" s="1"/>
      <c r="B43" s="143"/>
      <c r="C43" s="143"/>
      <c r="D43" s="143"/>
      <c r="E43" s="142"/>
      <c r="F43" s="142"/>
    </row>
    <row r="44" spans="1:6" x14ac:dyDescent="0.3">
      <c r="A44" s="1"/>
      <c r="B44" s="143"/>
      <c r="C44" s="143"/>
      <c r="D44" s="143"/>
      <c r="E44" s="142"/>
      <c r="F44" s="142"/>
    </row>
    <row r="45" spans="1:6" x14ac:dyDescent="0.3">
      <c r="A45" s="1"/>
      <c r="B45" s="1"/>
      <c r="C45" s="1"/>
      <c r="D45" s="1"/>
      <c r="E45" s="1"/>
      <c r="F45" s="1"/>
    </row>
    <row r="46" spans="1:6" x14ac:dyDescent="0.3">
      <c r="A46" s="1"/>
      <c r="B46" s="1"/>
      <c r="C46" s="1"/>
      <c r="D46" s="1"/>
      <c r="E46" s="1"/>
      <c r="F46" s="1"/>
    </row>
    <row r="47" spans="1:6" x14ac:dyDescent="0.3">
      <c r="A47" s="1"/>
      <c r="B47" s="1"/>
      <c r="C47" s="1"/>
      <c r="D47" s="1"/>
      <c r="E47" s="1"/>
      <c r="F47" s="1"/>
    </row>
    <row r="48" spans="1:6" x14ac:dyDescent="0.3">
      <c r="A48" s="1"/>
      <c r="B48" s="1"/>
      <c r="C48" s="1"/>
      <c r="D48" s="1"/>
      <c r="E48" s="1"/>
      <c r="F48" s="1"/>
    </row>
    <row r="49" spans="1:6" x14ac:dyDescent="0.3">
      <c r="A49" s="1"/>
      <c r="B49" s="1"/>
      <c r="C49" s="1"/>
      <c r="D49" s="1"/>
      <c r="E49" s="1"/>
      <c r="F49" s="1"/>
    </row>
    <row r="50" spans="1:6" x14ac:dyDescent="0.3">
      <c r="A50" s="1"/>
      <c r="B50" s="1"/>
      <c r="C50" s="1"/>
      <c r="D50" s="1"/>
      <c r="E50" s="1"/>
      <c r="F50" s="1"/>
    </row>
    <row r="51" spans="1:6" x14ac:dyDescent="0.3">
      <c r="A51" s="1"/>
      <c r="B51" s="1"/>
      <c r="C51" s="1"/>
      <c r="D51" s="1"/>
      <c r="E51" s="1"/>
      <c r="F51" s="1"/>
    </row>
    <row r="52" spans="1:6" x14ac:dyDescent="0.3">
      <c r="A52" s="1"/>
      <c r="B52" s="1"/>
      <c r="C52" s="1"/>
      <c r="D52" s="1"/>
      <c r="E52" s="1"/>
      <c r="F52" s="1"/>
    </row>
    <row r="53" spans="1:6" x14ac:dyDescent="0.3">
      <c r="A53" s="1"/>
      <c r="B53" s="1"/>
      <c r="C53" s="1"/>
      <c r="D53" s="1"/>
      <c r="E53" s="1"/>
      <c r="F53" s="1"/>
    </row>
    <row r="54" spans="1:6" x14ac:dyDescent="0.3">
      <c r="A54" s="1"/>
      <c r="B54" s="1"/>
      <c r="C54" s="1"/>
      <c r="D54" s="1"/>
      <c r="E54" s="1"/>
      <c r="F54" s="1"/>
    </row>
    <row r="55" spans="1:6" x14ac:dyDescent="0.3">
      <c r="A55" s="1"/>
      <c r="B55" s="1"/>
      <c r="C55" s="1"/>
      <c r="D55" s="1"/>
      <c r="E55" s="1"/>
      <c r="F55" s="1"/>
    </row>
    <row r="56" spans="1:6" x14ac:dyDescent="0.3">
      <c r="A56" s="1"/>
      <c r="B56" s="1"/>
      <c r="C56" s="1"/>
      <c r="D56" s="1"/>
      <c r="E56" s="1"/>
      <c r="F56" s="1"/>
    </row>
    <row r="57" spans="1:6" x14ac:dyDescent="0.3">
      <c r="A57" s="1"/>
      <c r="B57" s="1"/>
      <c r="C57" s="1"/>
      <c r="D57" s="1"/>
      <c r="E57" s="1"/>
      <c r="F57" s="1"/>
    </row>
    <row r="58" spans="1:6" x14ac:dyDescent="0.3">
      <c r="A58" s="1"/>
      <c r="B58" s="1"/>
      <c r="C58" s="1"/>
      <c r="D58" s="1"/>
      <c r="E58" s="1"/>
      <c r="F58" s="1"/>
    </row>
    <row r="59" spans="1:6" x14ac:dyDescent="0.3">
      <c r="A59" s="1"/>
      <c r="B59" s="1"/>
      <c r="C59" s="1"/>
      <c r="D59" s="1"/>
      <c r="E59" s="1"/>
      <c r="F59" s="1"/>
    </row>
    <row r="60" spans="1:6" x14ac:dyDescent="0.3">
      <c r="A60" s="1"/>
      <c r="B60" s="1"/>
      <c r="C60" s="1"/>
      <c r="D60" s="1"/>
      <c r="E60" s="1"/>
      <c r="F60" s="1"/>
    </row>
    <row r="61" spans="1:6" x14ac:dyDescent="0.3">
      <c r="A61" s="1"/>
      <c r="B61" s="1"/>
      <c r="C61" s="1"/>
      <c r="D61" s="1"/>
      <c r="E61" s="1"/>
      <c r="F61" s="1"/>
    </row>
    <row r="62" spans="1:6" x14ac:dyDescent="0.3">
      <c r="A62" s="1"/>
      <c r="B62" s="1"/>
      <c r="C62" s="1"/>
      <c r="D62" s="1"/>
      <c r="E62" s="1"/>
      <c r="F62" s="1"/>
    </row>
    <row r="63" spans="1:6" x14ac:dyDescent="0.3">
      <c r="A63" s="1"/>
      <c r="B63" s="1"/>
      <c r="C63" s="1"/>
      <c r="D63" s="1"/>
      <c r="E63" s="1"/>
      <c r="F63" s="1"/>
    </row>
    <row r="64" spans="1:6" x14ac:dyDescent="0.3">
      <c r="A64" s="1"/>
      <c r="B64" s="1"/>
      <c r="C64" s="1"/>
      <c r="D64" s="1"/>
      <c r="E64" s="1"/>
      <c r="F64" s="1"/>
    </row>
    <row r="65" spans="1:6" x14ac:dyDescent="0.3">
      <c r="A65" s="1"/>
      <c r="B65" s="1"/>
      <c r="C65" s="1"/>
      <c r="D65" s="1"/>
      <c r="E65" s="1"/>
      <c r="F65" s="1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workbookViewId="0">
      <pane ySplit="8" topLeftCell="A9" activePane="bottomLeft" state="frozen"/>
      <selection pane="bottomLeft" activeCell="S43" sqref="S43"/>
    </sheetView>
  </sheetViews>
  <sheetFormatPr defaultColWidth="0" defaultRowHeight="14.4" x14ac:dyDescent="0.3"/>
  <cols>
    <col min="1" max="1" width="4.6640625" customWidth="1"/>
    <col min="2" max="2" width="6.6640625" customWidth="1"/>
    <col min="3" max="3" width="11.88671875" customWidth="1"/>
    <col min="4" max="4" width="44.6640625" customWidth="1"/>
    <col min="5" max="5" width="5.6640625" customWidth="1"/>
    <col min="6" max="7" width="9.6640625" customWidth="1"/>
    <col min="8" max="8" width="9.6640625" hidden="1" customWidth="1"/>
    <col min="9" max="9" width="10.6640625" customWidth="1"/>
    <col min="10" max="15" width="0" hidden="1" customWidth="1"/>
    <col min="16" max="16" width="10.6640625" customWidth="1"/>
    <col min="17" max="18" width="0" hidden="1" customWidth="1"/>
    <col min="19" max="19" width="8.554687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58"/>
      <c r="B1" s="204" t="s">
        <v>20</v>
      </c>
      <c r="C1" s="205"/>
      <c r="D1" s="205"/>
      <c r="E1" s="205"/>
      <c r="F1" s="205"/>
      <c r="G1" s="205"/>
      <c r="H1" s="206"/>
      <c r="I1" s="159" t="s">
        <v>18</v>
      </c>
      <c r="J1" s="158"/>
      <c r="K1" s="3"/>
      <c r="L1" s="3"/>
      <c r="M1" s="3"/>
      <c r="N1" s="3"/>
      <c r="O1" s="3"/>
      <c r="P1" s="3"/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58"/>
      <c r="B2" s="204" t="s">
        <v>21</v>
      </c>
      <c r="C2" s="205"/>
      <c r="D2" s="205"/>
      <c r="E2" s="205"/>
      <c r="F2" s="205"/>
      <c r="G2" s="205"/>
      <c r="H2" s="206"/>
      <c r="I2" s="159" t="s">
        <v>16</v>
      </c>
      <c r="J2" s="158"/>
      <c r="K2" s="3"/>
      <c r="L2" s="3"/>
      <c r="M2" s="3"/>
      <c r="N2" s="3"/>
      <c r="O2" s="3"/>
      <c r="P2" s="3"/>
      <c r="Q2" s="1"/>
      <c r="R2" s="1"/>
      <c r="S2" s="3"/>
      <c r="V2" s="3"/>
    </row>
    <row r="3" spans="1:26" ht="20.100000000000001" customHeight="1" x14ac:dyDescent="0.3">
      <c r="A3" s="158"/>
      <c r="B3" s="204" t="s">
        <v>22</v>
      </c>
      <c r="C3" s="205"/>
      <c r="D3" s="205"/>
      <c r="E3" s="205"/>
      <c r="F3" s="205"/>
      <c r="G3" s="205"/>
      <c r="H3" s="206"/>
      <c r="I3" s="159"/>
      <c r="J3" s="158"/>
      <c r="K3" s="3"/>
      <c r="L3" s="3"/>
      <c r="M3" s="3"/>
      <c r="N3" s="3"/>
      <c r="O3" s="3"/>
      <c r="P3" s="3"/>
      <c r="Q3" s="1"/>
      <c r="R3" s="1"/>
      <c r="S3" s="3"/>
      <c r="V3" s="3"/>
    </row>
    <row r="4" spans="1:26" x14ac:dyDescent="0.3">
      <c r="A4" s="3"/>
      <c r="B4" s="5" t="s">
        <v>79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5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2"/>
      <c r="B7" s="13" t="s">
        <v>61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5.6" x14ac:dyDescent="0.3">
      <c r="A8" s="161" t="s">
        <v>68</v>
      </c>
      <c r="B8" s="161" t="s">
        <v>69</v>
      </c>
      <c r="C8" s="161" t="s">
        <v>70</v>
      </c>
      <c r="D8" s="161" t="s">
        <v>71</v>
      </c>
      <c r="E8" s="161" t="s">
        <v>72</v>
      </c>
      <c r="F8" s="161" t="s">
        <v>73</v>
      </c>
      <c r="G8" s="161" t="s">
        <v>74</v>
      </c>
      <c r="H8" s="161" t="s">
        <v>53</v>
      </c>
      <c r="I8" s="161" t="s">
        <v>75</v>
      </c>
      <c r="J8" s="161"/>
      <c r="K8" s="161"/>
      <c r="L8" s="161"/>
      <c r="M8" s="161"/>
      <c r="N8" s="161"/>
      <c r="O8" s="161"/>
      <c r="P8" s="161" t="s">
        <v>76</v>
      </c>
      <c r="Q8" s="155"/>
      <c r="R8" s="155"/>
      <c r="S8" s="161" t="s">
        <v>77</v>
      </c>
      <c r="T8" s="157"/>
      <c r="U8" s="157"/>
      <c r="V8" s="161" t="s">
        <v>78</v>
      </c>
      <c r="W8" s="156"/>
      <c r="X8" s="156"/>
      <c r="Y8" s="156"/>
      <c r="Z8" s="156"/>
    </row>
    <row r="9" spans="1:26" x14ac:dyDescent="0.3">
      <c r="A9" s="144"/>
      <c r="B9" s="144"/>
      <c r="C9" s="162"/>
      <c r="D9" s="148" t="s">
        <v>62</v>
      </c>
      <c r="E9" s="144"/>
      <c r="F9" s="163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50"/>
      <c r="R9" s="150"/>
      <c r="S9" s="144"/>
      <c r="T9" s="147"/>
      <c r="U9" s="147"/>
      <c r="V9" s="144"/>
      <c r="W9" s="147"/>
      <c r="X9" s="147"/>
      <c r="Y9" s="147"/>
      <c r="Z9" s="147"/>
    </row>
    <row r="10" spans="1:26" x14ac:dyDescent="0.3">
      <c r="A10" s="150"/>
      <c r="B10" s="150"/>
      <c r="C10" s="150"/>
      <c r="D10" s="150" t="s">
        <v>63</v>
      </c>
      <c r="E10" s="150"/>
      <c r="F10" s="164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47"/>
      <c r="U10" s="147"/>
      <c r="V10" s="150"/>
      <c r="W10" s="147"/>
      <c r="X10" s="147"/>
      <c r="Y10" s="147"/>
      <c r="Z10" s="147"/>
    </row>
    <row r="11" spans="1:26" ht="24.9" customHeight="1" x14ac:dyDescent="0.3">
      <c r="A11" s="168">
        <v>1</v>
      </c>
      <c r="B11" s="165" t="s">
        <v>80</v>
      </c>
      <c r="C11" s="169" t="s">
        <v>81</v>
      </c>
      <c r="D11" s="165" t="s">
        <v>82</v>
      </c>
      <c r="E11" s="165" t="s">
        <v>83</v>
      </c>
      <c r="F11" s="166">
        <v>26.25</v>
      </c>
      <c r="G11" s="167">
        <v>0</v>
      </c>
      <c r="H11" s="167"/>
      <c r="I11" s="167">
        <f>ROUND(F11*(G11+H11),2)</f>
        <v>0</v>
      </c>
      <c r="J11" s="165">
        <f>ROUND(F11*(N11),2)</f>
        <v>0</v>
      </c>
      <c r="K11" s="1">
        <f>ROUND(F11*(O11),2)</f>
        <v>0</v>
      </c>
      <c r="L11" s="1">
        <f>ROUND(F11*(G11),2)</f>
        <v>0</v>
      </c>
      <c r="M11" s="1"/>
      <c r="N11" s="1">
        <v>0</v>
      </c>
      <c r="O11" s="1"/>
      <c r="P11" s="160"/>
      <c r="Q11" s="160"/>
      <c r="R11" s="160"/>
      <c r="S11" s="150"/>
      <c r="V11" s="164"/>
      <c r="Z11">
        <v>0</v>
      </c>
    </row>
    <row r="12" spans="1:26" ht="24.9" customHeight="1" x14ac:dyDescent="0.3">
      <c r="A12" s="168">
        <v>2</v>
      </c>
      <c r="B12" s="165" t="s">
        <v>80</v>
      </c>
      <c r="C12" s="169" t="s">
        <v>84</v>
      </c>
      <c r="D12" s="165" t="s">
        <v>85</v>
      </c>
      <c r="E12" s="165" t="s">
        <v>83</v>
      </c>
      <c r="F12" s="166">
        <v>131.25</v>
      </c>
      <c r="G12" s="167">
        <v>0</v>
      </c>
      <c r="H12" s="167"/>
      <c r="I12" s="167">
        <f>ROUND(F12*(G12+H12),2)</f>
        <v>0</v>
      </c>
      <c r="J12" s="165">
        <f>ROUND(F12*(N12),2)</f>
        <v>0</v>
      </c>
      <c r="K12" s="1">
        <f>ROUND(F12*(O12),2)</f>
        <v>0</v>
      </c>
      <c r="L12" s="1">
        <f>ROUND(F12*(G12),2)</f>
        <v>0</v>
      </c>
      <c r="M12" s="1"/>
      <c r="N12" s="1">
        <v>0</v>
      </c>
      <c r="O12" s="1"/>
      <c r="P12" s="160"/>
      <c r="Q12" s="160"/>
      <c r="R12" s="160"/>
      <c r="S12" s="150"/>
      <c r="V12" s="164"/>
      <c r="Z12">
        <v>0</v>
      </c>
    </row>
    <row r="13" spans="1:26" ht="24.9" customHeight="1" x14ac:dyDescent="0.3">
      <c r="A13" s="168">
        <v>3</v>
      </c>
      <c r="B13" s="165" t="s">
        <v>86</v>
      </c>
      <c r="C13" s="169" t="s">
        <v>87</v>
      </c>
      <c r="D13" s="165" t="s">
        <v>88</v>
      </c>
      <c r="E13" s="165" t="s">
        <v>89</v>
      </c>
      <c r="F13" s="166">
        <v>5.2</v>
      </c>
      <c r="G13" s="167">
        <v>0</v>
      </c>
      <c r="H13" s="167"/>
      <c r="I13" s="167">
        <f>ROUND(F13*(G13+H13),2)</f>
        <v>0</v>
      </c>
      <c r="J13" s="165">
        <f>ROUND(F13*(N13),2)</f>
        <v>0</v>
      </c>
      <c r="K13" s="1">
        <f>ROUND(F13*(O13),2)</f>
        <v>0</v>
      </c>
      <c r="L13" s="1">
        <f>ROUND(F13*(G13),2)</f>
        <v>0</v>
      </c>
      <c r="M13" s="1"/>
      <c r="N13" s="1">
        <v>0</v>
      </c>
      <c r="O13" s="1"/>
      <c r="P13" s="160"/>
      <c r="Q13" s="160"/>
      <c r="R13" s="160"/>
      <c r="S13" s="150"/>
      <c r="V13" s="164"/>
      <c r="Z13">
        <v>0</v>
      </c>
    </row>
    <row r="14" spans="1:26" ht="24.9" customHeight="1" x14ac:dyDescent="0.3">
      <c r="A14" s="168">
        <v>4</v>
      </c>
      <c r="B14" s="165" t="s">
        <v>90</v>
      </c>
      <c r="C14" s="169" t="s">
        <v>91</v>
      </c>
      <c r="D14" s="165" t="s">
        <v>92</v>
      </c>
      <c r="E14" s="165" t="s">
        <v>93</v>
      </c>
      <c r="F14" s="166">
        <v>1750</v>
      </c>
      <c r="G14" s="167">
        <v>0</v>
      </c>
      <c r="H14" s="167"/>
      <c r="I14" s="167">
        <f>ROUND(F14*(G14+H14),2)</f>
        <v>0</v>
      </c>
      <c r="J14" s="165">
        <f>ROUND(F14*(N14),2)</f>
        <v>0</v>
      </c>
      <c r="K14" s="1">
        <f>ROUND(F14*(O14),2)</f>
        <v>0</v>
      </c>
      <c r="L14" s="1">
        <f>ROUND(F14*(G14),2)</f>
        <v>0</v>
      </c>
      <c r="M14" s="1"/>
      <c r="N14" s="1">
        <v>0</v>
      </c>
      <c r="O14" s="1"/>
      <c r="P14" s="160"/>
      <c r="Q14" s="160"/>
      <c r="R14" s="160"/>
      <c r="S14" s="150"/>
      <c r="V14" s="164">
        <f>ROUND(F14*(X14),3)</f>
        <v>26.25</v>
      </c>
      <c r="X14">
        <v>1.4999999999999999E-2</v>
      </c>
      <c r="Z14">
        <v>0</v>
      </c>
    </row>
    <row r="15" spans="1:26" x14ac:dyDescent="0.3">
      <c r="A15" s="150"/>
      <c r="B15" s="150"/>
      <c r="C15" s="150"/>
      <c r="D15" s="150" t="s">
        <v>63</v>
      </c>
      <c r="E15" s="150"/>
      <c r="F15" s="164"/>
      <c r="G15" s="153"/>
      <c r="H15" s="153">
        <f>ROUND((SUM(M10:M14))/1,2)</f>
        <v>0</v>
      </c>
      <c r="I15" s="153">
        <f>ROUND((SUM(I10:I14))/1,2)</f>
        <v>0</v>
      </c>
      <c r="J15" s="150"/>
      <c r="K15" s="150"/>
      <c r="L15" s="150">
        <f>ROUND((SUM(L10:L14))/1,2)</f>
        <v>0</v>
      </c>
      <c r="M15" s="150">
        <f>ROUND((SUM(M10:M14))/1,2)</f>
        <v>0</v>
      </c>
      <c r="N15" s="150"/>
      <c r="O15" s="150"/>
      <c r="P15" s="170"/>
      <c r="Q15" s="150"/>
      <c r="R15" s="150"/>
      <c r="S15" s="170">
        <f>ROUND((SUM(S10:S14))/1,2)</f>
        <v>0</v>
      </c>
      <c r="T15" s="147"/>
      <c r="U15" s="147"/>
      <c r="V15" s="2">
        <f>ROUND((SUM(V10:V14))/1,2)</f>
        <v>26.25</v>
      </c>
      <c r="W15" s="147"/>
      <c r="X15" s="147"/>
      <c r="Y15" s="147"/>
      <c r="Z15" s="147"/>
    </row>
    <row r="16" spans="1:26" x14ac:dyDescent="0.3">
      <c r="A16" s="1"/>
      <c r="B16" s="1"/>
      <c r="C16" s="1"/>
      <c r="D16" s="1"/>
      <c r="E16" s="1"/>
      <c r="F16" s="160"/>
      <c r="G16" s="143"/>
      <c r="H16" s="143"/>
      <c r="I16" s="143"/>
      <c r="J16" s="1"/>
      <c r="K16" s="1"/>
      <c r="L16" s="1"/>
      <c r="M16" s="1"/>
      <c r="N16" s="1"/>
      <c r="O16" s="1"/>
      <c r="P16" s="1"/>
      <c r="Q16" s="1"/>
      <c r="R16" s="1"/>
      <c r="S16" s="1"/>
      <c r="V16" s="1"/>
    </row>
    <row r="17" spans="1:26" x14ac:dyDescent="0.3">
      <c r="A17" s="150"/>
      <c r="B17" s="150"/>
      <c r="C17" s="150"/>
      <c r="D17" s="150" t="s">
        <v>64</v>
      </c>
      <c r="E17" s="150"/>
      <c r="F17" s="164"/>
      <c r="G17" s="151"/>
      <c r="H17" s="151"/>
      <c r="I17" s="151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47"/>
      <c r="U17" s="147"/>
      <c r="V17" s="150"/>
      <c r="W17" s="147"/>
      <c r="X17" s="147"/>
      <c r="Y17" s="147"/>
      <c r="Z17" s="147"/>
    </row>
    <row r="18" spans="1:26" ht="24.9" customHeight="1" x14ac:dyDescent="0.3">
      <c r="A18" s="168">
        <v>5</v>
      </c>
      <c r="B18" s="165" t="s">
        <v>94</v>
      </c>
      <c r="C18" s="169" t="s">
        <v>95</v>
      </c>
      <c r="D18" s="165" t="s">
        <v>96</v>
      </c>
      <c r="E18" s="165" t="s">
        <v>97</v>
      </c>
      <c r="F18" s="166">
        <v>31.4</v>
      </c>
      <c r="G18" s="167">
        <v>0</v>
      </c>
      <c r="H18" s="167"/>
      <c r="I18" s="167">
        <f>ROUND(F18*(G18+H18),2)</f>
        <v>0</v>
      </c>
      <c r="J18" s="165">
        <f>ROUND(F18*(N18),2)</f>
        <v>0</v>
      </c>
      <c r="K18" s="1">
        <f>ROUND(F18*(O18),2)</f>
        <v>0</v>
      </c>
      <c r="L18" s="1">
        <f>ROUND(F18*(G18),2)</f>
        <v>0</v>
      </c>
      <c r="M18" s="1"/>
      <c r="N18" s="1">
        <v>0</v>
      </c>
      <c r="O18" s="1"/>
      <c r="P18" s="164">
        <v>2.3602392000000002E-3</v>
      </c>
      <c r="Q18" s="160"/>
      <c r="R18" s="160">
        <v>2.3602392000000002E-3</v>
      </c>
      <c r="S18" s="150">
        <f>ROUND(F18*(P18),3)</f>
        <v>7.3999999999999996E-2</v>
      </c>
      <c r="V18" s="164"/>
      <c r="Z18">
        <v>0</v>
      </c>
    </row>
    <row r="19" spans="1:26" ht="24.9" customHeight="1" x14ac:dyDescent="0.3">
      <c r="A19" s="168">
        <v>6</v>
      </c>
      <c r="B19" s="165" t="s">
        <v>98</v>
      </c>
      <c r="C19" s="169" t="s">
        <v>99</v>
      </c>
      <c r="D19" s="165" t="s">
        <v>100</v>
      </c>
      <c r="E19" s="165" t="s">
        <v>97</v>
      </c>
      <c r="F19" s="166">
        <v>81.8</v>
      </c>
      <c r="G19" s="167">
        <v>0</v>
      </c>
      <c r="H19" s="167"/>
      <c r="I19" s="167">
        <f>ROUND(F19*(G19+H19),2)</f>
        <v>0</v>
      </c>
      <c r="J19" s="165">
        <f>ROUND(F19*(N19),2)</f>
        <v>0</v>
      </c>
      <c r="K19" s="1">
        <f>ROUND(F19*(O19),2)</f>
        <v>0</v>
      </c>
      <c r="L19" s="1">
        <f>ROUND(F19*(G19),2)</f>
        <v>0</v>
      </c>
      <c r="M19" s="1"/>
      <c r="N19" s="1">
        <v>0</v>
      </c>
      <c r="O19" s="1"/>
      <c r="P19" s="164">
        <v>3.8999999999999998E-3</v>
      </c>
      <c r="Q19" s="160"/>
      <c r="R19" s="160">
        <v>3.8999999999999998E-3</v>
      </c>
      <c r="S19" s="150">
        <f>ROUND(F19*(P19),3)</f>
        <v>0.31900000000000001</v>
      </c>
      <c r="V19" s="164"/>
      <c r="Z19">
        <v>0</v>
      </c>
    </row>
    <row r="20" spans="1:26" ht="24.9" customHeight="1" x14ac:dyDescent="0.3">
      <c r="A20" s="168">
        <v>7</v>
      </c>
      <c r="B20" s="165" t="s">
        <v>98</v>
      </c>
      <c r="C20" s="169" t="s">
        <v>101</v>
      </c>
      <c r="D20" s="165" t="s">
        <v>102</v>
      </c>
      <c r="E20" s="165" t="s">
        <v>97</v>
      </c>
      <c r="F20" s="166">
        <v>19.600000000000001</v>
      </c>
      <c r="G20" s="167">
        <v>0</v>
      </c>
      <c r="H20" s="167"/>
      <c r="I20" s="167">
        <f>ROUND(F20*(G20+H20),2)</f>
        <v>0</v>
      </c>
      <c r="J20" s="165">
        <f>ROUND(F20*(N20),2)</f>
        <v>0</v>
      </c>
      <c r="K20" s="1">
        <f>ROUND(F20*(O20),2)</f>
        <v>0</v>
      </c>
      <c r="L20" s="1">
        <f>ROUND(F20*(G20),2)</f>
        <v>0</v>
      </c>
      <c r="M20" s="1"/>
      <c r="N20" s="1">
        <v>0</v>
      </c>
      <c r="O20" s="1"/>
      <c r="P20" s="164">
        <v>6.6800000000000002E-3</v>
      </c>
      <c r="Q20" s="160"/>
      <c r="R20" s="160">
        <v>6.6800000000000002E-3</v>
      </c>
      <c r="S20" s="150">
        <f>ROUND(F20*(P20),3)</f>
        <v>0.13100000000000001</v>
      </c>
      <c r="V20" s="164"/>
      <c r="Z20">
        <v>0</v>
      </c>
    </row>
    <row r="21" spans="1:26" ht="24.9" customHeight="1" x14ac:dyDescent="0.3">
      <c r="A21" s="168">
        <v>8</v>
      </c>
      <c r="B21" s="165" t="s">
        <v>98</v>
      </c>
      <c r="C21" s="169" t="s">
        <v>103</v>
      </c>
      <c r="D21" s="165" t="s">
        <v>104</v>
      </c>
      <c r="E21" s="165" t="s">
        <v>97</v>
      </c>
      <c r="F21" s="166">
        <v>455</v>
      </c>
      <c r="G21" s="167">
        <v>0</v>
      </c>
      <c r="H21" s="167"/>
      <c r="I21" s="167">
        <f>ROUND(F21*(G21+H21),2)</f>
        <v>0</v>
      </c>
      <c r="J21" s="165">
        <f>ROUND(F21*(N21),2)</f>
        <v>0</v>
      </c>
      <c r="K21" s="1">
        <f>ROUND(F21*(O21),2)</f>
        <v>0</v>
      </c>
      <c r="L21" s="1">
        <f>ROUND(F21*(G21),2)</f>
        <v>0</v>
      </c>
      <c r="M21" s="1"/>
      <c r="N21" s="1">
        <v>0</v>
      </c>
      <c r="O21" s="1"/>
      <c r="P21" s="164">
        <v>4.2000000000000002E-4</v>
      </c>
      <c r="Q21" s="160"/>
      <c r="R21" s="160">
        <v>4.2000000000000002E-4</v>
      </c>
      <c r="S21" s="150">
        <f>ROUND(F21*(P21),3)</f>
        <v>0.191</v>
      </c>
      <c r="V21" s="164"/>
      <c r="Z21">
        <v>0</v>
      </c>
    </row>
    <row r="22" spans="1:26" ht="24.9" customHeight="1" x14ac:dyDescent="0.3">
      <c r="A22" s="168">
        <v>9</v>
      </c>
      <c r="B22" s="165" t="s">
        <v>105</v>
      </c>
      <c r="C22" s="169" t="s">
        <v>106</v>
      </c>
      <c r="D22" s="165" t="s">
        <v>107</v>
      </c>
      <c r="E22" s="165" t="s">
        <v>89</v>
      </c>
      <c r="F22" s="166">
        <v>2.1</v>
      </c>
      <c r="G22" s="167">
        <v>0</v>
      </c>
      <c r="H22" s="167"/>
      <c r="I22" s="167">
        <f>ROUND(F22*(G22+H22),2)</f>
        <v>0</v>
      </c>
      <c r="J22" s="165">
        <f>ROUND(F22*(N22),2)</f>
        <v>0</v>
      </c>
      <c r="K22" s="1">
        <f>ROUND(F22*(O22),2)</f>
        <v>0</v>
      </c>
      <c r="L22" s="1">
        <f>ROUND(F22*(G22),2)</f>
        <v>0</v>
      </c>
      <c r="M22" s="1"/>
      <c r="N22" s="1">
        <v>0</v>
      </c>
      <c r="O22" s="1"/>
      <c r="P22" s="160"/>
      <c r="Q22" s="160"/>
      <c r="R22" s="160"/>
      <c r="S22" s="150"/>
      <c r="V22" s="164"/>
      <c r="Z22">
        <v>0</v>
      </c>
    </row>
    <row r="23" spans="1:26" x14ac:dyDescent="0.3">
      <c r="A23" s="150"/>
      <c r="B23" s="150"/>
      <c r="C23" s="150"/>
      <c r="D23" s="150" t="s">
        <v>64</v>
      </c>
      <c r="E23" s="150"/>
      <c r="F23" s="164"/>
      <c r="G23" s="153"/>
      <c r="H23" s="153">
        <f>ROUND((SUM(M17:M22))/1,2)</f>
        <v>0</v>
      </c>
      <c r="I23" s="153">
        <f>ROUND((SUM(I17:I22))/1,2)</f>
        <v>0</v>
      </c>
      <c r="J23" s="150"/>
      <c r="K23" s="150"/>
      <c r="L23" s="150">
        <f>ROUND((SUM(L17:L22))/1,2)</f>
        <v>0</v>
      </c>
      <c r="M23" s="150">
        <f>ROUND((SUM(M17:M22))/1,2)</f>
        <v>0</v>
      </c>
      <c r="N23" s="150"/>
      <c r="O23" s="150"/>
      <c r="P23" s="170"/>
      <c r="Q23" s="150"/>
      <c r="R23" s="150"/>
      <c r="S23" s="170">
        <f>ROUND((SUM(S17:S22))/1,2)</f>
        <v>0.72</v>
      </c>
      <c r="T23" s="147"/>
      <c r="U23" s="147"/>
      <c r="V23" s="2">
        <f>ROUND((SUM(V17:V22))/1,2)</f>
        <v>0</v>
      </c>
      <c r="W23" s="147"/>
      <c r="X23" s="147"/>
      <c r="Y23" s="147"/>
      <c r="Z23" s="147"/>
    </row>
    <row r="24" spans="1:26" x14ac:dyDescent="0.3">
      <c r="A24" s="1"/>
      <c r="B24" s="1"/>
      <c r="C24" s="1"/>
      <c r="D24" s="1"/>
      <c r="E24" s="1"/>
      <c r="F24" s="160"/>
      <c r="G24" s="143"/>
      <c r="H24" s="143"/>
      <c r="I24" s="143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3">
      <c r="A25" s="150"/>
      <c r="B25" s="150"/>
      <c r="C25" s="150"/>
      <c r="D25" s="150" t="s">
        <v>65</v>
      </c>
      <c r="E25" s="150"/>
      <c r="F25" s="164"/>
      <c r="G25" s="151"/>
      <c r="H25" s="151"/>
      <c r="I25" s="151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47"/>
      <c r="U25" s="147"/>
      <c r="V25" s="150"/>
      <c r="W25" s="147"/>
      <c r="X25" s="147"/>
      <c r="Y25" s="147"/>
      <c r="Z25" s="147"/>
    </row>
    <row r="26" spans="1:26" ht="24.9" customHeight="1" x14ac:dyDescent="0.3">
      <c r="A26" s="168">
        <v>10</v>
      </c>
      <c r="B26" s="165" t="s">
        <v>80</v>
      </c>
      <c r="C26" s="169" t="s">
        <v>81</v>
      </c>
      <c r="D26" s="165" t="s">
        <v>82</v>
      </c>
      <c r="E26" s="165" t="s">
        <v>83</v>
      </c>
      <c r="F26" s="166">
        <v>6.8</v>
      </c>
      <c r="G26" s="167">
        <v>0</v>
      </c>
      <c r="H26" s="167"/>
      <c r="I26" s="167">
        <f>ROUND(F26*(G26+H26),2)</f>
        <v>0</v>
      </c>
      <c r="J26" s="165">
        <f>ROUND(F26*(N26),2)</f>
        <v>0</v>
      </c>
      <c r="K26" s="1">
        <f>ROUND(F26*(O26),2)</f>
        <v>0</v>
      </c>
      <c r="L26" s="1">
        <f>ROUND(F26*(G26),2)</f>
        <v>0</v>
      </c>
      <c r="M26" s="1"/>
      <c r="N26" s="1">
        <v>0</v>
      </c>
      <c r="O26" s="1"/>
      <c r="P26" s="160"/>
      <c r="Q26" s="160"/>
      <c r="R26" s="160"/>
      <c r="S26" s="150"/>
      <c r="V26" s="164"/>
      <c r="Z26">
        <v>0</v>
      </c>
    </row>
    <row r="27" spans="1:26" ht="24.9" customHeight="1" x14ac:dyDescent="0.3">
      <c r="A27" s="168">
        <v>11</v>
      </c>
      <c r="B27" s="165" t="s">
        <v>80</v>
      </c>
      <c r="C27" s="169" t="s">
        <v>84</v>
      </c>
      <c r="D27" s="165" t="s">
        <v>85</v>
      </c>
      <c r="E27" s="165" t="s">
        <v>83</v>
      </c>
      <c r="F27" s="166">
        <v>6.8</v>
      </c>
      <c r="G27" s="167">
        <v>0</v>
      </c>
      <c r="H27" s="167"/>
      <c r="I27" s="167">
        <f>ROUND(F27*(G27+H27),2)</f>
        <v>0</v>
      </c>
      <c r="J27" s="165">
        <f>ROUND(F27*(N27),2)</f>
        <v>0</v>
      </c>
      <c r="K27" s="1">
        <f>ROUND(F27*(O27),2)</f>
        <v>0</v>
      </c>
      <c r="L27" s="1">
        <f>ROUND(F27*(G27),2)</f>
        <v>0</v>
      </c>
      <c r="M27" s="1"/>
      <c r="N27" s="1">
        <v>0</v>
      </c>
      <c r="O27" s="1"/>
      <c r="P27" s="160"/>
      <c r="Q27" s="160"/>
      <c r="R27" s="160"/>
      <c r="S27" s="150"/>
      <c r="V27" s="164"/>
      <c r="Z27">
        <v>0</v>
      </c>
    </row>
    <row r="28" spans="1:26" ht="24.9" customHeight="1" x14ac:dyDescent="0.3">
      <c r="A28" s="168">
        <v>12</v>
      </c>
      <c r="B28" s="165" t="s">
        <v>108</v>
      </c>
      <c r="C28" s="169" t="s">
        <v>109</v>
      </c>
      <c r="D28" s="165" t="s">
        <v>110</v>
      </c>
      <c r="E28" s="165" t="s">
        <v>93</v>
      </c>
      <c r="F28" s="166">
        <v>1750</v>
      </c>
      <c r="G28" s="167">
        <v>0</v>
      </c>
      <c r="H28" s="167"/>
      <c r="I28" s="167">
        <f>ROUND(F28*(G28+H28),2)</f>
        <v>0</v>
      </c>
      <c r="J28" s="165">
        <f>ROUND(F28*(N28),2)</f>
        <v>0</v>
      </c>
      <c r="K28" s="1">
        <f>ROUND(F28*(O28),2)</f>
        <v>0</v>
      </c>
      <c r="L28" s="1">
        <f>ROUND(F28*(G28),2)</f>
        <v>0</v>
      </c>
      <c r="M28" s="1"/>
      <c r="N28" s="1">
        <v>0</v>
      </c>
      <c r="O28" s="1"/>
      <c r="P28" s="160"/>
      <c r="Q28" s="160"/>
      <c r="R28" s="160"/>
      <c r="S28" s="150"/>
      <c r="V28" s="164">
        <f>ROUND(F28*(X28),3)</f>
        <v>6.87</v>
      </c>
      <c r="X28">
        <v>3.9256999999999998E-3</v>
      </c>
      <c r="Z28">
        <v>0</v>
      </c>
    </row>
    <row r="29" spans="1:26" ht="24.9" customHeight="1" x14ac:dyDescent="0.3">
      <c r="A29" s="168">
        <v>13</v>
      </c>
      <c r="B29" s="165" t="s">
        <v>108</v>
      </c>
      <c r="C29" s="169" t="s">
        <v>111</v>
      </c>
      <c r="D29" s="165" t="s">
        <v>112</v>
      </c>
      <c r="E29" s="165" t="s">
        <v>97</v>
      </c>
      <c r="F29" s="166">
        <v>19.600000000000001</v>
      </c>
      <c r="G29" s="167">
        <v>0</v>
      </c>
      <c r="H29" s="167"/>
      <c r="I29" s="167">
        <f>ROUND(F29*(G29+H29),2)</f>
        <v>0</v>
      </c>
      <c r="J29" s="165">
        <f>ROUND(F29*(N29),2)</f>
        <v>0</v>
      </c>
      <c r="K29" s="1">
        <f>ROUND(F29*(O29),2)</f>
        <v>0</v>
      </c>
      <c r="L29" s="1">
        <f>ROUND(F29*(G29),2)</f>
        <v>0</v>
      </c>
      <c r="M29" s="1"/>
      <c r="N29" s="1">
        <v>0</v>
      </c>
      <c r="O29" s="1"/>
      <c r="P29" s="160"/>
      <c r="Q29" s="160"/>
      <c r="R29" s="160"/>
      <c r="S29" s="150"/>
      <c r="V29" s="164"/>
      <c r="Z29">
        <v>0</v>
      </c>
    </row>
    <row r="30" spans="1:26" x14ac:dyDescent="0.3">
      <c r="A30" s="150"/>
      <c r="B30" s="150"/>
      <c r="C30" s="150"/>
      <c r="D30" s="150" t="s">
        <v>65</v>
      </c>
      <c r="E30" s="150"/>
      <c r="F30" s="164"/>
      <c r="G30" s="153"/>
      <c r="H30" s="153">
        <f>ROUND((SUM(M25:M29))/1,2)</f>
        <v>0</v>
      </c>
      <c r="I30" s="153">
        <f>ROUND((SUM(I25:I29))/1,2)</f>
        <v>0</v>
      </c>
      <c r="J30" s="150"/>
      <c r="K30" s="150"/>
      <c r="L30" s="150">
        <f>ROUND((SUM(L25:L29))/1,2)</f>
        <v>0</v>
      </c>
      <c r="M30" s="150">
        <f>ROUND((SUM(M25:M29))/1,2)</f>
        <v>0</v>
      </c>
      <c r="N30" s="150"/>
      <c r="O30" s="150"/>
      <c r="P30" s="170"/>
      <c r="Q30" s="150"/>
      <c r="R30" s="150"/>
      <c r="S30" s="170">
        <f>ROUND((SUM(S25:S29))/1,2)</f>
        <v>0</v>
      </c>
      <c r="T30" s="147"/>
      <c r="U30" s="147"/>
      <c r="V30" s="2">
        <f>ROUND((SUM(V25:V29))/1,2)</f>
        <v>6.87</v>
      </c>
      <c r="W30" s="147"/>
      <c r="X30" s="147"/>
      <c r="Y30" s="147"/>
      <c r="Z30" s="147"/>
    </row>
    <row r="31" spans="1:26" x14ac:dyDescent="0.3">
      <c r="A31" s="1"/>
      <c r="B31" s="1"/>
      <c r="C31" s="1"/>
      <c r="D31" s="1"/>
      <c r="E31" s="1"/>
      <c r="F31" s="160"/>
      <c r="G31" s="143"/>
      <c r="H31" s="143"/>
      <c r="I31" s="143"/>
      <c r="J31" s="1"/>
      <c r="K31" s="1"/>
      <c r="L31" s="1"/>
      <c r="M31" s="1"/>
      <c r="N31" s="1"/>
      <c r="O31" s="1"/>
      <c r="P31" s="1"/>
      <c r="Q31" s="1"/>
      <c r="R31" s="1"/>
      <c r="S31" s="1"/>
      <c r="V31" s="1"/>
    </row>
    <row r="32" spans="1:26" x14ac:dyDescent="0.3">
      <c r="A32" s="150"/>
      <c r="B32" s="150"/>
      <c r="C32" s="150"/>
      <c r="D32" s="150" t="s">
        <v>66</v>
      </c>
      <c r="E32" s="150"/>
      <c r="F32" s="164"/>
      <c r="G32" s="151"/>
      <c r="H32" s="151"/>
      <c r="I32" s="151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47"/>
      <c r="U32" s="147"/>
      <c r="V32" s="150"/>
      <c r="W32" s="147"/>
      <c r="X32" s="147"/>
      <c r="Y32" s="147"/>
      <c r="Z32" s="147"/>
    </row>
    <row r="33" spans="1:26" ht="24.9" customHeight="1" x14ac:dyDescent="0.3">
      <c r="A33" s="168">
        <v>14</v>
      </c>
      <c r="B33" s="165" t="s">
        <v>113</v>
      </c>
      <c r="C33" s="169" t="s">
        <v>114</v>
      </c>
      <c r="D33" s="165" t="s">
        <v>115</v>
      </c>
      <c r="E33" s="165" t="s">
        <v>93</v>
      </c>
      <c r="F33" s="166">
        <v>1749.9997499999999</v>
      </c>
      <c r="G33" s="167">
        <v>0</v>
      </c>
      <c r="H33" s="167"/>
      <c r="I33" s="167">
        <f>ROUND(F33*(G33+H33),2)</f>
        <v>0</v>
      </c>
      <c r="J33" s="165">
        <f>ROUND(F33*(N33),2)</f>
        <v>0</v>
      </c>
      <c r="K33" s="1">
        <f>ROUND(F33*(O33),2)</f>
        <v>0</v>
      </c>
      <c r="L33" s="1">
        <f>ROUND(F33*(G33),2)</f>
        <v>0</v>
      </c>
      <c r="M33" s="1"/>
      <c r="N33" s="1">
        <v>0</v>
      </c>
      <c r="O33" s="1"/>
      <c r="P33" s="164">
        <v>4.4999999999999999E-4</v>
      </c>
      <c r="Q33" s="160"/>
      <c r="R33" s="160">
        <v>4.4999999999999999E-4</v>
      </c>
      <c r="S33" s="150">
        <f>ROUND(F33*(P33),3)</f>
        <v>0.78700000000000003</v>
      </c>
      <c r="V33" s="164"/>
      <c r="Z33">
        <v>0</v>
      </c>
    </row>
    <row r="34" spans="1:26" ht="24.9" customHeight="1" x14ac:dyDescent="0.3">
      <c r="A34" s="168">
        <v>15</v>
      </c>
      <c r="B34" s="165" t="s">
        <v>116</v>
      </c>
      <c r="C34" s="169" t="s">
        <v>117</v>
      </c>
      <c r="D34" s="165" t="s">
        <v>118</v>
      </c>
      <c r="E34" s="165" t="s">
        <v>89</v>
      </c>
      <c r="F34" s="166">
        <v>1</v>
      </c>
      <c r="G34" s="167">
        <v>0</v>
      </c>
      <c r="H34" s="167"/>
      <c r="I34" s="167">
        <f>ROUND(F34*(G34+H34),2)</f>
        <v>0</v>
      </c>
      <c r="J34" s="165">
        <f>ROUND(F34*(N34),2)</f>
        <v>0</v>
      </c>
      <c r="K34" s="1">
        <f>ROUND(F34*(O34),2)</f>
        <v>0</v>
      </c>
      <c r="L34" s="1">
        <f>ROUND(F34*(G34),2)</f>
        <v>0</v>
      </c>
      <c r="M34" s="1"/>
      <c r="N34" s="1">
        <v>0</v>
      </c>
      <c r="O34" s="1"/>
      <c r="P34" s="160"/>
      <c r="Q34" s="160"/>
      <c r="R34" s="160"/>
      <c r="S34" s="150"/>
      <c r="V34" s="164"/>
      <c r="Z34">
        <v>0</v>
      </c>
    </row>
    <row r="35" spans="1:26" ht="24.9" customHeight="1" x14ac:dyDescent="0.3">
      <c r="A35" s="168">
        <v>16</v>
      </c>
      <c r="B35" s="165" t="s">
        <v>119</v>
      </c>
      <c r="C35" s="169" t="s">
        <v>120</v>
      </c>
      <c r="D35" s="165" t="s">
        <v>121</v>
      </c>
      <c r="E35" s="165" t="s">
        <v>93</v>
      </c>
      <c r="F35" s="166">
        <v>1750</v>
      </c>
      <c r="G35" s="167">
        <v>0</v>
      </c>
      <c r="H35" s="167"/>
      <c r="I35" s="167">
        <f>ROUND(F35*(G35+H35),2)</f>
        <v>0</v>
      </c>
      <c r="J35" s="165">
        <f>ROUND(F35*(N35),2)</f>
        <v>0</v>
      </c>
      <c r="K35" s="1">
        <f>ROUND(F35*(O35),2)</f>
        <v>0</v>
      </c>
      <c r="L35" s="1">
        <f>ROUND(F35*(G35),2)</f>
        <v>0</v>
      </c>
      <c r="M35" s="1">
        <f>ROUND(F35*(G35),2)</f>
        <v>0</v>
      </c>
      <c r="N35" s="1">
        <v>0</v>
      </c>
      <c r="O35" s="1"/>
      <c r="P35" s="164">
        <v>1.1650000000000001E-2</v>
      </c>
      <c r="Q35" s="160"/>
      <c r="R35" s="160">
        <v>1.1650000000000001E-2</v>
      </c>
      <c r="S35" s="150">
        <f>ROUND(F35*(P35),3)</f>
        <v>20.388000000000002</v>
      </c>
      <c r="V35" s="164"/>
      <c r="Z35">
        <v>0</v>
      </c>
    </row>
    <row r="36" spans="1:26" ht="24.9" customHeight="1" x14ac:dyDescent="0.3">
      <c r="A36" s="168">
        <v>17</v>
      </c>
      <c r="B36" s="165" t="s">
        <v>119</v>
      </c>
      <c r="C36" s="169" t="s">
        <v>122</v>
      </c>
      <c r="D36" s="165" t="s">
        <v>123</v>
      </c>
      <c r="E36" s="165" t="s">
        <v>93</v>
      </c>
      <c r="F36" s="166">
        <v>1750</v>
      </c>
      <c r="G36" s="167">
        <v>0</v>
      </c>
      <c r="H36" s="167"/>
      <c r="I36" s="167">
        <f>ROUND(F36*(G36+H36),2)</f>
        <v>0</v>
      </c>
      <c r="J36" s="165">
        <f>ROUND(F36*(N36),2)</f>
        <v>0</v>
      </c>
      <c r="K36" s="1">
        <f>ROUND(F36*(O36),2)</f>
        <v>0</v>
      </c>
      <c r="L36" s="1">
        <f>ROUND(F36*(G36),2)</f>
        <v>0</v>
      </c>
      <c r="M36" s="1">
        <f>ROUND(F36*(G36),2)</f>
        <v>0</v>
      </c>
      <c r="N36" s="1">
        <v>0</v>
      </c>
      <c r="O36" s="1"/>
      <c r="P36" s="164">
        <v>1.584E-2</v>
      </c>
      <c r="Q36" s="160"/>
      <c r="R36" s="160">
        <v>1.584E-2</v>
      </c>
      <c r="S36" s="150">
        <f>ROUND(F36*(P36),3)</f>
        <v>27.72</v>
      </c>
      <c r="V36" s="164"/>
      <c r="Z36">
        <v>0</v>
      </c>
    </row>
    <row r="37" spans="1:26" x14ac:dyDescent="0.3">
      <c r="A37" s="150"/>
      <c r="B37" s="150"/>
      <c r="C37" s="150"/>
      <c r="D37" s="150" t="s">
        <v>66</v>
      </c>
      <c r="E37" s="150"/>
      <c r="F37" s="164"/>
      <c r="G37" s="153"/>
      <c r="H37" s="153"/>
      <c r="I37" s="153">
        <f>ROUND((SUM(I32:I36))/1,2)</f>
        <v>0</v>
      </c>
      <c r="J37" s="150"/>
      <c r="K37" s="150"/>
      <c r="L37" s="150">
        <f>ROUND((SUM(L32:L36))/1,2)</f>
        <v>0</v>
      </c>
      <c r="M37" s="150">
        <f>ROUND((SUM(M32:M36))/1,2)</f>
        <v>0</v>
      </c>
      <c r="N37" s="150"/>
      <c r="O37" s="150"/>
      <c r="P37" s="170"/>
      <c r="Q37" s="1"/>
      <c r="R37" s="1"/>
      <c r="S37" s="170">
        <f>ROUND((SUM(S32:S36))/1,2)</f>
        <v>48.9</v>
      </c>
      <c r="T37" s="171"/>
      <c r="U37" s="171"/>
      <c r="V37" s="2">
        <f>ROUND((SUM(V32:V36))/1,2)</f>
        <v>0</v>
      </c>
    </row>
    <row r="38" spans="1:26" x14ac:dyDescent="0.3">
      <c r="A38" s="1"/>
      <c r="B38" s="1"/>
      <c r="C38" s="1"/>
      <c r="D38" s="1"/>
      <c r="E38" s="1"/>
      <c r="F38" s="160"/>
      <c r="G38" s="143"/>
      <c r="H38" s="143"/>
      <c r="I38" s="143"/>
      <c r="J38" s="1"/>
      <c r="K38" s="1"/>
      <c r="L38" s="1"/>
      <c r="M38" s="1"/>
      <c r="N38" s="1"/>
      <c r="O38" s="1"/>
      <c r="P38" s="1"/>
      <c r="Q38" s="1"/>
      <c r="R38" s="1"/>
      <c r="S38" s="1"/>
      <c r="V38" s="1"/>
    </row>
    <row r="39" spans="1:26" x14ac:dyDescent="0.3">
      <c r="A39" s="150"/>
      <c r="B39" s="150"/>
      <c r="C39" s="150"/>
      <c r="D39" s="2" t="s">
        <v>62</v>
      </c>
      <c r="E39" s="150"/>
      <c r="F39" s="164"/>
      <c r="G39" s="153"/>
      <c r="H39" s="153">
        <f>ROUND((SUM(M9:M38))/2,2)</f>
        <v>0</v>
      </c>
      <c r="I39" s="153">
        <f>ROUND((SUM(I9:I38))/2,2)</f>
        <v>0</v>
      </c>
      <c r="J39" s="150"/>
      <c r="K39" s="150"/>
      <c r="L39" s="150">
        <f>ROUND((SUM(L9:L38))/2,2)</f>
        <v>0</v>
      </c>
      <c r="M39" s="150">
        <f>ROUND((SUM(M9:M38))/2,2)</f>
        <v>0</v>
      </c>
      <c r="N39" s="150"/>
      <c r="O39" s="150"/>
      <c r="P39" s="170"/>
      <c r="Q39" s="1"/>
      <c r="R39" s="1"/>
      <c r="S39" s="170">
        <f>ROUND((SUM(S9:S38))/2,2)</f>
        <v>49.62</v>
      </c>
      <c r="V39" s="2">
        <f>ROUND((SUM(V9:V38))/2,2)</f>
        <v>33.119999999999997</v>
      </c>
    </row>
    <row r="40" spans="1:26" x14ac:dyDescent="0.3">
      <c r="A40" s="172"/>
      <c r="B40" s="172"/>
      <c r="C40" s="172"/>
      <c r="D40" s="172" t="s">
        <v>67</v>
      </c>
      <c r="E40" s="172"/>
      <c r="F40" s="173"/>
      <c r="G40" s="174"/>
      <c r="H40" s="174">
        <f>ROUND((SUM(M9:M39))/3,2)</f>
        <v>0</v>
      </c>
      <c r="I40" s="174">
        <f>ROUND((SUM(I9:I39))/3,2)</f>
        <v>0</v>
      </c>
      <c r="J40" s="172"/>
      <c r="K40" s="172">
        <f>ROUND((SUM(K9:K39))/3,2)</f>
        <v>0</v>
      </c>
      <c r="L40" s="172">
        <f>ROUND((SUM(L9:L39))/3,2)</f>
        <v>0</v>
      </c>
      <c r="M40" s="172">
        <f>ROUND((SUM(M9:M39))/3,2)</f>
        <v>0</v>
      </c>
      <c r="N40" s="172"/>
      <c r="O40" s="172"/>
      <c r="P40" s="173"/>
      <c r="Q40" s="172"/>
      <c r="R40" s="172"/>
      <c r="S40" s="173">
        <f>ROUND((SUM(S9:S39))/3,2)</f>
        <v>49.62</v>
      </c>
      <c r="T40" s="175"/>
      <c r="U40" s="175"/>
      <c r="V40" s="172">
        <f>ROUND((SUM(V9:V39))/3,2)</f>
        <v>33.119999999999997</v>
      </c>
      <c r="Z40">
        <f>(SUM(Z9:Z39))</f>
        <v>0</v>
      </c>
    </row>
  </sheetData>
  <mergeCells count="3">
    <mergeCell ref="B1:H1"/>
    <mergeCell ref="B2:H2"/>
    <mergeCell ref="B3:H3"/>
  </mergeCells>
  <printOptions horizontalCentered="1" gridLines="1"/>
  <pageMargins left="0.06" right="6.9444444444444441E-3" top="0.75" bottom="0.54" header="0.3" footer="0.3"/>
  <pageSetup paperSize="9" orientation="landscape" r:id="rId1"/>
  <headerFooter>
    <oddHeader>&amp;C&amp;B&amp; Rozpočet Modernizácia strechy maštale HD v Medzanoch / SO 01 - maštaľ HD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13489</vt:lpstr>
      <vt:lpstr>'Rekap 13489'!Názvy_tlače</vt:lpstr>
      <vt:lpstr>'SO 13489'!Názvy_tlače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Kijovský</dc:creator>
  <cp:lastModifiedBy>Beslerova Iveta</cp:lastModifiedBy>
  <cp:lastPrinted>2021-03-05T11:16:59Z</cp:lastPrinted>
  <dcterms:created xsi:type="dcterms:W3CDTF">2021-02-16T09:17:46Z</dcterms:created>
  <dcterms:modified xsi:type="dcterms:W3CDTF">2022-07-05T17:30:18Z</dcterms:modified>
</cp:coreProperties>
</file>